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18"/>
  <workbookPr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10742031-0EEF-47FA-A905-243BB783B761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Sheet1" sheetId="1" r:id="rId1"/>
    <sheet name="recette cherché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55" i="1" l="1"/>
  <c r="B354" i="1"/>
  <c r="B353" i="1"/>
  <c r="B352" i="1"/>
  <c r="B351" i="1"/>
  <c r="B350" i="1"/>
  <c r="B349" i="1"/>
  <c r="B344" i="1"/>
  <c r="B343" i="1"/>
  <c r="B342" i="1"/>
  <c r="B341" i="1"/>
  <c r="B340" i="1"/>
  <c r="B339" i="1"/>
  <c r="B338" i="1"/>
  <c r="B333" i="1"/>
  <c r="B332" i="1"/>
  <c r="B331" i="1"/>
  <c r="B330" i="1"/>
  <c r="B329" i="1"/>
  <c r="B328" i="1"/>
  <c r="B327" i="1"/>
  <c r="B326" i="1"/>
  <c r="B321" i="1"/>
  <c r="B320" i="1"/>
  <c r="B319" i="1"/>
  <c r="B314" i="1"/>
  <c r="B313" i="1"/>
  <c r="B312" i="1"/>
  <c r="B311" i="1"/>
  <c r="B310" i="1"/>
  <c r="B309" i="1"/>
  <c r="B308" i="1"/>
  <c r="B303" i="1"/>
  <c r="B302" i="1"/>
  <c r="B301" i="1"/>
  <c r="B300" i="1"/>
  <c r="B299" i="1"/>
  <c r="B298" i="1"/>
  <c r="B291" i="1"/>
  <c r="B290" i="1"/>
  <c r="B289" i="1"/>
  <c r="B288" i="1"/>
  <c r="B287" i="1"/>
  <c r="B286" i="1"/>
  <c r="B285" i="1"/>
  <c r="B284" i="1"/>
  <c r="B283" i="1"/>
  <c r="B278" i="1"/>
  <c r="B277" i="1"/>
  <c r="B276" i="1"/>
  <c r="B275" i="1"/>
  <c r="B274" i="1"/>
  <c r="B273" i="1"/>
  <c r="B266" i="1"/>
  <c r="B265" i="1"/>
  <c r="B264" i="1"/>
  <c r="B263" i="1"/>
  <c r="B262" i="1"/>
  <c r="B254" i="1"/>
  <c r="B253" i="1"/>
  <c r="B252" i="1"/>
  <c r="B251" i="1"/>
  <c r="B250" i="1"/>
  <c r="B237" i="1"/>
  <c r="B236" i="1"/>
  <c r="B235" i="1"/>
  <c r="B234" i="1"/>
  <c r="B233" i="1"/>
  <c r="B232" i="1"/>
  <c r="B231" i="1"/>
  <c r="B230" i="1"/>
  <c r="B229" i="1"/>
  <c r="B228" i="1"/>
  <c r="B221" i="1"/>
  <c r="B218" i="1"/>
  <c r="B217" i="1"/>
  <c r="B216" i="1"/>
  <c r="B215" i="1"/>
  <c r="B214" i="1"/>
  <c r="B213" i="1"/>
  <c r="B212" i="1"/>
  <c r="B211" i="1"/>
  <c r="B210" i="1"/>
  <c r="B209" i="1"/>
  <c r="B208" i="1"/>
  <c r="B219" i="1" s="1"/>
  <c r="B203" i="1"/>
  <c r="B202" i="1"/>
  <c r="B201" i="1"/>
  <c r="B200" i="1"/>
  <c r="B199" i="1"/>
  <c r="B198" i="1"/>
  <c r="B197" i="1"/>
  <c r="B196" i="1"/>
  <c r="B195" i="1"/>
  <c r="B194" i="1"/>
  <c r="B185" i="1"/>
  <c r="B184" i="1"/>
  <c r="B183" i="1"/>
  <c r="B182" i="1"/>
  <c r="B181" i="1"/>
  <c r="B180" i="1"/>
  <c r="B179" i="1"/>
  <c r="B178" i="1"/>
  <c r="B177" i="1"/>
  <c r="B171" i="1"/>
  <c r="B169" i="1"/>
  <c r="B168" i="1"/>
  <c r="B167" i="1"/>
  <c r="B166" i="1"/>
  <c r="B165" i="1"/>
  <c r="B164" i="1"/>
  <c r="B163" i="1"/>
  <c r="B162" i="1"/>
  <c r="B161" i="1"/>
  <c r="B160" i="1"/>
  <c r="B149" i="1"/>
  <c r="B147" i="1"/>
  <c r="B146" i="1"/>
  <c r="B145" i="1"/>
  <c r="B144" i="1"/>
  <c r="B143" i="1"/>
  <c r="B142" i="1"/>
  <c r="B141" i="1"/>
  <c r="B140" i="1"/>
  <c r="B139" i="1"/>
  <c r="B138" i="1"/>
  <c r="B137" i="1"/>
  <c r="B148" i="1" s="1"/>
  <c r="B136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5" i="1"/>
  <c r="B114" i="1"/>
  <c r="B113" i="1"/>
  <c r="B112" i="1"/>
  <c r="B111" i="1"/>
  <c r="B110" i="1"/>
  <c r="B109" i="1"/>
  <c r="B108" i="1"/>
  <c r="B107" i="1"/>
  <c r="B102" i="1"/>
  <c r="B101" i="1"/>
  <c r="B100" i="1"/>
  <c r="B99" i="1"/>
  <c r="B98" i="1"/>
  <c r="B97" i="1"/>
  <c r="B96" i="1"/>
  <c r="B95" i="1"/>
  <c r="B90" i="1"/>
  <c r="B89" i="1"/>
  <c r="B88" i="1"/>
  <c r="B87" i="1"/>
  <c r="B86" i="1"/>
  <c r="B85" i="1"/>
  <c r="B74" i="1"/>
  <c r="B73" i="1"/>
  <c r="B72" i="1"/>
  <c r="B68" i="1"/>
  <c r="B67" i="1"/>
  <c r="B66" i="1"/>
  <c r="B65" i="1"/>
  <c r="B64" i="1"/>
  <c r="B63" i="1"/>
  <c r="B62" i="1"/>
  <c r="B54" i="1"/>
  <c r="B53" i="1"/>
  <c r="B51" i="1"/>
  <c r="B50" i="1"/>
  <c r="B49" i="1"/>
  <c r="B48" i="1"/>
  <c r="B47" i="1"/>
  <c r="B46" i="1"/>
  <c r="B45" i="1"/>
  <c r="B44" i="1"/>
  <c r="B43" i="1"/>
  <c r="B42" i="1"/>
  <c r="B41" i="1"/>
  <c r="B36" i="1"/>
  <c r="B35" i="1"/>
  <c r="B34" i="1"/>
  <c r="B33" i="1"/>
  <c r="B32" i="1"/>
  <c r="B31" i="1"/>
  <c r="B26" i="1"/>
  <c r="B25" i="1"/>
  <c r="B24" i="1"/>
  <c r="B23" i="1"/>
  <c r="B22" i="1"/>
  <c r="B18" i="1"/>
  <c r="B16" i="1"/>
  <c r="B15" i="1"/>
  <c r="B14" i="1"/>
  <c r="B13" i="1"/>
  <c r="B12" i="1"/>
  <c r="B7" i="1"/>
  <c r="B6" i="1"/>
  <c r="B5" i="1"/>
  <c r="B4" i="1"/>
  <c r="A2" i="1"/>
</calcChain>
</file>

<file path=xl/sharedStrings.xml><?xml version="1.0" encoding="utf-8"?>
<sst xmlns="http://schemas.openxmlformats.org/spreadsheetml/2006/main" count="476" uniqueCount="258">
  <si>
    <t>beurre pommade:</t>
  </si>
  <si>
    <t>sucre glace tamisé:</t>
  </si>
  <si>
    <t>sel fin:</t>
  </si>
  <si>
    <t>farine faible (T 65):</t>
  </si>
  <si>
    <t>Total:</t>
  </si>
  <si>
    <t xml:space="preserve">Crumble </t>
  </si>
  <si>
    <t>dés de beurre froid:</t>
  </si>
  <si>
    <t>Sabler tout les éléments ensemble.</t>
  </si>
  <si>
    <t>sucre cassonade:</t>
  </si>
  <si>
    <t xml:space="preserve">Cuire au four à 145°C pendant 20 minutes. </t>
  </si>
  <si>
    <t>poudre d'amande blanche:</t>
  </si>
  <si>
    <t>Incorporer le beurre de cacao dans le crumble chaud, puis mettre à refroidir.</t>
  </si>
  <si>
    <t>farine de maïs:</t>
  </si>
  <si>
    <t>Garnir 100 g par tarte.</t>
  </si>
  <si>
    <t>beurre de cacao mycryo:</t>
  </si>
  <si>
    <t>Pâte sablée chocolat</t>
  </si>
  <si>
    <t>Monter le beurre, le sucre et le sel ensemble.</t>
  </si>
  <si>
    <t>Incorporer la farine préalablement tamisée avec le cacao poudre et mélanger.</t>
  </si>
  <si>
    <t>Étaler la pâte.</t>
  </si>
  <si>
    <t xml:space="preserve">Cuire à 145°C pendant 25 minutes. </t>
  </si>
  <si>
    <t>cacao poudre:</t>
  </si>
  <si>
    <t>En fin de cuisson imperméabiliser avec du beurre mycryo.</t>
  </si>
  <si>
    <t>Garnir 150 g par tarte dans le cercle</t>
  </si>
  <si>
    <t>Crumble Chausson</t>
  </si>
  <si>
    <t>beurre en cube froid:</t>
  </si>
  <si>
    <t>amandes entières:</t>
  </si>
  <si>
    <t>Brioche Feuilletée</t>
  </si>
  <si>
    <t>eau:</t>
  </si>
  <si>
    <t>Fondre au micro onde ou dans une casserole le sel, la poudre de lait, les sucres et les eaux .</t>
  </si>
  <si>
    <t>poudre de lait 0% MG:</t>
  </si>
  <si>
    <t>Mettre à refroidir.</t>
  </si>
  <si>
    <t>Verser la farine , puis le sirop et les oeufs. Pétrir.</t>
  </si>
  <si>
    <t>sucre semoule:</t>
  </si>
  <si>
    <t>Ajouter la levure, puis les dés de beurre, puis finir d'ajouter les œufs en corsant la pâte.</t>
  </si>
  <si>
    <t>sucre inverti (trimoline):</t>
  </si>
  <si>
    <t>Faire pousser la pâte 1h15 à 1h30 à température ambiante.</t>
  </si>
  <si>
    <t>œufs entiers:</t>
  </si>
  <si>
    <t>Rabattre la pâte et la mettre au congélateur.</t>
  </si>
  <si>
    <t>farine de force T 45:</t>
  </si>
  <si>
    <t>Mettre au réfrigérateur à 0°C.</t>
  </si>
  <si>
    <t>farine faible T 65:</t>
  </si>
  <si>
    <t>Étaler le beurre froid (1 kg), puis la pâte(3 kg) 2 fois plus grande que ce dernier.</t>
  </si>
  <si>
    <t>levure boulangère:</t>
  </si>
  <si>
    <t>Plier, puis donner 1 tour double.</t>
  </si>
  <si>
    <t>cubes de beurre froid:</t>
  </si>
  <si>
    <t>Donner 1 dernier tour simple et mettre à refroidir pendant 02h00.</t>
  </si>
  <si>
    <t>Étaler à 9 mn d'épaisseur sur 40 cm de longueur.</t>
  </si>
  <si>
    <t>beurre pour le tourrage:</t>
  </si>
  <si>
    <t>Couper des bandes de 4 cm de large. Peser pour obtenir 300 g de pâte.</t>
  </si>
  <si>
    <t>Total de la pâte:</t>
  </si>
  <si>
    <t>Faire pousser à 28°C.</t>
  </si>
  <si>
    <t>Enfournée dans un four préchauffé à 170°C et cuire à 145°C pendant 25 minutes</t>
  </si>
  <si>
    <t>Feuilletage inversé</t>
  </si>
  <si>
    <t>Détrempe</t>
  </si>
  <si>
    <t>Mélanger l'eau et le sel jusqu'à dissolution. Ajouter le vinaigre et mettre au froid.</t>
  </si>
  <si>
    <t>Peser les farines et mettre au froid. Laisser le beurre à température ambiante.</t>
  </si>
  <si>
    <t>vinaigre blanc:</t>
  </si>
  <si>
    <t>Verser 90% du liquide sur les farines et le beurre.</t>
  </si>
  <si>
    <t>Mélanger tout les ingrédients.</t>
  </si>
  <si>
    <t>Verser le restant du liquide pour aider à décoller la farine de la bassine.</t>
  </si>
  <si>
    <t>beurre tempéré:</t>
  </si>
  <si>
    <t>Pétrir sans donner trop de corps, mais suffisamment.</t>
  </si>
  <si>
    <t>Peser la détrempe, puis la parer en rectangle régulier.</t>
  </si>
  <si>
    <t>Beurre manié</t>
  </si>
  <si>
    <t>Peser la farine et mettre au froid. Peser le beurre séparément et mettre au froid.</t>
  </si>
  <si>
    <t>beurre:</t>
  </si>
  <si>
    <t>Malaxer le beurre froid, puis incorporer la farine froide.</t>
  </si>
  <si>
    <t>Bien mélanger et l'arrêter avant qu'elle ne colle à la bassine. Peser, puis parer en rectangle régulier. Etaler.</t>
  </si>
  <si>
    <t>Étendre la détrempe au 2/3 du beurre manié. Positionner au carré les deux préparations.</t>
  </si>
  <si>
    <t>Poids total:</t>
  </si>
  <si>
    <t>Rabattre l'extrémité du beurre manié découvert sur la détrempe. Finir de rabattre la détrempe sur le beurre.</t>
  </si>
  <si>
    <t>On à 1 tour. Filmer et mettre au froid.</t>
  </si>
  <si>
    <t>Donner un tour double, filmer, puis mettre au froid.</t>
  </si>
  <si>
    <t>Redonner 1 tour double. Ajouter les rognures si besoin (50% du poids maxi.), puis mettre au froid.</t>
  </si>
  <si>
    <t>Si pas de rognures, redonner 1 tour simple, puis mettre au froid.</t>
  </si>
  <si>
    <t>Etaler et détailler.</t>
  </si>
  <si>
    <t>Crumble pour galettes</t>
  </si>
  <si>
    <t>Mixer en poudre fine le beurre, le sucre, le sel et les farines.</t>
  </si>
  <si>
    <t>Mélanger les amandes éffilées congelées à la main.</t>
  </si>
  <si>
    <t>60 g pour les grosses galettes</t>
  </si>
  <si>
    <t>amandes éffilées:</t>
  </si>
  <si>
    <t>6 g pour les petites galettes</t>
  </si>
  <si>
    <t xml:space="preserve">Pâte brisée </t>
  </si>
  <si>
    <r>
      <t>Mélanger le lait, les œufs, le sucre glace et le sel</t>
    </r>
    <r>
      <rPr>
        <b/>
        <sz val="8"/>
        <rFont val="Arial"/>
        <family val="2"/>
      </rPr>
      <t xml:space="preserve"> </t>
    </r>
    <r>
      <rPr>
        <sz val="8"/>
        <rFont val="Arial"/>
        <family val="2"/>
      </rPr>
      <t>jusqu'à dissolution.</t>
    </r>
  </si>
  <si>
    <t>sucre glace:</t>
  </si>
  <si>
    <t>Sabler la farine, la farine de maïs et la poudre d'amande avec les cubes de beurre froid.</t>
  </si>
  <si>
    <t>Incorporer le liquide et juste mélanger.</t>
  </si>
  <si>
    <t>lait entier:</t>
  </si>
  <si>
    <t>Fraser et travailler.</t>
  </si>
  <si>
    <t>Etaler à 3 mm, puis foncer les tartes oblongues et les cuires 25 minutes à 145°C.</t>
  </si>
  <si>
    <t>Etaler les dessus des tartes 14 cm x 28 cm à 1 mm. Les dorer recto - verso.</t>
  </si>
  <si>
    <t>Pain au lait</t>
  </si>
  <si>
    <t>farine de force:</t>
  </si>
  <si>
    <t>Pétrir tous les éléments afin d'obtenir une pâte souple et élastique.</t>
  </si>
  <si>
    <t>améliorant à viennoiserie:</t>
  </si>
  <si>
    <t>Incorporer le beurre en dernier.</t>
  </si>
  <si>
    <t>sel:</t>
  </si>
  <si>
    <t>Laisser lever la pâte.</t>
  </si>
  <si>
    <t>Rabattre la pâte et la mettre au réfrigérateur.</t>
  </si>
  <si>
    <t>Rabattre une nouvelle fois la pâte froide si nécessaire.</t>
  </si>
  <si>
    <t>lait:</t>
  </si>
  <si>
    <t>Détailler la pâte.</t>
  </si>
  <si>
    <t>Mettre à lever dans une étuve à 30°C.</t>
  </si>
  <si>
    <t>Enfourner dans un four ventilé à 200°C avec bué, puis cuire à 180°C.</t>
  </si>
  <si>
    <t>Pâte à pizza</t>
  </si>
  <si>
    <t>Faire une poolish en mélangeant la farine, la levure , l'eau et l'améliorant si besoin.</t>
  </si>
  <si>
    <t>Laisser lever, puis pétrir avec les autres ingrédients.</t>
  </si>
  <si>
    <t>Température de base: 54°C: fin de pétrissage:24°C</t>
  </si>
  <si>
    <t>La pâte doit être souple et ferme. Laisser pointer.</t>
  </si>
  <si>
    <t>Détailler.</t>
  </si>
  <si>
    <t>purée de pomme de terre:</t>
  </si>
  <si>
    <t>Enfourner dans un four ventilé à 220°C avec bué, puis cuire à 200°C.</t>
  </si>
  <si>
    <t>Poids de pâte pour une pizza de 20cm de diamètre:</t>
  </si>
  <si>
    <t>Brioche des Rois Feuilletée</t>
  </si>
  <si>
    <t>eau de rose:</t>
  </si>
  <si>
    <t>eau de fleur d'oranger:</t>
  </si>
  <si>
    <t>Mettre la levure au fond de la bassine.</t>
  </si>
  <si>
    <t>Verser la farine , puis le beurre tempéré en cubes.</t>
  </si>
  <si>
    <t>Ajouter le sirop.</t>
  </si>
  <si>
    <t>Sabler la farine, puis incorporer progressivement les œufs.</t>
  </si>
  <si>
    <t>Étaler le beurre froid, puis la pâte 2 fois plus grande que ce dernier.</t>
  </si>
  <si>
    <t>Étaler à 9 mn d'épaisseur sur 80 cm de longueur.</t>
  </si>
  <si>
    <t>Couper des bandes de 4 cm de large. Peser pour obtenir 400 g de pâte.</t>
  </si>
  <si>
    <t>Grand total:</t>
  </si>
  <si>
    <t>Positionner dans un cercle de 20 cm de diamètre.</t>
  </si>
  <si>
    <t>Enfournée les grosses brioches dans un four préchauffé à 170°C et cuire à 145°C pendant 25 minutes</t>
  </si>
  <si>
    <t>Cuire les individuelles à 180°C pendant 12 minutes.</t>
  </si>
  <si>
    <t>Tremper dans le sirop la base des brioches à la sortie du four.</t>
  </si>
  <si>
    <t>Brioche à l'huile d'olive</t>
  </si>
  <si>
    <t>recette élaborée pour</t>
  </si>
  <si>
    <t xml:space="preserve">brioches de 350 g </t>
  </si>
  <si>
    <t>Fondre au micro onde ou dans une casserole le sel, la poudre de lait, les sucres et l'eau .</t>
  </si>
  <si>
    <t>Verser la farine , puis la moitié du mélange huile et fleur d'oranger.</t>
  </si>
  <si>
    <t>Sabler la farine, puis incorporer progressivement le restant du mélange d'huile.</t>
  </si>
  <si>
    <t>Faire pousser la pâte 0h30 à température ambiante.</t>
  </si>
  <si>
    <t>Mettre au réfrigérateur jusqu'au lendemain.</t>
  </si>
  <si>
    <t>Détailler des morceaux de 275 g, puis ajouter 75 g de praline rose.</t>
  </si>
  <si>
    <t>huile d'olive:</t>
  </si>
  <si>
    <t>Bouler et mettre à pousser à 28°C.</t>
  </si>
  <si>
    <t>praline roses:</t>
  </si>
  <si>
    <t>Pâte à Savarin</t>
  </si>
  <si>
    <t>recette pour</t>
  </si>
  <si>
    <t>moules de 250 g (6 personnes)</t>
  </si>
  <si>
    <t>Mettre la levure au fond du robot mixer.</t>
  </si>
  <si>
    <t>Verser par dessus les farines.</t>
  </si>
  <si>
    <t>Dissoudre le sel et le sucre dans le lait et la crème.</t>
  </si>
  <si>
    <t>Ajouter les œufs puis verser sur la farine. Mixer au robot.</t>
  </si>
  <si>
    <t>crème 35% de MG:</t>
  </si>
  <si>
    <t xml:space="preserve">Lorsque la pâte est bien mélangée et émulsionnée, filmer et laisser lever. </t>
  </si>
  <si>
    <t>Faire pousser environ 40 minutes à température ambiante.</t>
  </si>
  <si>
    <t>Faire fondre le beurre et le laisser refroidir.</t>
  </si>
  <si>
    <t>Ajouter le beurre liquide tempéré sur la pâte et le mélanger délicatement au robot.</t>
  </si>
  <si>
    <t>beurre fondu:</t>
  </si>
  <si>
    <t>Mouler puis faire lever 30 minutes dans une étuve préchauffée à 28°C.</t>
  </si>
  <si>
    <t xml:space="preserve">Préchauffé le four à 160°C. </t>
  </si>
  <si>
    <t>Cuire le temps nécessaire en fonction de la grosseur des pièces.</t>
  </si>
  <si>
    <t>Démouler sur grille en sortie de four  et laisser sécher.</t>
  </si>
  <si>
    <t>Pain de Mie</t>
  </si>
  <si>
    <t>moules de 38 cm x 13 cm - H: 13 cm: poids 2800 g</t>
  </si>
  <si>
    <t>farine de force (T45):</t>
  </si>
  <si>
    <t>farine faible (T65):</t>
  </si>
  <si>
    <t>Verser la farine , puis le sirop. Pétrir.</t>
  </si>
  <si>
    <t>Enfourner dans un four ventilé à 190°C et cuire 50 minutes.</t>
  </si>
  <si>
    <t>Démouler sur grille en sortie de four .</t>
  </si>
  <si>
    <t>CROISSANT</t>
  </si>
  <si>
    <t>Dissoudre la poudre de lait avec l'eau, puis ajouter les sucres et le sel.</t>
  </si>
  <si>
    <t>Bien laisser fondre le tout.</t>
  </si>
  <si>
    <t>Ajouter la farine , puis le beurre froid en cubes.</t>
  </si>
  <si>
    <t>Verser le sirop puis mettre à pétrir.</t>
  </si>
  <si>
    <t>Ajouter progressivement les jaunes préalablement mélangé avec l'eau, pour faire décoller la pâte.</t>
  </si>
  <si>
    <t>jaunes d'œufs:</t>
  </si>
  <si>
    <t>poids de la détrempe:</t>
  </si>
  <si>
    <t>Plier, puis donner 1 tour double et mettre à refroidir 20 minutes.</t>
  </si>
  <si>
    <t>Donner 1 dernier tour simple et étaler.</t>
  </si>
  <si>
    <t>beurre de tourrage:</t>
  </si>
  <si>
    <t>Découper des bandes dans la longueur (28 cm), puis détailler les croissants à 4.5 cm de large.</t>
  </si>
  <si>
    <t>Inciser chaque pièce au milieu à 2 cm, puis rouler.</t>
  </si>
  <si>
    <t>Dorer puis cuire dans un four préchauffé à 210°C, pendant 23 minutes à 185°C.</t>
  </si>
  <si>
    <t>BRIOCHE</t>
  </si>
  <si>
    <t>La veille, peser la farine dans la bassine et la mettre au réfrigérateur.</t>
  </si>
  <si>
    <t>La veille, faire fondre au micro onde ou dans une casserole le sel, les sucres et l'eau .</t>
  </si>
  <si>
    <t>Le jour, mettre la levure au fond de la bassine. Ajouter les farines.</t>
  </si>
  <si>
    <t>Incorporer le sirop froid et les œufs entiers froid 1, puis mélanger en vitesse 2.5.</t>
  </si>
  <si>
    <t>Pétrir la pâte et la corser en vitesse 3.5, avant d'incorporer les cubes de beurre froid 1.</t>
  </si>
  <si>
    <t>Faire décoller, puis ajouter progressivement les cubes de beurre froid 2.</t>
  </si>
  <si>
    <t>Faire décoller la pâte régulièrement.</t>
  </si>
  <si>
    <t>Incorporer progressivement la deuxième partie d'œufs et faire décoller.</t>
  </si>
  <si>
    <t>Faire pousser la pâte 1h30 à température ambiante, prés du four.</t>
  </si>
  <si>
    <t>Rabattre la pâte et la mettre en cellule de refroidissement rapide positive.</t>
  </si>
  <si>
    <t>Rabattre une nouvelle fois la pâte et finir de la refroidir en cellule.</t>
  </si>
  <si>
    <t>Mettre au réfrigérateur toute la nuit.</t>
  </si>
  <si>
    <t>Brioche Nanterre</t>
  </si>
  <si>
    <t>pâte à brioche:</t>
  </si>
  <si>
    <t>Détailler des boudins de 250 g et les diviser en 4 morceaux égaux.</t>
  </si>
  <si>
    <t>Bouler et mettre en moule.</t>
  </si>
  <si>
    <t>Mettre à lever dans une étuve à 30°C en mode combiné, hygrométrie 14%.</t>
  </si>
  <si>
    <t>Mettre en ventilation 3 pendant 10 minutes et ventilation 2 par la suite.</t>
  </si>
  <si>
    <t>Cuire à 145°C pendant 35 minutes.</t>
  </si>
  <si>
    <t>Brioche Praline</t>
  </si>
  <si>
    <t>Étaler 1155 g de pâte sur 1 feuille 40 x 60 pour faire 6 brioches de 250 g.</t>
  </si>
  <si>
    <t>Passer au froid, puis mouiller toute la surface.</t>
  </si>
  <si>
    <t>noisettes torréfiées concassées:</t>
  </si>
  <si>
    <t>Verser  et répartir 360 g de fruits secs mélangé aux zestes.</t>
  </si>
  <si>
    <t>praline rouge:</t>
  </si>
  <si>
    <t>Faire pénétrer les fruits avec le rouleau.</t>
  </si>
  <si>
    <t>zestes d'orange:</t>
  </si>
  <si>
    <t xml:space="preserve">Diviser en 3 parties égales sur la longueur, puis rouler les boudins dans la largeur. </t>
  </si>
  <si>
    <t>zestes de citron:</t>
  </si>
  <si>
    <t>Couper en 2, peser et mettre en moule.</t>
  </si>
  <si>
    <t>Brioche Carlit</t>
  </si>
  <si>
    <t>raisins blonds:</t>
  </si>
  <si>
    <t>fruits cubes:</t>
  </si>
  <si>
    <t>Crumble citron</t>
  </si>
  <si>
    <t>Passer au gros crible.</t>
  </si>
  <si>
    <t>Garnir les tablettes et parsemer de crumble par-dessus.</t>
  </si>
  <si>
    <t>zests de citron:</t>
  </si>
  <si>
    <t>Les Sablés d'Olivier</t>
  </si>
  <si>
    <t>beurre froid en cube:</t>
  </si>
  <si>
    <t>Tamiser les poudres ensemble.</t>
  </si>
  <si>
    <t>farine faible (T 55):</t>
  </si>
  <si>
    <t>Ajouter le sel et les dés de beurre froid.</t>
  </si>
  <si>
    <t>Sabler les élément ensemble.</t>
  </si>
  <si>
    <t>levure chimique:</t>
  </si>
  <si>
    <t>Incorporer les œufs, puis l'alcool (ne pas mélanger ensemble).</t>
  </si>
  <si>
    <t>Finir juste de mélanger. Repartir 4000 g de pâte par plaque 40 x 60 à rebord et passer au froid.</t>
  </si>
  <si>
    <t>Etaler à 4 mm. 1 plaque 34 x 56 = 1000 g</t>
  </si>
  <si>
    <t>Dorer, puis rayer.</t>
  </si>
  <si>
    <t>rivesaltes ambré Delmas:</t>
  </si>
  <si>
    <t xml:space="preserve">Cuire dans un four préchauffé à 160°C et réglé à 145°C, pendant 15 minutes. </t>
  </si>
  <si>
    <t>Sortir du four et découper des bandes de 13.5 cm dans la longueur (4) et 4 cm dans la largeur (8)</t>
  </si>
  <si>
    <t>Finir de cuire pendant 15 minutes à 145°C.</t>
  </si>
  <si>
    <t>Les Sablés pour chocolat</t>
  </si>
  <si>
    <t>Mélanger les œufs avec le sel pour bien dissoudre.</t>
  </si>
  <si>
    <t>Tamiser ensemble la farine et la levure chimique. Ajouter le sucre glace et les cubes de beurre.</t>
  </si>
  <si>
    <t>Sabler tous les ingrédients.</t>
  </si>
  <si>
    <t>Ajouter le liquide dans les poudres et mélanger sans travailler. Incorporer les noisettes hachées.</t>
  </si>
  <si>
    <t>Finir de fraser et étaler très fin.</t>
  </si>
  <si>
    <t xml:space="preserve">Cuire dans un four préchauffé à 145°C, pendant 20 minutes. </t>
  </si>
  <si>
    <t xml:space="preserve">pâte à choux  </t>
  </si>
  <si>
    <t>Bouillir le lait, l'eau, le sel et le beurre ensemble.</t>
  </si>
  <si>
    <t>Chauffer la farine par plaque de 1000g  a 100°C pendant 40 minutes</t>
  </si>
  <si>
    <t>verser le lait dans la cuve puis la farine tempérées</t>
  </si>
  <si>
    <t>Melanger jusqu'à l'obtention d'une pate homogene</t>
  </si>
  <si>
    <t>Ajouter graduellement les oeufs, jusqu'à obtention d'une pâte lisse et souple.</t>
  </si>
  <si>
    <t>farine de force (T 45):</t>
  </si>
  <si>
    <t>Compléter de lait .</t>
  </si>
  <si>
    <t>craquelin</t>
  </si>
  <si>
    <t>Crumble pignon pistache</t>
  </si>
  <si>
    <t>mettre à refroidir puis mélanger avec les fruits secs</t>
  </si>
  <si>
    <t>pignons:</t>
  </si>
  <si>
    <t>pistaches émondées:</t>
  </si>
  <si>
    <t>Pate sucree</t>
  </si>
  <si>
    <t>CREPES:</t>
  </si>
  <si>
    <t>farine faible:</t>
  </si>
  <si>
    <t>zestes d'oranges:</t>
  </si>
  <si>
    <t>recette</t>
  </si>
  <si>
    <t>ingredients</t>
  </si>
  <si>
    <t>procédé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</si>
</sst>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g&quot;"/>
    <numFmt numFmtId="165" formatCode="_([$€]* #,##0.00_);_([$€]* \(#,##0.00\);_([$€]* &quot;-&quot;??_);_(@_)"/>
    <numFmt numFmtId="166" formatCode="0.00&quot; €&quot;"/>
    <numFmt numFmtId="167" formatCode="0\."/>
  </numFmts>
  <fonts count="3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Tahoma"/>
      <family val="2"/>
    </font>
    <font>
      <b/>
      <i/>
      <sz val="8"/>
      <name val="Arial"/>
      <family val="2"/>
    </font>
    <font>
      <sz val="8"/>
      <color rgb="FFFF0000"/>
      <name val="Arial"/>
      <family val="2"/>
    </font>
    <font>
      <i/>
      <sz val="8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10"/>
      <name val="Arial"/>
      <family val="2"/>
    </font>
    <font>
      <sz val="8"/>
      <name val="Tahoma"/>
      <family val="2"/>
    </font>
    <font>
      <b/>
      <i/>
      <sz val="8"/>
      <color indexed="8"/>
      <name val="Arial"/>
      <family val="2"/>
    </font>
    <font>
      <u/>
      <sz val="8"/>
      <color indexed="8"/>
      <name val="Arial"/>
      <family val="2"/>
    </font>
    <font>
      <b/>
      <sz val="16"/>
      <color indexed="8"/>
      <name val="Edwardian Script ITC"/>
      <family val="4"/>
    </font>
    <font>
      <b/>
      <u/>
      <sz val="8"/>
      <name val="Arial"/>
      <family val="2"/>
    </font>
    <font>
      <b/>
      <sz val="10"/>
      <color indexed="8"/>
      <name val="Arial"/>
      <family val="2"/>
    </font>
    <font>
      <i/>
      <sz val="8"/>
      <color indexed="8"/>
      <name val="Arial"/>
      <family val="2"/>
    </font>
    <font>
      <b/>
      <u/>
      <sz val="8"/>
      <color indexed="8"/>
      <name val="Arial"/>
      <family val="2"/>
    </font>
    <font>
      <b/>
      <sz val="8"/>
      <name val="Tahoma"/>
      <family val="2"/>
    </font>
    <font>
      <b/>
      <i/>
      <u/>
      <sz val="8"/>
      <color rgb="FFFF0000"/>
      <name val="Arial"/>
      <family val="2"/>
    </font>
    <font>
      <u/>
      <sz val="10"/>
      <color theme="10"/>
      <name val="Tahoma"/>
      <family val="2"/>
    </font>
    <font>
      <u/>
      <sz val="8"/>
      <color theme="10"/>
      <name val="Arial"/>
      <family val="2"/>
    </font>
    <font>
      <sz val="10"/>
      <name val="Arial"/>
      <family val="2"/>
    </font>
    <font>
      <b/>
      <i/>
      <sz val="8"/>
      <color rgb="FFFF0000"/>
      <name val="Arial"/>
      <family val="2"/>
    </font>
    <font>
      <b/>
      <i/>
      <sz val="10"/>
      <color theme="1"/>
      <name val="Arial"/>
      <family val="2"/>
    </font>
    <font>
      <sz val="8"/>
      <color theme="1"/>
      <name val="Arial"/>
      <family val="2"/>
    </font>
    <font>
      <sz val="12"/>
      <color rgb="FFFF0000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indexed="8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165" fontId="5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5" fillId="0" borderId="0"/>
  </cellStyleXfs>
  <cellXfs count="117">
    <xf numFmtId="0" fontId="0" fillId="0" borderId="0" xfId="0"/>
    <xf numFmtId="164" fontId="1" fillId="2" borderId="1" xfId="0" applyNumberFormat="1" applyFont="1" applyFill="1" applyBorder="1" applyAlignment="1">
      <alignment horizontal="left"/>
    </xf>
    <xf numFmtId="0" fontId="2" fillId="0" borderId="0" xfId="0" applyFont="1"/>
    <xf numFmtId="0" fontId="3" fillId="0" borderId="0" xfId="0" applyFont="1" applyProtection="1">
      <protection locked="0"/>
    </xf>
    <xf numFmtId="164" fontId="3" fillId="0" borderId="0" xfId="0" applyNumberFormat="1" applyFont="1" applyProtection="1">
      <protection locked="0"/>
    </xf>
    <xf numFmtId="0" fontId="3" fillId="0" borderId="2" xfId="0" applyFont="1" applyBorder="1" applyProtection="1">
      <protection locked="0"/>
    </xf>
    <xf numFmtId="164" fontId="3" fillId="0" borderId="2" xfId="0" applyNumberFormat="1" applyFont="1" applyBorder="1" applyProtection="1">
      <protection locked="0"/>
    </xf>
    <xf numFmtId="0" fontId="4" fillId="0" borderId="0" xfId="0" applyFont="1" applyProtection="1">
      <protection locked="0"/>
    </xf>
    <xf numFmtId="164" fontId="4" fillId="0" borderId="0" xfId="0" applyNumberFormat="1" applyFont="1" applyAlignment="1" applyProtection="1">
      <alignment horizontal="right"/>
      <protection locked="0"/>
    </xf>
    <xf numFmtId="0" fontId="1" fillId="2" borderId="1" xfId="0" applyFont="1" applyFill="1" applyBorder="1"/>
    <xf numFmtId="164" fontId="4" fillId="2" borderId="3" xfId="0" applyNumberFormat="1" applyFont="1" applyFill="1" applyBorder="1" applyAlignment="1" applyProtection="1">
      <alignment horizontal="right"/>
      <protection locked="0"/>
    </xf>
    <xf numFmtId="0" fontId="1" fillId="2" borderId="3" xfId="0" applyFont="1" applyFill="1" applyBorder="1" applyAlignment="1">
      <alignment horizontal="center"/>
    </xf>
    <xf numFmtId="0" fontId="3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165" fontId="6" fillId="0" borderId="0" xfId="1" applyFont="1"/>
    <xf numFmtId="164" fontId="3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left"/>
      <protection locked="0"/>
    </xf>
    <xf numFmtId="164" fontId="1" fillId="0" borderId="0" xfId="0" applyNumberFormat="1" applyFont="1" applyAlignment="1" applyProtection="1">
      <alignment horizontal="right"/>
      <protection locked="0"/>
    </xf>
    <xf numFmtId="0" fontId="7" fillId="0" borderId="0" xfId="0" applyFont="1"/>
    <xf numFmtId="165" fontId="8" fillId="0" borderId="0" xfId="1" applyFont="1"/>
    <xf numFmtId="164" fontId="2" fillId="0" borderId="0" xfId="0" applyNumberFormat="1" applyFont="1"/>
    <xf numFmtId="0" fontId="9" fillId="2" borderId="1" xfId="0" applyFont="1" applyFill="1" applyBorder="1" applyAlignment="1">
      <alignment horizontal="left"/>
    </xf>
    <xf numFmtId="164" fontId="1" fillId="2" borderId="3" xfId="0" applyNumberFormat="1" applyFont="1" applyFill="1" applyBorder="1"/>
    <xf numFmtId="0" fontId="7" fillId="2" borderId="3" xfId="0" applyFont="1" applyFill="1" applyBorder="1" applyProtection="1">
      <protection locked="0"/>
    </xf>
    <xf numFmtId="0" fontId="2" fillId="2" borderId="3" xfId="0" applyFont="1" applyFill="1" applyBorder="1"/>
    <xf numFmtId="0" fontId="2" fillId="0" borderId="0" xfId="0" applyFont="1" applyProtection="1">
      <protection locked="0"/>
    </xf>
    <xf numFmtId="164" fontId="4" fillId="0" borderId="0" xfId="0" applyNumberFormat="1" applyFont="1" applyProtection="1">
      <protection locked="0"/>
    </xf>
    <xf numFmtId="0" fontId="7" fillId="0" borderId="0" xfId="0" applyFont="1" applyProtection="1">
      <protection locked="0"/>
    </xf>
    <xf numFmtId="164" fontId="10" fillId="0" borderId="0" xfId="0" applyNumberFormat="1" applyFont="1" applyAlignment="1" applyProtection="1">
      <alignment horizontal="right"/>
      <protection locked="0"/>
    </xf>
    <xf numFmtId="0" fontId="11" fillId="2" borderId="1" xfId="0" applyFont="1" applyFill="1" applyBorder="1"/>
    <xf numFmtId="0" fontId="11" fillId="2" borderId="3" xfId="0" applyFont="1" applyFill="1" applyBorder="1"/>
    <xf numFmtId="0" fontId="3" fillId="0" borderId="0" xfId="0" applyFont="1" applyAlignment="1" applyProtection="1">
      <alignment horizontal="right"/>
      <protection locked="0"/>
    </xf>
    <xf numFmtId="164" fontId="3" fillId="0" borderId="0" xfId="0" applyNumberFormat="1" applyFont="1" applyAlignment="1" applyProtection="1">
      <alignment horizontal="right"/>
      <protection locked="0"/>
    </xf>
    <xf numFmtId="0" fontId="2" fillId="0" borderId="2" xfId="0" applyFont="1" applyBorder="1"/>
    <xf numFmtId="164" fontId="3" fillId="0" borderId="2" xfId="0" applyNumberFormat="1" applyFont="1" applyBorder="1" applyAlignment="1" applyProtection="1">
      <alignment horizontal="right"/>
      <protection locked="0"/>
    </xf>
    <xf numFmtId="0" fontId="3" fillId="0" borderId="3" xfId="0" applyFont="1" applyBorder="1" applyProtection="1">
      <protection locked="0"/>
    </xf>
    <xf numFmtId="164" fontId="3" fillId="0" borderId="3" xfId="0" applyNumberFormat="1" applyFont="1" applyBorder="1" applyAlignment="1" applyProtection="1">
      <alignment horizontal="right"/>
      <protection locked="0"/>
    </xf>
    <xf numFmtId="0" fontId="2" fillId="0" borderId="3" xfId="0" applyFont="1" applyBorder="1"/>
    <xf numFmtId="0" fontId="2" fillId="0" borderId="0" xfId="0" applyFont="1" applyAlignment="1" applyProtection="1">
      <alignment horizontal="left"/>
      <protection locked="0"/>
    </xf>
    <xf numFmtId="0" fontId="3" fillId="0" borderId="4" xfId="0" applyFont="1" applyBorder="1" applyProtection="1">
      <protection locked="0"/>
    </xf>
    <xf numFmtId="164" fontId="3" fillId="0" borderId="4" xfId="0" applyNumberFormat="1" applyFont="1" applyBorder="1" applyAlignment="1" applyProtection="1">
      <alignment horizontal="right"/>
      <protection locked="0"/>
    </xf>
    <xf numFmtId="0" fontId="12" fillId="0" borderId="0" xfId="0" applyFont="1"/>
    <xf numFmtId="164" fontId="7" fillId="0" borderId="0" xfId="0" applyNumberFormat="1" applyFont="1" applyAlignment="1" applyProtection="1">
      <alignment horizontal="right"/>
      <protection locked="0"/>
    </xf>
    <xf numFmtId="0" fontId="3" fillId="0" borderId="0" xfId="0" applyFont="1" applyAlignment="1" applyProtection="1">
      <alignment horizontal="left"/>
      <protection locked="0"/>
    </xf>
    <xf numFmtId="0" fontId="4" fillId="2" borderId="1" xfId="0" applyFont="1" applyFill="1" applyBorder="1" applyProtection="1">
      <protection locked="0"/>
    </xf>
    <xf numFmtId="0" fontId="4" fillId="2" borderId="3" xfId="0" applyFont="1" applyFill="1" applyBorder="1" applyProtection="1">
      <protection locked="0"/>
    </xf>
    <xf numFmtId="0" fontId="4" fillId="0" borderId="1" xfId="0" applyFont="1" applyBorder="1" applyProtection="1">
      <protection locked="0"/>
    </xf>
    <xf numFmtId="166" fontId="2" fillId="0" borderId="0" xfId="0" applyNumberFormat="1" applyFont="1"/>
    <xf numFmtId="164" fontId="13" fillId="0" borderId="0" xfId="0" applyNumberFormat="1" applyFont="1" applyAlignment="1" applyProtection="1">
      <alignment horizontal="right"/>
      <protection locked="0"/>
    </xf>
    <xf numFmtId="0" fontId="14" fillId="0" borderId="0" xfId="0" applyFont="1" applyProtection="1">
      <protection locked="0"/>
    </xf>
    <xf numFmtId="164" fontId="13" fillId="0" borderId="3" xfId="0" applyNumberFormat="1" applyFont="1" applyBorder="1" applyAlignment="1" applyProtection="1">
      <alignment horizontal="right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1" fillId="2" borderId="3" xfId="0" applyFont="1" applyFill="1" applyBorder="1" applyAlignment="1">
      <alignment horizontal="center"/>
    </xf>
    <xf numFmtId="0" fontId="10" fillId="2" borderId="3" xfId="0" applyFont="1" applyFill="1" applyBorder="1"/>
    <xf numFmtId="0" fontId="4" fillId="0" borderId="0" xfId="0" applyFont="1" applyAlignment="1" applyProtection="1">
      <alignment horizontal="center"/>
      <protection locked="0"/>
    </xf>
    <xf numFmtId="0" fontId="15" fillId="0" borderId="1" xfId="0" applyFont="1" applyBorder="1" applyProtection="1">
      <protection locked="0"/>
    </xf>
    <xf numFmtId="164" fontId="3" fillId="0" borderId="4" xfId="0" applyNumberFormat="1" applyFont="1" applyBorder="1" applyProtection="1">
      <protection locked="0"/>
    </xf>
    <xf numFmtId="164" fontId="2" fillId="0" borderId="0" xfId="0" applyNumberFormat="1" applyFont="1" applyAlignment="1" applyProtection="1">
      <alignment horizontal="right"/>
      <protection locked="0"/>
    </xf>
    <xf numFmtId="0" fontId="16" fillId="0" borderId="0" xfId="0" applyFont="1" applyProtection="1">
      <protection locked="0"/>
    </xf>
    <xf numFmtId="0" fontId="17" fillId="2" borderId="1" xfId="0" applyFont="1" applyFill="1" applyBorder="1" applyProtection="1">
      <protection locked="0"/>
    </xf>
    <xf numFmtId="0" fontId="17" fillId="2" borderId="3" xfId="0" applyFont="1" applyFill="1" applyBorder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10" fillId="0" borderId="0" xfId="0" applyFon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1" fillId="2" borderId="1" xfId="0" applyFont="1" applyFill="1" applyBorder="1" applyProtection="1">
      <protection locked="0"/>
    </xf>
    <xf numFmtId="0" fontId="11" fillId="2" borderId="3" xfId="0" applyFont="1" applyFill="1" applyBorder="1" applyProtection="1">
      <protection locked="0"/>
    </xf>
    <xf numFmtId="0" fontId="18" fillId="0" borderId="0" xfId="0" applyFont="1" applyProtection="1">
      <protection locked="0"/>
    </xf>
    <xf numFmtId="1" fontId="10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167" fontId="2" fillId="0" borderId="0" xfId="0" applyNumberFormat="1" applyFont="1"/>
    <xf numFmtId="164" fontId="3" fillId="0" borderId="3" xfId="0" applyNumberFormat="1" applyFont="1" applyBorder="1" applyProtection="1">
      <protection locked="0"/>
    </xf>
    <xf numFmtId="0" fontId="1" fillId="2" borderId="3" xfId="0" applyFont="1" applyFill="1" applyBorder="1"/>
    <xf numFmtId="0" fontId="19" fillId="0" borderId="0" xfId="0" applyFont="1" applyProtection="1">
      <protection locked="0"/>
    </xf>
    <xf numFmtId="164" fontId="20" fillId="0" borderId="0" xfId="0" applyNumberFormat="1" applyFont="1"/>
    <xf numFmtId="0" fontId="18" fillId="2" borderId="3" xfId="0" applyFont="1" applyFill="1" applyBorder="1" applyProtection="1">
      <protection locked="0"/>
    </xf>
    <xf numFmtId="0" fontId="21" fillId="0" borderId="0" xfId="0" applyFont="1" applyProtection="1">
      <protection locked="0"/>
    </xf>
    <xf numFmtId="0" fontId="23" fillId="0" borderId="0" xfId="2" applyFont="1" applyAlignment="1" applyProtection="1"/>
    <xf numFmtId="0" fontId="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64" fontId="7" fillId="0" borderId="0" xfId="0" applyNumberFormat="1" applyFont="1"/>
    <xf numFmtId="0" fontId="4" fillId="0" borderId="0" xfId="0" applyFont="1" applyAlignment="1" applyProtection="1">
      <alignment horizontal="left"/>
      <protection locked="0"/>
    </xf>
    <xf numFmtId="1" fontId="10" fillId="0" borderId="0" xfId="0" applyNumberFormat="1" applyFont="1" applyAlignment="1" applyProtection="1">
      <alignment horizontal="center"/>
      <protection locked="0"/>
    </xf>
    <xf numFmtId="0" fontId="1" fillId="2" borderId="1" xfId="3" applyFont="1" applyFill="1" applyBorder="1" applyProtection="1">
      <protection locked="0"/>
    </xf>
    <xf numFmtId="164" fontId="1" fillId="2" borderId="3" xfId="3" applyNumberFormat="1" applyFont="1" applyFill="1" applyBorder="1" applyAlignment="1" applyProtection="1">
      <alignment horizontal="center"/>
      <protection locked="0"/>
    </xf>
    <xf numFmtId="0" fontId="2" fillId="2" borderId="3" xfId="3" applyFont="1" applyFill="1" applyBorder="1"/>
    <xf numFmtId="1" fontId="1" fillId="0" borderId="0" xfId="3" applyNumberFormat="1" applyFont="1" applyAlignment="1">
      <alignment horizontal="center"/>
    </xf>
    <xf numFmtId="165" fontId="6" fillId="0" borderId="0" xfId="1" applyFont="1" applyAlignment="1"/>
    <xf numFmtId="0" fontId="17" fillId="0" borderId="1" xfId="0" applyFont="1" applyBorder="1" applyProtection="1">
      <protection locked="0"/>
    </xf>
    <xf numFmtId="1" fontId="25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left"/>
    </xf>
    <xf numFmtId="0" fontId="6" fillId="0" borderId="3" xfId="0" applyFont="1" applyBorder="1" applyAlignment="1">
      <alignment horizontal="center"/>
    </xf>
    <xf numFmtId="1" fontId="10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26" fillId="0" borderId="1" xfId="0" applyFont="1" applyBorder="1" applyProtection="1">
      <protection locked="0"/>
    </xf>
    <xf numFmtId="0" fontId="26" fillId="0" borderId="4" xfId="0" applyFont="1" applyBorder="1" applyProtection="1">
      <protection locked="0"/>
    </xf>
    <xf numFmtId="0" fontId="26" fillId="0" borderId="3" xfId="0" applyFont="1" applyBorder="1" applyProtection="1">
      <protection locked="0"/>
    </xf>
    <xf numFmtId="2" fontId="7" fillId="0" borderId="0" xfId="0" applyNumberFormat="1" applyFont="1" applyAlignment="1">
      <alignment horizontal="center"/>
    </xf>
    <xf numFmtId="2" fontId="3" fillId="0" borderId="0" xfId="0" applyNumberFormat="1" applyFont="1" applyProtection="1">
      <protection locked="0"/>
    </xf>
    <xf numFmtId="0" fontId="27" fillId="0" borderId="0" xfId="0" applyFont="1"/>
    <xf numFmtId="0" fontId="2" fillId="0" borderId="0" xfId="4" applyFont="1"/>
    <xf numFmtId="2" fontId="4" fillId="0" borderId="0" xfId="0" applyNumberFormat="1" applyFont="1" applyAlignment="1" applyProtection="1">
      <alignment horizontal="right"/>
      <protection locked="0"/>
    </xf>
    <xf numFmtId="0" fontId="28" fillId="0" borderId="0" xfId="0" applyFont="1"/>
    <xf numFmtId="2" fontId="10" fillId="0" borderId="0" xfId="0" applyNumberFormat="1" applyFont="1" applyAlignment="1">
      <alignment horizontal="center"/>
    </xf>
    <xf numFmtId="2" fontId="4" fillId="0" borderId="0" xfId="0" applyNumberFormat="1" applyFont="1" applyProtection="1">
      <protection locked="0"/>
    </xf>
    <xf numFmtId="0" fontId="29" fillId="2" borderId="1" xfId="0" applyFont="1" applyFill="1" applyBorder="1"/>
    <xf numFmtId="2" fontId="30" fillId="2" borderId="3" xfId="0" applyNumberFormat="1" applyFont="1" applyFill="1" applyBorder="1" applyAlignment="1">
      <alignment horizontal="center"/>
    </xf>
    <xf numFmtId="2" fontId="3" fillId="0" borderId="4" xfId="0" applyNumberFormat="1" applyFont="1" applyBorder="1" applyProtection="1">
      <protection locked="0"/>
    </xf>
    <xf numFmtId="0" fontId="31" fillId="2" borderId="1" xfId="0" applyFont="1" applyFill="1" applyBorder="1" applyProtection="1">
      <protection locked="0"/>
    </xf>
    <xf numFmtId="2" fontId="32" fillId="2" borderId="3" xfId="0" applyNumberFormat="1" applyFont="1" applyFill="1" applyBorder="1" applyProtection="1">
      <protection locked="0"/>
    </xf>
    <xf numFmtId="2" fontId="2" fillId="0" borderId="0" xfId="0" applyNumberFormat="1" applyFont="1"/>
    <xf numFmtId="2" fontId="3" fillId="0" borderId="2" xfId="0" applyNumberFormat="1" applyFont="1" applyBorder="1" applyProtection="1">
      <protection locked="0"/>
    </xf>
    <xf numFmtId="2" fontId="1" fillId="3" borderId="0" xfId="0" applyNumberFormat="1" applyFont="1" applyFill="1" applyProtection="1">
      <protection locked="0"/>
    </xf>
    <xf numFmtId="164" fontId="2" fillId="0" borderId="3" xfId="0" applyNumberFormat="1" applyFont="1" applyBorder="1"/>
  </cellXfs>
  <cellStyles count="5">
    <cellStyle name="Euro" xfId="1" xr:uid="{88856EBA-A0AC-43C3-954B-2E6EC04B3BBD}"/>
    <cellStyle name="Lien hypertexte" xfId="2" builtinId="8"/>
    <cellStyle name="Normal" xfId="0" builtinId="0"/>
    <cellStyle name="Normal 2 2 2" xfId="3" xr:uid="{E56E4459-6D28-4963-AF2B-4E66915FE6B4}"/>
    <cellStyle name="Normal 4" xfId="4" xr:uid="{EB161425-769F-4D2C-B897-96E769C597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ette%20de%20ba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S PATES"/>
      <sheetName val="LES BISCUITS"/>
      <sheetName val="CREME,CREMEUX,COULIS,MOUSSEUX"/>
      <sheetName val="LES CHOCOLATS"/>
      <sheetName val="LES CONFISERIES"/>
      <sheetName val="LES MOUSSES"/>
      <sheetName val="LES INGREDIENTS BRUTS"/>
      <sheetName val="PREPARATIONS DIVERSES"/>
      <sheetName val="LES RECETTES DECORS"/>
      <sheetName val="PREPARATIONS GLACEES"/>
    </sheetNames>
    <sheetDataSet>
      <sheetData sheetId="0">
        <row r="1">
          <cell r="A1" t="str">
            <v>Pâte sablée nature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56"/>
  <sheetViews>
    <sheetView topLeftCell="A63" workbookViewId="0">
      <selection activeCell="A24" sqref="A24"/>
    </sheetView>
  </sheetViews>
  <sheetFormatPr baseColWidth="10" defaultColWidth="8.7265625" defaultRowHeight="14.5" outlineLevelCol="1" x14ac:dyDescent="0.35"/>
  <cols>
    <col min="1" max="1" width="19.7265625" style="102" customWidth="1" outlineLevel="1"/>
    <col min="2" max="2" width="4.54296875" style="102" customWidth="1" outlineLevel="1"/>
    <col min="3" max="3" width="3.1796875" style="102" customWidth="1" outlineLevel="1"/>
    <col min="4" max="4" width="70.08984375" style="102" customWidth="1" outlineLevel="1"/>
  </cols>
  <sheetData>
    <row r="1" spans="1:4" x14ac:dyDescent="0.35">
      <c r="A1"/>
      <c r="B1"/>
      <c r="C1"/>
      <c r="D1"/>
    </row>
    <row r="2" spans="1:4" x14ac:dyDescent="0.35">
      <c r="A2" s="1" t="str">
        <f>'[1]LES PATES'!$A$1</f>
        <v>Pâte sablée nature</v>
      </c>
      <c r="B2"/>
      <c r="C2"/>
      <c r="D2"/>
    </row>
    <row r="3" spans="1:4" x14ac:dyDescent="0.35">
      <c r="A3" s="2"/>
      <c r="B3" s="2"/>
      <c r="C3"/>
      <c r="D3"/>
    </row>
    <row r="4" spans="1:4" x14ac:dyDescent="0.35">
      <c r="A4" s="3" t="s">
        <v>0</v>
      </c>
      <c r="B4" s="4">
        <f>B8*(0.45)</f>
        <v>450</v>
      </c>
      <c r="C4"/>
      <c r="D4"/>
    </row>
    <row r="5" spans="1:4" x14ac:dyDescent="0.35">
      <c r="A5" s="3" t="s">
        <v>1</v>
      </c>
      <c r="B5" s="4">
        <f>B8*(0.225)</f>
        <v>225</v>
      </c>
      <c r="C5"/>
      <c r="D5"/>
    </row>
    <row r="6" spans="1:4" x14ac:dyDescent="0.35">
      <c r="A6" s="5" t="s">
        <v>2</v>
      </c>
      <c r="B6" s="6">
        <f>B8*(0.003)</f>
        <v>3</v>
      </c>
      <c r="C6"/>
      <c r="D6"/>
    </row>
    <row r="7" spans="1:4" x14ac:dyDescent="0.35">
      <c r="A7" s="2" t="s">
        <v>3</v>
      </c>
      <c r="B7" s="4">
        <f>B8*(0.325)</f>
        <v>325</v>
      </c>
      <c r="C7"/>
      <c r="D7"/>
    </row>
    <row r="8" spans="1:4" x14ac:dyDescent="0.35">
      <c r="A8" s="7" t="s">
        <v>4</v>
      </c>
      <c r="B8" s="8">
        <v>1000</v>
      </c>
      <c r="C8"/>
      <c r="D8"/>
    </row>
    <row r="9" spans="1:4" x14ac:dyDescent="0.35">
      <c r="A9"/>
      <c r="B9"/>
      <c r="C9"/>
      <c r="D9"/>
    </row>
    <row r="10" spans="1:4" x14ac:dyDescent="0.35">
      <c r="A10" s="9" t="s">
        <v>5</v>
      </c>
      <c r="B10" s="10"/>
      <c r="C10" s="11"/>
      <c r="D10" s="12"/>
    </row>
    <row r="11" spans="1:4" x14ac:dyDescent="0.35">
      <c r="A11" s="3"/>
      <c r="B11" s="4"/>
      <c r="C11" s="13"/>
      <c r="D11" s="2"/>
    </row>
    <row r="12" spans="1:4" x14ac:dyDescent="0.35">
      <c r="A12" s="3" t="s">
        <v>6</v>
      </c>
      <c r="B12" s="4">
        <f>B17*(0.25)</f>
        <v>250</v>
      </c>
      <c r="C12" s="14"/>
      <c r="D12" s="3" t="s">
        <v>7</v>
      </c>
    </row>
    <row r="13" spans="1:4" x14ac:dyDescent="0.35">
      <c r="A13" s="3" t="s">
        <v>8</v>
      </c>
      <c r="B13" s="4">
        <f>B17*(0.25)</f>
        <v>250</v>
      </c>
      <c r="C13" s="14"/>
      <c r="D13" s="3" t="s">
        <v>9</v>
      </c>
    </row>
    <row r="14" spans="1:4" x14ac:dyDescent="0.35">
      <c r="A14" s="2" t="s">
        <v>10</v>
      </c>
      <c r="B14" s="4">
        <f>B17*(0.25)</f>
        <v>250</v>
      </c>
      <c r="C14" s="14"/>
      <c r="D14" s="15" t="s">
        <v>11</v>
      </c>
    </row>
    <row r="15" spans="1:4" x14ac:dyDescent="0.35">
      <c r="A15" s="3" t="s">
        <v>12</v>
      </c>
      <c r="B15" s="4">
        <f>B17*(0.25)</f>
        <v>250</v>
      </c>
      <c r="C15" s="14"/>
      <c r="D15" s="16"/>
    </row>
    <row r="16" spans="1:4" x14ac:dyDescent="0.35">
      <c r="A16" s="3" t="s">
        <v>2</v>
      </c>
      <c r="B16" s="4">
        <f>B17*(0.003)</f>
        <v>3</v>
      </c>
      <c r="C16" s="14"/>
      <c r="D16" s="8"/>
    </row>
    <row r="17" spans="1:4" x14ac:dyDescent="0.35">
      <c r="A17" s="7" t="s">
        <v>4</v>
      </c>
      <c r="B17" s="17">
        <v>1000</v>
      </c>
      <c r="C17" s="14"/>
      <c r="D17" s="18" t="s">
        <v>13</v>
      </c>
    </row>
    <row r="18" spans="1:4" x14ac:dyDescent="0.35">
      <c r="A18" s="3" t="s">
        <v>14</v>
      </c>
      <c r="B18" s="4">
        <f>B17*(0.1)</f>
        <v>100</v>
      </c>
      <c r="C18" s="19"/>
      <c r="D18" s="2"/>
    </row>
    <row r="19" spans="1:4" x14ac:dyDescent="0.35">
      <c r="A19" s="2"/>
      <c r="B19" s="20"/>
      <c r="C19" s="2"/>
      <c r="D19" s="2"/>
    </row>
    <row r="20" spans="1:4" x14ac:dyDescent="0.35">
      <c r="A20" s="21" t="s">
        <v>15</v>
      </c>
      <c r="B20" s="22"/>
      <c r="C20" s="23"/>
      <c r="D20" s="24"/>
    </row>
    <row r="21" spans="1:4" x14ac:dyDescent="0.35">
      <c r="A21" s="2"/>
      <c r="B21" s="4"/>
      <c r="C21" s="13"/>
      <c r="D21" s="3"/>
    </row>
    <row r="22" spans="1:4" x14ac:dyDescent="0.35">
      <c r="A22" s="3" t="s">
        <v>0</v>
      </c>
      <c r="B22" s="4">
        <f>B27*(0.45)</f>
        <v>450</v>
      </c>
      <c r="C22" s="2"/>
      <c r="D22" s="2" t="s">
        <v>16</v>
      </c>
    </row>
    <row r="23" spans="1:4" x14ac:dyDescent="0.35">
      <c r="A23" s="3" t="s">
        <v>1</v>
      </c>
      <c r="B23" s="4">
        <f>B27*(0.225)</f>
        <v>225</v>
      </c>
      <c r="C23" s="13"/>
      <c r="D23" s="2" t="s">
        <v>17</v>
      </c>
    </row>
    <row r="24" spans="1:4" x14ac:dyDescent="0.35">
      <c r="A24" s="5" t="s">
        <v>2</v>
      </c>
      <c r="B24" s="6">
        <f>B27*(0.003)</f>
        <v>3</v>
      </c>
      <c r="C24" s="13"/>
      <c r="D24" s="2" t="s">
        <v>18</v>
      </c>
    </row>
    <row r="25" spans="1:4" x14ac:dyDescent="0.35">
      <c r="A25" s="2" t="s">
        <v>3</v>
      </c>
      <c r="B25" s="4">
        <f>B27*(0.275)</f>
        <v>275</v>
      </c>
      <c r="C25" s="13"/>
      <c r="D25" s="25" t="s">
        <v>19</v>
      </c>
    </row>
    <row r="26" spans="1:4" x14ac:dyDescent="0.35">
      <c r="A26" s="2" t="s">
        <v>20</v>
      </c>
      <c r="B26" s="4">
        <f>B27*(0.05)</f>
        <v>50</v>
      </c>
      <c r="C26" s="13"/>
      <c r="D26" s="2" t="s">
        <v>21</v>
      </c>
    </row>
    <row r="27" spans="1:4" x14ac:dyDescent="0.35">
      <c r="A27" s="7" t="s">
        <v>4</v>
      </c>
      <c r="B27" s="26">
        <v>1000</v>
      </c>
      <c r="C27" s="20"/>
      <c r="D27" s="27" t="s">
        <v>22</v>
      </c>
    </row>
    <row r="28" spans="1:4" x14ac:dyDescent="0.35">
      <c r="A28"/>
      <c r="B28"/>
      <c r="C28"/>
      <c r="D28"/>
    </row>
    <row r="29" spans="1:4" x14ac:dyDescent="0.35">
      <c r="A29" s="9" t="s">
        <v>23</v>
      </c>
      <c r="B29" s="24"/>
      <c r="C29"/>
      <c r="D29"/>
    </row>
    <row r="30" spans="1:4" x14ac:dyDescent="0.35">
      <c r="A30" s="2"/>
      <c r="B30" s="2"/>
      <c r="C30"/>
      <c r="D30"/>
    </row>
    <row r="31" spans="1:4" x14ac:dyDescent="0.35">
      <c r="A31" s="3" t="s">
        <v>24</v>
      </c>
      <c r="B31" s="4">
        <f>B37*(0.25)</f>
        <v>250</v>
      </c>
      <c r="C31"/>
      <c r="D31"/>
    </row>
    <row r="32" spans="1:4" x14ac:dyDescent="0.35">
      <c r="A32" s="3" t="s">
        <v>8</v>
      </c>
      <c r="B32" s="4">
        <f>B37*(0.25)</f>
        <v>250</v>
      </c>
      <c r="C32"/>
      <c r="D32"/>
    </row>
    <row r="33" spans="1:4" x14ac:dyDescent="0.35">
      <c r="A33" s="2" t="s">
        <v>25</v>
      </c>
      <c r="B33" s="4">
        <f>B37*(0.2)</f>
        <v>200</v>
      </c>
      <c r="C33"/>
      <c r="D33"/>
    </row>
    <row r="34" spans="1:4" x14ac:dyDescent="0.35">
      <c r="A34" s="3" t="s">
        <v>2</v>
      </c>
      <c r="B34" s="4">
        <f>B37*(0.003)</f>
        <v>3</v>
      </c>
      <c r="C34"/>
      <c r="D34"/>
    </row>
    <row r="35" spans="1:4" x14ac:dyDescent="0.35">
      <c r="A35" s="2" t="s">
        <v>3</v>
      </c>
      <c r="B35" s="4">
        <f>B37*(0.15)</f>
        <v>150</v>
      </c>
      <c r="C35"/>
      <c r="D35"/>
    </row>
    <row r="36" spans="1:4" x14ac:dyDescent="0.35">
      <c r="A36" s="2" t="s">
        <v>12</v>
      </c>
      <c r="B36" s="4">
        <f>B37*(0.15)</f>
        <v>150</v>
      </c>
      <c r="C36"/>
      <c r="D36"/>
    </row>
    <row r="37" spans="1:4" x14ac:dyDescent="0.35">
      <c r="A37" s="7" t="s">
        <v>4</v>
      </c>
      <c r="B37" s="28">
        <v>1000</v>
      </c>
      <c r="C37"/>
      <c r="D37"/>
    </row>
    <row r="38" spans="1:4" x14ac:dyDescent="0.35">
      <c r="A38"/>
      <c r="B38"/>
      <c r="C38"/>
      <c r="D38"/>
    </row>
    <row r="39" spans="1:4" x14ac:dyDescent="0.35">
      <c r="A39" s="29" t="s">
        <v>26</v>
      </c>
      <c r="B39" s="30"/>
      <c r="C39" s="30"/>
      <c r="D39" s="30"/>
    </row>
    <row r="40" spans="1:4" x14ac:dyDescent="0.35">
      <c r="A40" s="3"/>
      <c r="B40" s="31"/>
      <c r="C40" s="3"/>
      <c r="D40" s="3"/>
    </row>
    <row r="41" spans="1:4" x14ac:dyDescent="0.35">
      <c r="A41" s="3" t="s">
        <v>27</v>
      </c>
      <c r="B41" s="32">
        <f>B55*(0.1)</f>
        <v>100</v>
      </c>
      <c r="C41" s="3"/>
      <c r="D41" s="2" t="s">
        <v>28</v>
      </c>
    </row>
    <row r="42" spans="1:4" x14ac:dyDescent="0.35">
      <c r="A42" s="2" t="s">
        <v>29</v>
      </c>
      <c r="B42" s="32">
        <f>B55*(0.005)</f>
        <v>5</v>
      </c>
      <c r="C42" s="3"/>
      <c r="D42" s="2" t="s">
        <v>30</v>
      </c>
    </row>
    <row r="43" spans="1:4" x14ac:dyDescent="0.35">
      <c r="A43" s="3" t="s">
        <v>2</v>
      </c>
      <c r="B43" s="32">
        <f>B55*(0.01)</f>
        <v>10</v>
      </c>
      <c r="C43" s="3"/>
      <c r="D43" s="2" t="s">
        <v>31</v>
      </c>
    </row>
    <row r="44" spans="1:4" x14ac:dyDescent="0.35">
      <c r="A44" s="3" t="s">
        <v>32</v>
      </c>
      <c r="B44" s="32">
        <f>B55*(0.03)</f>
        <v>30</v>
      </c>
      <c r="C44" s="3"/>
      <c r="D44" s="3" t="s">
        <v>33</v>
      </c>
    </row>
    <row r="45" spans="1:4" x14ac:dyDescent="0.35">
      <c r="A45" s="33" t="s">
        <v>34</v>
      </c>
      <c r="B45" s="34">
        <f>B55*(0.015)</f>
        <v>15</v>
      </c>
      <c r="C45" s="3"/>
      <c r="D45" s="2" t="s">
        <v>35</v>
      </c>
    </row>
    <row r="46" spans="1:4" x14ac:dyDescent="0.35">
      <c r="A46" s="35" t="s">
        <v>36</v>
      </c>
      <c r="B46" s="36">
        <f>B55*(0.09)</f>
        <v>90</v>
      </c>
      <c r="C46" s="3"/>
      <c r="D46" s="2" t="s">
        <v>37</v>
      </c>
    </row>
    <row r="47" spans="1:4" x14ac:dyDescent="0.35">
      <c r="A47" s="2" t="s">
        <v>38</v>
      </c>
      <c r="B47" s="32">
        <f>B55*(0.3)</f>
        <v>300</v>
      </c>
      <c r="C47" s="3"/>
      <c r="D47" s="2" t="s">
        <v>39</v>
      </c>
    </row>
    <row r="48" spans="1:4" x14ac:dyDescent="0.35">
      <c r="A48" s="2" t="s">
        <v>40</v>
      </c>
      <c r="B48" s="32">
        <f>B55*(0.12)</f>
        <v>120</v>
      </c>
      <c r="C48" s="3"/>
      <c r="D48" s="2" t="s">
        <v>41</v>
      </c>
    </row>
    <row r="49" spans="1:4" x14ac:dyDescent="0.35">
      <c r="A49" s="37" t="s">
        <v>42</v>
      </c>
      <c r="B49" s="36">
        <f>B55*(0.02)</f>
        <v>20</v>
      </c>
      <c r="C49" s="3"/>
      <c r="D49" s="38" t="s">
        <v>43</v>
      </c>
    </row>
    <row r="50" spans="1:4" x14ac:dyDescent="0.35">
      <c r="A50" s="35" t="s">
        <v>44</v>
      </c>
      <c r="B50" s="36">
        <f>B55*(0.045)</f>
        <v>45</v>
      </c>
      <c r="C50" s="3"/>
      <c r="D50" s="2" t="s">
        <v>45</v>
      </c>
    </row>
    <row r="51" spans="1:4" x14ac:dyDescent="0.35">
      <c r="A51" s="39" t="s">
        <v>36</v>
      </c>
      <c r="B51" s="40">
        <f>B55*(0.035)</f>
        <v>35</v>
      </c>
      <c r="C51" s="3"/>
      <c r="D51" s="41"/>
    </row>
    <row r="52" spans="1:4" x14ac:dyDescent="0.35">
      <c r="A52" s="3"/>
      <c r="B52" s="32"/>
      <c r="C52" s="3"/>
      <c r="D52" s="2"/>
    </row>
    <row r="53" spans="1:4" x14ac:dyDescent="0.35">
      <c r="A53" s="3"/>
      <c r="B53" s="42">
        <f>SUM(B41:B51)</f>
        <v>770</v>
      </c>
      <c r="C53" s="3"/>
      <c r="D53" s="3" t="s">
        <v>46</v>
      </c>
    </row>
    <row r="54" spans="1:4" x14ac:dyDescent="0.35">
      <c r="A54" s="43" t="s">
        <v>47</v>
      </c>
      <c r="B54" s="32">
        <f>B55*(0.25)</f>
        <v>250</v>
      </c>
      <c r="C54" s="3"/>
      <c r="D54" s="3" t="s">
        <v>48</v>
      </c>
    </row>
    <row r="55" spans="1:4" x14ac:dyDescent="0.35">
      <c r="A55" s="7" t="s">
        <v>49</v>
      </c>
      <c r="B55" s="28">
        <v>1000</v>
      </c>
      <c r="C55" s="3"/>
      <c r="D55" s="2" t="s">
        <v>50</v>
      </c>
    </row>
    <row r="56" spans="1:4" x14ac:dyDescent="0.35">
      <c r="A56" s="41"/>
      <c r="B56" s="41"/>
      <c r="C56" s="3"/>
      <c r="D56" s="3" t="s">
        <v>51</v>
      </c>
    </row>
    <row r="57" spans="1:4" x14ac:dyDescent="0.35">
      <c r="A57" s="41"/>
      <c r="B57" s="41"/>
      <c r="C57" s="3"/>
      <c r="D57" s="3"/>
    </row>
    <row r="58" spans="1:4" x14ac:dyDescent="0.35">
      <c r="A58" s="44" t="s">
        <v>52</v>
      </c>
      <c r="B58" s="45"/>
      <c r="C58" s="45"/>
      <c r="D58" s="45"/>
    </row>
    <row r="59" spans="1:4" x14ac:dyDescent="0.35">
      <c r="A59" s="2"/>
      <c r="B59" s="2"/>
      <c r="C59" s="2"/>
      <c r="D59" s="2"/>
    </row>
    <row r="60" spans="1:4" x14ac:dyDescent="0.35">
      <c r="A60" s="46" t="s">
        <v>53</v>
      </c>
      <c r="B60" s="36"/>
      <c r="C60" s="36"/>
      <c r="D60" s="37"/>
    </row>
    <row r="61" spans="1:4" x14ac:dyDescent="0.35">
      <c r="A61" s="3"/>
      <c r="B61" s="32"/>
      <c r="C61" s="32"/>
      <c r="D61" s="2"/>
    </row>
    <row r="62" spans="1:4" x14ac:dyDescent="0.35">
      <c r="A62" s="3" t="s">
        <v>27</v>
      </c>
      <c r="B62" s="32">
        <f>B76*(0.135)</f>
        <v>135</v>
      </c>
      <c r="C62" s="2"/>
      <c r="D62" s="43" t="s">
        <v>54</v>
      </c>
    </row>
    <row r="63" spans="1:4" x14ac:dyDescent="0.35">
      <c r="A63" s="5" t="s">
        <v>2</v>
      </c>
      <c r="B63" s="34">
        <f>B76*(0.01)</f>
        <v>10</v>
      </c>
      <c r="C63" s="2"/>
      <c r="D63" s="2" t="s">
        <v>55</v>
      </c>
    </row>
    <row r="64" spans="1:4" x14ac:dyDescent="0.35">
      <c r="A64" s="35" t="s">
        <v>56</v>
      </c>
      <c r="B64" s="34">
        <f>B76*(0.01)</f>
        <v>10</v>
      </c>
      <c r="C64" s="2"/>
      <c r="D64" s="2" t="s">
        <v>57</v>
      </c>
    </row>
    <row r="65" spans="1:4" x14ac:dyDescent="0.35">
      <c r="A65" s="2" t="s">
        <v>40</v>
      </c>
      <c r="B65" s="32">
        <f>B76*(0.16)</f>
        <v>160</v>
      </c>
      <c r="C65" s="47"/>
      <c r="D65" s="43" t="s">
        <v>58</v>
      </c>
    </row>
    <row r="66" spans="1:4" x14ac:dyDescent="0.35">
      <c r="A66" s="33" t="s">
        <v>38</v>
      </c>
      <c r="B66" s="34">
        <f>B76*(0.16)</f>
        <v>160</v>
      </c>
      <c r="C66" s="47"/>
      <c r="D66" s="2" t="s">
        <v>59</v>
      </c>
    </row>
    <row r="67" spans="1:4" x14ac:dyDescent="0.35">
      <c r="A67" s="3" t="s">
        <v>60</v>
      </c>
      <c r="B67" s="32">
        <f>B76*(0.1)</f>
        <v>100</v>
      </c>
      <c r="C67" s="2"/>
      <c r="D67" s="43" t="s">
        <v>61</v>
      </c>
    </row>
    <row r="68" spans="1:4" x14ac:dyDescent="0.35">
      <c r="A68" s="7" t="s">
        <v>4</v>
      </c>
      <c r="B68" s="48">
        <f>B76*(0.575)</f>
        <v>575</v>
      </c>
      <c r="C68" s="2"/>
      <c r="D68" s="43" t="s">
        <v>62</v>
      </c>
    </row>
    <row r="69" spans="1:4" x14ac:dyDescent="0.35">
      <c r="A69" s="49"/>
      <c r="B69" s="48"/>
      <c r="C69" s="2"/>
      <c r="D69" s="43"/>
    </row>
    <row r="70" spans="1:4" x14ac:dyDescent="0.35">
      <c r="A70" s="46" t="s">
        <v>63</v>
      </c>
      <c r="B70" s="50"/>
      <c r="C70" s="37"/>
      <c r="D70" s="51"/>
    </row>
    <row r="71" spans="1:4" x14ac:dyDescent="0.35">
      <c r="A71" s="49"/>
      <c r="B71" s="48"/>
      <c r="C71" s="2"/>
      <c r="D71" s="43"/>
    </row>
    <row r="72" spans="1:4" x14ac:dyDescent="0.35">
      <c r="A72" s="2" t="s">
        <v>38</v>
      </c>
      <c r="B72" s="32">
        <f>B76*(0.1)</f>
        <v>100</v>
      </c>
      <c r="C72" s="2"/>
      <c r="D72" s="2" t="s">
        <v>64</v>
      </c>
    </row>
    <row r="73" spans="1:4" x14ac:dyDescent="0.35">
      <c r="A73" s="3" t="s">
        <v>65</v>
      </c>
      <c r="B73" s="32">
        <f>B76*(0.325)</f>
        <v>325</v>
      </c>
      <c r="C73" s="2"/>
      <c r="D73" s="43" t="s">
        <v>66</v>
      </c>
    </row>
    <row r="74" spans="1:4" x14ac:dyDescent="0.35">
      <c r="A74" s="7" t="s">
        <v>4</v>
      </c>
      <c r="B74" s="48">
        <f>B76*(0.425)</f>
        <v>425</v>
      </c>
      <c r="C74" s="2"/>
      <c r="D74" s="43" t="s">
        <v>67</v>
      </c>
    </row>
    <row r="75" spans="1:4" x14ac:dyDescent="0.35">
      <c r="A75" s="2"/>
      <c r="B75" s="2"/>
      <c r="C75" s="2"/>
      <c r="D75" s="3" t="s">
        <v>68</v>
      </c>
    </row>
    <row r="76" spans="1:4" x14ac:dyDescent="0.35">
      <c r="A76" s="7" t="s">
        <v>69</v>
      </c>
      <c r="B76" s="8">
        <v>1000</v>
      </c>
      <c r="C76" s="52"/>
      <c r="D76" s="2" t="s">
        <v>70</v>
      </c>
    </row>
    <row r="77" spans="1:4" x14ac:dyDescent="0.35">
      <c r="A77" s="7"/>
      <c r="B77" s="8"/>
      <c r="C77" s="52"/>
      <c r="D77" s="2" t="s">
        <v>71</v>
      </c>
    </row>
    <row r="78" spans="1:4" x14ac:dyDescent="0.35">
      <c r="A78" s="2"/>
      <c r="B78" s="8"/>
      <c r="C78" s="52"/>
      <c r="D78" s="43" t="s">
        <v>72</v>
      </c>
    </row>
    <row r="79" spans="1:4" x14ac:dyDescent="0.35">
      <c r="A79" s="7"/>
      <c r="B79" s="8"/>
      <c r="C79" s="52"/>
      <c r="D79" s="43" t="s">
        <v>73</v>
      </c>
    </row>
    <row r="80" spans="1:4" x14ac:dyDescent="0.35">
      <c r="A80" s="7"/>
      <c r="B80" s="8"/>
      <c r="C80" s="52"/>
      <c r="D80" s="43" t="s">
        <v>74</v>
      </c>
    </row>
    <row r="81" spans="1:4" x14ac:dyDescent="0.35">
      <c r="A81" s="7"/>
      <c r="B81" s="8"/>
      <c r="C81" s="52"/>
      <c r="D81" s="43" t="s">
        <v>75</v>
      </c>
    </row>
    <row r="82" spans="1:4" x14ac:dyDescent="0.35">
      <c r="A82" s="7"/>
      <c r="B82" s="8"/>
      <c r="C82" s="52"/>
      <c r="D82" s="53"/>
    </row>
    <row r="83" spans="1:4" x14ac:dyDescent="0.35">
      <c r="A83" s="54" t="s">
        <v>76</v>
      </c>
      <c r="B83" s="55"/>
      <c r="C83" s="55"/>
      <c r="D83" s="55"/>
    </row>
    <row r="84" spans="1:4" x14ac:dyDescent="0.35">
      <c r="A84" s="2"/>
      <c r="B84" s="2"/>
      <c r="C84" s="13"/>
      <c r="D84" s="2"/>
    </row>
    <row r="85" spans="1:4" x14ac:dyDescent="0.35">
      <c r="A85" s="3" t="s">
        <v>24</v>
      </c>
      <c r="B85" s="4">
        <f>B91*(0.2)</f>
        <v>200</v>
      </c>
      <c r="C85" s="20"/>
      <c r="D85" s="2" t="s">
        <v>77</v>
      </c>
    </row>
    <row r="86" spans="1:4" x14ac:dyDescent="0.35">
      <c r="A86" s="3" t="s">
        <v>8</v>
      </c>
      <c r="B86" s="4">
        <f>B91*(0.2)</f>
        <v>200</v>
      </c>
      <c r="C86" s="20"/>
      <c r="D86" s="2" t="s">
        <v>78</v>
      </c>
    </row>
    <row r="87" spans="1:4" x14ac:dyDescent="0.35">
      <c r="A87" s="3" t="s">
        <v>2</v>
      </c>
      <c r="B87" s="4">
        <f>B91*(0.003)</f>
        <v>3</v>
      </c>
      <c r="C87" s="20"/>
      <c r="D87" s="3"/>
    </row>
    <row r="88" spans="1:4" x14ac:dyDescent="0.35">
      <c r="A88" s="2" t="s">
        <v>3</v>
      </c>
      <c r="B88" s="4">
        <f>B91*(0.1)</f>
        <v>100</v>
      </c>
      <c r="C88" s="20"/>
      <c r="D88" s="2"/>
    </row>
    <row r="89" spans="1:4" x14ac:dyDescent="0.35">
      <c r="A89" s="33" t="s">
        <v>12</v>
      </c>
      <c r="B89" s="6">
        <f>B91*(0.1)</f>
        <v>100</v>
      </c>
      <c r="C89" s="20"/>
      <c r="D89" s="2" t="s">
        <v>79</v>
      </c>
    </row>
    <row r="90" spans="1:4" x14ac:dyDescent="0.35">
      <c r="A90" s="2" t="s">
        <v>80</v>
      </c>
      <c r="B90" s="4">
        <f>B91*(0.4)</f>
        <v>400</v>
      </c>
      <c r="C90" s="20"/>
      <c r="D90" s="2" t="s">
        <v>81</v>
      </c>
    </row>
    <row r="91" spans="1:4" x14ac:dyDescent="0.35">
      <c r="A91" s="7" t="s">
        <v>4</v>
      </c>
      <c r="B91" s="8">
        <v>1000</v>
      </c>
      <c r="C91" s="20"/>
      <c r="D91" s="18"/>
    </row>
    <row r="92" spans="1:4" x14ac:dyDescent="0.35">
      <c r="A92"/>
      <c r="B92"/>
      <c r="C92"/>
      <c r="D92"/>
    </row>
    <row r="93" spans="1:4" x14ac:dyDescent="0.35">
      <c r="A93" s="44" t="s">
        <v>82</v>
      </c>
      <c r="B93" s="56"/>
      <c r="C93" s="24"/>
      <c r="D93" s="24"/>
    </row>
    <row r="94" spans="1:4" x14ac:dyDescent="0.35">
      <c r="A94" s="7"/>
      <c r="B94" s="8"/>
      <c r="C94" s="2"/>
      <c r="D94" s="2"/>
    </row>
    <row r="95" spans="1:4" x14ac:dyDescent="0.35">
      <c r="A95" s="3" t="s">
        <v>2</v>
      </c>
      <c r="B95" s="32">
        <f>B103*(0.01)</f>
        <v>10</v>
      </c>
      <c r="C95" s="2"/>
      <c r="D95" s="2" t="s">
        <v>83</v>
      </c>
    </row>
    <row r="96" spans="1:4" x14ac:dyDescent="0.35">
      <c r="A96" s="3" t="s">
        <v>84</v>
      </c>
      <c r="B96" s="32">
        <f>B103*(0.075)</f>
        <v>75</v>
      </c>
      <c r="C96" s="2"/>
      <c r="D96" s="2" t="s">
        <v>85</v>
      </c>
    </row>
    <row r="97" spans="1:4" x14ac:dyDescent="0.35">
      <c r="A97" s="3" t="s">
        <v>36</v>
      </c>
      <c r="B97" s="32">
        <f>B103*(0.05)</f>
        <v>50</v>
      </c>
      <c r="C97" s="2"/>
      <c r="D97" s="2" t="s">
        <v>86</v>
      </c>
    </row>
    <row r="98" spans="1:4" x14ac:dyDescent="0.35">
      <c r="A98" s="5" t="s">
        <v>87</v>
      </c>
      <c r="B98" s="34">
        <f>B103*(0.05)</f>
        <v>50</v>
      </c>
      <c r="C98" s="2"/>
      <c r="D98" s="2" t="s">
        <v>88</v>
      </c>
    </row>
    <row r="99" spans="1:4" x14ac:dyDescent="0.35">
      <c r="A99" s="2" t="s">
        <v>3</v>
      </c>
      <c r="B99" s="32">
        <f>B103*(0.18)</f>
        <v>180</v>
      </c>
      <c r="C99" s="2"/>
      <c r="D99" s="2" t="s">
        <v>89</v>
      </c>
    </row>
    <row r="100" spans="1:4" x14ac:dyDescent="0.35">
      <c r="A100" s="3" t="s">
        <v>12</v>
      </c>
      <c r="B100" s="4">
        <f>B103*(0.18)</f>
        <v>180</v>
      </c>
      <c r="C100" s="2"/>
      <c r="D100" s="2" t="s">
        <v>90</v>
      </c>
    </row>
    <row r="101" spans="1:4" x14ac:dyDescent="0.35">
      <c r="A101" s="5" t="s">
        <v>10</v>
      </c>
      <c r="B101" s="6">
        <f>B103*(0.18)</f>
        <v>180</v>
      </c>
      <c r="C101" s="57"/>
      <c r="D101" s="2"/>
    </row>
    <row r="102" spans="1:4" x14ac:dyDescent="0.35">
      <c r="A102" s="2" t="s">
        <v>65</v>
      </c>
      <c r="B102" s="32">
        <f>B103*(0.3)</f>
        <v>300</v>
      </c>
      <c r="C102" s="2"/>
      <c r="D102" s="2"/>
    </row>
    <row r="103" spans="1:4" x14ac:dyDescent="0.35">
      <c r="A103" s="7" t="s">
        <v>4</v>
      </c>
      <c r="B103" s="8">
        <v>1000</v>
      </c>
      <c r="C103" s="57"/>
      <c r="D103" s="57"/>
    </row>
    <row r="104" spans="1:4" x14ac:dyDescent="0.35">
      <c r="A104"/>
      <c r="B104"/>
      <c r="C104"/>
      <c r="D104"/>
    </row>
    <row r="105" spans="1:4" ht="22" x14ac:dyDescent="0.6">
      <c r="A105" s="58" t="s">
        <v>91</v>
      </c>
      <c r="B105" s="37"/>
      <c r="C105" s="37"/>
      <c r="D105" s="37"/>
    </row>
    <row r="106" spans="1:4" x14ac:dyDescent="0.35">
      <c r="A106" s="2"/>
      <c r="B106" s="2"/>
      <c r="C106" s="2"/>
      <c r="D106" s="2"/>
    </row>
    <row r="107" spans="1:4" x14ac:dyDescent="0.35">
      <c r="A107" s="3" t="s">
        <v>92</v>
      </c>
      <c r="B107" s="4">
        <f>B116*(0.5)</f>
        <v>500</v>
      </c>
      <c r="C107" s="2"/>
      <c r="D107" s="2" t="s">
        <v>93</v>
      </c>
    </row>
    <row r="108" spans="1:4" x14ac:dyDescent="0.35">
      <c r="A108" s="3" t="s">
        <v>94</v>
      </c>
      <c r="B108" s="4">
        <f>B116*(0.01)</f>
        <v>10</v>
      </c>
      <c r="C108" s="2"/>
      <c r="D108" s="2" t="s">
        <v>95</v>
      </c>
    </row>
    <row r="109" spans="1:4" x14ac:dyDescent="0.35">
      <c r="A109" s="3" t="s">
        <v>96</v>
      </c>
      <c r="B109" s="4">
        <f>B116*(0.01)</f>
        <v>10</v>
      </c>
      <c r="C109" s="2"/>
      <c r="D109" s="2" t="s">
        <v>97</v>
      </c>
    </row>
    <row r="110" spans="1:4" x14ac:dyDescent="0.35">
      <c r="A110" s="3" t="s">
        <v>34</v>
      </c>
      <c r="B110" s="4">
        <f>B116*(0.01)</f>
        <v>10</v>
      </c>
      <c r="C110" s="2"/>
      <c r="D110" s="2" t="s">
        <v>98</v>
      </c>
    </row>
    <row r="111" spans="1:4" x14ac:dyDescent="0.35">
      <c r="A111" s="3" t="s">
        <v>32</v>
      </c>
      <c r="B111" s="4">
        <f>B116*(0.015)</f>
        <v>15</v>
      </c>
      <c r="C111" s="2"/>
      <c r="D111" s="2" t="s">
        <v>99</v>
      </c>
    </row>
    <row r="112" spans="1:4" x14ac:dyDescent="0.35">
      <c r="A112" s="39" t="s">
        <v>100</v>
      </c>
      <c r="B112" s="59">
        <f>B116*(0.165)</f>
        <v>165</v>
      </c>
      <c r="C112" s="2"/>
      <c r="D112" s="2" t="s">
        <v>101</v>
      </c>
    </row>
    <row r="113" spans="1:4" x14ac:dyDescent="0.35">
      <c r="A113" s="5" t="s">
        <v>36</v>
      </c>
      <c r="B113" s="6">
        <f>B116*(0.085)</f>
        <v>85</v>
      </c>
      <c r="C113" s="2"/>
      <c r="D113" s="2" t="s">
        <v>102</v>
      </c>
    </row>
    <row r="114" spans="1:4" x14ac:dyDescent="0.35">
      <c r="A114" s="33" t="s">
        <v>42</v>
      </c>
      <c r="B114" s="6">
        <f>B116*(0.015)</f>
        <v>15</v>
      </c>
      <c r="C114" s="2"/>
      <c r="D114" s="2" t="s">
        <v>103</v>
      </c>
    </row>
    <row r="115" spans="1:4" x14ac:dyDescent="0.35">
      <c r="A115" s="3" t="s">
        <v>60</v>
      </c>
      <c r="B115" s="4">
        <f>B116*(0.2)</f>
        <v>200</v>
      </c>
      <c r="C115" s="2"/>
      <c r="D115" s="2"/>
    </row>
    <row r="116" spans="1:4" x14ac:dyDescent="0.35">
      <c r="A116" s="7" t="s">
        <v>4</v>
      </c>
      <c r="B116" s="8">
        <v>1000</v>
      </c>
      <c r="C116" s="2"/>
      <c r="D116" s="2"/>
    </row>
    <row r="117" spans="1:4" x14ac:dyDescent="0.35">
      <c r="A117"/>
      <c r="B117"/>
      <c r="C117"/>
      <c r="D117"/>
    </row>
    <row r="118" spans="1:4" ht="22" x14ac:dyDescent="0.6">
      <c r="A118" s="58" t="s">
        <v>104</v>
      </c>
      <c r="B118" s="37"/>
      <c r="C118" s="37"/>
      <c r="D118" s="37"/>
    </row>
    <row r="119" spans="1:4" x14ac:dyDescent="0.35">
      <c r="A119" s="2"/>
      <c r="B119" s="2"/>
      <c r="C119" s="2"/>
      <c r="D119" s="2"/>
    </row>
    <row r="120" spans="1:4" x14ac:dyDescent="0.35">
      <c r="A120" s="3" t="s">
        <v>92</v>
      </c>
      <c r="B120" s="32">
        <f>B132*(0.05)</f>
        <v>50</v>
      </c>
      <c r="C120" s="2"/>
      <c r="D120" s="2" t="s">
        <v>105</v>
      </c>
    </row>
    <row r="121" spans="1:4" x14ac:dyDescent="0.35">
      <c r="A121" s="2" t="s">
        <v>94</v>
      </c>
      <c r="B121" s="32">
        <f>B132*(0.01)</f>
        <v>10</v>
      </c>
      <c r="C121" s="2"/>
      <c r="D121" s="2" t="s">
        <v>106</v>
      </c>
    </row>
    <row r="122" spans="1:4" x14ac:dyDescent="0.35">
      <c r="A122" s="2" t="s">
        <v>42</v>
      </c>
      <c r="B122" s="32">
        <f>B132*(0.015)</f>
        <v>15</v>
      </c>
      <c r="C122" s="2"/>
      <c r="D122" s="2" t="s">
        <v>95</v>
      </c>
    </row>
    <row r="123" spans="1:4" x14ac:dyDescent="0.35">
      <c r="A123" s="5" t="s">
        <v>27</v>
      </c>
      <c r="B123" s="34">
        <f>B132*(0.075)</f>
        <v>75</v>
      </c>
      <c r="C123" s="2"/>
      <c r="D123" s="3" t="s">
        <v>107</v>
      </c>
    </row>
    <row r="124" spans="1:4" x14ac:dyDescent="0.35">
      <c r="A124" s="3" t="s">
        <v>92</v>
      </c>
      <c r="B124" s="32">
        <f>B132*(0.45)</f>
        <v>450</v>
      </c>
      <c r="C124" s="2"/>
      <c r="D124" s="2" t="s">
        <v>108</v>
      </c>
    </row>
    <row r="125" spans="1:4" x14ac:dyDescent="0.35">
      <c r="A125" s="3" t="s">
        <v>32</v>
      </c>
      <c r="B125" s="32">
        <f>B132*(0.02)</f>
        <v>20</v>
      </c>
      <c r="C125" s="2"/>
      <c r="D125" s="2" t="s">
        <v>98</v>
      </c>
    </row>
    <row r="126" spans="1:4" x14ac:dyDescent="0.35">
      <c r="A126" s="3" t="s">
        <v>34</v>
      </c>
      <c r="B126" s="32">
        <f>B132*(0.01)</f>
        <v>10</v>
      </c>
      <c r="C126" s="2"/>
      <c r="D126" s="2" t="s">
        <v>99</v>
      </c>
    </row>
    <row r="127" spans="1:4" x14ac:dyDescent="0.35">
      <c r="A127" s="3" t="s">
        <v>96</v>
      </c>
      <c r="B127" s="32">
        <f>B132*(0.01)</f>
        <v>10</v>
      </c>
      <c r="C127" s="2"/>
      <c r="D127" s="2" t="s">
        <v>109</v>
      </c>
    </row>
    <row r="128" spans="1:4" x14ac:dyDescent="0.35">
      <c r="A128" s="3" t="s">
        <v>110</v>
      </c>
      <c r="B128" s="32">
        <f>B132*(0.15)</f>
        <v>150</v>
      </c>
      <c r="C128" s="2"/>
      <c r="D128" s="2" t="s">
        <v>102</v>
      </c>
    </row>
    <row r="129" spans="1:4" x14ac:dyDescent="0.35">
      <c r="A129" s="39" t="s">
        <v>36</v>
      </c>
      <c r="B129" s="40">
        <f>B132*(0.05)</f>
        <v>50</v>
      </c>
      <c r="C129" s="2"/>
      <c r="D129" s="2" t="s">
        <v>111</v>
      </c>
    </row>
    <row r="130" spans="1:4" x14ac:dyDescent="0.35">
      <c r="A130" s="5" t="s">
        <v>100</v>
      </c>
      <c r="B130" s="34">
        <f>B132*(0.025)</f>
        <v>25</v>
      </c>
      <c r="C130" s="2"/>
      <c r="D130" s="2"/>
    </row>
    <row r="131" spans="1:4" x14ac:dyDescent="0.35">
      <c r="A131" s="3" t="s">
        <v>60</v>
      </c>
      <c r="B131" s="32">
        <f>B132*(0.15)</f>
        <v>150</v>
      </c>
      <c r="C131" s="2"/>
      <c r="D131" s="2" t="s">
        <v>112</v>
      </c>
    </row>
    <row r="132" spans="1:4" x14ac:dyDescent="0.35">
      <c r="A132" s="7" t="s">
        <v>4</v>
      </c>
      <c r="B132" s="8">
        <v>1000</v>
      </c>
      <c r="C132" s="2"/>
      <c r="D132" s="2"/>
    </row>
    <row r="133" spans="1:4" x14ac:dyDescent="0.35">
      <c r="A133"/>
      <c r="B133"/>
      <c r="C133"/>
      <c r="D133"/>
    </row>
    <row r="134" spans="1:4" x14ac:dyDescent="0.35">
      <c r="A134" s="29" t="s">
        <v>113</v>
      </c>
      <c r="B134" s="30"/>
      <c r="C134" s="30"/>
      <c r="D134" s="30"/>
    </row>
    <row r="135" spans="1:4" x14ac:dyDescent="0.35">
      <c r="A135" s="3"/>
      <c r="B135" s="31"/>
      <c r="C135" s="3"/>
      <c r="D135" s="3"/>
    </row>
    <row r="136" spans="1:4" x14ac:dyDescent="0.35">
      <c r="A136" s="3" t="s">
        <v>27</v>
      </c>
      <c r="B136" s="32">
        <f>B150*(0.025)</f>
        <v>25</v>
      </c>
      <c r="C136" s="3"/>
      <c r="D136" s="2" t="s">
        <v>28</v>
      </c>
    </row>
    <row r="137" spans="1:4" x14ac:dyDescent="0.35">
      <c r="A137" s="25" t="s">
        <v>114</v>
      </c>
      <c r="B137" s="60">
        <f>B150*(0.01)</f>
        <v>10</v>
      </c>
      <c r="C137" s="3"/>
      <c r="D137" s="2" t="s">
        <v>30</v>
      </c>
    </row>
    <row r="138" spans="1:4" x14ac:dyDescent="0.35">
      <c r="A138" s="25" t="s">
        <v>115</v>
      </c>
      <c r="B138" s="60">
        <f>B150*(0.04)</f>
        <v>40</v>
      </c>
      <c r="C138" s="3"/>
      <c r="D138" s="2" t="s">
        <v>116</v>
      </c>
    </row>
    <row r="139" spans="1:4" x14ac:dyDescent="0.35">
      <c r="A139" s="2" t="s">
        <v>29</v>
      </c>
      <c r="B139" s="32">
        <f>B150*(0.015)</f>
        <v>15</v>
      </c>
      <c r="C139" s="3"/>
      <c r="D139" s="2" t="s">
        <v>117</v>
      </c>
    </row>
    <row r="140" spans="1:4" x14ac:dyDescent="0.35">
      <c r="A140" s="3" t="s">
        <v>2</v>
      </c>
      <c r="B140" s="32">
        <f>B150*(0.01)</f>
        <v>10</v>
      </c>
      <c r="C140" s="3"/>
      <c r="D140" s="3" t="s">
        <v>118</v>
      </c>
    </row>
    <row r="141" spans="1:4" x14ac:dyDescent="0.35">
      <c r="A141" s="3" t="s">
        <v>32</v>
      </c>
      <c r="B141" s="32">
        <f>B150*(0.04)</f>
        <v>40</v>
      </c>
      <c r="C141" s="3"/>
      <c r="D141" s="2" t="s">
        <v>119</v>
      </c>
    </row>
    <row r="142" spans="1:4" x14ac:dyDescent="0.35">
      <c r="A142" s="33" t="s">
        <v>34</v>
      </c>
      <c r="B142" s="32">
        <f>B150*(0.01)</f>
        <v>10</v>
      </c>
      <c r="C142" s="3"/>
      <c r="D142" s="2" t="s">
        <v>35</v>
      </c>
    </row>
    <row r="143" spans="1:4" x14ac:dyDescent="0.35">
      <c r="A143" s="37" t="s">
        <v>42</v>
      </c>
      <c r="B143" s="36">
        <f>B150*(0.02)</f>
        <v>20</v>
      </c>
      <c r="C143" s="3"/>
      <c r="D143" s="2" t="s">
        <v>37</v>
      </c>
    </row>
    <row r="144" spans="1:4" x14ac:dyDescent="0.35">
      <c r="A144" s="2" t="s">
        <v>38</v>
      </c>
      <c r="B144" s="32">
        <f>B150*(0.3)</f>
        <v>300</v>
      </c>
      <c r="C144" s="3"/>
      <c r="D144" s="2" t="s">
        <v>39</v>
      </c>
    </row>
    <row r="145" spans="1:4" x14ac:dyDescent="0.35">
      <c r="A145" s="33" t="s">
        <v>40</v>
      </c>
      <c r="B145" s="34">
        <f>B150*(0.12)</f>
        <v>120</v>
      </c>
      <c r="C145" s="3"/>
      <c r="D145" s="2" t="s">
        <v>120</v>
      </c>
    </row>
    <row r="146" spans="1:4" x14ac:dyDescent="0.35">
      <c r="A146" s="35" t="s">
        <v>44</v>
      </c>
      <c r="B146" s="36">
        <f>B150*(0.04)</f>
        <v>40</v>
      </c>
      <c r="C146" s="3"/>
      <c r="D146" s="38" t="s">
        <v>43</v>
      </c>
    </row>
    <row r="147" spans="1:4" x14ac:dyDescent="0.35">
      <c r="A147" s="39" t="s">
        <v>36</v>
      </c>
      <c r="B147" s="40">
        <f>B150*(0.15)</f>
        <v>150</v>
      </c>
      <c r="C147" s="3"/>
      <c r="D147" s="2" t="s">
        <v>45</v>
      </c>
    </row>
    <row r="148" spans="1:4" x14ac:dyDescent="0.35">
      <c r="A148" s="7" t="s">
        <v>49</v>
      </c>
      <c r="B148" s="42">
        <f>SUM(B136:B147)</f>
        <v>780</v>
      </c>
      <c r="C148" s="3"/>
      <c r="D148" s="3" t="s">
        <v>121</v>
      </c>
    </row>
    <row r="149" spans="1:4" x14ac:dyDescent="0.35">
      <c r="A149" s="31" t="s">
        <v>47</v>
      </c>
      <c r="B149" s="32">
        <f>B150*(0.25)</f>
        <v>250</v>
      </c>
      <c r="C149" s="7"/>
      <c r="D149" s="3" t="s">
        <v>122</v>
      </c>
    </row>
    <row r="150" spans="1:4" x14ac:dyDescent="0.35">
      <c r="A150" s="7" t="s">
        <v>123</v>
      </c>
      <c r="B150" s="28">
        <v>1000</v>
      </c>
      <c r="C150" s="7"/>
      <c r="D150" s="2" t="s">
        <v>124</v>
      </c>
    </row>
    <row r="151" spans="1:4" x14ac:dyDescent="0.35">
      <c r="A151" s="3"/>
      <c r="B151" s="31"/>
      <c r="C151" s="7"/>
      <c r="D151" s="2" t="s">
        <v>50</v>
      </c>
    </row>
    <row r="152" spans="1:4" x14ac:dyDescent="0.35">
      <c r="A152" s="61"/>
      <c r="B152" s="60"/>
      <c r="C152" s="7"/>
      <c r="D152" s="3" t="s">
        <v>125</v>
      </c>
    </row>
    <row r="153" spans="1:4" x14ac:dyDescent="0.35">
      <c r="A153" s="2"/>
      <c r="B153" s="2"/>
      <c r="C153" s="3"/>
      <c r="D153" s="2" t="s">
        <v>126</v>
      </c>
    </row>
    <row r="154" spans="1:4" x14ac:dyDescent="0.35">
      <c r="A154" s="3"/>
      <c r="B154" s="32"/>
      <c r="C154" s="3"/>
      <c r="D154" s="3" t="s">
        <v>127</v>
      </c>
    </row>
    <row r="155" spans="1:4" x14ac:dyDescent="0.35">
      <c r="A155"/>
      <c r="B155"/>
      <c r="C155"/>
      <c r="D155"/>
    </row>
    <row r="156" spans="1:4" x14ac:dyDescent="0.35">
      <c r="A156" s="62" t="s">
        <v>128</v>
      </c>
      <c r="B156" s="63"/>
      <c r="C156" s="63"/>
      <c r="D156" s="63"/>
    </row>
    <row r="157" spans="1:4" x14ac:dyDescent="0.35">
      <c r="A157" s="3"/>
      <c r="B157" s="31"/>
      <c r="C157" s="3"/>
      <c r="D157" s="3"/>
    </row>
    <row r="158" spans="1:4" x14ac:dyDescent="0.35">
      <c r="A158" s="64" t="s">
        <v>129</v>
      </c>
      <c r="B158" s="65">
        <v>24</v>
      </c>
      <c r="C158" s="66" t="s">
        <v>130</v>
      </c>
      <c r="D158" s="3"/>
    </row>
    <row r="159" spans="1:4" x14ac:dyDescent="0.35">
      <c r="A159" s="3"/>
      <c r="B159" s="31"/>
      <c r="C159" s="3"/>
      <c r="D159" s="3"/>
    </row>
    <row r="160" spans="1:4" x14ac:dyDescent="0.35">
      <c r="A160" s="3" t="s">
        <v>27</v>
      </c>
      <c r="B160" s="32">
        <f>B170*(0.1)</f>
        <v>100</v>
      </c>
      <c r="C160" s="3"/>
      <c r="D160" s="2" t="s">
        <v>131</v>
      </c>
    </row>
    <row r="161" spans="1:4" x14ac:dyDescent="0.35">
      <c r="A161" s="2" t="s">
        <v>29</v>
      </c>
      <c r="B161" s="32">
        <f>B170*(0.02)</f>
        <v>20</v>
      </c>
      <c r="C161" s="3"/>
      <c r="D161" s="2" t="s">
        <v>30</v>
      </c>
    </row>
    <row r="162" spans="1:4" x14ac:dyDescent="0.35">
      <c r="A162" s="3" t="s">
        <v>2</v>
      </c>
      <c r="B162" s="32">
        <f>B170*(0.01)</f>
        <v>10</v>
      </c>
      <c r="C162" s="3"/>
      <c r="D162" s="2" t="s">
        <v>116</v>
      </c>
    </row>
    <row r="163" spans="1:4" x14ac:dyDescent="0.35">
      <c r="A163" s="3" t="s">
        <v>32</v>
      </c>
      <c r="B163" s="32">
        <f>B170*(0.04)</f>
        <v>40</v>
      </c>
      <c r="C163" s="3"/>
      <c r="D163" s="2" t="s">
        <v>132</v>
      </c>
    </row>
    <row r="164" spans="1:4" x14ac:dyDescent="0.35">
      <c r="A164" s="2" t="s">
        <v>34</v>
      </c>
      <c r="B164" s="32">
        <f>B170*(0.01)</f>
        <v>10</v>
      </c>
      <c r="C164" s="3"/>
      <c r="D164" s="2" t="s">
        <v>133</v>
      </c>
    </row>
    <row r="165" spans="1:4" x14ac:dyDescent="0.35">
      <c r="A165" s="37" t="s">
        <v>42</v>
      </c>
      <c r="B165" s="36">
        <f>B170*(0.02)</f>
        <v>20</v>
      </c>
      <c r="C165" s="3"/>
      <c r="D165" s="2" t="s">
        <v>134</v>
      </c>
    </row>
    <row r="166" spans="1:4" x14ac:dyDescent="0.35">
      <c r="A166" s="2" t="s">
        <v>38</v>
      </c>
      <c r="B166" s="32">
        <f>B170*(0.375)</f>
        <v>375</v>
      </c>
      <c r="C166" s="3"/>
      <c r="D166" s="2" t="s">
        <v>37</v>
      </c>
    </row>
    <row r="167" spans="1:4" x14ac:dyDescent="0.35">
      <c r="A167" s="33" t="s">
        <v>40</v>
      </c>
      <c r="B167" s="32">
        <f>B170*(0.15)</f>
        <v>150</v>
      </c>
      <c r="C167" s="3"/>
      <c r="D167" s="2" t="s">
        <v>135</v>
      </c>
    </row>
    <row r="168" spans="1:4" x14ac:dyDescent="0.35">
      <c r="A168" s="5" t="s">
        <v>115</v>
      </c>
      <c r="B168" s="36">
        <f>B170*(0.2)</f>
        <v>200</v>
      </c>
      <c r="C168" s="3"/>
      <c r="D168" s="3" t="s">
        <v>136</v>
      </c>
    </row>
    <row r="169" spans="1:4" x14ac:dyDescent="0.35">
      <c r="A169" s="3" t="s">
        <v>137</v>
      </c>
      <c r="B169" s="32">
        <f>B170*(0.1)</f>
        <v>100</v>
      </c>
      <c r="C169" s="3"/>
      <c r="D169" s="3" t="s">
        <v>138</v>
      </c>
    </row>
    <row r="170" spans="1:4" x14ac:dyDescent="0.35">
      <c r="A170" s="7" t="s">
        <v>49</v>
      </c>
      <c r="B170" s="28">
        <v>1000</v>
      </c>
      <c r="C170" s="3"/>
      <c r="D170" s="3" t="s">
        <v>51</v>
      </c>
    </row>
    <row r="171" spans="1:4" x14ac:dyDescent="0.35">
      <c r="A171" s="3" t="s">
        <v>139</v>
      </c>
      <c r="B171" s="32">
        <f>B170*(0.273)</f>
        <v>273</v>
      </c>
      <c r="C171" s="3"/>
      <c r="D171" s="3"/>
    </row>
    <row r="172" spans="1:4" x14ac:dyDescent="0.35">
      <c r="A172"/>
      <c r="B172"/>
      <c r="C172"/>
      <c r="D172"/>
    </row>
    <row r="173" spans="1:4" x14ac:dyDescent="0.35">
      <c r="A173" s="67" t="s">
        <v>140</v>
      </c>
      <c r="B173" s="68"/>
      <c r="C173" s="68"/>
      <c r="D173" s="68"/>
    </row>
    <row r="174" spans="1:4" x14ac:dyDescent="0.35">
      <c r="A174" s="66"/>
      <c r="B174" s="31"/>
      <c r="C174" s="69"/>
      <c r="D174" s="57"/>
    </row>
    <row r="175" spans="1:4" x14ac:dyDescent="0.35">
      <c r="A175" s="13" t="s">
        <v>141</v>
      </c>
      <c r="B175" s="70">
        <v>1</v>
      </c>
      <c r="C175" s="71" t="s">
        <v>142</v>
      </c>
      <c r="D175" s="2"/>
    </row>
    <row r="176" spans="1:4" x14ac:dyDescent="0.35">
      <c r="A176" s="3"/>
      <c r="B176" s="32"/>
      <c r="C176" s="57"/>
      <c r="D176" s="57"/>
    </row>
    <row r="177" spans="1:4" x14ac:dyDescent="0.35">
      <c r="A177" s="33" t="s">
        <v>42</v>
      </c>
      <c r="B177" s="34">
        <f>B186*(0.025)</f>
        <v>25</v>
      </c>
      <c r="C177" s="57"/>
      <c r="D177" s="2" t="s">
        <v>143</v>
      </c>
    </row>
    <row r="178" spans="1:4" x14ac:dyDescent="0.35">
      <c r="A178" s="2" t="s">
        <v>40</v>
      </c>
      <c r="B178" s="32">
        <f>B186*(0.2)</f>
        <v>200</v>
      </c>
      <c r="C178" s="57"/>
      <c r="D178" s="2" t="s">
        <v>144</v>
      </c>
    </row>
    <row r="179" spans="1:4" x14ac:dyDescent="0.35">
      <c r="A179" s="33" t="s">
        <v>38</v>
      </c>
      <c r="B179" s="32">
        <f>B186*(0.2)</f>
        <v>200</v>
      </c>
      <c r="C179" s="57"/>
      <c r="D179" s="2" t="s">
        <v>145</v>
      </c>
    </row>
    <row r="180" spans="1:4" x14ac:dyDescent="0.35">
      <c r="A180" s="3" t="s">
        <v>87</v>
      </c>
      <c r="B180" s="32">
        <f>B186*(0.125)</f>
        <v>125</v>
      </c>
      <c r="C180" s="57"/>
      <c r="D180" s="2" t="s">
        <v>146</v>
      </c>
    </row>
    <row r="181" spans="1:4" x14ac:dyDescent="0.35">
      <c r="A181" s="72" t="s">
        <v>147</v>
      </c>
      <c r="B181" s="32">
        <f>B186*(0.075)</f>
        <v>75</v>
      </c>
      <c r="C181" s="57"/>
      <c r="D181" s="2" t="s">
        <v>148</v>
      </c>
    </row>
    <row r="182" spans="1:4" x14ac:dyDescent="0.35">
      <c r="A182" s="3" t="s">
        <v>2</v>
      </c>
      <c r="B182" s="32">
        <f>B186*(0.01)</f>
        <v>10</v>
      </c>
      <c r="C182" s="57"/>
      <c r="D182" s="2" t="s">
        <v>149</v>
      </c>
    </row>
    <row r="183" spans="1:4" x14ac:dyDescent="0.35">
      <c r="A183" s="3" t="s">
        <v>32</v>
      </c>
      <c r="B183" s="32">
        <f>B186*(0.025)</f>
        <v>25</v>
      </c>
      <c r="C183" s="57"/>
      <c r="D183" s="2" t="s">
        <v>150</v>
      </c>
    </row>
    <row r="184" spans="1:4" x14ac:dyDescent="0.35">
      <c r="A184" s="35" t="s">
        <v>36</v>
      </c>
      <c r="B184" s="36">
        <f>B186*(0.2)</f>
        <v>200</v>
      </c>
      <c r="C184" s="57"/>
      <c r="D184" s="2" t="s">
        <v>151</v>
      </c>
    </row>
    <row r="185" spans="1:4" x14ac:dyDescent="0.35">
      <c r="A185" s="3" t="s">
        <v>152</v>
      </c>
      <c r="B185" s="32">
        <f>B186*(0.15)</f>
        <v>150</v>
      </c>
      <c r="C185" s="57"/>
      <c r="D185" s="2" t="s">
        <v>153</v>
      </c>
    </row>
    <row r="186" spans="1:4" x14ac:dyDescent="0.35">
      <c r="A186" s="7" t="s">
        <v>49</v>
      </c>
      <c r="B186" s="28">
        <v>1000</v>
      </c>
      <c r="C186" s="57"/>
      <c r="D186" s="2" t="s">
        <v>154</v>
      </c>
    </row>
    <row r="187" spans="1:4" x14ac:dyDescent="0.35">
      <c r="A187" s="41"/>
      <c r="B187" s="41"/>
      <c r="C187" s="57"/>
      <c r="D187" s="2" t="s">
        <v>155</v>
      </c>
    </row>
    <row r="188" spans="1:4" x14ac:dyDescent="0.35">
      <c r="A188" s="7"/>
      <c r="B188" s="17"/>
      <c r="C188" s="57"/>
      <c r="D188" s="2" t="s">
        <v>156</v>
      </c>
    </row>
    <row r="189" spans="1:4" x14ac:dyDescent="0.35">
      <c r="A189"/>
      <c r="B189"/>
      <c r="C189"/>
      <c r="D189"/>
    </row>
    <row r="190" spans="1:4" x14ac:dyDescent="0.35">
      <c r="A190" s="62" t="s">
        <v>157</v>
      </c>
      <c r="B190" s="63"/>
      <c r="C190" s="63"/>
      <c r="D190" s="63"/>
    </row>
    <row r="191" spans="1:4" x14ac:dyDescent="0.35">
      <c r="A191" s="2"/>
      <c r="B191" s="2"/>
      <c r="C191" s="2"/>
      <c r="D191" s="2"/>
    </row>
    <row r="192" spans="1:4" x14ac:dyDescent="0.35">
      <c r="A192" s="13" t="s">
        <v>141</v>
      </c>
      <c r="B192" s="70">
        <v>1</v>
      </c>
      <c r="C192" s="2" t="s">
        <v>158</v>
      </c>
      <c r="D192" s="41"/>
    </row>
    <row r="193" spans="1:4" x14ac:dyDescent="0.35">
      <c r="A193" s="2"/>
      <c r="B193" s="2"/>
      <c r="C193" s="2"/>
      <c r="D193" s="2"/>
    </row>
    <row r="194" spans="1:4" x14ac:dyDescent="0.35">
      <c r="A194" s="3" t="s">
        <v>159</v>
      </c>
      <c r="B194" s="4">
        <f>B204*(0.3)</f>
        <v>300</v>
      </c>
      <c r="C194" s="2"/>
      <c r="D194" s="2" t="s">
        <v>28</v>
      </c>
    </row>
    <row r="195" spans="1:4" x14ac:dyDescent="0.35">
      <c r="A195" s="33" t="s">
        <v>160</v>
      </c>
      <c r="B195" s="6">
        <f>B204*(0.3)</f>
        <v>300</v>
      </c>
      <c r="C195" s="2"/>
      <c r="D195" s="2" t="s">
        <v>30</v>
      </c>
    </row>
    <row r="196" spans="1:4" x14ac:dyDescent="0.35">
      <c r="A196" s="3" t="s">
        <v>34</v>
      </c>
      <c r="B196" s="4">
        <f>B204*(0.01)</f>
        <v>10</v>
      </c>
      <c r="C196" s="2"/>
      <c r="D196" s="2" t="s">
        <v>161</v>
      </c>
    </row>
    <row r="197" spans="1:4" x14ac:dyDescent="0.35">
      <c r="A197" s="3" t="s">
        <v>96</v>
      </c>
      <c r="B197" s="4">
        <f>B204*(0.01)</f>
        <v>10</v>
      </c>
      <c r="C197" s="2"/>
      <c r="D197" s="3" t="s">
        <v>33</v>
      </c>
    </row>
    <row r="198" spans="1:4" x14ac:dyDescent="0.35">
      <c r="A198" s="3" t="s">
        <v>32</v>
      </c>
      <c r="B198" s="4">
        <f>B204*(0.03)</f>
        <v>30</v>
      </c>
      <c r="C198" s="2"/>
      <c r="D198" s="2" t="s">
        <v>35</v>
      </c>
    </row>
    <row r="199" spans="1:4" x14ac:dyDescent="0.35">
      <c r="A199" s="3" t="s">
        <v>100</v>
      </c>
      <c r="B199" s="4">
        <f>B204*(0.115)</f>
        <v>115</v>
      </c>
      <c r="C199" s="2"/>
      <c r="D199" s="2" t="s">
        <v>37</v>
      </c>
    </row>
    <row r="200" spans="1:4" x14ac:dyDescent="0.35">
      <c r="A200" s="5" t="s">
        <v>27</v>
      </c>
      <c r="B200" s="6">
        <f>B204*(0.115)</f>
        <v>115</v>
      </c>
      <c r="C200" s="2"/>
      <c r="D200" s="2" t="s">
        <v>39</v>
      </c>
    </row>
    <row r="201" spans="1:4" x14ac:dyDescent="0.35">
      <c r="A201" s="37" t="s">
        <v>42</v>
      </c>
      <c r="B201" s="73">
        <f>B204*(0.015)</f>
        <v>15</v>
      </c>
      <c r="C201" s="2"/>
      <c r="D201" s="2" t="s">
        <v>101</v>
      </c>
    </row>
    <row r="202" spans="1:4" x14ac:dyDescent="0.35">
      <c r="A202" s="3" t="s">
        <v>65</v>
      </c>
      <c r="B202" s="4">
        <f>B204*(0.065)</f>
        <v>65</v>
      </c>
      <c r="C202" s="2"/>
      <c r="D202" s="2" t="s">
        <v>102</v>
      </c>
    </row>
    <row r="203" spans="1:4" x14ac:dyDescent="0.35">
      <c r="A203" s="39" t="s">
        <v>36</v>
      </c>
      <c r="B203" s="59">
        <f>B204*(0.05)</f>
        <v>50</v>
      </c>
      <c r="C203" s="2"/>
      <c r="D203" s="2" t="s">
        <v>162</v>
      </c>
    </row>
    <row r="204" spans="1:4" x14ac:dyDescent="0.35">
      <c r="A204" s="7" t="s">
        <v>4</v>
      </c>
      <c r="B204" s="28">
        <v>1000</v>
      </c>
      <c r="C204" s="2"/>
      <c r="D204" s="2" t="s">
        <v>163</v>
      </c>
    </row>
    <row r="205" spans="1:4" x14ac:dyDescent="0.35">
      <c r="A205"/>
      <c r="B205"/>
      <c r="C205"/>
      <c r="D205"/>
    </row>
    <row r="206" spans="1:4" x14ac:dyDescent="0.35">
      <c r="A206" s="9" t="s">
        <v>164</v>
      </c>
      <c r="B206" s="74"/>
      <c r="C206" s="74"/>
      <c r="D206" s="74"/>
    </row>
    <row r="207" spans="1:4" x14ac:dyDescent="0.35">
      <c r="A207" s="2"/>
      <c r="B207" s="2"/>
      <c r="C207" s="2"/>
      <c r="D207" s="2"/>
    </row>
    <row r="208" spans="1:4" x14ac:dyDescent="0.35">
      <c r="A208" s="3" t="s">
        <v>27</v>
      </c>
      <c r="B208" s="32">
        <f>B222*(0.14)</f>
        <v>140</v>
      </c>
      <c r="C208" s="2"/>
      <c r="D208" s="3" t="s">
        <v>165</v>
      </c>
    </row>
    <row r="209" spans="1:4" x14ac:dyDescent="0.35">
      <c r="A209" s="2" t="s">
        <v>29</v>
      </c>
      <c r="B209" s="32">
        <f>B222*(0.015)</f>
        <v>15</v>
      </c>
      <c r="C209" s="2"/>
      <c r="D209" s="3" t="s">
        <v>166</v>
      </c>
    </row>
    <row r="210" spans="1:4" x14ac:dyDescent="0.35">
      <c r="A210" s="3" t="s">
        <v>2</v>
      </c>
      <c r="B210" s="32">
        <f>B222*(0.01)</f>
        <v>10</v>
      </c>
      <c r="C210" s="2"/>
      <c r="D210" s="2" t="s">
        <v>116</v>
      </c>
    </row>
    <row r="211" spans="1:4" x14ac:dyDescent="0.35">
      <c r="A211" s="3" t="s">
        <v>32</v>
      </c>
      <c r="B211" s="32">
        <f>B222*(0.025)</f>
        <v>25</v>
      </c>
      <c r="C211" s="2"/>
      <c r="D211" s="2" t="s">
        <v>167</v>
      </c>
    </row>
    <row r="212" spans="1:4" x14ac:dyDescent="0.35">
      <c r="A212" s="33" t="s">
        <v>34</v>
      </c>
      <c r="B212" s="34">
        <f>B222*(0.01)</f>
        <v>10</v>
      </c>
      <c r="C212" s="2"/>
      <c r="D212" s="2" t="s">
        <v>168</v>
      </c>
    </row>
    <row r="213" spans="1:4" x14ac:dyDescent="0.35">
      <c r="A213" s="37" t="s">
        <v>42</v>
      </c>
      <c r="B213" s="36">
        <f>B222*(0.015)</f>
        <v>15</v>
      </c>
      <c r="C213" s="2"/>
      <c r="D213" s="3" t="s">
        <v>169</v>
      </c>
    </row>
    <row r="214" spans="1:4" x14ac:dyDescent="0.35">
      <c r="A214" s="2" t="s">
        <v>38</v>
      </c>
      <c r="B214" s="32">
        <f>B222*(0.3)</f>
        <v>300</v>
      </c>
      <c r="C214" s="2"/>
      <c r="D214" s="2" t="s">
        <v>35</v>
      </c>
    </row>
    <row r="215" spans="1:4" x14ac:dyDescent="0.35">
      <c r="A215" s="33" t="s">
        <v>40</v>
      </c>
      <c r="B215" s="6">
        <f>B222*(0.12)</f>
        <v>120</v>
      </c>
      <c r="C215" s="2"/>
      <c r="D215" s="2" t="s">
        <v>37</v>
      </c>
    </row>
    <row r="216" spans="1:4" x14ac:dyDescent="0.35">
      <c r="A216" s="5" t="s">
        <v>44</v>
      </c>
      <c r="B216" s="34">
        <f>B222*(0.04)</f>
        <v>40</v>
      </c>
      <c r="C216" s="2"/>
      <c r="D216" s="2" t="s">
        <v>135</v>
      </c>
    </row>
    <row r="217" spans="1:4" x14ac:dyDescent="0.35">
      <c r="A217" s="3" t="s">
        <v>170</v>
      </c>
      <c r="B217" s="32">
        <f>B222*(0.025)</f>
        <v>25</v>
      </c>
      <c r="C217" s="57"/>
      <c r="D217" s="3"/>
    </row>
    <row r="218" spans="1:4" x14ac:dyDescent="0.35">
      <c r="A218" s="3" t="s">
        <v>27</v>
      </c>
      <c r="B218" s="32">
        <f>B222*(0.05)</f>
        <v>50</v>
      </c>
      <c r="C218" s="3"/>
      <c r="D218" s="2" t="s">
        <v>120</v>
      </c>
    </row>
    <row r="219" spans="1:4" x14ac:dyDescent="0.35">
      <c r="A219" s="75" t="s">
        <v>171</v>
      </c>
      <c r="B219" s="76">
        <f>SUM(B208:B218)</f>
        <v>750</v>
      </c>
      <c r="C219" s="57"/>
      <c r="D219" s="38" t="s">
        <v>172</v>
      </c>
    </row>
    <row r="220" spans="1:4" x14ac:dyDescent="0.35">
      <c r="A220" s="75"/>
      <c r="B220" s="48"/>
      <c r="C220" s="3"/>
      <c r="D220" s="2" t="s">
        <v>173</v>
      </c>
    </row>
    <row r="221" spans="1:4" x14ac:dyDescent="0.35">
      <c r="A221" s="3" t="s">
        <v>174</v>
      </c>
      <c r="B221" s="32">
        <f>B222*(0.25)</f>
        <v>250</v>
      </c>
      <c r="C221" s="3"/>
      <c r="D221" s="3" t="s">
        <v>175</v>
      </c>
    </row>
    <row r="222" spans="1:4" x14ac:dyDescent="0.35">
      <c r="A222" s="7" t="s">
        <v>69</v>
      </c>
      <c r="B222" s="8">
        <v>1000</v>
      </c>
      <c r="C222" s="3"/>
      <c r="D222" s="3" t="s">
        <v>176</v>
      </c>
    </row>
    <row r="223" spans="1:4" x14ac:dyDescent="0.35">
      <c r="A223"/>
      <c r="B223"/>
      <c r="C223"/>
      <c r="D223" s="2" t="s">
        <v>50</v>
      </c>
    </row>
    <row r="224" spans="1:4" x14ac:dyDescent="0.35">
      <c r="A224"/>
      <c r="B224"/>
      <c r="C224"/>
      <c r="D224" s="2" t="s">
        <v>177</v>
      </c>
    </row>
    <row r="225" spans="1:4" x14ac:dyDescent="0.35">
      <c r="A225"/>
      <c r="B225"/>
      <c r="C225"/>
      <c r="D225"/>
    </row>
    <row r="226" spans="1:4" x14ac:dyDescent="0.35">
      <c r="A226" s="9" t="s">
        <v>178</v>
      </c>
      <c r="B226" s="74"/>
      <c r="C226" s="77"/>
      <c r="D226" s="12"/>
    </row>
    <row r="227" spans="1:4" x14ac:dyDescent="0.35">
      <c r="A227" s="41"/>
      <c r="B227" s="41"/>
      <c r="C227" s="69"/>
      <c r="D227" s="3"/>
    </row>
    <row r="228" spans="1:4" x14ac:dyDescent="0.35">
      <c r="A228" s="3" t="s">
        <v>27</v>
      </c>
      <c r="B228" s="32">
        <f>B238*(0.075)</f>
        <v>75</v>
      </c>
      <c r="C228" s="69"/>
      <c r="D228" s="3" t="s">
        <v>179</v>
      </c>
    </row>
    <row r="229" spans="1:4" x14ac:dyDescent="0.35">
      <c r="A229" s="2" t="s">
        <v>29</v>
      </c>
      <c r="B229" s="32">
        <f>B238*(0.015)</f>
        <v>15</v>
      </c>
      <c r="C229" s="69"/>
      <c r="D229" s="2" t="s">
        <v>180</v>
      </c>
    </row>
    <row r="230" spans="1:4" x14ac:dyDescent="0.35">
      <c r="A230" s="3" t="s">
        <v>2</v>
      </c>
      <c r="B230" s="32">
        <f>B238*(0.01)</f>
        <v>10</v>
      </c>
      <c r="C230" s="69"/>
      <c r="D230" s="2" t="s">
        <v>181</v>
      </c>
    </row>
    <row r="231" spans="1:4" x14ac:dyDescent="0.35">
      <c r="A231" s="3" t="s">
        <v>32</v>
      </c>
      <c r="B231" s="32">
        <f>B238*(0.025)</f>
        <v>25</v>
      </c>
      <c r="C231" s="69"/>
      <c r="D231" s="2" t="s">
        <v>182</v>
      </c>
    </row>
    <row r="232" spans="1:4" x14ac:dyDescent="0.35">
      <c r="A232" s="2" t="s">
        <v>34</v>
      </c>
      <c r="B232" s="32">
        <f>B238*(0.01)</f>
        <v>10</v>
      </c>
      <c r="C232" s="69"/>
      <c r="D232" s="3" t="s">
        <v>183</v>
      </c>
    </row>
    <row r="233" spans="1:4" x14ac:dyDescent="0.35">
      <c r="A233" s="37" t="s">
        <v>42</v>
      </c>
      <c r="B233" s="36">
        <f>B238*(0.02)</f>
        <v>20</v>
      </c>
      <c r="C233" s="69"/>
      <c r="D233" s="2" t="s">
        <v>184</v>
      </c>
    </row>
    <row r="234" spans="1:4" x14ac:dyDescent="0.35">
      <c r="A234" s="2" t="s">
        <v>38</v>
      </c>
      <c r="B234" s="32">
        <f>B238*(0.225)</f>
        <v>225</v>
      </c>
      <c r="C234" s="69"/>
      <c r="D234" s="2" t="s">
        <v>185</v>
      </c>
    </row>
    <row r="235" spans="1:4" x14ac:dyDescent="0.35">
      <c r="A235" s="33" t="s">
        <v>40</v>
      </c>
      <c r="B235" s="32">
        <f>B238*(0.2)</f>
        <v>200</v>
      </c>
      <c r="C235" s="69"/>
      <c r="D235" s="3" t="s">
        <v>186</v>
      </c>
    </row>
    <row r="236" spans="1:4" x14ac:dyDescent="0.35">
      <c r="A236" s="5" t="s">
        <v>36</v>
      </c>
      <c r="B236" s="36">
        <f>B238*(0.175)</f>
        <v>175</v>
      </c>
      <c r="C236" s="69"/>
      <c r="D236" s="2" t="s">
        <v>187</v>
      </c>
    </row>
    <row r="237" spans="1:4" x14ac:dyDescent="0.35">
      <c r="A237" s="3" t="s">
        <v>44</v>
      </c>
      <c r="B237" s="32">
        <f>B238*(0.25)</f>
        <v>250</v>
      </c>
      <c r="C237" s="69"/>
      <c r="D237" s="2" t="s">
        <v>188</v>
      </c>
    </row>
    <row r="238" spans="1:4" x14ac:dyDescent="0.35">
      <c r="A238" s="7" t="s">
        <v>49</v>
      </c>
      <c r="B238" s="28">
        <v>1000</v>
      </c>
      <c r="C238" s="69"/>
      <c r="D238" s="2" t="s">
        <v>189</v>
      </c>
    </row>
    <row r="239" spans="1:4" x14ac:dyDescent="0.35">
      <c r="A239" s="41"/>
      <c r="B239" s="41"/>
      <c r="C239" s="69"/>
      <c r="D239" s="2" t="s">
        <v>190</v>
      </c>
    </row>
    <row r="240" spans="1:4" x14ac:dyDescent="0.35">
      <c r="A240" s="78" t="s">
        <v>191</v>
      </c>
      <c r="B240" s="79"/>
      <c r="C240" s="57"/>
      <c r="D240" s="3"/>
    </row>
    <row r="241" spans="1:4" x14ac:dyDescent="0.35">
      <c r="A241" s="3"/>
      <c r="B241" s="31"/>
      <c r="C241" s="3"/>
      <c r="D241" s="3"/>
    </row>
    <row r="242" spans="1:4" x14ac:dyDescent="0.35">
      <c r="A242" s="80" t="s">
        <v>192</v>
      </c>
      <c r="B242" s="32">
        <v>1000</v>
      </c>
      <c r="C242" s="81"/>
      <c r="D242" s="66"/>
    </row>
    <row r="243" spans="1:4" x14ac:dyDescent="0.35">
      <c r="A243" s="3"/>
      <c r="B243" s="31"/>
      <c r="C243" s="3"/>
      <c r="D243" s="3" t="s">
        <v>193</v>
      </c>
    </row>
    <row r="244" spans="1:4" x14ac:dyDescent="0.35">
      <c r="A244" s="3"/>
      <c r="B244" s="31"/>
      <c r="C244" s="69"/>
      <c r="D244" s="2" t="s">
        <v>194</v>
      </c>
    </row>
    <row r="245" spans="1:4" x14ac:dyDescent="0.35">
      <c r="A245" s="3"/>
      <c r="B245" s="31"/>
      <c r="C245" s="69"/>
      <c r="D245" s="2" t="s">
        <v>195</v>
      </c>
    </row>
    <row r="246" spans="1:4" x14ac:dyDescent="0.35">
      <c r="A246" s="2"/>
      <c r="B246" s="82"/>
      <c r="C246" s="69"/>
      <c r="D246" s="3" t="s">
        <v>196</v>
      </c>
    </row>
    <row r="247" spans="1:4" x14ac:dyDescent="0.35">
      <c r="A247" s="2"/>
      <c r="B247" s="82"/>
      <c r="C247" s="69"/>
      <c r="D247" s="2" t="s">
        <v>197</v>
      </c>
    </row>
    <row r="248" spans="1:4" x14ac:dyDescent="0.35">
      <c r="A248" s="78" t="s">
        <v>198</v>
      </c>
      <c r="B248" s="57"/>
      <c r="C248" s="57"/>
      <c r="D248" s="2"/>
    </row>
    <row r="249" spans="1:4" x14ac:dyDescent="0.35">
      <c r="A249" s="78"/>
      <c r="B249" s="57"/>
      <c r="C249" s="57"/>
      <c r="D249" s="3" t="s">
        <v>199</v>
      </c>
    </row>
    <row r="250" spans="1:4" x14ac:dyDescent="0.35">
      <c r="A250" s="43" t="s">
        <v>192</v>
      </c>
      <c r="B250" s="60">
        <f>B255*(0.77)</f>
        <v>1001</v>
      </c>
      <c r="C250" s="3"/>
      <c r="D250" s="2" t="s">
        <v>200</v>
      </c>
    </row>
    <row r="251" spans="1:4" x14ac:dyDescent="0.35">
      <c r="A251" s="43" t="s">
        <v>201</v>
      </c>
      <c r="B251" s="60">
        <f>B255*(0.075)</f>
        <v>97.5</v>
      </c>
      <c r="C251" s="57"/>
      <c r="D251" s="3" t="s">
        <v>202</v>
      </c>
    </row>
    <row r="252" spans="1:4" x14ac:dyDescent="0.35">
      <c r="A252" s="43" t="s">
        <v>203</v>
      </c>
      <c r="B252" s="60">
        <f>B255*(0.15)</f>
        <v>195</v>
      </c>
      <c r="C252" s="57"/>
      <c r="D252" s="3" t="s">
        <v>204</v>
      </c>
    </row>
    <row r="253" spans="1:4" x14ac:dyDescent="0.35">
      <c r="A253" s="43" t="s">
        <v>205</v>
      </c>
      <c r="B253" s="60">
        <f>B255*(0.01)</f>
        <v>13</v>
      </c>
      <c r="C253" s="57"/>
      <c r="D253" s="2" t="s">
        <v>206</v>
      </c>
    </row>
    <row r="254" spans="1:4" x14ac:dyDescent="0.35">
      <c r="A254" s="43" t="s">
        <v>207</v>
      </c>
      <c r="B254" s="60">
        <f>B255*(0.01)</f>
        <v>13</v>
      </c>
      <c r="C254" s="57"/>
      <c r="D254" s="2" t="s">
        <v>208</v>
      </c>
    </row>
    <row r="255" spans="1:4" x14ac:dyDescent="0.35">
      <c r="A255" s="83" t="s">
        <v>4</v>
      </c>
      <c r="B255" s="17">
        <v>1300</v>
      </c>
      <c r="C255" s="3"/>
      <c r="D255" s="2" t="s">
        <v>195</v>
      </c>
    </row>
    <row r="256" spans="1:4" x14ac:dyDescent="0.35">
      <c r="A256" s="3"/>
      <c r="B256" s="32"/>
      <c r="C256" s="3"/>
      <c r="D256" s="3" t="s">
        <v>196</v>
      </c>
    </row>
    <row r="257" spans="1:4" x14ac:dyDescent="0.35">
      <c r="A257" s="3"/>
      <c r="B257" s="32"/>
      <c r="C257" s="3"/>
      <c r="D257" s="2" t="s">
        <v>197</v>
      </c>
    </row>
    <row r="258" spans="1:4" x14ac:dyDescent="0.35">
      <c r="A258" s="57"/>
      <c r="B258" s="84"/>
      <c r="C258" s="7"/>
      <c r="D258" s="41"/>
    </row>
    <row r="259" spans="1:4" x14ac:dyDescent="0.35">
      <c r="A259" s="57"/>
      <c r="B259" s="84"/>
      <c r="C259" s="7"/>
      <c r="D259" s="41"/>
    </row>
    <row r="260" spans="1:4" x14ac:dyDescent="0.35">
      <c r="A260" s="78" t="s">
        <v>209</v>
      </c>
      <c r="B260" s="32"/>
      <c r="C260" s="57"/>
      <c r="D260" s="3"/>
    </row>
    <row r="261" spans="1:4" x14ac:dyDescent="0.35">
      <c r="A261" s="78"/>
      <c r="B261" s="32"/>
      <c r="C261" s="57"/>
      <c r="D261" s="3" t="s">
        <v>199</v>
      </c>
    </row>
    <row r="262" spans="1:4" x14ac:dyDescent="0.35">
      <c r="A262" s="43" t="s">
        <v>192</v>
      </c>
      <c r="B262" s="60">
        <f>B267*(0.77)</f>
        <v>1001</v>
      </c>
      <c r="C262" s="3"/>
      <c r="D262" s="2" t="s">
        <v>200</v>
      </c>
    </row>
    <row r="263" spans="1:4" x14ac:dyDescent="0.35">
      <c r="A263" s="43" t="s">
        <v>210</v>
      </c>
      <c r="B263" s="60">
        <f>B267*(0.075)</f>
        <v>97.5</v>
      </c>
      <c r="C263" s="57"/>
      <c r="D263" s="3" t="s">
        <v>202</v>
      </c>
    </row>
    <row r="264" spans="1:4" x14ac:dyDescent="0.35">
      <c r="A264" s="43" t="s">
        <v>211</v>
      </c>
      <c r="B264" s="60">
        <f>B267*(0.15)</f>
        <v>195</v>
      </c>
      <c r="C264" s="57"/>
      <c r="D264" s="3" t="s">
        <v>204</v>
      </c>
    </row>
    <row r="265" spans="1:4" x14ac:dyDescent="0.35">
      <c r="A265" s="43" t="s">
        <v>205</v>
      </c>
      <c r="B265" s="60">
        <f>B267*(0.01)</f>
        <v>13</v>
      </c>
      <c r="C265" s="57"/>
      <c r="D265" s="2" t="s">
        <v>206</v>
      </c>
    </row>
    <row r="266" spans="1:4" x14ac:dyDescent="0.35">
      <c r="A266" s="43" t="s">
        <v>207</v>
      </c>
      <c r="B266" s="60">
        <f>B267*(0.01)</f>
        <v>13</v>
      </c>
      <c r="C266" s="57"/>
      <c r="D266" s="2" t="s">
        <v>208</v>
      </c>
    </row>
    <row r="267" spans="1:4" x14ac:dyDescent="0.35">
      <c r="A267" s="83" t="s">
        <v>4</v>
      </c>
      <c r="B267" s="17">
        <v>1300</v>
      </c>
      <c r="C267" s="41"/>
      <c r="D267" s="2" t="s">
        <v>195</v>
      </c>
    </row>
    <row r="268" spans="1:4" x14ac:dyDescent="0.35">
      <c r="A268" s="3"/>
      <c r="B268" s="32"/>
      <c r="C268" s="41"/>
      <c r="D268" s="3" t="s">
        <v>196</v>
      </c>
    </row>
    <row r="269" spans="1:4" x14ac:dyDescent="0.35">
      <c r="A269" s="41"/>
      <c r="B269" s="41"/>
      <c r="C269" s="41"/>
      <c r="D269" s="2" t="s">
        <v>197</v>
      </c>
    </row>
    <row r="270" spans="1:4" x14ac:dyDescent="0.35">
      <c r="A270"/>
      <c r="B270"/>
      <c r="C270"/>
      <c r="D270"/>
    </row>
    <row r="271" spans="1:4" x14ac:dyDescent="0.35">
      <c r="A271" s="85" t="s">
        <v>212</v>
      </c>
      <c r="B271" s="86"/>
      <c r="C271" s="87"/>
      <c r="D271" s="87"/>
    </row>
    <row r="272" spans="1:4" x14ac:dyDescent="0.35">
      <c r="A272" s="2"/>
      <c r="B272" s="2"/>
      <c r="C272" s="88"/>
      <c r="D272" s="2"/>
    </row>
    <row r="273" spans="1:4" x14ac:dyDescent="0.35">
      <c r="A273" s="3" t="s">
        <v>6</v>
      </c>
      <c r="B273" s="4">
        <f>B279*(0.25)</f>
        <v>250</v>
      </c>
      <c r="C273" s="14"/>
      <c r="D273" s="3" t="s">
        <v>7</v>
      </c>
    </row>
    <row r="274" spans="1:4" x14ac:dyDescent="0.35">
      <c r="A274" s="3" t="s">
        <v>8</v>
      </c>
      <c r="B274" s="4">
        <f>B279*(0.25)</f>
        <v>250</v>
      </c>
      <c r="C274" s="14"/>
      <c r="D274" s="2" t="s">
        <v>213</v>
      </c>
    </row>
    <row r="275" spans="1:4" x14ac:dyDescent="0.35">
      <c r="A275" s="2" t="s">
        <v>10</v>
      </c>
      <c r="B275" s="4">
        <f>B279*(0.25)</f>
        <v>250</v>
      </c>
      <c r="C275" s="89"/>
      <c r="D275" s="3" t="s">
        <v>9</v>
      </c>
    </row>
    <row r="276" spans="1:4" x14ac:dyDescent="0.35">
      <c r="A276" s="3" t="s">
        <v>12</v>
      </c>
      <c r="B276" s="4">
        <f>B279*(0.25)</f>
        <v>250</v>
      </c>
      <c r="C276" s="14"/>
      <c r="D276" s="16"/>
    </row>
    <row r="277" spans="1:4" x14ac:dyDescent="0.35">
      <c r="A277" s="3" t="s">
        <v>2</v>
      </c>
      <c r="B277" s="4">
        <f>B279*(0.003)</f>
        <v>3</v>
      </c>
      <c r="C277" s="14"/>
      <c r="D277" s="2" t="s">
        <v>214</v>
      </c>
    </row>
    <row r="278" spans="1:4" x14ac:dyDescent="0.35">
      <c r="A278" s="3" t="s">
        <v>215</v>
      </c>
      <c r="B278" s="4">
        <f>B279*(0.02)</f>
        <v>20</v>
      </c>
      <c r="C278" s="14"/>
      <c r="D278" s="8"/>
    </row>
    <row r="279" spans="1:4" x14ac:dyDescent="0.35">
      <c r="A279" s="7" t="s">
        <v>4</v>
      </c>
      <c r="B279" s="8">
        <v>1000</v>
      </c>
      <c r="C279" s="14"/>
      <c r="D279" s="8"/>
    </row>
    <row r="280" spans="1:4" x14ac:dyDescent="0.35">
      <c r="A280"/>
      <c r="B280"/>
      <c r="C280"/>
      <c r="D280"/>
    </row>
    <row r="281" spans="1:4" x14ac:dyDescent="0.35">
      <c r="A281" s="90" t="s">
        <v>216</v>
      </c>
      <c r="B281" s="91"/>
      <c r="C281" s="92"/>
      <c r="D281" s="93"/>
    </row>
    <row r="282" spans="1:4" x14ac:dyDescent="0.35">
      <c r="A282" s="3"/>
      <c r="B282" s="20"/>
      <c r="C282" s="2"/>
      <c r="D282" s="2"/>
    </row>
    <row r="283" spans="1:4" x14ac:dyDescent="0.35">
      <c r="A283" s="5" t="s">
        <v>217</v>
      </c>
      <c r="B283" s="6">
        <f>B292*(0.3)</f>
        <v>300</v>
      </c>
      <c r="C283" s="13"/>
      <c r="D283" s="2" t="s">
        <v>218</v>
      </c>
    </row>
    <row r="284" spans="1:4" x14ac:dyDescent="0.35">
      <c r="A284" s="2" t="s">
        <v>219</v>
      </c>
      <c r="B284" s="4">
        <f>B292*(0.4)</f>
        <v>400</v>
      </c>
      <c r="C284" s="13"/>
      <c r="D284" s="2" t="s">
        <v>220</v>
      </c>
    </row>
    <row r="285" spans="1:4" x14ac:dyDescent="0.35">
      <c r="A285" s="2" t="s">
        <v>12</v>
      </c>
      <c r="B285" s="4">
        <f>B292*(0.05)</f>
        <v>50</v>
      </c>
      <c r="C285" s="13"/>
      <c r="D285" s="2" t="s">
        <v>221</v>
      </c>
    </row>
    <row r="286" spans="1:4" x14ac:dyDescent="0.35">
      <c r="A286" s="2" t="s">
        <v>222</v>
      </c>
      <c r="B286" s="4">
        <f>B292*(0.015)</f>
        <v>15</v>
      </c>
      <c r="C286" s="13"/>
      <c r="D286" s="2" t="s">
        <v>223</v>
      </c>
    </row>
    <row r="287" spans="1:4" x14ac:dyDescent="0.35">
      <c r="A287" s="3" t="s">
        <v>2</v>
      </c>
      <c r="B287" s="4">
        <f>B292*(0.005)</f>
        <v>5</v>
      </c>
      <c r="C287" s="13"/>
      <c r="D287" s="2" t="s">
        <v>224</v>
      </c>
    </row>
    <row r="288" spans="1:4" x14ac:dyDescent="0.35">
      <c r="A288" s="3" t="s">
        <v>84</v>
      </c>
      <c r="B288" s="4">
        <f>B292*(0.15)</f>
        <v>150</v>
      </c>
      <c r="C288" s="2"/>
      <c r="D288" s="2" t="s">
        <v>225</v>
      </c>
    </row>
    <row r="289" spans="1:4" x14ac:dyDescent="0.35">
      <c r="A289" s="39" t="s">
        <v>36</v>
      </c>
      <c r="B289" s="59">
        <f>B292*(0.04)</f>
        <v>40</v>
      </c>
      <c r="C289" s="13"/>
      <c r="D289" s="2" t="s">
        <v>226</v>
      </c>
    </row>
    <row r="290" spans="1:4" x14ac:dyDescent="0.35">
      <c r="A290" s="33" t="s">
        <v>87</v>
      </c>
      <c r="B290" s="6">
        <f>B292*(0.03)</f>
        <v>30</v>
      </c>
      <c r="C290" s="13"/>
      <c r="D290" s="2"/>
    </row>
    <row r="291" spans="1:4" x14ac:dyDescent="0.35">
      <c r="A291" s="3" t="s">
        <v>227</v>
      </c>
      <c r="B291" s="4">
        <f>B292*(0.03)</f>
        <v>30</v>
      </c>
      <c r="C291" s="13"/>
      <c r="D291" s="3" t="s">
        <v>228</v>
      </c>
    </row>
    <row r="292" spans="1:4" x14ac:dyDescent="0.35">
      <c r="A292" s="7" t="s">
        <v>4</v>
      </c>
      <c r="B292" s="8">
        <v>1000</v>
      </c>
      <c r="C292" s="13"/>
      <c r="D292" s="2" t="s">
        <v>229</v>
      </c>
    </row>
    <row r="293" spans="1:4" x14ac:dyDescent="0.35">
      <c r="A293" s="3"/>
      <c r="B293" s="20"/>
      <c r="C293" s="2"/>
      <c r="D293" s="2" t="s">
        <v>230</v>
      </c>
    </row>
    <row r="294" spans="1:4" x14ac:dyDescent="0.35">
      <c r="A294" s="3"/>
      <c r="B294" s="20"/>
      <c r="C294" s="2"/>
      <c r="D294" s="2" t="s">
        <v>30</v>
      </c>
    </row>
    <row r="295" spans="1:4" x14ac:dyDescent="0.35">
      <c r="A295"/>
      <c r="B295"/>
      <c r="C295"/>
      <c r="D295"/>
    </row>
    <row r="296" spans="1:4" x14ac:dyDescent="0.35">
      <c r="A296" s="90" t="s">
        <v>231</v>
      </c>
      <c r="B296" s="94"/>
      <c r="C296" s="95"/>
      <c r="D296" s="96"/>
    </row>
    <row r="297" spans="1:4" x14ac:dyDescent="0.35">
      <c r="A297" s="3"/>
      <c r="B297" s="20"/>
      <c r="C297" s="2"/>
      <c r="D297" s="2"/>
    </row>
    <row r="298" spans="1:4" x14ac:dyDescent="0.35">
      <c r="A298" s="3" t="s">
        <v>2</v>
      </c>
      <c r="B298" s="4">
        <f>B304*(0.005)</f>
        <v>5</v>
      </c>
      <c r="C298" s="13"/>
      <c r="D298" s="2" t="s">
        <v>232</v>
      </c>
    </row>
    <row r="299" spans="1:4" x14ac:dyDescent="0.35">
      <c r="A299" s="3" t="s">
        <v>36</v>
      </c>
      <c r="B299" s="4">
        <f>B304*(0.11)</f>
        <v>110</v>
      </c>
      <c r="C299" s="13"/>
      <c r="D299" s="2" t="s">
        <v>233</v>
      </c>
    </row>
    <row r="300" spans="1:4" x14ac:dyDescent="0.35">
      <c r="A300" s="39" t="s">
        <v>84</v>
      </c>
      <c r="B300" s="59">
        <f>B304*(0.2)</f>
        <v>200</v>
      </c>
      <c r="C300" s="13"/>
      <c r="D300" s="2" t="s">
        <v>234</v>
      </c>
    </row>
    <row r="301" spans="1:4" x14ac:dyDescent="0.35">
      <c r="A301" s="2" t="s">
        <v>40</v>
      </c>
      <c r="B301" s="4">
        <f>B304*(0.475)</f>
        <v>475</v>
      </c>
      <c r="C301" s="13"/>
      <c r="D301" s="2" t="s">
        <v>235</v>
      </c>
    </row>
    <row r="302" spans="1:4" x14ac:dyDescent="0.35">
      <c r="A302" s="33" t="s">
        <v>222</v>
      </c>
      <c r="B302" s="6">
        <f>B304*(0.01)</f>
        <v>10</v>
      </c>
      <c r="C302" s="13"/>
      <c r="D302" s="2" t="s">
        <v>236</v>
      </c>
    </row>
    <row r="303" spans="1:4" x14ac:dyDescent="0.35">
      <c r="A303" s="39" t="s">
        <v>44</v>
      </c>
      <c r="B303" s="59">
        <f>B304*(0.2)</f>
        <v>200</v>
      </c>
      <c r="C303" s="13"/>
      <c r="D303" s="2"/>
    </row>
    <row r="304" spans="1:4" x14ac:dyDescent="0.35">
      <c r="A304" s="7" t="s">
        <v>4</v>
      </c>
      <c r="B304" s="8">
        <v>1000</v>
      </c>
      <c r="C304" s="13"/>
      <c r="D304" s="3" t="s">
        <v>237</v>
      </c>
    </row>
    <row r="305" spans="1:4" x14ac:dyDescent="0.35">
      <c r="A305"/>
      <c r="B305"/>
      <c r="C305"/>
      <c r="D305"/>
    </row>
    <row r="306" spans="1:4" x14ac:dyDescent="0.35">
      <c r="A306" s="97" t="s">
        <v>238</v>
      </c>
      <c r="B306" s="98"/>
      <c r="C306" s="99"/>
      <c r="D306" s="99"/>
    </row>
    <row r="307" spans="1:4" x14ac:dyDescent="0.35">
      <c r="A307" s="2"/>
      <c r="B307" s="100"/>
      <c r="C307" s="100"/>
      <c r="D307" s="2"/>
    </row>
    <row r="308" spans="1:4" x14ac:dyDescent="0.35">
      <c r="A308" s="3" t="s">
        <v>100</v>
      </c>
      <c r="B308" s="101">
        <f>B315*(0.18)</f>
        <v>180</v>
      </c>
      <c r="C308" s="101"/>
      <c r="D308" s="2" t="s">
        <v>239</v>
      </c>
    </row>
    <row r="309" spans="1:4" x14ac:dyDescent="0.35">
      <c r="A309" s="3" t="s">
        <v>27</v>
      </c>
      <c r="B309" s="101">
        <f>B315*(0.18)</f>
        <v>180</v>
      </c>
      <c r="C309" s="101"/>
      <c r="D309" s="102" t="s">
        <v>240</v>
      </c>
    </row>
    <row r="310" spans="1:4" x14ac:dyDescent="0.35">
      <c r="A310" s="3" t="s">
        <v>96</v>
      </c>
      <c r="B310" s="101">
        <f>B315*(0.004)</f>
        <v>4</v>
      </c>
      <c r="C310" s="101"/>
      <c r="D310" s="102" t="s">
        <v>241</v>
      </c>
    </row>
    <row r="311" spans="1:4" x14ac:dyDescent="0.35">
      <c r="A311" s="3" t="s">
        <v>65</v>
      </c>
      <c r="B311" s="101">
        <f>B315*(0.16)</f>
        <v>160</v>
      </c>
      <c r="C311" s="101"/>
      <c r="D311" s="2" t="s">
        <v>242</v>
      </c>
    </row>
    <row r="312" spans="1:4" x14ac:dyDescent="0.35">
      <c r="A312" s="103" t="s">
        <v>219</v>
      </c>
      <c r="B312" s="101">
        <f>B315*(0.1075)</f>
        <v>107.5</v>
      </c>
      <c r="C312" s="101"/>
      <c r="D312" s="2" t="s">
        <v>243</v>
      </c>
    </row>
    <row r="313" spans="1:4" x14ac:dyDescent="0.35">
      <c r="A313" s="103" t="s">
        <v>244</v>
      </c>
      <c r="B313" s="101">
        <f>B315*(0.1075)</f>
        <v>107.5</v>
      </c>
      <c r="C313" s="101"/>
      <c r="D313" s="2"/>
    </row>
    <row r="314" spans="1:4" x14ac:dyDescent="0.35">
      <c r="A314" s="3" t="s">
        <v>36</v>
      </c>
      <c r="B314" s="101">
        <f>B315*(0.36)</f>
        <v>360</v>
      </c>
      <c r="C314" s="101"/>
      <c r="D314" s="2" t="s">
        <v>245</v>
      </c>
    </row>
    <row r="315" spans="1:4" ht="15.5" x14ac:dyDescent="0.35">
      <c r="A315" s="7" t="s">
        <v>4</v>
      </c>
      <c r="B315" s="104">
        <v>1000</v>
      </c>
      <c r="C315" s="104"/>
      <c r="D315" s="105"/>
    </row>
    <row r="316" spans="1:4" x14ac:dyDescent="0.35">
      <c r="A316"/>
      <c r="B316"/>
      <c r="C316"/>
      <c r="D316"/>
    </row>
    <row r="317" spans="1:4" x14ac:dyDescent="0.35">
      <c r="A317" s="97" t="s">
        <v>246</v>
      </c>
      <c r="B317" s="99"/>
      <c r="C317"/>
      <c r="D317"/>
    </row>
    <row r="318" spans="1:4" x14ac:dyDescent="0.35">
      <c r="A318" s="2"/>
      <c r="B318" s="106"/>
      <c r="C318"/>
      <c r="D318"/>
    </row>
    <row r="319" spans="1:4" x14ac:dyDescent="0.35">
      <c r="A319" s="3" t="s">
        <v>65</v>
      </c>
      <c r="B319" s="101">
        <f>B322*(0.3)</f>
        <v>300</v>
      </c>
      <c r="C319"/>
      <c r="D319"/>
    </row>
    <row r="320" spans="1:4" x14ac:dyDescent="0.35">
      <c r="A320" s="3" t="s">
        <v>8</v>
      </c>
      <c r="B320" s="101">
        <f>B322*(0.35)</f>
        <v>350</v>
      </c>
      <c r="C320"/>
      <c r="D320"/>
    </row>
    <row r="321" spans="1:4" x14ac:dyDescent="0.35">
      <c r="A321" s="103" t="s">
        <v>219</v>
      </c>
      <c r="B321" s="101">
        <f>B322*(0.35)</f>
        <v>350</v>
      </c>
      <c r="C321"/>
      <c r="D321"/>
    </row>
    <row r="322" spans="1:4" x14ac:dyDescent="0.35">
      <c r="A322" s="7" t="s">
        <v>4</v>
      </c>
      <c r="B322" s="107">
        <v>1000</v>
      </c>
      <c r="C322"/>
      <c r="D322"/>
    </row>
    <row r="323" spans="1:4" x14ac:dyDescent="0.35">
      <c r="A323"/>
      <c r="B323"/>
      <c r="C323"/>
      <c r="D323"/>
    </row>
    <row r="324" spans="1:4" x14ac:dyDescent="0.35">
      <c r="A324" s="108" t="s">
        <v>247</v>
      </c>
      <c r="B324" s="109"/>
      <c r="C324"/>
      <c r="D324"/>
    </row>
    <row r="325" spans="1:4" x14ac:dyDescent="0.35">
      <c r="A325" s="3"/>
      <c r="B325" s="101"/>
      <c r="C325"/>
      <c r="D325"/>
    </row>
    <row r="326" spans="1:4" x14ac:dyDescent="0.35">
      <c r="A326" s="3" t="s">
        <v>6</v>
      </c>
      <c r="B326" s="101">
        <f>B334*(0.2)</f>
        <v>200</v>
      </c>
      <c r="C326"/>
      <c r="D326"/>
    </row>
    <row r="327" spans="1:4" x14ac:dyDescent="0.35">
      <c r="A327" s="3" t="s">
        <v>8</v>
      </c>
      <c r="B327" s="101">
        <f>B334*(0.2)</f>
        <v>200</v>
      </c>
      <c r="C327"/>
      <c r="D327" s="3" t="s">
        <v>7</v>
      </c>
    </row>
    <row r="328" spans="1:4" x14ac:dyDescent="0.35">
      <c r="A328" s="2" t="s">
        <v>10</v>
      </c>
      <c r="B328" s="101">
        <f>B334*(0.2)</f>
        <v>200</v>
      </c>
      <c r="C328"/>
      <c r="D328" s="3" t="s">
        <v>248</v>
      </c>
    </row>
    <row r="329" spans="1:4" x14ac:dyDescent="0.35">
      <c r="A329" s="3" t="s">
        <v>12</v>
      </c>
      <c r="B329" s="101">
        <f>B334*(0.2)</f>
        <v>200</v>
      </c>
      <c r="C329"/>
      <c r="D329" s="15"/>
    </row>
    <row r="330" spans="1:4" x14ac:dyDescent="0.35">
      <c r="A330" s="3" t="s">
        <v>2</v>
      </c>
      <c r="B330" s="101">
        <f>B334*(0.003)</f>
        <v>3</v>
      </c>
      <c r="C330"/>
      <c r="D330" s="3" t="s">
        <v>9</v>
      </c>
    </row>
    <row r="331" spans="1:4" x14ac:dyDescent="0.35">
      <c r="A331" s="39" t="s">
        <v>249</v>
      </c>
      <c r="B331" s="110">
        <f>B334*(0.1)</f>
        <v>100</v>
      </c>
      <c r="C331"/>
      <c r="D331"/>
    </row>
    <row r="332" spans="1:4" x14ac:dyDescent="0.35">
      <c r="A332" s="2" t="s">
        <v>250</v>
      </c>
      <c r="B332" s="101">
        <f>B334*(0.1)</f>
        <v>100</v>
      </c>
      <c r="C332"/>
      <c r="D332"/>
    </row>
    <row r="333" spans="1:4" x14ac:dyDescent="0.35">
      <c r="A333" s="3" t="s">
        <v>14</v>
      </c>
      <c r="B333" s="101">
        <f>B334*(0.05)</f>
        <v>50</v>
      </c>
      <c r="C333"/>
      <c r="D333"/>
    </row>
    <row r="334" spans="1:4" x14ac:dyDescent="0.35">
      <c r="A334" s="7" t="s">
        <v>4</v>
      </c>
      <c r="B334" s="104">
        <v>1000</v>
      </c>
      <c r="C334"/>
      <c r="D334"/>
    </row>
    <row r="335" spans="1:4" x14ac:dyDescent="0.35">
      <c r="A335"/>
      <c r="B335"/>
      <c r="C335"/>
      <c r="D335"/>
    </row>
    <row r="336" spans="1:4" x14ac:dyDescent="0.35">
      <c r="A336" s="111" t="s">
        <v>251</v>
      </c>
      <c r="B336" s="112"/>
      <c r="C336"/>
      <c r="D336"/>
    </row>
    <row r="337" spans="1:4" x14ac:dyDescent="0.35">
      <c r="A337" s="3"/>
      <c r="B337" s="113"/>
      <c r="C337"/>
      <c r="D337"/>
    </row>
    <row r="338" spans="1:4" x14ac:dyDescent="0.35">
      <c r="A338" s="3" t="s">
        <v>44</v>
      </c>
      <c r="B338" s="101">
        <f>B345*(0.25)</f>
        <v>250</v>
      </c>
      <c r="C338"/>
      <c r="D338"/>
    </row>
    <row r="339" spans="1:4" x14ac:dyDescent="0.35">
      <c r="A339" s="3" t="s">
        <v>84</v>
      </c>
      <c r="B339" s="101">
        <f>B345*(0.1)</f>
        <v>100</v>
      </c>
      <c r="C339"/>
      <c r="D339"/>
    </row>
    <row r="340" spans="1:4" x14ac:dyDescent="0.35">
      <c r="A340" s="3" t="s">
        <v>10</v>
      </c>
      <c r="B340" s="101">
        <f>B345*(0.075)</f>
        <v>75</v>
      </c>
      <c r="C340"/>
      <c r="D340"/>
    </row>
    <row r="341" spans="1:4" x14ac:dyDescent="0.35">
      <c r="A341" s="103" t="s">
        <v>219</v>
      </c>
      <c r="B341" s="114">
        <f>B345*(0.45)</f>
        <v>450</v>
      </c>
      <c r="C341"/>
      <c r="D341"/>
    </row>
    <row r="342" spans="1:4" x14ac:dyDescent="0.35">
      <c r="A342" s="2" t="s">
        <v>34</v>
      </c>
      <c r="B342" s="101">
        <f>B345*(0.025)</f>
        <v>25</v>
      </c>
      <c r="C342"/>
      <c r="D342"/>
    </row>
    <row r="343" spans="1:4" x14ac:dyDescent="0.35">
      <c r="A343" s="3" t="s">
        <v>2</v>
      </c>
      <c r="B343" s="101">
        <f>B345*(0.003)</f>
        <v>3</v>
      </c>
      <c r="C343"/>
      <c r="D343"/>
    </row>
    <row r="344" spans="1:4" x14ac:dyDescent="0.35">
      <c r="A344" s="3" t="s">
        <v>36</v>
      </c>
      <c r="B344" s="101">
        <f>B345*(0.1)</f>
        <v>100</v>
      </c>
      <c r="C344"/>
      <c r="D344"/>
    </row>
    <row r="345" spans="1:4" x14ac:dyDescent="0.35">
      <c r="A345" s="7" t="s">
        <v>4</v>
      </c>
      <c r="B345" s="115">
        <v>1000</v>
      </c>
      <c r="C345"/>
      <c r="D345"/>
    </row>
    <row r="346" spans="1:4" x14ac:dyDescent="0.35">
      <c r="A346"/>
      <c r="B346"/>
      <c r="C346"/>
      <c r="D346"/>
    </row>
    <row r="347" spans="1:4" x14ac:dyDescent="0.35">
      <c r="A347" s="46" t="s">
        <v>252</v>
      </c>
      <c r="B347" s="116"/>
      <c r="C347"/>
      <c r="D347"/>
    </row>
    <row r="348" spans="1:4" x14ac:dyDescent="0.35">
      <c r="A348" s="3"/>
      <c r="B348" s="20"/>
      <c r="C348"/>
      <c r="D348"/>
    </row>
    <row r="349" spans="1:4" x14ac:dyDescent="0.35">
      <c r="A349" s="3" t="s">
        <v>253</v>
      </c>
      <c r="B349" s="4">
        <f>B356*(0.25)</f>
        <v>250</v>
      </c>
      <c r="C349"/>
      <c r="D349"/>
    </row>
    <row r="350" spans="1:4" x14ac:dyDescent="0.35">
      <c r="A350" s="3" t="s">
        <v>34</v>
      </c>
      <c r="B350" s="4">
        <f>B356*(0.05)</f>
        <v>50</v>
      </c>
      <c r="C350"/>
      <c r="D350"/>
    </row>
    <row r="351" spans="1:4" x14ac:dyDescent="0.35">
      <c r="A351" s="3" t="s">
        <v>254</v>
      </c>
      <c r="B351" s="4">
        <f>B356*(0.005)</f>
        <v>5</v>
      </c>
      <c r="C351"/>
      <c r="D351"/>
    </row>
    <row r="352" spans="1:4" x14ac:dyDescent="0.35">
      <c r="A352" s="3" t="s">
        <v>96</v>
      </c>
      <c r="B352" s="4">
        <f>B356*(0.003)</f>
        <v>3</v>
      </c>
      <c r="C352"/>
      <c r="D352"/>
    </row>
    <row r="353" spans="1:4" x14ac:dyDescent="0.35">
      <c r="A353" s="3" t="s">
        <v>100</v>
      </c>
      <c r="B353" s="4">
        <f>B356*(0.4)</f>
        <v>400</v>
      </c>
      <c r="C353"/>
      <c r="D353"/>
    </row>
    <row r="354" spans="1:4" x14ac:dyDescent="0.35">
      <c r="A354" s="35" t="s">
        <v>36</v>
      </c>
      <c r="B354" s="73">
        <f>B356*(0.2)</f>
        <v>200</v>
      </c>
      <c r="C354"/>
      <c r="D354"/>
    </row>
    <row r="355" spans="1:4" x14ac:dyDescent="0.35">
      <c r="A355" s="3" t="s">
        <v>152</v>
      </c>
      <c r="B355" s="4">
        <f>B356*(0.1)</f>
        <v>100</v>
      </c>
      <c r="C355"/>
      <c r="D355"/>
    </row>
    <row r="356" spans="1:4" x14ac:dyDescent="0.35">
      <c r="A356" s="7" t="s">
        <v>4</v>
      </c>
      <c r="B356" s="8">
        <v>1000</v>
      </c>
      <c r="C356"/>
      <c r="D35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D1E68-7717-4F34-B826-D865FF72644B}">
  <dimension ref="A3:D3"/>
  <sheetViews>
    <sheetView tabSelected="1" workbookViewId="0">
      <selection sqref="A1:XFD1"/>
    </sheetView>
  </sheetViews>
  <sheetFormatPr baseColWidth="10" defaultRowHeight="14.5" x14ac:dyDescent="0.35"/>
  <sheetData>
    <row r="3" spans="1:4" x14ac:dyDescent="0.35">
      <c r="A3" t="s">
        <v>255</v>
      </c>
      <c r="B3" t="s">
        <v>256</v>
      </c>
      <c r="D3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recette cherché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2015-06-05T18:17:20Z</dcterms:created>
  <dcterms:modified xsi:type="dcterms:W3CDTF">2020-04-04T13:49:35Z</dcterms:modified>
</cp:coreProperties>
</file>