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\Documents\GROUPE HDV\Chiffrage\"/>
    </mc:Choice>
  </mc:AlternateContent>
  <xr:revisionPtr revIDLastSave="0" documentId="13_ncr:1_{278FD5EC-2AB9-42BD-89AB-3212E19D1E68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Feuil2" sheetId="2" r:id="rId2"/>
    <sheet name="Feuil3" sheetId="5" r:id="rId3"/>
    <sheet name="Feuil4" sheetId="6" r:id="rId4"/>
    <sheet name="Feuil2 (2)" sheetId="3" r:id="rId5"/>
    <sheet name="Feuil6" sheetId="8" r:id="rId6"/>
  </sheets>
  <definedNames>
    <definedName name="_xlnm._FilterDatabase" localSheetId="0" hidden="1">Feuil1!#REF!</definedName>
    <definedName name="DonnéesExternes_1" localSheetId="2" hidden="1">Feuil3!$A$1:$B$16</definedName>
    <definedName name="DonnéesExternes_1" localSheetId="5" hidden="1">Feuil6!$A$1:$C$5</definedName>
    <definedName name="Liste_hauteur">Feuil2!$K$2:$K$10</definedName>
    <definedName name="Liste_largeur">Feuil2!$J$2:$J$16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6" l="1"/>
  <c r="I4" i="6"/>
  <c r="I5" i="6"/>
  <c r="I6" i="6"/>
  <c r="I7" i="6"/>
  <c r="I8" i="6"/>
  <c r="I9" i="6"/>
  <c r="I10" i="6"/>
  <c r="I11" i="6"/>
  <c r="I12" i="6"/>
  <c r="I13" i="6"/>
  <c r="I2" i="6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G2" i="6" l="1" a="1"/>
  <c r="G2" i="6" s="1"/>
  <c r="G3" i="6" a="1"/>
  <c r="G3" i="6" s="1"/>
  <c r="G4" i="6" a="1"/>
  <c r="G4" i="6" s="1"/>
  <c r="G5" i="6" a="1"/>
  <c r="G5" i="6" s="1"/>
  <c r="G6" i="6" a="1"/>
  <c r="G6" i="6" s="1"/>
  <c r="G7" i="6" a="1"/>
  <c r="G7" i="6" s="1"/>
  <c r="G8" i="6" a="1"/>
  <c r="G8" i="6" s="1"/>
  <c r="G9" i="6" a="1"/>
  <c r="G9" i="6" s="1"/>
  <c r="G10" i="6" a="1"/>
  <c r="G10" i="6" s="1"/>
  <c r="G11" i="6" a="1"/>
  <c r="G11" i="6" s="1"/>
  <c r="G12" i="6" a="1"/>
  <c r="G12" i="6" s="1"/>
  <c r="G13" i="6" a="1"/>
  <c r="G13" i="6" s="1"/>
  <c r="G14" i="6" a="1"/>
  <c r="G14" i="6" s="1"/>
  <c r="G15" i="6" a="1"/>
  <c r="G15" i="6" s="1"/>
  <c r="G16" i="6" a="1"/>
  <c r="G16" i="6" s="1"/>
  <c r="G17" i="6" a="1"/>
  <c r="G17" i="6" s="1"/>
  <c r="G18" i="6" a="1"/>
  <c r="G18" i="6" s="1"/>
  <c r="G19" i="6" a="1"/>
  <c r="G19" i="6" s="1"/>
  <c r="G20" i="6" a="1"/>
  <c r="G20" i="6" s="1"/>
  <c r="G21" i="6" a="1"/>
  <c r="G21" i="6" s="1"/>
  <c r="X9" i="6" l="1" a="1"/>
  <c r="X9" i="6" s="1"/>
  <c r="O9" i="6" s="1" a="1"/>
  <c r="O9" i="6" s="1"/>
  <c r="B2" i="1"/>
  <c r="AD11" i="6" l="1" a="1"/>
  <c r="AD11" i="6" s="1"/>
  <c r="U11" i="6" s="1" a="1"/>
  <c r="U11" i="6" s="1"/>
  <c r="V16" i="6" a="1"/>
  <c r="V16" i="6" s="1"/>
  <c r="M16" i="6" s="1" a="1"/>
  <c r="M16" i="6" s="1"/>
  <c r="AB15" i="6" a="1"/>
  <c r="AB15" i="6" s="1"/>
  <c r="S15" i="6" s="1" a="1"/>
  <c r="S15" i="6" s="1"/>
  <c r="W18" i="6" a="1"/>
  <c r="W18" i="6" s="1"/>
  <c r="N18" i="6" s="1" a="1"/>
  <c r="N18" i="6" s="1"/>
  <c r="AC17" i="6" a="1"/>
  <c r="AC17" i="6" s="1"/>
  <c r="T17" i="6" s="1" a="1"/>
  <c r="T17" i="6" s="1"/>
  <c r="X13" i="6" a="1"/>
  <c r="X13" i="6" s="1"/>
  <c r="O13" i="6" s="1" a="1"/>
  <c r="O13" i="6" s="1"/>
  <c r="AD19" i="6" a="1"/>
  <c r="AD19" i="6" s="1"/>
  <c r="U19" i="6" s="1" a="1"/>
  <c r="U19" i="6" s="1"/>
  <c r="AD15" i="6" a="1"/>
  <c r="AD15" i="6" s="1"/>
  <c r="U15" i="6" s="1" a="1"/>
  <c r="U15" i="6" s="1"/>
  <c r="AC13" i="6" a="1"/>
  <c r="AC13" i="6" s="1"/>
  <c r="T13" i="6" s="1" a="1"/>
  <c r="T13" i="6" s="1"/>
  <c r="Y18" i="6" a="1"/>
  <c r="Y18" i="6" s="1"/>
  <c r="P18" i="6" s="1" a="1"/>
  <c r="P18" i="6" s="1"/>
  <c r="X21" i="6" a="1"/>
  <c r="X21" i="6" s="1"/>
  <c r="O21" i="6" s="1" a="1"/>
  <c r="O21" i="6" s="1"/>
  <c r="X5" i="6" a="1"/>
  <c r="X5" i="6" s="1"/>
  <c r="O5" i="6" s="1" a="1"/>
  <c r="O5" i="6" s="1"/>
  <c r="AB7" i="6" a="1"/>
  <c r="AB7" i="6" s="1"/>
  <c r="S7" i="6" s="1" a="1"/>
  <c r="S7" i="6" s="1"/>
  <c r="AC9" i="6" a="1"/>
  <c r="AC9" i="6" s="1"/>
  <c r="T9" i="6" s="1" a="1"/>
  <c r="T9" i="6" s="1"/>
  <c r="AD6" i="6" a="1"/>
  <c r="AD6" i="6" s="1"/>
  <c r="U6" i="6" s="1" a="1"/>
  <c r="U6" i="6" s="1"/>
  <c r="AB11" i="6" a="1"/>
  <c r="AB11" i="6" s="1"/>
  <c r="S11" i="6" s="1" a="1"/>
  <c r="S11" i="6" s="1"/>
  <c r="Y14" i="6" a="1"/>
  <c r="Y14" i="6" s="1"/>
  <c r="P14" i="6" s="1" a="1"/>
  <c r="P14" i="6" s="1"/>
  <c r="X17" i="6" a="1"/>
  <c r="X17" i="6" s="1"/>
  <c r="O17" i="6" s="1" a="1"/>
  <c r="O17" i="6" s="1"/>
  <c r="AB19" i="6" a="1"/>
  <c r="AB19" i="6" s="1"/>
  <c r="S19" i="6" s="1" a="1"/>
  <c r="S19" i="6" s="1"/>
  <c r="AC21" i="6" a="1"/>
  <c r="AC21" i="6" s="1"/>
  <c r="T21" i="6" s="1" a="1"/>
  <c r="T21" i="6" s="1"/>
  <c r="AC5" i="6" a="1"/>
  <c r="AC5" i="6" s="1"/>
  <c r="T5" i="6" s="1" a="1"/>
  <c r="T5" i="6" s="1"/>
  <c r="AD7" i="6" a="1"/>
  <c r="AD7" i="6" s="1"/>
  <c r="U7" i="6" s="1" a="1"/>
  <c r="U7" i="6" s="1"/>
  <c r="Y10" i="6" a="1"/>
  <c r="Y10" i="6" s="1"/>
  <c r="P10" i="6" s="1" a="1"/>
  <c r="P10" i="6" s="1"/>
  <c r="V12" i="6" a="1"/>
  <c r="V12" i="6" s="1"/>
  <c r="M12" i="6" s="1" a="1"/>
  <c r="M12" i="6" s="1"/>
  <c r="W14" i="6" a="1"/>
  <c r="W14" i="6" s="1"/>
  <c r="N14" i="6" s="1" a="1"/>
  <c r="N14" i="6" s="1"/>
  <c r="X20" i="6" a="1"/>
  <c r="X20" i="6" s="1"/>
  <c r="O20" i="6" s="1" a="1"/>
  <c r="O20" i="6" s="1"/>
  <c r="X16" i="6" a="1"/>
  <c r="X16" i="6" s="1"/>
  <c r="O16" i="6" s="1" a="1"/>
  <c r="O16" i="6" s="1"/>
  <c r="X12" i="6" a="1"/>
  <c r="X12" i="6" s="1"/>
  <c r="O12" i="6" s="1" a="1"/>
  <c r="O12" i="6" s="1"/>
  <c r="X8" i="6" a="1"/>
  <c r="X8" i="6" s="1"/>
  <c r="O8" i="6" s="1" a="1"/>
  <c r="O8" i="6" s="1"/>
  <c r="X4" i="6" a="1"/>
  <c r="X4" i="6" s="1"/>
  <c r="O4" i="6" s="1" a="1"/>
  <c r="O4" i="6" s="1"/>
  <c r="AB18" i="6" a="1"/>
  <c r="AB18" i="6" s="1"/>
  <c r="S18" i="6" s="1" a="1"/>
  <c r="S18" i="6" s="1"/>
  <c r="AB14" i="6" a="1"/>
  <c r="AB14" i="6" s="1"/>
  <c r="S14" i="6" s="1" a="1"/>
  <c r="S14" i="6" s="1"/>
  <c r="AB10" i="6" a="1"/>
  <c r="AB10" i="6" s="1"/>
  <c r="S10" i="6" s="1" a="1"/>
  <c r="S10" i="6" s="1"/>
  <c r="AB6" i="6" a="1"/>
  <c r="AB6" i="6" s="1"/>
  <c r="S6" i="6" s="1" a="1"/>
  <c r="S6" i="6" s="1"/>
  <c r="AC20" i="6" a="1"/>
  <c r="AC20" i="6" s="1"/>
  <c r="T20" i="6" s="1" a="1"/>
  <c r="T20" i="6" s="1"/>
  <c r="AC16" i="6" a="1"/>
  <c r="AC16" i="6" s="1"/>
  <c r="T16" i="6" s="1" a="1"/>
  <c r="T16" i="6" s="1"/>
  <c r="AC12" i="6" a="1"/>
  <c r="AC12" i="6" s="1"/>
  <c r="T12" i="6" s="1" a="1"/>
  <c r="T12" i="6" s="1"/>
  <c r="AC8" i="6" a="1"/>
  <c r="AC8" i="6" s="1"/>
  <c r="T8" i="6" s="1" a="1"/>
  <c r="T8" i="6" s="1"/>
  <c r="AC4" i="6" a="1"/>
  <c r="AC4" i="6" s="1"/>
  <c r="T4" i="6" s="1" a="1"/>
  <c r="T4" i="6" s="1"/>
  <c r="AD18" i="6" a="1"/>
  <c r="AD18" i="6" s="1"/>
  <c r="U18" i="6" s="1" a="1"/>
  <c r="U18" i="6" s="1"/>
  <c r="AD14" i="6" a="1"/>
  <c r="AD14" i="6" s="1"/>
  <c r="U14" i="6" s="1" a="1"/>
  <c r="U14" i="6" s="1"/>
  <c r="AD10" i="6" a="1"/>
  <c r="AD10" i="6" s="1"/>
  <c r="U10" i="6" s="1" a="1"/>
  <c r="U10" i="6" s="1"/>
  <c r="W7" i="6" a="1"/>
  <c r="W7" i="6" s="1"/>
  <c r="N7" i="6" s="1" a="1"/>
  <c r="N7" i="6" s="1"/>
  <c r="AA2" i="6" a="1"/>
  <c r="AA2" i="6" s="1"/>
  <c r="R2" i="6" s="1" a="1"/>
  <c r="R2" i="6" s="1"/>
  <c r="AA6" i="6" a="1"/>
  <c r="AA6" i="6" s="1"/>
  <c r="R6" i="6" s="1" a="1"/>
  <c r="R6" i="6" s="1"/>
  <c r="AA10" i="6" a="1"/>
  <c r="AA10" i="6" s="1"/>
  <c r="R10" i="6" s="1" a="1"/>
  <c r="R10" i="6" s="1"/>
  <c r="AA14" i="6" a="1"/>
  <c r="AA14" i="6" s="1"/>
  <c r="R14" i="6" s="1" a="1"/>
  <c r="R14" i="6" s="1"/>
  <c r="AA18" i="6" a="1"/>
  <c r="AA18" i="6" s="1"/>
  <c r="R18" i="6" s="1" a="1"/>
  <c r="R18" i="6" s="1"/>
  <c r="Z2" i="6" a="1"/>
  <c r="Z2" i="6" s="1"/>
  <c r="Q2" i="6" s="1" a="1"/>
  <c r="Q2" i="6" s="1"/>
  <c r="Z6" i="6" a="1"/>
  <c r="Z6" i="6" s="1"/>
  <c r="Q6" i="6" s="1" a="1"/>
  <c r="Q6" i="6" s="1"/>
  <c r="Z10" i="6" a="1"/>
  <c r="Z10" i="6" s="1"/>
  <c r="Q10" i="6" s="1" a="1"/>
  <c r="Q10" i="6" s="1"/>
  <c r="Z14" i="6" a="1"/>
  <c r="Z14" i="6" s="1"/>
  <c r="Q14" i="6" s="1" a="1"/>
  <c r="Q14" i="6" s="1"/>
  <c r="Z18" i="6" a="1"/>
  <c r="Z18" i="6" s="1"/>
  <c r="Q18" i="6" s="1" a="1"/>
  <c r="Q18" i="6" s="1"/>
  <c r="V3" i="6" a="1"/>
  <c r="V3" i="6" s="1"/>
  <c r="M3" i="6" s="1" a="1"/>
  <c r="M3" i="6" s="1"/>
  <c r="AB3" i="6" a="1"/>
  <c r="AB3" i="6" s="1"/>
  <c r="S3" i="6" s="1" a="1"/>
  <c r="S3" i="6" s="1"/>
  <c r="W2" i="6" a="1"/>
  <c r="W2" i="6" s="1"/>
  <c r="N2" i="6" s="1" a="1"/>
  <c r="N2" i="6" s="1"/>
  <c r="AC2" i="6" a="1"/>
  <c r="AC2" i="6" s="1"/>
  <c r="T2" i="6" s="1" a="1"/>
  <c r="T2" i="6" s="1"/>
  <c r="AC3" i="6" a="1"/>
  <c r="AC3" i="6" s="1"/>
  <c r="T3" i="6" s="1" a="1"/>
  <c r="T3" i="6" s="1"/>
  <c r="AD2" i="6" a="1"/>
  <c r="AD2" i="6" s="1"/>
  <c r="U2" i="6" s="1" a="1"/>
  <c r="U2" i="6" s="1"/>
  <c r="AA4" i="6" a="1"/>
  <c r="AA4" i="6" s="1"/>
  <c r="R4" i="6" s="1" a="1"/>
  <c r="R4" i="6" s="1"/>
  <c r="AA12" i="6" a="1"/>
  <c r="AA12" i="6" s="1"/>
  <c r="R12" i="6" s="1" a="1"/>
  <c r="R12" i="6" s="1"/>
  <c r="AA20" i="6" a="1"/>
  <c r="AA20" i="6" s="1"/>
  <c r="R20" i="6" s="1" a="1"/>
  <c r="R20" i="6" s="1"/>
  <c r="Z8" i="6" a="1"/>
  <c r="Z8" i="6" s="1"/>
  <c r="Q8" i="6" s="1" a="1"/>
  <c r="Q8" i="6" s="1"/>
  <c r="Z16" i="6" a="1"/>
  <c r="Z16" i="6" s="1"/>
  <c r="Q16" i="6" s="1" a="1"/>
  <c r="Q16" i="6" s="1"/>
  <c r="Z20" i="6" a="1"/>
  <c r="Z20" i="6" s="1"/>
  <c r="Q20" i="6" s="1" a="1"/>
  <c r="Q20" i="6" s="1"/>
  <c r="X3" i="6" a="1"/>
  <c r="X3" i="6" s="1"/>
  <c r="O3" i="6" s="1" a="1"/>
  <c r="O3" i="6" s="1"/>
  <c r="Y2" i="6" a="1"/>
  <c r="Y2" i="6" s="1"/>
  <c r="P2" i="6" s="1" a="1"/>
  <c r="P2" i="6" s="1"/>
  <c r="AA9" i="6" a="1"/>
  <c r="AA9" i="6" s="1"/>
  <c r="R9" i="6" s="1" a="1"/>
  <c r="R9" i="6" s="1"/>
  <c r="AA21" i="6" a="1"/>
  <c r="AA21" i="6" s="1"/>
  <c r="R21" i="6" s="1" a="1"/>
  <c r="R21" i="6" s="1"/>
  <c r="Z13" i="6" a="1"/>
  <c r="Z13" i="6" s="1"/>
  <c r="Q13" i="6" s="1" a="1"/>
  <c r="Q13" i="6" s="1"/>
  <c r="Z21" i="6" a="1"/>
  <c r="Z21" i="6" s="1"/>
  <c r="Q21" i="6" s="1" a="1"/>
  <c r="Q21" i="6" s="1"/>
  <c r="AB2" i="6" a="1"/>
  <c r="AB2" i="6" s="1"/>
  <c r="S2" i="6" s="1" a="1"/>
  <c r="S2" i="6" s="1"/>
  <c r="AA3" i="6" a="1"/>
  <c r="AA3" i="6" s="1"/>
  <c r="R3" i="6" s="1" a="1"/>
  <c r="R3" i="6" s="1"/>
  <c r="AA7" i="6" a="1"/>
  <c r="AA7" i="6" s="1"/>
  <c r="R7" i="6" s="1" a="1"/>
  <c r="R7" i="6" s="1"/>
  <c r="AA11" i="6" a="1"/>
  <c r="AA11" i="6" s="1"/>
  <c r="R11" i="6" s="1" a="1"/>
  <c r="R11" i="6" s="1"/>
  <c r="AA15" i="6" a="1"/>
  <c r="AA15" i="6" s="1"/>
  <c r="R15" i="6" s="1" a="1"/>
  <c r="R15" i="6" s="1"/>
  <c r="AA19" i="6" a="1"/>
  <c r="AA19" i="6" s="1"/>
  <c r="R19" i="6" s="1" a="1"/>
  <c r="R19" i="6" s="1"/>
  <c r="Z3" i="6" a="1"/>
  <c r="Z3" i="6" s="1"/>
  <c r="Q3" i="6" s="1" a="1"/>
  <c r="Q3" i="6" s="1"/>
  <c r="Z7" i="6" a="1"/>
  <c r="Z7" i="6" s="1"/>
  <c r="Q7" i="6" s="1" a="1"/>
  <c r="Q7" i="6" s="1"/>
  <c r="Z11" i="6" a="1"/>
  <c r="Z11" i="6" s="1"/>
  <c r="Q11" i="6" s="1" a="1"/>
  <c r="Q11" i="6" s="1"/>
  <c r="Z15" i="6" a="1"/>
  <c r="Z15" i="6" s="1"/>
  <c r="Q15" i="6" s="1" a="1"/>
  <c r="Q15" i="6" s="1"/>
  <c r="Z19" i="6" a="1"/>
  <c r="Z19" i="6" s="1"/>
  <c r="Q19" i="6" s="1" a="1"/>
  <c r="Q19" i="6" s="1"/>
  <c r="W3" i="6" a="1"/>
  <c r="W3" i="6" s="1"/>
  <c r="N3" i="6" s="1" a="1"/>
  <c r="N3" i="6" s="1"/>
  <c r="X2" i="6" a="1"/>
  <c r="X2" i="6" s="1"/>
  <c r="O2" i="6" s="1" a="1"/>
  <c r="O2" i="6" s="1"/>
  <c r="AA8" i="6" a="1"/>
  <c r="AA8" i="6" s="1"/>
  <c r="R8" i="6" s="1" a="1"/>
  <c r="R8" i="6" s="1"/>
  <c r="AA16" i="6" a="1"/>
  <c r="AA16" i="6" s="1"/>
  <c r="R16" i="6" s="1" a="1"/>
  <c r="R16" i="6" s="1"/>
  <c r="Z4" i="6" a="1"/>
  <c r="Z4" i="6" s="1"/>
  <c r="Q4" i="6" s="1" a="1"/>
  <c r="Q4" i="6" s="1"/>
  <c r="Z12" i="6" a="1"/>
  <c r="Z12" i="6" s="1"/>
  <c r="Q12" i="6" s="1" a="1"/>
  <c r="Q12" i="6" s="1"/>
  <c r="AD3" i="6" a="1"/>
  <c r="AD3" i="6" s="1"/>
  <c r="U3" i="6" s="1" a="1"/>
  <c r="U3" i="6" s="1"/>
  <c r="AA5" i="6" a="1"/>
  <c r="AA5" i="6" s="1"/>
  <c r="R5" i="6" s="1" a="1"/>
  <c r="R5" i="6" s="1"/>
  <c r="AA13" i="6" a="1"/>
  <c r="AA13" i="6" s="1"/>
  <c r="R13" i="6" s="1" a="1"/>
  <c r="R13" i="6" s="1"/>
  <c r="Z5" i="6" a="1"/>
  <c r="Z5" i="6" s="1"/>
  <c r="Q5" i="6" s="1" a="1"/>
  <c r="Q5" i="6" s="1"/>
  <c r="Z17" i="6" a="1"/>
  <c r="Z17" i="6" s="1"/>
  <c r="Q17" i="6" s="1" a="1"/>
  <c r="Q17" i="6" s="1"/>
  <c r="V2" i="6" a="1"/>
  <c r="V2" i="6" s="1"/>
  <c r="AA17" i="6" a="1"/>
  <c r="AA17" i="6" s="1"/>
  <c r="R17" i="6" s="1" a="1"/>
  <c r="R17" i="6" s="1"/>
  <c r="Z9" i="6" a="1"/>
  <c r="Z9" i="6" s="1"/>
  <c r="Q9" i="6" s="1" a="1"/>
  <c r="Q9" i="6" s="1"/>
  <c r="Y3" i="6" a="1"/>
  <c r="Y3" i="6" s="1"/>
  <c r="P3" i="6" s="1" a="1"/>
  <c r="P3" i="6" s="1"/>
  <c r="Y6" i="6" a="1"/>
  <c r="Y6" i="6" s="1"/>
  <c r="P6" i="6" s="1" a="1"/>
  <c r="P6" i="6" s="1"/>
  <c r="V8" i="6" a="1"/>
  <c r="V8" i="6" s="1"/>
  <c r="M8" i="6" s="1" a="1"/>
  <c r="M8" i="6" s="1"/>
  <c r="W10" i="6" a="1"/>
  <c r="W10" i="6" s="1"/>
  <c r="N10" i="6" s="1" a="1"/>
  <c r="N10" i="6" s="1"/>
  <c r="X19" i="6" a="1"/>
  <c r="X19" i="6" s="1"/>
  <c r="O19" i="6" s="1" a="1"/>
  <c r="O19" i="6" s="1"/>
  <c r="X15" i="6" a="1"/>
  <c r="X15" i="6" s="1"/>
  <c r="O15" i="6" s="1" a="1"/>
  <c r="O15" i="6" s="1"/>
  <c r="X11" i="6" a="1"/>
  <c r="X11" i="6" s="1"/>
  <c r="O11" i="6" s="1" a="1"/>
  <c r="O11" i="6" s="1"/>
  <c r="X7" i="6" a="1"/>
  <c r="X7" i="6" s="1"/>
  <c r="O7" i="6" s="1" a="1"/>
  <c r="O7" i="6" s="1"/>
  <c r="AB21" i="6" a="1"/>
  <c r="AB21" i="6" s="1"/>
  <c r="S21" i="6" s="1" a="1"/>
  <c r="S21" i="6" s="1"/>
  <c r="AB17" i="6" a="1"/>
  <c r="AB17" i="6" s="1"/>
  <c r="S17" i="6" s="1" a="1"/>
  <c r="S17" i="6" s="1"/>
  <c r="AB13" i="6" a="1"/>
  <c r="AB13" i="6" s="1"/>
  <c r="S13" i="6" s="1" a="1"/>
  <c r="S13" i="6" s="1"/>
  <c r="AB9" i="6" a="1"/>
  <c r="AB9" i="6" s="1"/>
  <c r="S9" i="6" s="1" a="1"/>
  <c r="S9" i="6" s="1"/>
  <c r="AB5" i="6" a="1"/>
  <c r="AB5" i="6" s="1"/>
  <c r="S5" i="6" s="1" a="1"/>
  <c r="S5" i="6" s="1"/>
  <c r="AC19" i="6" a="1"/>
  <c r="AC19" i="6" s="1"/>
  <c r="T19" i="6" s="1" a="1"/>
  <c r="T19" i="6" s="1"/>
  <c r="AC15" i="6" a="1"/>
  <c r="AC15" i="6" s="1"/>
  <c r="T15" i="6" s="1" a="1"/>
  <c r="T15" i="6" s="1"/>
  <c r="AC11" i="6" a="1"/>
  <c r="AC11" i="6" s="1"/>
  <c r="T11" i="6" s="1" a="1"/>
  <c r="T11" i="6" s="1"/>
  <c r="AC7" i="6" a="1"/>
  <c r="AC7" i="6" s="1"/>
  <c r="T7" i="6" s="1" a="1"/>
  <c r="T7" i="6" s="1"/>
  <c r="AD21" i="6" a="1"/>
  <c r="AD21" i="6" s="1"/>
  <c r="U21" i="6" s="1" a="1"/>
  <c r="U21" i="6" s="1"/>
  <c r="AD17" i="6" a="1"/>
  <c r="AD17" i="6" s="1"/>
  <c r="U17" i="6" s="1" a="1"/>
  <c r="U17" i="6" s="1"/>
  <c r="AD13" i="6" a="1"/>
  <c r="AD13" i="6" s="1"/>
  <c r="U13" i="6" s="1" a="1"/>
  <c r="U13" i="6" s="1"/>
  <c r="AD9" i="6" a="1"/>
  <c r="AD9" i="6" s="1"/>
  <c r="U9" i="6" s="1" a="1"/>
  <c r="U9" i="6" s="1"/>
  <c r="AD5" i="6" a="1"/>
  <c r="AD5" i="6" s="1"/>
  <c r="U5" i="6" s="1" a="1"/>
  <c r="U5" i="6" s="1"/>
  <c r="V20" i="6" a="1"/>
  <c r="V20" i="6" s="1"/>
  <c r="M20" i="6" s="1" a="1"/>
  <c r="M20" i="6" s="1"/>
  <c r="V4" i="6" a="1"/>
  <c r="V4" i="6" s="1"/>
  <c r="M4" i="6" s="1" a="1"/>
  <c r="M4" i="6" s="1"/>
  <c r="W6" i="6" a="1"/>
  <c r="W6" i="6" s="1"/>
  <c r="N6" i="6" s="1" a="1"/>
  <c r="N6" i="6" s="1"/>
  <c r="X18" i="6" a="1"/>
  <c r="X18" i="6" s="1"/>
  <c r="O18" i="6" s="1" a="1"/>
  <c r="O18" i="6" s="1"/>
  <c r="X14" i="6" a="1"/>
  <c r="X14" i="6" s="1"/>
  <c r="O14" i="6" s="1" a="1"/>
  <c r="O14" i="6" s="1"/>
  <c r="X10" i="6" a="1"/>
  <c r="X10" i="6" s="1"/>
  <c r="O10" i="6" s="1" a="1"/>
  <c r="O10" i="6" s="1"/>
  <c r="X6" i="6" a="1"/>
  <c r="X6" i="6" s="1"/>
  <c r="O6" i="6" s="1" a="1"/>
  <c r="O6" i="6" s="1"/>
  <c r="AB20" i="6" a="1"/>
  <c r="AB20" i="6" s="1"/>
  <c r="S20" i="6" s="1" a="1"/>
  <c r="S20" i="6" s="1"/>
  <c r="AB16" i="6" a="1"/>
  <c r="AB16" i="6" s="1"/>
  <c r="S16" i="6" s="1" a="1"/>
  <c r="S16" i="6" s="1"/>
  <c r="AB12" i="6" a="1"/>
  <c r="AB12" i="6" s="1"/>
  <c r="S12" i="6" s="1" a="1"/>
  <c r="S12" i="6" s="1"/>
  <c r="AB8" i="6" a="1"/>
  <c r="AB8" i="6" s="1"/>
  <c r="S8" i="6" s="1" a="1"/>
  <c r="S8" i="6" s="1"/>
  <c r="AB4" i="6" a="1"/>
  <c r="AB4" i="6" s="1"/>
  <c r="S4" i="6" s="1" a="1"/>
  <c r="S4" i="6" s="1"/>
  <c r="AC18" i="6" a="1"/>
  <c r="AC18" i="6" s="1"/>
  <c r="T18" i="6" s="1" a="1"/>
  <c r="T18" i="6" s="1"/>
  <c r="AC14" i="6" a="1"/>
  <c r="AC14" i="6" s="1"/>
  <c r="T14" i="6" s="1" a="1"/>
  <c r="T14" i="6" s="1"/>
  <c r="AC10" i="6" a="1"/>
  <c r="AC10" i="6" s="1"/>
  <c r="T10" i="6" s="1" a="1"/>
  <c r="T10" i="6" s="1"/>
  <c r="AC6" i="6" a="1"/>
  <c r="AC6" i="6" s="1"/>
  <c r="T6" i="6" s="1" a="1"/>
  <c r="T6" i="6" s="1"/>
  <c r="AD20" i="6" a="1"/>
  <c r="AD20" i="6" s="1"/>
  <c r="U20" i="6" s="1" a="1"/>
  <c r="U20" i="6" s="1"/>
  <c r="AD16" i="6" a="1"/>
  <c r="AD16" i="6" s="1"/>
  <c r="U16" i="6" s="1" a="1"/>
  <c r="U16" i="6" s="1"/>
  <c r="AD12" i="6" a="1"/>
  <c r="AD12" i="6" s="1"/>
  <c r="U12" i="6" s="1" a="1"/>
  <c r="U12" i="6" s="1"/>
  <c r="AD8" i="6" a="1"/>
  <c r="AD8" i="6" s="1"/>
  <c r="U8" i="6" s="1" a="1"/>
  <c r="U8" i="6" s="1"/>
  <c r="AD4" i="6" a="1"/>
  <c r="AD4" i="6" s="1"/>
  <c r="U4" i="6" s="1" a="1"/>
  <c r="U4" i="6" s="1"/>
  <c r="Y21" i="6" a="1"/>
  <c r="Y21" i="6" s="1"/>
  <c r="P21" i="6" s="1" a="1"/>
  <c r="P21" i="6" s="1"/>
  <c r="Y17" i="6" a="1"/>
  <c r="Y17" i="6" s="1"/>
  <c r="P17" i="6" s="1" a="1"/>
  <c r="P17" i="6" s="1"/>
  <c r="Y13" i="6" a="1"/>
  <c r="Y13" i="6" s="1"/>
  <c r="P13" i="6" s="1" a="1"/>
  <c r="P13" i="6" s="1"/>
  <c r="Y9" i="6" a="1"/>
  <c r="Y9" i="6" s="1"/>
  <c r="P9" i="6" s="1" a="1"/>
  <c r="P9" i="6" s="1"/>
  <c r="Y5" i="6" a="1"/>
  <c r="Y5" i="6" s="1"/>
  <c r="P5" i="6" s="1" a="1"/>
  <c r="P5" i="6" s="1"/>
  <c r="V19" i="6" a="1"/>
  <c r="V19" i="6" s="1"/>
  <c r="M19" i="6" s="1" a="1"/>
  <c r="M19" i="6" s="1"/>
  <c r="V15" i="6" a="1"/>
  <c r="V15" i="6" s="1"/>
  <c r="M15" i="6" s="1" a="1"/>
  <c r="M15" i="6" s="1"/>
  <c r="V11" i="6" a="1"/>
  <c r="V11" i="6" s="1"/>
  <c r="M11" i="6" s="1" a="1"/>
  <c r="M11" i="6" s="1"/>
  <c r="V7" i="6" a="1"/>
  <c r="V7" i="6" s="1"/>
  <c r="M7" i="6" s="1" a="1"/>
  <c r="M7" i="6" s="1"/>
  <c r="W21" i="6" a="1"/>
  <c r="W21" i="6" s="1"/>
  <c r="N21" i="6" s="1" a="1"/>
  <c r="N21" i="6" s="1"/>
  <c r="W17" i="6" a="1"/>
  <c r="W17" i="6" s="1"/>
  <c r="N17" i="6" s="1" a="1"/>
  <c r="N17" i="6" s="1"/>
  <c r="W13" i="6" a="1"/>
  <c r="W13" i="6" s="1"/>
  <c r="N13" i="6" s="1" a="1"/>
  <c r="N13" i="6" s="1"/>
  <c r="W9" i="6" a="1"/>
  <c r="W9" i="6" s="1"/>
  <c r="N9" i="6" s="1" a="1"/>
  <c r="N9" i="6" s="1"/>
  <c r="W5" i="6" a="1"/>
  <c r="W5" i="6" s="1"/>
  <c r="N5" i="6" s="1" a="1"/>
  <c r="N5" i="6" s="1"/>
  <c r="Y20" i="6" a="1"/>
  <c r="Y20" i="6" s="1"/>
  <c r="P20" i="6" s="1" a="1"/>
  <c r="P20" i="6" s="1"/>
  <c r="Y16" i="6" a="1"/>
  <c r="Y16" i="6" s="1"/>
  <c r="P16" i="6" s="1" a="1"/>
  <c r="P16" i="6" s="1"/>
  <c r="Y12" i="6" a="1"/>
  <c r="Y12" i="6" s="1"/>
  <c r="P12" i="6" s="1" a="1"/>
  <c r="P12" i="6" s="1"/>
  <c r="Y8" i="6" a="1"/>
  <c r="Y8" i="6" s="1"/>
  <c r="P8" i="6" s="1" a="1"/>
  <c r="P8" i="6" s="1"/>
  <c r="Y4" i="6" a="1"/>
  <c r="Y4" i="6" s="1"/>
  <c r="P4" i="6" s="1" a="1"/>
  <c r="P4" i="6" s="1"/>
  <c r="V18" i="6" a="1"/>
  <c r="V18" i="6" s="1"/>
  <c r="M18" i="6" s="1" a="1"/>
  <c r="M18" i="6" s="1"/>
  <c r="V14" i="6" a="1"/>
  <c r="V14" i="6" s="1"/>
  <c r="M14" i="6" s="1" a="1"/>
  <c r="M14" i="6" s="1"/>
  <c r="V10" i="6" a="1"/>
  <c r="V10" i="6" s="1"/>
  <c r="M10" i="6" s="1" a="1"/>
  <c r="M10" i="6" s="1"/>
  <c r="V6" i="6" a="1"/>
  <c r="V6" i="6" s="1"/>
  <c r="M6" i="6" s="1" a="1"/>
  <c r="M6" i="6" s="1"/>
  <c r="W20" i="6" a="1"/>
  <c r="W20" i="6" s="1"/>
  <c r="N20" i="6" s="1" a="1"/>
  <c r="N20" i="6" s="1"/>
  <c r="W16" i="6" a="1"/>
  <c r="W16" i="6" s="1"/>
  <c r="N16" i="6" s="1" a="1"/>
  <c r="N16" i="6" s="1"/>
  <c r="W12" i="6" a="1"/>
  <c r="W12" i="6" s="1"/>
  <c r="N12" i="6" s="1" a="1"/>
  <c r="N12" i="6" s="1"/>
  <c r="W8" i="6" a="1"/>
  <c r="W8" i="6" s="1"/>
  <c r="N8" i="6" s="1" a="1"/>
  <c r="N8" i="6" s="1"/>
  <c r="W4" i="6" a="1"/>
  <c r="W4" i="6" s="1"/>
  <c r="N4" i="6" s="1" a="1"/>
  <c r="N4" i="6" s="1"/>
  <c r="Y19" i="6" a="1"/>
  <c r="Y19" i="6" s="1"/>
  <c r="P19" i="6" s="1" a="1"/>
  <c r="P19" i="6" s="1"/>
  <c r="Y15" i="6" a="1"/>
  <c r="Y15" i="6" s="1"/>
  <c r="P15" i="6" s="1" a="1"/>
  <c r="P15" i="6" s="1"/>
  <c r="Y11" i="6" a="1"/>
  <c r="Y11" i="6" s="1"/>
  <c r="P11" i="6" s="1" a="1"/>
  <c r="P11" i="6" s="1"/>
  <c r="Y7" i="6" a="1"/>
  <c r="Y7" i="6" s="1"/>
  <c r="P7" i="6" s="1" a="1"/>
  <c r="P7" i="6" s="1"/>
  <c r="V21" i="6" a="1"/>
  <c r="V21" i="6" s="1"/>
  <c r="M21" i="6" s="1" a="1"/>
  <c r="M21" i="6" s="1"/>
  <c r="V17" i="6" a="1"/>
  <c r="V17" i="6" s="1"/>
  <c r="M17" i="6" s="1" a="1"/>
  <c r="M17" i="6" s="1"/>
  <c r="V13" i="6" a="1"/>
  <c r="V13" i="6" s="1"/>
  <c r="M13" i="6" s="1" a="1"/>
  <c r="M13" i="6" s="1"/>
  <c r="V9" i="6" a="1"/>
  <c r="V9" i="6" s="1"/>
  <c r="M9" i="6" s="1" a="1"/>
  <c r="M9" i="6" s="1"/>
  <c r="V5" i="6" a="1"/>
  <c r="V5" i="6" s="1"/>
  <c r="M5" i="6" s="1" a="1"/>
  <c r="M5" i="6" s="1"/>
  <c r="W19" i="6" a="1"/>
  <c r="W19" i="6" s="1"/>
  <c r="N19" i="6" s="1" a="1"/>
  <c r="N19" i="6" s="1"/>
  <c r="W15" i="6" a="1"/>
  <c r="W15" i="6" s="1"/>
  <c r="N15" i="6" s="1" a="1"/>
  <c r="N15" i="6" s="1"/>
  <c r="W11" i="6" a="1"/>
  <c r="W11" i="6" s="1"/>
  <c r="N11" i="6" s="1" a="1"/>
  <c r="N11" i="6" s="1"/>
  <c r="F18" i="2" l="1" a="1"/>
  <c r="F18" i="2" s="1"/>
  <c r="F22" i="2" a="1"/>
  <c r="F22" i="2" s="1"/>
  <c r="M2" i="6" a="1"/>
  <c r="M2" i="6" s="1"/>
  <c r="F3" i="2" s="1" a="1"/>
  <c r="F3" i="2" s="1"/>
  <c r="G25" i="2" a="1"/>
  <c r="G25" i="2" s="1"/>
  <c r="F14" i="2" l="1" a="1"/>
  <c r="F14" i="2" s="1"/>
  <c r="F12" i="2" a="1"/>
  <c r="F12" i="2" s="1"/>
  <c r="F19" i="2" a="1"/>
  <c r="F19" i="2" s="1"/>
  <c r="F13" i="2" a="1"/>
  <c r="F13" i="2" s="1"/>
  <c r="F6" i="2" a="1"/>
  <c r="F6" i="2" s="1"/>
  <c r="F16" i="2" a="1"/>
  <c r="F16" i="2" s="1"/>
  <c r="F15" i="2" a="1"/>
  <c r="F15" i="2" s="1"/>
  <c r="F9" i="2" a="1"/>
  <c r="F9" i="2" s="1"/>
  <c r="F11" i="2" a="1"/>
  <c r="F11" i="2" s="1"/>
  <c r="I2" i="1" a="1"/>
  <c r="I2" i="1" s="1"/>
  <c r="H2" i="1" a="1"/>
  <c r="H2" i="1" s="1"/>
  <c r="F21" i="2" a="1"/>
  <c r="F21" i="2" s="1"/>
  <c r="F5" i="2" a="1"/>
  <c r="F5" i="2" s="1"/>
  <c r="F8" i="2" a="1"/>
  <c r="F8" i="2" s="1"/>
  <c r="F7" i="2" a="1"/>
  <c r="F7" i="2" s="1"/>
  <c r="F10" i="2" a="1"/>
  <c r="F10" i="2" s="1"/>
  <c r="F17" i="2" a="1"/>
  <c r="F17" i="2" s="1"/>
  <c r="F20" i="2" a="1"/>
  <c r="F20" i="2" s="1"/>
  <c r="F4" i="2" a="1"/>
  <c r="F4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533B6C-2099-48CC-A94B-0C28B8E6D51D}" keepAlive="1" name="Requête - TabCaractéristiques" description="Connexion à la requête « TabCaractéristiques » dans le classeur." type="5" refreshedVersion="6" background="1" saveData="1">
    <dbPr connection="Provider=Microsoft.Mashup.OleDb.1;Data Source=$Workbook$;Location=TabCaractéristiques;Extended Properties=&quot;&quot;" command="SELECT * FROM [TabCaractéristiques]"/>
  </connection>
  <connection id="2" xr16:uid="{48509CD8-CBBA-4723-BD5E-D426F4166452}" keepAlive="1" name="Requête - TabDim" description="Connexion à la requête « TabDim » dans le classeur." type="5" refreshedVersion="6" background="1" saveData="1">
    <dbPr connection="Provider=Microsoft.Mashup.OleDb.1;Data Source=$Workbook$;Location=TabDim;Extended Properties=&quot;&quot;" command="SELECT * FROM [TabDim]"/>
  </connection>
  <connection id="3" xr16:uid="{7DA5765D-A10B-49C2-87A7-E165A0416B1C}" keepAlive="1" name="Requête - TableauCarac" description="Connexion à la requête « TableauCarac » dans le classeur." type="5" refreshedVersion="6" background="1">
    <dbPr connection="Provider=Microsoft.Mashup.OleDb.1;Data Source=$Workbook$;Location=TableauCarac;Extended Properties=&quot;&quot;" command="SELECT * FROM [TableauCarac]"/>
  </connection>
  <connection id="4" xr16:uid="{1CD6D9F1-2FD8-4F70-B7CD-B5435F6E71EC}" keepAlive="1" name="Requête - Tableaudimensions" description="Connexion à la requête « Tableaudimensions » dans le classeur." type="5" refreshedVersion="6" background="1" saveData="1">
    <dbPr connection="Provider=Microsoft.Mashup.OleDb.1;Data Source=$Workbook$;Location=Tableaudimensions;Extended Properties=&quot;&quot;" command="SELECT * FROM [Tableaudimensions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<sst xmlns="http://schemas.openxmlformats.org/spreadsheetml/2006/main" count="148" uniqueCount="62">
  <si>
    <t>largeur</t>
  </si>
  <si>
    <t>Société</t>
  </si>
  <si>
    <t xml:space="preserve">LARGEUR </t>
  </si>
  <si>
    <t>LONGUEUR</t>
  </si>
  <si>
    <t>hauteur</t>
  </si>
  <si>
    <t>PRIX</t>
  </si>
  <si>
    <t>SOMMEPROD((Feuil2!E3:G3=Feuil1!A4)*(Feuil2!C4:C30=C4)*(Feuil2!D4:D30=D4)*Feuil2!E4:G30)</t>
  </si>
  <si>
    <t>Largeur</t>
  </si>
  <si>
    <t>Colonne1</t>
  </si>
  <si>
    <t>Hauteur</t>
  </si>
  <si>
    <t>Prix</t>
  </si>
  <si>
    <t>Type Ouverture</t>
  </si>
  <si>
    <t>Prix base</t>
  </si>
  <si>
    <t>Mortaise</t>
  </si>
  <si>
    <t>Vitrage ARGON</t>
  </si>
  <si>
    <t>Vitrage 44/2</t>
  </si>
  <si>
    <t>Pose VR dans coffre</t>
  </si>
  <si>
    <t>Poignée</t>
  </si>
  <si>
    <t>ALU</t>
  </si>
  <si>
    <t>OAF</t>
  </si>
  <si>
    <t>VR</t>
  </si>
  <si>
    <t>Couleur</t>
  </si>
  <si>
    <t>RAL 9016</t>
  </si>
  <si>
    <t>RAL 9005</t>
  </si>
  <si>
    <t>RAL 7016</t>
  </si>
  <si>
    <t>Aluminium</t>
  </si>
  <si>
    <t>PVC</t>
  </si>
  <si>
    <t>Ensemble composé</t>
  </si>
  <si>
    <t>Nature</t>
  </si>
  <si>
    <t>Type d'ouverture</t>
  </si>
  <si>
    <t>Fournisseur</t>
  </si>
  <si>
    <t>Ouverture</t>
  </si>
  <si>
    <t>COULEUR</t>
  </si>
  <si>
    <t>NATURE</t>
  </si>
  <si>
    <t>TYPE D'OUVERTURE</t>
  </si>
  <si>
    <t>1 Prix 
Couleur/PVC/OAF</t>
  </si>
  <si>
    <t>2 Prix 
Blanc/PVC/OAF</t>
  </si>
  <si>
    <t>3 Prix 
Couleur/Aluminium/OAF</t>
  </si>
  <si>
    <t>4 Prix 
Blanc/Aluminium/OAF</t>
  </si>
  <si>
    <t>5 Prix 
Couleur/Aluminium/Coulissant</t>
  </si>
  <si>
    <t>6 Prix 
Blanc/Aluminium/Coulissant</t>
  </si>
  <si>
    <t>Vérif 1</t>
  </si>
  <si>
    <t>Vérif 2</t>
  </si>
  <si>
    <t>Vérif 3</t>
  </si>
  <si>
    <t>Vérif 4</t>
  </si>
  <si>
    <t>Vérif 5</t>
  </si>
  <si>
    <t>Vérif 6</t>
  </si>
  <si>
    <t>8 Prix 
Blanc/Aluminium/VR</t>
  </si>
  <si>
    <t>9 Prix 
Couleur/Aluminium/VR</t>
  </si>
  <si>
    <t>7 Prix 
Blanc/PVC/VR</t>
  </si>
  <si>
    <t>Vérif 7</t>
  </si>
  <si>
    <t>Vérif 8</t>
  </si>
  <si>
    <t>Vérif 9</t>
  </si>
  <si>
    <t>Coulissant</t>
  </si>
  <si>
    <t>PV couleur (%) ou (€/m2)</t>
  </si>
  <si>
    <t>ENT 1</t>
  </si>
  <si>
    <t>ENT 2</t>
  </si>
  <si>
    <t>ENT 3</t>
  </si>
  <si>
    <t>FOU 1</t>
  </si>
  <si>
    <t>FOU 2</t>
  </si>
  <si>
    <t>FOU 3</t>
  </si>
  <si>
    <t>ici même formule mais le résultat n'y est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</si>
</sst>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auto="1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2" fontId="0" fillId="0" borderId="0" xfId="0" applyNumberFormat="1"/>
    <xf numFmtId="2" fontId="1" fillId="0" borderId="0" xfId="0" applyNumberFormat="1" applyFont="1"/>
    <xf numFmtId="0" fontId="0" fillId="0" borderId="1" xfId="0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  <xf numFmtId="2" fontId="3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0" fontId="0" fillId="0" borderId="0" xfId="0" applyNumberFormat="1"/>
    <xf numFmtId="2" fontId="0" fillId="5" borderId="4" xfId="0" applyNumberFormat="1" applyFont="1" applyFill="1" applyBorder="1"/>
    <xf numFmtId="0" fontId="0" fillId="0" borderId="3" xfId="0" applyBorder="1"/>
    <xf numFmtId="164" fontId="0" fillId="4" borderId="2" xfId="0" applyNumberFormat="1" applyFill="1" applyBorder="1"/>
    <xf numFmtId="0" fontId="0" fillId="0" borderId="10" xfId="0" applyBorder="1"/>
    <xf numFmtId="0" fontId="6" fillId="0" borderId="14" xfId="0" applyFont="1" applyBorder="1"/>
    <xf numFmtId="0" fontId="6" fillId="0" borderId="9" xfId="0" applyFont="1" applyBorder="1"/>
    <xf numFmtId="0" fontId="4" fillId="0" borderId="0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64" fontId="0" fillId="0" borderId="0" xfId="0" applyNumberFormat="1"/>
    <xf numFmtId="0" fontId="4" fillId="0" borderId="0" xfId="0" applyFont="1" applyFill="1" applyAlignment="1">
      <alignment horizontal="center" vertical="center" wrapText="1"/>
    </xf>
    <xf numFmtId="165" fontId="0" fillId="0" borderId="0" xfId="0" applyNumberFormat="1"/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2" xfId="0" applyFont="1" applyBorder="1"/>
    <xf numFmtId="0" fontId="0" fillId="0" borderId="17" xfId="0" applyBorder="1"/>
    <xf numFmtId="0" fontId="0" fillId="0" borderId="16" xfId="0" applyBorder="1"/>
    <xf numFmtId="0" fontId="0" fillId="0" borderId="9" xfId="0" applyBorder="1"/>
    <xf numFmtId="164" fontId="0" fillId="6" borderId="1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6" fillId="2" borderId="9" xfId="0" applyNumberFormat="1" applyFont="1" applyFill="1" applyBorder="1"/>
    <xf numFmtId="0" fontId="6" fillId="3" borderId="9" xfId="0" applyNumberFormat="1" applyFont="1" applyFill="1" applyBorder="1"/>
    <xf numFmtId="0" fontId="6" fillId="4" borderId="13" xfId="0" applyNumberFormat="1" applyFont="1" applyFill="1" applyBorder="1"/>
    <xf numFmtId="0" fontId="7" fillId="0" borderId="0" xfId="0" applyFont="1"/>
  </cellXfs>
  <cellStyles count="1">
    <cellStyle name="Normal" xfId="0" builtinId="0"/>
  </cellStyles>
  <dxfs count="61">
    <dxf>
      <numFmt numFmtId="164" formatCode="#,##0.00\ &quot;€&quot;"/>
      <fill>
        <patternFill patternType="solid">
          <fgColor indexed="64"/>
          <bgColor rgb="FFFF0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5" formatCode="#,##0\ &quot;€&quot;"/>
    </dxf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medium">
          <color auto="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4" formatCode="#,##0.00\ &quot;€&quot;"/>
      <fill>
        <patternFill patternType="solid">
          <fgColor indexed="64"/>
          <bgColor rgb="FF00B0F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solid">
          <fgColor indexed="64"/>
          <bgColor rgb="FFFFC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17/06/relationships/rdRichValueTypes" Target="richData/rdRichValueTyp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942975</xdr:colOff>
      <xdr:row>2</xdr:row>
      <xdr:rowOff>114300</xdr:rowOff>
    </xdr:from>
    <xdr:to>
      <xdr:col>9</xdr:col>
      <xdr:colOff>590550</xdr:colOff>
      <xdr:row>7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A6FCB60-73AD-4E4E-85D9-CEE57FDC96AB}"/>
            </a:ext>
          </a:extLst>
        </xdr:cNvPr>
        <xdr:cNvCxnSpPr/>
      </xdr:nvCxnSpPr>
      <xdr:spPr>
        <a:xfrm flipH="1" flipV="1">
          <a:off x="5638800" y="495300"/>
          <a:ext cx="3152775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8</xdr:row>
      <xdr:rowOff>28575</xdr:rowOff>
    </xdr:from>
    <xdr:to>
      <xdr:col>9</xdr:col>
      <xdr:colOff>600075</xdr:colOff>
      <xdr:row>24</xdr:row>
      <xdr:rowOff>19050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F412927-7E5E-4A6E-82C0-3EDC16FC8AE7}"/>
            </a:ext>
          </a:extLst>
        </xdr:cNvPr>
        <xdr:cNvCxnSpPr/>
      </xdr:nvCxnSpPr>
      <xdr:spPr>
        <a:xfrm flipH="1">
          <a:off x="6991350" y="1552575"/>
          <a:ext cx="1809750" cy="3038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6202E2B-9792-4911-B5F4-F4C2106D97B5}" autoFormatId="16" applyNumberFormats="0" applyBorderFormats="0" applyFontFormats="0" applyPatternFormats="0" applyAlignmentFormats="0" applyWidthHeightFormats="0">
  <queryTableRefresh nextId="3">
    <queryTableFields count="2">
      <queryTableField id="1" name="largeur" tableColumnId="1"/>
      <queryTableField id="2" name="hauteur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C35015E-7FA5-4A83-8A48-615C20657956}" autoFormatId="16" applyNumberFormats="0" applyBorderFormats="0" applyFontFormats="0" applyPatternFormats="0" applyAlignmentFormats="0" applyWidthHeightFormats="0">
  <queryTableRefresh nextId="4">
    <queryTableFields count="3">
      <queryTableField id="1" name="Couleur :" tableColumnId="1"/>
      <queryTableField id="2" name="Nature :" tableColumnId="2"/>
      <queryTableField id="3" name="Type d'ouverture :" tableColumnId="3"/>
    </queryTableFields>
  </queryTableRefresh>
</queryTable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8</v>
    <v>1</v>
  </rv>
  <rv s="1">
    <v>0</v>
    <v>8</v>
    <v>19</v>
    <v>5</v>
  </rv>
</rvData>
</file>

<file path=xl/richData/rdrichvaluestructure.xml><?xml version="1.0" encoding="utf-8"?>
<rvStructures xmlns="http://schemas.microsoft.com/office/spreadsheetml/2017/richdata" count="2">
  <s t="_error">
    <k n="errorType" t="i"/>
    <k n="propagated" t="b"/>
  </s>
  <s t="_error">
    <k n="colOffset" t="i"/>
    <k n="errorType" t="i"/>
    <k n="rwOffset" t="i"/>
    <k n="subType" t="i"/>
  </s>
</rvStructure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5F4763-1FF1-417A-A269-2C4EB891C021}" name="Tableau2" displayName="Tableau2" ref="A1:I2" totalsRowShown="0" headerRowDxfId="60">
  <autoFilter ref="A1:I2" xr:uid="{6A03F677-79C1-4CA4-BF26-B5376C5E4263}"/>
  <tableColumns count="9">
    <tableColumn id="1" xr3:uid="{81EA0515-D620-4DE6-86B4-BF92BC6B55E4}" name="Société"/>
    <tableColumn id="2" xr3:uid="{F97F194B-2987-4437-A634-BD6C01254B73}" name="Fournisseur">
      <calculatedColumnFormula>VLOOKUP(A2,'Feuil2 (2)'!A1:B3,2,0)</calculatedColumnFormula>
    </tableColumn>
    <tableColumn id="3" xr3:uid="{B191B7A5-ADFF-4519-8586-3EBC16451FE7}" name="Largeur"/>
    <tableColumn id="4" xr3:uid="{BAF4A6A6-5335-4498-B0A3-615E5351EAFA}" name="Hauteur"/>
    <tableColumn id="8" xr3:uid="{8C92963A-36DE-48A1-B9A0-994D060889B8}" name="Couleur" dataDxfId="59"/>
    <tableColumn id="7" xr3:uid="{AE313DC3-ABF0-4673-ABA1-4E14504C81A2}" name="Nature" dataDxfId="58"/>
    <tableColumn id="6" xr3:uid="{52FDFB91-8072-4175-BBA1-3351A96F0B03}" name="Type d'ouverture" dataDxfId="57"/>
    <tableColumn id="5" xr3:uid="{DC779768-FCA7-4BD7-AB8F-2E99B04E9A16}" name="Prix">
      <calculatedColumnFormula array="1">SUMPRODUCT((Feuil2!F2:H2=Tableau2[[#This Row],[Société]])*(Tableau9[[LARGEUR ]]=Tableau2[[#This Row],[Largeur]])*(Tableau9[LONGUEUR]=Tableau2[[#This Row],[Hauteur]])*Tableau9[[ENT 1]:[ENT 3]])</calculatedColumnFormula>
    </tableColumn>
    <tableColumn id="10" xr3:uid="{9D5B2928-C1B8-48B2-8451-9B2949D30FB2}" name="Colonne1" dataDxfId="56">
      <calculatedColumnFormula array="1">SUMPRODUCT((Feuil2!F2:H2=Tableau2[[#This Row],[Société]])*(Tableau9[[LARGEUR ]]=Tableau2[[#This Row],[Largeur]])*(Tableau9[LONGUEUR]=Tableau2[[#This Row],[Hauteur]])*(Tableau9[COULEUR]=Tableau2[[#This Row],[Couleur]])*(Tableau9[NATURE]=Tableau2[[#This Row],[Nature]])*(Tableau9[TYPE D''OUVERTURE]=Tableau2[Type d''ouverture])*Tableau9[[ENT 1]:[ENT 3]])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C641095-BE9C-44AA-9DE8-BF06CB2C337A}" name="Tableau9" displayName="Tableau9" ref="A2:H22" totalsRowShown="0" headerRowBorderDxfId="55" tableBorderDxfId="54" totalsRowBorderDxfId="53">
  <autoFilter ref="A2:H22" xr:uid="{72467169-1386-4253-849A-586BE47EB750}"/>
  <tableColumns count="8">
    <tableColumn id="1" xr3:uid="{0990CA62-083C-494A-8C26-07858A86750D}" name="LARGEUR " dataDxfId="5">
      <calculatedColumnFormula>Feuil4!D2</calculatedColumnFormula>
    </tableColumn>
    <tableColumn id="2" xr3:uid="{B43272AE-C0CE-43CC-96EF-85CD09AD4CC8}" name="LONGUEUR" dataDxfId="4">
      <calculatedColumnFormula>Feuil4!E2</calculatedColumnFormula>
    </tableColumn>
    <tableColumn id="3" xr3:uid="{2775FFDE-B388-442D-8113-BA999EDB71FF}" name="COULEUR" dataDxfId="3">
      <calculatedColumnFormula>Feuil4!C2</calculatedColumnFormula>
    </tableColumn>
    <tableColumn id="4" xr3:uid="{EEB3E950-D7BA-4C19-98A2-25FF2E631C46}" name="NATURE" dataDxfId="2">
      <calculatedColumnFormula>Feuil4!A2</calculatedColumnFormula>
    </tableColumn>
    <tableColumn id="5" xr3:uid="{43D127E1-4329-4C24-808E-93C109307D02}" name="TYPE D'OUVERTURE" dataDxfId="1">
      <calculatedColumnFormula>Feuil4!B2</calculatedColumnFormula>
    </tableColumn>
    <tableColumn id="6" xr3:uid="{EAB5A7D7-2823-4B8A-A876-BD96F5100C64}" name="ENT 1" dataDxfId="0">
      <calculatedColumnFormula array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calculatedColumnFormula>
    </tableColumn>
    <tableColumn id="7" xr3:uid="{6B5F6352-97E8-4D9C-AC8A-705A72369A1F}" name="ENT 2" dataDxfId="52"/>
    <tableColumn id="8" xr3:uid="{3DFF4EAA-8BD2-4B8F-9646-446904832078}" name="ENT 3" dataDxfId="5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E684B5-7FCD-4154-A56D-8310553CE62B}" name="TabDim" displayName="TabDim" ref="A1:B16" tableType="queryTable" totalsRowShown="0">
  <autoFilter ref="A1:B16" xr:uid="{9EA1E50D-5A7F-45EA-9337-435CE631C76A}"/>
  <tableColumns count="2">
    <tableColumn id="1" xr3:uid="{32F7039D-7A9E-4A92-B5AE-6036B7709A17}" uniqueName="1" name="largeur" queryTableFieldId="1"/>
    <tableColumn id="2" xr3:uid="{7E683D34-0F8E-4590-92FA-F677EB7B59FA}" uniqueName="2" name="hauteur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13AD559A-33A8-41D9-8133-EF62ABD1435B}" name="Tableau13" displayName="Tableau13" ref="A1:AD21" totalsRowShown="0" headerRowDxfId="50" tableBorderDxfId="49">
  <autoFilter ref="A1:AD21" xr:uid="{BA299E0D-285F-4116-873A-FB0C464DD4F2}"/>
  <tableColumns count="30">
    <tableColumn id="1" xr3:uid="{9D22E21C-C53D-4482-8E19-A956A453FC74}" name="Nature" dataDxfId="48"/>
    <tableColumn id="2" xr3:uid="{1EED07CD-910D-4885-A92B-836B4B158C4F}" name="Type Ouverture" dataDxfId="47"/>
    <tableColumn id="31" xr3:uid="{9CE532ED-E605-4DB2-BCED-35286F5A80CC}" name="Couleur" dataDxfId="46"/>
    <tableColumn id="3" xr3:uid="{E2428BC7-4967-4B5F-8559-80E070D8EF33}" name="Largeur" dataDxfId="45"/>
    <tableColumn id="4" xr3:uid="{F89C9B4D-C754-4D57-81FC-5AECE878DC11}" name="Hauteur" dataDxfId="44"/>
    <tableColumn id="5" xr3:uid="{BAF2D623-765E-4960-B8E9-569E2A2DB737}" name="Prix base" dataDxfId="43"/>
    <tableColumn id="6" xr3:uid="{30534D75-1BE4-4897-95B1-5C7FF8DBF991}" name="PV couleur (%) ou (€/m2)" dataDxfId="42">
      <calculatedColumnFormula array="1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calculatedColumnFormula>
    </tableColumn>
    <tableColumn id="7" xr3:uid="{231A7B18-5C31-4E04-85DF-BE28A633FD9C}" name="Mortaise" dataDxfId="41"/>
    <tableColumn id="8" xr3:uid="{DB56B880-5B01-4D03-B79A-474BB65F47B7}" name="Vitrage ARGON" dataDxfId="40"/>
    <tableColumn id="9" xr3:uid="{E91EA163-0211-4E8B-AD7D-B788F3EBC59B}" name="Vitrage 44/2" dataDxfId="39"/>
    <tableColumn id="10" xr3:uid="{6488A1FA-FD7E-4D55-9EBE-E680BE689F96}" name="Pose VR dans coffre" dataDxfId="38"/>
    <tableColumn id="11" xr3:uid="{428BDD47-30B9-4F2A-B08B-449002F3D43D}" name="Poignée" dataDxfId="37"/>
    <tableColumn id="14" xr3:uid="{811A86AC-C173-4C3C-BF07-A73165D864D6}" name="1 Prix _x000a_Couleur/PVC/OAF" dataDxfId="36">
      <calculatedColumnFormula array="1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calculatedColumnFormula>
    </tableColumn>
    <tableColumn id="15" xr3:uid="{872A796C-AC4B-4D39-8E1A-F709D5374371}" name="2 Prix _x000a_Blanc/PVC/OAF" dataDxfId="35">
      <calculatedColumnFormula array="1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calculatedColumnFormula>
    </tableColumn>
    <tableColumn id="16" xr3:uid="{2BAD8192-EB2A-43D4-8B5D-283F9F35376E}" name="3 Prix _x000a_Couleur/Aluminium/OAF" dataDxfId="34">
      <calculatedColumnFormula array="1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calculatedColumnFormula>
    </tableColumn>
    <tableColumn id="17" xr3:uid="{70B92185-7F49-414F-88B5-2D63F28E1A7C}" name="4 Prix _x000a_Blanc/Aluminium/OAF" dataDxfId="33">
      <calculatedColumnFormula array="1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calculatedColumnFormula>
    </tableColumn>
    <tableColumn id="18" xr3:uid="{D082A73A-6A78-4F1C-AC8A-DF047A50C124}" name="5 Prix _x000a_Couleur/Aluminium/Coulissant" dataDxfId="32">
      <calculatedColumnFormula array="1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calculatedColumnFormula>
    </tableColumn>
    <tableColumn id="19" xr3:uid="{9C1FE2C5-00F7-44E5-BD5A-5850FCAF138C}" name="6 Prix _x000a_Blanc/Aluminium/Coulissant" dataDxfId="31">
      <calculatedColumnFormula array="1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calculatedColumnFormula>
    </tableColumn>
    <tableColumn id="30" xr3:uid="{D78D0B91-9155-4894-B651-BC627F3BCBEE}" name="7 Prix _x000a_Blanc/PVC/VR" dataDxfId="30">
      <calculatedColumnFormula array="1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calculatedColumnFormula>
    </tableColumn>
    <tableColumn id="26" xr3:uid="{DA02E828-BCE4-494F-8DDE-C8934803A1E3}" name="8 Prix _x000a_Blanc/Aluminium/VR" dataDxfId="29">
      <calculatedColumnFormula array="1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calculatedColumnFormula>
    </tableColumn>
    <tableColumn id="27" xr3:uid="{4D3CF143-8814-4360-8E76-87B306EB355A}" name="9 Prix _x000a_Couleur/Aluminium/VR" dataDxfId="28">
      <calculatedColumnFormula array="1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calculatedColumnFormula>
    </tableColumn>
    <tableColumn id="20" xr3:uid="{EE119210-4B9B-4B05-BF1B-E1BC837AEC5F}" name="Vérif 1" dataDxfId="27">
      <calculatedColumnFormula array="1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calculatedColumnFormula>
    </tableColumn>
    <tableColumn id="21" xr3:uid="{57707C1A-3776-47F5-AA58-FA6B584051F5}" name="Vérif 2" dataDxfId="26">
      <calculatedColumnFormula array="1">SUMPRODUCT((Tableau13[Nature]="pvc")*(Tableau13[Type Ouverture]="OAF")*(Tableau13[Couleur]="RAL 9016")*(Tableau13[Largeur]=Tableau13[[#This Row],[Largeur]])*(Tableau13[Hauteur]=Tableau13[[#This Row],[Hauteur]])*(Tableau13[Prix base]=Tableau13[[#This Row],[Prix base]]))</calculatedColumnFormula>
    </tableColumn>
    <tableColumn id="22" xr3:uid="{C4F0A9EE-21D7-4A4C-9425-64AB86263C41}" name="Vérif 3" dataDxfId="25">
      <calculatedColumnFormula array="1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calculatedColumnFormula>
    </tableColumn>
    <tableColumn id="23" xr3:uid="{E029012D-2C0F-49B5-B3F6-21979288C731}" name="Vérif 4" dataDxfId="24">
      <calculatedColumnFormula array="1">SUMPRODUCT((Tableau13[Nature]="alu")*(Tableau13[Type Ouverture]="OAF")*(Tableau13[Couleur]="RAL 9016")*(Tableau13[Largeur]=Tableau13[[#This Row],[Largeur]])*(Tableau13[Hauteur]=Tableau13[[#This Row],[Hauteur]])*(Tableau13[Prix base]=Tableau13[[#This Row],[Prix base]]))</calculatedColumnFormula>
    </tableColumn>
    <tableColumn id="24" xr3:uid="{68C0F4CE-5BF0-427E-B0EC-DACB55ED7F63}" name="Vérif 5" dataDxfId="23">
      <calculatedColumnFormula array="1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calculatedColumnFormula>
    </tableColumn>
    <tableColumn id="32" xr3:uid="{687B811E-F237-4E37-BAB8-C92973EA3695}" name="Vérif 6" dataDxfId="22">
      <calculatedColumnFormula array="1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calculatedColumnFormula>
    </tableColumn>
    <tableColumn id="33" xr3:uid="{6E18B36F-F909-4D71-91B8-EC316BB0331A}" name="Vérif 7" dataDxfId="21">
      <calculatedColumnFormula array="1">SUMPRODUCT((Tableau13[Nature]="pvc")*(Tableau13[Type Ouverture]="vr")*(Tableau13[Couleur]="RAL 9016")*(Tableau13[Largeur]=Tableau13[[#This Row],[Largeur]])*(Tableau13[Hauteur]=Tableau13[[#This Row],[Hauteur]])*(Tableau13[Prix base]=Tableau13[[#This Row],[Prix base]]))</calculatedColumnFormula>
    </tableColumn>
    <tableColumn id="34" xr3:uid="{65723C36-BE67-4486-A8B2-9F669E06D0B9}" name="Vérif 8" dataDxfId="20">
      <calculatedColumnFormula array="1">SUMPRODUCT((Tableau13[Nature]="alu")*(Tableau13[Type Ouverture]="vr")*(Tableau13[Couleur]="RAL 9016")*(Tableau13[Largeur]=Tableau13[[#This Row],[Largeur]])*(Tableau13[Hauteur]=Tableau13[[#This Row],[Hauteur]])*(Tableau13[Prix base]=Tableau13[[#This Row],[Prix base]]))</calculatedColumnFormula>
    </tableColumn>
    <tableColumn id="25" xr3:uid="{ACD6C701-09AE-4A9F-A8F5-43420698BB3A}" name="Vérif 9" dataDxfId="19">
      <calculatedColumnFormula array="1">SUMPRODUCT((Tableau13[Nature]="alu")*(Tableau13[Type Ouverture]="vr")*(Tableau13[Couleur]&lt;&gt;"RAL 9016")*(Tableau13[Largeur]=Tableau13[[#This Row],[Largeur]])*(Tableau13[Hauteur]=Tableau13[[#This Row],[Hauteur]])*(Tableau13[Prix base]=Tableau13[[#This Row],[Prix base]]))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367399D-928A-4BF9-8707-D57C83DAD88B}" name="Tableau4" displayName="Tableau4" ref="A6:F10" totalsRowShown="0" headerRowDxfId="18" headerRowBorderDxfId="17" tableBorderDxfId="16" totalsRowBorderDxfId="15">
  <autoFilter ref="A6:F10" xr:uid="{A2E4E66D-0124-45B7-AE5D-BD3703A793CA}"/>
  <tableColumns count="6">
    <tableColumn id="4" xr3:uid="{194A81AD-3FF6-4483-9026-D0039277AFE5}" name="Nature" dataDxfId="14"/>
    <tableColumn id="1" xr3:uid="{5AEEE80C-2BD7-47DB-8A14-3AD7D2EE242B}" name="Couleur" dataDxfId="13"/>
    <tableColumn id="2" xr3:uid="{69404D59-B336-4058-8288-89C12099EF16}" name="Coulissant" dataDxfId="12"/>
    <tableColumn id="3" xr3:uid="{AC1BB8AF-2795-4A67-892D-129887ED82D8}" name="OAF" dataDxfId="11"/>
    <tableColumn id="5" xr3:uid="{1AE1BEBF-5F4A-48D1-9745-F64C29960485}" name="Ensemble composé" dataDxfId="10"/>
    <tableColumn id="6" xr3:uid="{0E72983F-F6D8-4E8E-AB38-FF443F1D9752}" name="VR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0C046E6-DE28-40EC-92F1-46E03688A130}" name="TabCaractéristiques" displayName="TabCaractéristiques" ref="A1:C5" tableType="queryTable" totalsRowShown="0">
  <autoFilter ref="A1:C5" xr:uid="{3AB08E0B-C872-45C5-A3B5-927731EFCC5E}"/>
  <tableColumns count="3">
    <tableColumn id="1" xr3:uid="{97336B68-B93D-4BE2-BD26-BB84E62F4D39}" uniqueName="1" name="Couleur" queryTableFieldId="1" dataDxfId="8"/>
    <tableColumn id="2" xr3:uid="{DBB73967-022E-4EE7-A817-6E5A1C6C5D04}" uniqueName="2" name="Nature" queryTableFieldId="2" dataDxfId="7"/>
    <tableColumn id="3" xr3:uid="{005296FF-F0E7-4263-B3FB-666940E0914A}" uniqueName="3" name="Ouverture" queryTableFieldId="3" data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zoomScale="85" zoomScaleNormal="85" workbookViewId="0">
      <selection activeCell="I4" sqref="I4"/>
    </sheetView>
  </sheetViews>
  <sheetFormatPr baseColWidth="10" defaultRowHeight="15" x14ac:dyDescent="0.25"/>
  <cols>
    <col min="1" max="1" width="12.5703125" bestFit="1" customWidth="1"/>
    <col min="2" max="2" width="16.140625" bestFit="1" customWidth="1"/>
    <col min="3" max="3" width="12.7109375" bestFit="1" customWidth="1"/>
    <col min="4" max="4" width="13.28515625" bestFit="1" customWidth="1"/>
    <col min="5" max="5" width="12.7109375" bestFit="1" customWidth="1"/>
    <col min="6" max="6" width="12.28515625" bestFit="1" customWidth="1"/>
    <col min="7" max="7" width="21" bestFit="1" customWidth="1"/>
    <col min="8" max="8" width="15.85546875" bestFit="1" customWidth="1"/>
    <col min="12" max="13" width="11.42578125" style="2"/>
  </cols>
  <sheetData>
    <row r="1" spans="1:13" x14ac:dyDescent="0.25">
      <c r="A1" s="12" t="s">
        <v>1</v>
      </c>
      <c r="B1" s="12" t="s">
        <v>30</v>
      </c>
      <c r="C1" s="11" t="s">
        <v>7</v>
      </c>
      <c r="D1" s="11" t="s">
        <v>9</v>
      </c>
      <c r="E1" s="11" t="s">
        <v>21</v>
      </c>
      <c r="F1" s="11" t="s">
        <v>28</v>
      </c>
      <c r="G1" s="11" t="s">
        <v>29</v>
      </c>
      <c r="H1" s="11" t="s">
        <v>10</v>
      </c>
      <c r="I1" s="11" t="s">
        <v>8</v>
      </c>
      <c r="M1" s="2" t="s">
        <v>6</v>
      </c>
    </row>
    <row r="2" spans="1:13" x14ac:dyDescent="0.25">
      <c r="A2" t="s">
        <v>55</v>
      </c>
      <c r="B2" t="str">
        <f>VLOOKUP(A2,'Feuil2 (2)'!A1:B3,2,0)</f>
        <v>FOU 1</v>
      </c>
      <c r="C2" s="2">
        <v>0.6</v>
      </c>
      <c r="D2" s="2">
        <v>1.05</v>
      </c>
      <c r="E2" s="2" t="s">
        <v>22</v>
      </c>
      <c r="F2" s="2" t="s">
        <v>25</v>
      </c>
      <c r="G2" s="2" t="s">
        <v>19</v>
      </c>
      <c r="H2" s="2" t="e" cm="1" vm="1">
        <f t="array" aca="1" ref="H2" ca="1">SUMPRODUCT((Feuil2!F2:H2=Tableau2[[#This Row],[Société]])*(Tableau9[[LARGEUR ]]=Tableau2[[#This Row],[Largeur]])*(Tableau9[LONGUEUR]=Tableau2[[#This Row],[Hauteur]])*Tableau9[[ENT 1]:[ENT 3]])</f>
        <v>#VALUE!</v>
      </c>
      <c r="I2" s="2" t="e" cm="1" vm="1">
        <f t="array" aca="1" ref="I2" ca="1">SUMPRODUCT((Feuil2!F2:H2=Tableau2[[#This Row],[Société]])*(Tableau9[[LARGEUR ]]=Tableau2[[#This Row],[Largeur]])*(Tableau9[LONGUEUR]=Tableau2[[#This Row],[Hauteur]])*(Tableau9[COULEUR]=Tableau2[[#This Row],[Couleur]])*(Tableau9[NATURE]=Tableau2[[#This Row],[Nature]])*(Tableau9[TYPE D''OUVERTURE]=Tableau2[Type d''ouverture])*Tableau9[[ENT 1]:[ENT 3]])</f>
        <v>#VALUE!</v>
      </c>
      <c r="J2" s="26"/>
      <c r="K2" s="3"/>
    </row>
    <row r="3" spans="1:13" x14ac:dyDescent="0.25">
      <c r="C3" s="2"/>
      <c r="D3" s="2"/>
      <c r="E3" s="2"/>
      <c r="F3" s="2"/>
      <c r="G3" s="2"/>
      <c r="H3" s="2"/>
      <c r="J3" s="2"/>
      <c r="K3" s="3"/>
    </row>
    <row r="4" spans="1:13" x14ac:dyDescent="0.25">
      <c r="C4" s="2"/>
      <c r="D4" s="2"/>
      <c r="E4" s="2"/>
      <c r="F4" s="2"/>
      <c r="G4" s="2"/>
      <c r="H4" s="2"/>
      <c r="K4" s="1"/>
    </row>
    <row r="5" spans="1:13" x14ac:dyDescent="0.25">
      <c r="C5" s="2"/>
      <c r="D5" s="2"/>
      <c r="E5" s="2"/>
      <c r="F5" s="2"/>
      <c r="G5" s="2"/>
      <c r="H5" s="2"/>
      <c r="K5" s="1"/>
    </row>
    <row r="6" spans="1:13" x14ac:dyDescent="0.25">
      <c r="C6" s="2"/>
      <c r="D6" s="2"/>
      <c r="E6" s="2"/>
      <c r="F6" s="2"/>
      <c r="G6" s="2"/>
      <c r="H6" s="2"/>
      <c r="K6" s="1"/>
    </row>
    <row r="7" spans="1:13" x14ac:dyDescent="0.25">
      <c r="C7" s="2"/>
      <c r="D7" s="2"/>
      <c r="E7" s="2"/>
      <c r="F7" s="2"/>
      <c r="G7" s="2"/>
      <c r="H7" s="2"/>
      <c r="K7" s="1"/>
    </row>
    <row r="8" spans="1:13" x14ac:dyDescent="0.25">
      <c r="C8" s="2"/>
      <c r="D8" s="2"/>
      <c r="E8" s="2"/>
      <c r="F8" s="2"/>
      <c r="G8" s="2"/>
      <c r="H8" s="2"/>
      <c r="K8" s="1"/>
    </row>
    <row r="9" spans="1:13" ht="23.25" x14ac:dyDescent="0.35">
      <c r="C9" s="2"/>
      <c r="D9" s="2"/>
      <c r="E9" s="2"/>
      <c r="F9" s="2"/>
      <c r="G9" s="2"/>
      <c r="H9" s="10"/>
      <c r="K9" s="1"/>
    </row>
    <row r="10" spans="1:13" x14ac:dyDescent="0.25">
      <c r="C10" s="2"/>
      <c r="D10" s="2"/>
      <c r="E10" s="2"/>
      <c r="F10" s="2"/>
      <c r="G10" s="2"/>
      <c r="H10" s="2"/>
      <c r="K10" s="1"/>
    </row>
    <row r="11" spans="1:13" x14ac:dyDescent="0.25">
      <c r="C11" s="2"/>
      <c r="D11" s="2"/>
      <c r="E11" s="2"/>
      <c r="F11" s="2"/>
      <c r="G11" s="2"/>
      <c r="H11" s="2"/>
      <c r="K11" s="1"/>
    </row>
    <row r="12" spans="1:13" x14ac:dyDescent="0.25">
      <c r="C12" s="2"/>
      <c r="D12" s="2"/>
      <c r="E12" s="2"/>
      <c r="F12" s="2"/>
      <c r="G12" s="2"/>
      <c r="H12" s="2"/>
      <c r="K12" s="1"/>
    </row>
    <row r="13" spans="1:13" x14ac:dyDescent="0.25">
      <c r="C13" s="2"/>
      <c r="D13" s="2"/>
      <c r="E13" s="2"/>
      <c r="F13" s="2"/>
      <c r="G13" s="2"/>
      <c r="H13" s="2"/>
      <c r="K13" s="1"/>
    </row>
    <row r="14" spans="1:13" x14ac:dyDescent="0.25">
      <c r="C14" s="2"/>
      <c r="D14" s="2"/>
      <c r="E14" s="2"/>
      <c r="F14" s="2"/>
      <c r="G14" s="2"/>
      <c r="H14" s="2"/>
      <c r="K14" s="1"/>
    </row>
    <row r="15" spans="1:13" x14ac:dyDescent="0.25">
      <c r="C15" s="2"/>
      <c r="D15" s="2"/>
      <c r="E15" s="2"/>
      <c r="F15" s="2"/>
      <c r="G15" s="2"/>
      <c r="H15" s="2"/>
      <c r="K15" s="1"/>
    </row>
    <row r="16" spans="1:13" x14ac:dyDescent="0.25">
      <c r="C16" s="2"/>
      <c r="D16" s="2"/>
      <c r="E16" s="2"/>
      <c r="F16" s="2"/>
      <c r="G16" s="2"/>
      <c r="H16" s="2"/>
    </row>
    <row r="17" spans="3:8" x14ac:dyDescent="0.25">
      <c r="C17" s="2"/>
      <c r="D17" s="2"/>
      <c r="E17" s="2"/>
      <c r="F17" s="2"/>
      <c r="G17" s="2"/>
      <c r="H17" s="2"/>
    </row>
    <row r="18" spans="3:8" x14ac:dyDescent="0.25">
      <c r="C18" s="2"/>
      <c r="D18" s="2"/>
      <c r="E18" s="2"/>
      <c r="F18" s="2"/>
      <c r="G18" s="2"/>
      <c r="H18" s="2"/>
    </row>
    <row r="19" spans="3:8" x14ac:dyDescent="0.25">
      <c r="C19" s="2"/>
      <c r="D19" s="2"/>
      <c r="E19" s="2"/>
      <c r="F19" s="2"/>
      <c r="G19" s="2"/>
      <c r="H19" s="2"/>
    </row>
    <row r="20" spans="3:8" x14ac:dyDescent="0.25">
      <c r="C20" s="2"/>
      <c r="D20" s="2"/>
      <c r="E20" s="2"/>
      <c r="F20" s="2"/>
      <c r="G20" s="2"/>
      <c r="H20" s="2"/>
    </row>
    <row r="21" spans="3:8" x14ac:dyDescent="0.25">
      <c r="C21" s="2"/>
      <c r="D21" s="2"/>
      <c r="E21" s="2"/>
      <c r="F21" s="2"/>
      <c r="G21" s="2"/>
      <c r="H21" s="2"/>
    </row>
    <row r="22" spans="3:8" x14ac:dyDescent="0.25">
      <c r="C22" s="2"/>
      <c r="D22" s="2"/>
      <c r="E22" s="2"/>
      <c r="F22" s="2"/>
      <c r="G22" s="2"/>
      <c r="H22" s="2"/>
    </row>
    <row r="23" spans="3:8" x14ac:dyDescent="0.25">
      <c r="C23" s="2"/>
      <c r="D23" s="2"/>
      <c r="E23" s="2"/>
      <c r="F23" s="2"/>
      <c r="G23" s="2"/>
      <c r="H23" s="2"/>
    </row>
    <row r="24" spans="3:8" x14ac:dyDescent="0.25">
      <c r="C24" s="2"/>
      <c r="D24" s="2"/>
      <c r="E24" s="2"/>
      <c r="F24" s="2"/>
      <c r="G24" s="2"/>
      <c r="H24" s="2"/>
    </row>
    <row r="25" spans="3:8" x14ac:dyDescent="0.25">
      <c r="C25" s="2"/>
      <c r="D25" s="2"/>
      <c r="E25" s="2"/>
      <c r="F25" s="2"/>
      <c r="G25" s="2"/>
      <c r="H25" s="2"/>
    </row>
    <row r="26" spans="3:8" x14ac:dyDescent="0.25">
      <c r="H26" s="2"/>
    </row>
  </sheetData>
  <phoneticPr fontId="2" type="noConversion"/>
  <dataValidations count="5">
    <dataValidation type="list" allowBlank="1" showInputMessage="1" showErrorMessage="1" sqref="C2" xr:uid="{3DE552C3-340F-492B-81E1-F6A4F94507A2}">
      <formula1>INDIRECT("TabDim[largeur]")</formula1>
    </dataValidation>
    <dataValidation type="list" allowBlank="1" showInputMessage="1" showErrorMessage="1" sqref="D2" xr:uid="{5C402BC2-276C-47C1-8CE5-E4A90CB5E2A2}">
      <formula1>INDIRECT("TabDim[hauteur]")</formula1>
    </dataValidation>
    <dataValidation type="list" allowBlank="1" showInputMessage="1" showErrorMessage="1" sqref="E2" xr:uid="{FB378410-675A-4D70-8546-5C6B066AC0BE}">
      <formula1>INDIRECT("TabCaractéristiques[couleur]")</formula1>
    </dataValidation>
    <dataValidation type="list" allowBlank="1" showInputMessage="1" showErrorMessage="1" sqref="F2" xr:uid="{06601019-08C7-409F-BCD9-E4C3E4A1B2A0}">
      <formula1>INDIRECT("TabCaractéristiques[nature]")</formula1>
    </dataValidation>
    <dataValidation type="list" allowBlank="1" showInputMessage="1" showErrorMessage="1" sqref="G2" xr:uid="{20BE02A0-EC1B-4555-B9CD-83B4E1B7154A}">
      <formula1>INDIRECT("TabCaractéristiques[ouverture]")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Feuil2!$J$2:$J$16</xm:f>
          </x14:formula1>
          <xm:sqref>C3:C8</xm:sqref>
        </x14:dataValidation>
        <x14:dataValidation type="list" allowBlank="1" showInputMessage="1" showErrorMessage="1" xr:uid="{00000000-0002-0000-0000-000002000000}">
          <x14:formula1>
            <xm:f>'Feuil2 (2)'!$A$1:$A$3</xm:f>
          </x14:formula1>
          <xm:sqref>A2:A20</xm:sqref>
        </x14:dataValidation>
        <x14:dataValidation type="list" allowBlank="1" showInputMessage="1" showErrorMessage="1" xr:uid="{00000000-0002-0000-0000-000001000000}">
          <x14:formula1>
            <xm:f>Feuil2!$K$2:$K$10</xm:f>
          </x14:formula1>
          <xm:sqref>D3:G8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4"/>
  <sheetViews>
    <sheetView tabSelected="1" zoomScale="70" zoomScaleNormal="70" workbookViewId="0">
      <selection activeCell="K8" sqref="K8"/>
    </sheetView>
  </sheetViews>
  <sheetFormatPr baseColWidth="10" defaultRowHeight="15" x14ac:dyDescent="0.25"/>
  <cols>
    <col min="1" max="1" width="12.140625" customWidth="1"/>
    <col min="2" max="2" width="13.5703125" customWidth="1"/>
    <col min="3" max="3" width="11.85546875" customWidth="1"/>
    <col min="5" max="5" width="21.42578125" bestFit="1" customWidth="1"/>
    <col min="6" max="6" width="15" style="7" bestFit="1" customWidth="1"/>
    <col min="7" max="7" width="18.140625" style="8" customWidth="1"/>
    <col min="8" max="8" width="8" style="9" bestFit="1" customWidth="1"/>
  </cols>
  <sheetData>
    <row r="1" spans="1:11" x14ac:dyDescent="0.25">
      <c r="F1" s="48" t="s">
        <v>5</v>
      </c>
      <c r="G1" s="48"/>
      <c r="H1" s="48"/>
    </row>
    <row r="2" spans="1:11" x14ac:dyDescent="0.25">
      <c r="A2" s="30" t="s">
        <v>2</v>
      </c>
      <c r="B2" s="31" t="s">
        <v>3</v>
      </c>
      <c r="C2" s="31" t="s">
        <v>32</v>
      </c>
      <c r="D2" s="31" t="s">
        <v>33</v>
      </c>
      <c r="E2" s="31" t="s">
        <v>34</v>
      </c>
      <c r="F2" s="50" t="s">
        <v>55</v>
      </c>
      <c r="G2" s="51" t="s">
        <v>56</v>
      </c>
      <c r="H2" s="52" t="s">
        <v>57</v>
      </c>
    </row>
    <row r="3" spans="1:11" x14ac:dyDescent="0.25">
      <c r="A3" s="27">
        <f>Feuil4!D2</f>
        <v>0.4</v>
      </c>
      <c r="B3" s="27">
        <f>Feuil4!E2</f>
        <v>1.05</v>
      </c>
      <c r="C3" s="4" t="str">
        <f>Feuil4!C2</f>
        <v>RAL 7016</v>
      </c>
      <c r="D3" s="4" t="str">
        <f>Feuil4!A2</f>
        <v>ALU</v>
      </c>
      <c r="E3" s="4" t="str">
        <f>Feuil4!B2</f>
        <v>OAF</v>
      </c>
      <c r="F3" s="5" t="e" cm="1" vm="2">
        <f t="array" aca="1" ref="F3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3" s="6"/>
      <c r="H3" s="28"/>
    </row>
    <row r="4" spans="1:11" x14ac:dyDescent="0.25">
      <c r="A4" s="27">
        <f>Feuil4!D3</f>
        <v>1</v>
      </c>
      <c r="B4" s="4">
        <f>Feuil4!E3</f>
        <v>1.05</v>
      </c>
      <c r="C4" s="4" t="str">
        <f>Feuil4!C3</f>
        <v>RAL 7016</v>
      </c>
      <c r="D4" s="4" t="str">
        <f>Feuil4!A3</f>
        <v>ALU</v>
      </c>
      <c r="E4" s="4" t="str">
        <f>Feuil4!B3</f>
        <v>OAF</v>
      </c>
      <c r="F4" s="5" t="e" cm="1" vm="2">
        <f t="array" aca="1" ref="F4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4" s="6"/>
      <c r="H4" s="28"/>
    </row>
    <row r="5" spans="1:11" x14ac:dyDescent="0.25">
      <c r="A5" s="27">
        <f>Feuil4!D4</f>
        <v>0.8</v>
      </c>
      <c r="B5" s="4">
        <f>Feuil4!E4</f>
        <v>1</v>
      </c>
      <c r="C5" s="4" t="str">
        <f>Feuil4!C4</f>
        <v>RAL 7016</v>
      </c>
      <c r="D5" s="4" t="str">
        <f>Feuil4!A4</f>
        <v>ALU</v>
      </c>
      <c r="E5" s="4" t="str">
        <f>Feuil4!B4</f>
        <v>OAF</v>
      </c>
      <c r="F5" s="5" t="e" cm="1" vm="2">
        <f t="array" aca="1" ref="F5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5" s="6"/>
      <c r="H5" s="28"/>
    </row>
    <row r="6" spans="1:11" x14ac:dyDescent="0.25">
      <c r="A6" s="27">
        <f>Feuil4!D5</f>
        <v>0.6</v>
      </c>
      <c r="B6" s="4">
        <f>Feuil4!E5</f>
        <v>2.25</v>
      </c>
      <c r="C6" s="4" t="str">
        <f>Feuil4!C5</f>
        <v>RAL 7016</v>
      </c>
      <c r="D6" s="4" t="str">
        <f>Feuil4!A5</f>
        <v>ALU</v>
      </c>
      <c r="E6" s="4" t="str">
        <f>Feuil4!B5</f>
        <v>OAF</v>
      </c>
      <c r="F6" s="5" t="e" cm="1" vm="2">
        <f t="array" aca="1" ref="F6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6" s="6"/>
      <c r="H6" s="28"/>
    </row>
    <row r="7" spans="1:11" x14ac:dyDescent="0.25">
      <c r="A7" s="27">
        <f>Feuil4!D6</f>
        <v>0.4</v>
      </c>
      <c r="B7" s="4">
        <f>Feuil4!E6</f>
        <v>2.25</v>
      </c>
      <c r="C7" s="4" t="str">
        <f>Feuil4!C6</f>
        <v>RAL 7016</v>
      </c>
      <c r="D7" s="4" t="str">
        <f>Feuil4!A6</f>
        <v>ALU</v>
      </c>
      <c r="E7" s="4" t="str">
        <f>Feuil4!B6</f>
        <v>OAF</v>
      </c>
      <c r="F7" s="5" t="e" cm="1" vm="2">
        <f t="array" aca="1" ref="F7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7" s="6"/>
      <c r="H7" s="28"/>
    </row>
    <row r="8" spans="1:11" x14ac:dyDescent="0.25">
      <c r="A8" s="27">
        <f>Feuil4!D7</f>
        <v>0.8</v>
      </c>
      <c r="B8" s="4">
        <f>Feuil4!E7</f>
        <v>2.25</v>
      </c>
      <c r="C8" s="4" t="str">
        <f>Feuil4!C7</f>
        <v>RAL 7016</v>
      </c>
      <c r="D8" s="4" t="str">
        <f>Feuil4!A7</f>
        <v>ALU</v>
      </c>
      <c r="E8" s="4" t="str">
        <f>Feuil4!B7</f>
        <v>OAF</v>
      </c>
      <c r="F8" s="5" t="e" cm="1" vm="2">
        <f t="array" aca="1" ref="F8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8" s="6"/>
      <c r="H8" s="28"/>
      <c r="K8" s="53" t="s">
        <v>61</v>
      </c>
    </row>
    <row r="9" spans="1:11" x14ac:dyDescent="0.25">
      <c r="A9" s="27">
        <f>Feuil4!D8</f>
        <v>0.9</v>
      </c>
      <c r="B9" s="4">
        <f>Feuil4!E8</f>
        <v>2.25</v>
      </c>
      <c r="C9" s="4" t="str">
        <f>Feuil4!C8</f>
        <v>RAL 7016</v>
      </c>
      <c r="D9" s="4" t="str">
        <f>Feuil4!A8</f>
        <v>ALU</v>
      </c>
      <c r="E9" s="4" t="str">
        <f>Feuil4!B8</f>
        <v>OAF</v>
      </c>
      <c r="F9" s="5" t="e" cm="1" vm="2">
        <f t="array" aca="1" ref="F9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9" s="6"/>
      <c r="H9" s="28"/>
    </row>
    <row r="10" spans="1:11" x14ac:dyDescent="0.25">
      <c r="A10" s="27">
        <f>Feuil4!D9</f>
        <v>0.9</v>
      </c>
      <c r="B10" s="4">
        <f>Feuil4!E9</f>
        <v>2.25</v>
      </c>
      <c r="C10" s="4" t="str">
        <f>Feuil4!C9</f>
        <v>RAL 7016</v>
      </c>
      <c r="D10" s="4" t="str">
        <f>Feuil4!A9</f>
        <v>ALU</v>
      </c>
      <c r="E10" s="4" t="str">
        <f>Feuil4!B9</f>
        <v>OAF</v>
      </c>
      <c r="F10" s="5" t="e" cm="1" vm="2">
        <f t="array" aca="1" ref="F10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0" s="6"/>
      <c r="H10" s="28"/>
    </row>
    <row r="11" spans="1:11" x14ac:dyDescent="0.25">
      <c r="A11" s="27">
        <f>Feuil4!D10</f>
        <v>1.8</v>
      </c>
      <c r="B11" s="4">
        <f>Feuil4!E10</f>
        <v>2.25</v>
      </c>
      <c r="C11" s="4" t="str">
        <f>Feuil4!C10</f>
        <v>RAL 7016</v>
      </c>
      <c r="D11" s="4" t="str">
        <f>Feuil4!A10</f>
        <v>ALU</v>
      </c>
      <c r="E11" s="4" t="str">
        <f>Feuil4!B10</f>
        <v>Coulissant</v>
      </c>
      <c r="F11" s="5" t="e" cm="1" vm="2">
        <f t="array" aca="1" ref="F11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1" s="6"/>
      <c r="H11" s="28"/>
    </row>
    <row r="12" spans="1:11" x14ac:dyDescent="0.25">
      <c r="A12" s="27">
        <f>Feuil4!D11</f>
        <v>2.4</v>
      </c>
      <c r="B12" s="4">
        <f>Feuil4!E11</f>
        <v>0.95</v>
      </c>
      <c r="C12" s="4" t="str">
        <f>Feuil4!C11</f>
        <v>RAL 7016</v>
      </c>
      <c r="D12" s="4" t="str">
        <f>Feuil4!A11</f>
        <v>ALU</v>
      </c>
      <c r="E12" s="4" t="str">
        <f>Feuil4!B11</f>
        <v>Coulissant</v>
      </c>
      <c r="F12" s="5" t="e" cm="1" vm="2">
        <f t="array" aca="1" ref="F12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2" s="6"/>
      <c r="H12" s="28"/>
    </row>
    <row r="13" spans="1:11" x14ac:dyDescent="0.25">
      <c r="A13" s="27">
        <f>Feuil4!D12</f>
        <v>2</v>
      </c>
      <c r="B13" s="4">
        <f>Feuil4!E12</f>
        <v>2.25</v>
      </c>
      <c r="C13" s="4" t="str">
        <f>Feuil4!C12</f>
        <v>RAL 7016</v>
      </c>
      <c r="D13" s="4" t="str">
        <f>Feuil4!A12</f>
        <v>ALU</v>
      </c>
      <c r="E13" s="4" t="str">
        <f>Feuil4!B12</f>
        <v>Coulissant</v>
      </c>
      <c r="F13" s="5" t="e" cm="1" vm="2">
        <f t="array" aca="1" ref="F13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3" s="6"/>
      <c r="H13" s="28"/>
    </row>
    <row r="14" spans="1:11" x14ac:dyDescent="0.25">
      <c r="A14" s="27">
        <f>Feuil4!D13</f>
        <v>4</v>
      </c>
      <c r="B14" s="4">
        <f>Feuil4!E13</f>
        <v>2.25</v>
      </c>
      <c r="C14" s="4" t="str">
        <f>Feuil4!C13</f>
        <v>RAL 7016</v>
      </c>
      <c r="D14" s="4" t="str">
        <f>Feuil4!A13</f>
        <v>ALU</v>
      </c>
      <c r="E14" s="4" t="str">
        <f>Feuil4!B13</f>
        <v>Coulissant</v>
      </c>
      <c r="F14" s="5" t="e" cm="1" vm="2">
        <f t="array" aca="1" ref="F14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4" s="6"/>
      <c r="H14" s="28"/>
    </row>
    <row r="15" spans="1:11" x14ac:dyDescent="0.25">
      <c r="A15" s="27">
        <f>Feuil4!D14</f>
        <v>0.6</v>
      </c>
      <c r="B15" s="4">
        <f>Feuil4!E14</f>
        <v>2.25</v>
      </c>
      <c r="C15" s="4" t="str">
        <f>Feuil4!C14</f>
        <v>RAL 7016</v>
      </c>
      <c r="D15" s="4" t="str">
        <f>Feuil4!A14</f>
        <v>ALU</v>
      </c>
      <c r="E15" s="4" t="str">
        <f>Feuil4!B14</f>
        <v>VR</v>
      </c>
      <c r="F15" s="5" t="e" cm="1" vm="2">
        <f t="array" aca="1" ref="F15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5" s="6"/>
      <c r="H15" s="28"/>
    </row>
    <row r="16" spans="1:11" x14ac:dyDescent="0.25">
      <c r="A16" s="27">
        <f>Feuil4!D15</f>
        <v>0.9</v>
      </c>
      <c r="B16" s="4">
        <f>Feuil4!E15</f>
        <v>2.25</v>
      </c>
      <c r="C16" s="4" t="str">
        <f>Feuil4!C15</f>
        <v>RAL 7016</v>
      </c>
      <c r="D16" s="4" t="str">
        <f>Feuil4!A15</f>
        <v>ALU</v>
      </c>
      <c r="E16" s="4" t="str">
        <f>Feuil4!B15</f>
        <v>VR</v>
      </c>
      <c r="F16" s="5" t="e" cm="1" vm="2">
        <f t="array" aca="1" ref="F16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6" s="6"/>
      <c r="H16" s="28"/>
    </row>
    <row r="17" spans="1:8" x14ac:dyDescent="0.25">
      <c r="A17" s="27">
        <f>Feuil4!D16</f>
        <v>0.9</v>
      </c>
      <c r="B17" s="4">
        <f>Feuil4!E16</f>
        <v>2.14</v>
      </c>
      <c r="C17" s="4" t="str">
        <f>Feuil4!C16</f>
        <v>RAL 7016</v>
      </c>
      <c r="D17" s="4" t="str">
        <f>Feuil4!A16</f>
        <v>ALU</v>
      </c>
      <c r="E17" s="4" t="str">
        <f>Feuil4!B16</f>
        <v>VR</v>
      </c>
      <c r="F17" s="5" t="e" cm="1" vm="2">
        <f t="array" aca="1" ref="F17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7" s="6"/>
      <c r="H17" s="28"/>
    </row>
    <row r="18" spans="1:8" x14ac:dyDescent="0.25">
      <c r="A18" s="27">
        <f>Feuil4!D17</f>
        <v>0.8</v>
      </c>
      <c r="B18" s="4">
        <f>Feuil4!E17</f>
        <v>2.25</v>
      </c>
      <c r="C18" s="4" t="str">
        <f>Feuil4!C17</f>
        <v>RAL 7016</v>
      </c>
      <c r="D18" s="4" t="str">
        <f>Feuil4!A17</f>
        <v>ALU</v>
      </c>
      <c r="E18" s="4" t="str">
        <f>Feuil4!B17</f>
        <v>VR</v>
      </c>
      <c r="F18" s="5" t="e" cm="1" vm="2">
        <f t="array" aca="1" ref="F18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8" s="6"/>
      <c r="H18" s="28"/>
    </row>
    <row r="19" spans="1:8" x14ac:dyDescent="0.25">
      <c r="A19" s="27">
        <f>Feuil4!D18</f>
        <v>2.4</v>
      </c>
      <c r="B19" s="4">
        <f>Feuil4!E18</f>
        <v>0.95</v>
      </c>
      <c r="C19" s="4" t="str">
        <f>Feuil4!C18</f>
        <v>RAL 7016</v>
      </c>
      <c r="D19" s="4" t="str">
        <f>Feuil4!A18</f>
        <v>ALU</v>
      </c>
      <c r="E19" s="4" t="str">
        <f>Feuil4!B18</f>
        <v>VR</v>
      </c>
      <c r="F19" s="5" t="e" cm="1" vm="2">
        <f t="array" aca="1" ref="F19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19" s="6"/>
      <c r="H19" s="28"/>
    </row>
    <row r="20" spans="1:8" x14ac:dyDescent="0.25">
      <c r="A20" s="27">
        <f>Feuil4!D19</f>
        <v>1.8</v>
      </c>
      <c r="B20" s="4">
        <f>Feuil4!E19</f>
        <v>2.25</v>
      </c>
      <c r="C20" s="4" t="str">
        <f>Feuil4!C19</f>
        <v>RAL 7016</v>
      </c>
      <c r="D20" s="4" t="str">
        <f>Feuil4!A19</f>
        <v>ALU</v>
      </c>
      <c r="E20" s="4" t="str">
        <f>Feuil4!B19</f>
        <v>VR</v>
      </c>
      <c r="F20" s="5" t="e" cm="1" vm="2">
        <f t="array" aca="1" ref="F20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20" s="6"/>
      <c r="H20" s="28"/>
    </row>
    <row r="21" spans="1:8" x14ac:dyDescent="0.25">
      <c r="A21" s="27">
        <f>Feuil4!D20</f>
        <v>2</v>
      </c>
      <c r="B21" s="4">
        <f>Feuil4!E20</f>
        <v>2.25</v>
      </c>
      <c r="C21" s="4" t="str">
        <f>Feuil4!C20</f>
        <v>RAL 7016</v>
      </c>
      <c r="D21" s="4" t="str">
        <f>Feuil4!A20</f>
        <v>ALU</v>
      </c>
      <c r="E21" s="4" t="str">
        <f>Feuil4!B20</f>
        <v>VR</v>
      </c>
      <c r="F21" s="5" t="e" cm="1" vm="2">
        <f t="array" aca="1" ref="F21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21" s="6"/>
      <c r="H21" s="28"/>
    </row>
    <row r="22" spans="1:8" x14ac:dyDescent="0.25">
      <c r="A22" s="27">
        <f>Feuil4!D21</f>
        <v>1.6</v>
      </c>
      <c r="B22" s="4">
        <f>Feuil4!E21</f>
        <v>0.95</v>
      </c>
      <c r="C22" s="4" t="str">
        <f>Feuil4!C21</f>
        <v>RAL 7016</v>
      </c>
      <c r="D22" s="4" t="str">
        <f>Feuil4!A21</f>
        <v>ALU</v>
      </c>
      <c r="E22" s="4" t="str">
        <f>Feuil4!B21</f>
        <v>VR</v>
      </c>
      <c r="F22" s="5" t="e" cm="1" vm="2">
        <f t="array" aca="1" ref="F22" ca="1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#VALUE!</v>
      </c>
      <c r="G22" s="6"/>
      <c r="H22" s="28"/>
    </row>
    <row r="24" spans="1:8" x14ac:dyDescent="0.25">
      <c r="G24"/>
    </row>
    <row r="25" spans="1:8" x14ac:dyDescent="0.25">
      <c r="G25" cm="1">
        <f t="array" ref="G25:G44">_xlfn.IFS(Tableau13[Vérif 1]=1,Tableau13[1 Prix 
Couleur/PVC/OAF],Tableau13[Vérif 2]=1,Tableau13[2 Prix 
Blanc/PVC/OAF],Tableau13[Vérif 3]=1,Tableau13[3 Prix 
Couleur/Aluminium/OAF],Tableau13[Vérif 4]=1,Tableau13[4 Prix 
Blanc/Aluminium/OAF],Tableau13[Vérif 5]=1,Tableau13[5 Prix 
Couleur/Aluminium/Coulissant],Tableau13[Vérif 6]=1,Tableau13[6 Prix 
Blanc/Aluminium/Coulissant],Tableau13[Vérif 7]=1,Tableau13[7 Prix 
Blanc/PVC/VR],Tableau13[Vérif 8]=1,Tableau13[8 Prix 
Blanc/Aluminium/VR],Tableau13[Vérif 9]=1,Tableau13[9 Prix 
Couleur/Aluminium/VR])</f>
        <v>39</v>
      </c>
    </row>
    <row r="26" spans="1:8" x14ac:dyDescent="0.25">
      <c r="G26" s="8">
        <v>58</v>
      </c>
    </row>
    <row r="27" spans="1:8" x14ac:dyDescent="0.25">
      <c r="G27" s="8">
        <v>78</v>
      </c>
    </row>
    <row r="28" spans="1:8" x14ac:dyDescent="0.25">
      <c r="G28" s="8">
        <v>96</v>
      </c>
    </row>
    <row r="29" spans="1:8" x14ac:dyDescent="0.25">
      <c r="G29" s="8">
        <v>104</v>
      </c>
    </row>
    <row r="30" spans="1:8" x14ac:dyDescent="0.25">
      <c r="G30" s="8">
        <v>126</v>
      </c>
    </row>
    <row r="31" spans="1:8" x14ac:dyDescent="0.25">
      <c r="G31" s="8">
        <v>141</v>
      </c>
    </row>
    <row r="32" spans="1:8" x14ac:dyDescent="0.25">
      <c r="G32" s="8">
        <v>180</v>
      </c>
    </row>
    <row r="33" spans="7:7" x14ac:dyDescent="0.25">
      <c r="G33" s="8">
        <v>211</v>
      </c>
    </row>
    <row r="34" spans="7:7" x14ac:dyDescent="0.25">
      <c r="G34" s="8">
        <v>205</v>
      </c>
    </row>
    <row r="35" spans="7:7" x14ac:dyDescent="0.25">
      <c r="G35" s="8">
        <v>242</v>
      </c>
    </row>
    <row r="36" spans="7:7" x14ac:dyDescent="0.25">
      <c r="G36" s="8">
        <v>304</v>
      </c>
    </row>
    <row r="37" spans="7:7" x14ac:dyDescent="0.25">
      <c r="G37" s="8">
        <v>155</v>
      </c>
    </row>
    <row r="38" spans="7:7" x14ac:dyDescent="0.25">
      <c r="G38" s="8">
        <v>169</v>
      </c>
    </row>
    <row r="39" spans="7:7" x14ac:dyDescent="0.25">
      <c r="G39" s="8">
        <v>179</v>
      </c>
    </row>
    <row r="40" spans="7:7" x14ac:dyDescent="0.25">
      <c r="G40" s="8">
        <v>188</v>
      </c>
    </row>
    <row r="41" spans="7:7" x14ac:dyDescent="0.25">
      <c r="G41" s="8">
        <v>201</v>
      </c>
    </row>
    <row r="42" spans="7:7" x14ac:dyDescent="0.25">
      <c r="G42" s="8">
        <v>227</v>
      </c>
    </row>
    <row r="43" spans="7:7" x14ac:dyDescent="0.25">
      <c r="G43" s="8">
        <v>244</v>
      </c>
    </row>
    <row r="44" spans="7:7" x14ac:dyDescent="0.25">
      <c r="G44" s="8">
        <v>234</v>
      </c>
    </row>
  </sheetData>
  <mergeCells count="1">
    <mergeCell ref="F1:H1"/>
  </mergeCells>
  <phoneticPr fontId="2" type="noConversion"/>
  <dataValidations disablePrompts="1" count="3">
    <dataValidation type="list" allowBlank="1" showInputMessage="1" showErrorMessage="1" sqref="C3:C22" xr:uid="{51498B75-F951-4721-8034-66C83E97C93B}">
      <formula1>INDIRECT("TabCaractéristiques[couleur]")</formula1>
    </dataValidation>
    <dataValidation type="list" allowBlank="1" showInputMessage="1" showErrorMessage="1" sqref="D3:D22" xr:uid="{32961F44-2B4E-45A4-804F-2EB318672BDD}">
      <formula1>INDIRECT("TabCaractéristiques[nature]")</formula1>
    </dataValidation>
    <dataValidation type="list" allowBlank="1" showInputMessage="1" showErrorMessage="1" sqref="E3:E22" xr:uid="{FF0499F6-FE76-42C1-9F07-FF8FAD39902D}">
      <formula1>INDIRECT("TabCaractéristiques[ouverture]")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8E5E3-6BA1-4B3F-874C-35F471303E60}">
  <dimension ref="A1:B16"/>
  <sheetViews>
    <sheetView workbookViewId="0">
      <selection sqref="A1:B16"/>
    </sheetView>
  </sheetViews>
  <sheetFormatPr baseColWidth="10" defaultRowHeight="15" x14ac:dyDescent="0.25"/>
  <cols>
    <col min="1" max="1" width="9.5703125" bestFit="1" customWidth="1"/>
    <col min="2" max="2" width="10.28515625" bestFit="1" customWidth="1"/>
  </cols>
  <sheetData>
    <row r="1" spans="1:2" x14ac:dyDescent="0.25">
      <c r="A1" t="s">
        <v>0</v>
      </c>
      <c r="B1" t="s">
        <v>4</v>
      </c>
    </row>
    <row r="2" spans="1:2" x14ac:dyDescent="0.25">
      <c r="A2">
        <v>0.4</v>
      </c>
      <c r="B2">
        <v>0.65</v>
      </c>
    </row>
    <row r="3" spans="1:2" x14ac:dyDescent="0.25">
      <c r="A3">
        <v>0.6</v>
      </c>
      <c r="B3">
        <v>0.95</v>
      </c>
    </row>
    <row r="4" spans="1:2" x14ac:dyDescent="0.25">
      <c r="A4">
        <v>0.8</v>
      </c>
      <c r="B4">
        <v>1.05</v>
      </c>
    </row>
    <row r="5" spans="1:2" x14ac:dyDescent="0.25">
      <c r="A5">
        <v>1</v>
      </c>
      <c r="B5">
        <v>1.1499999999999999</v>
      </c>
    </row>
    <row r="6" spans="1:2" x14ac:dyDescent="0.25">
      <c r="A6">
        <v>1.2</v>
      </c>
      <c r="B6">
        <v>1.25</v>
      </c>
    </row>
    <row r="7" spans="1:2" x14ac:dyDescent="0.25">
      <c r="A7">
        <v>1.4</v>
      </c>
      <c r="B7">
        <v>1.35</v>
      </c>
    </row>
    <row r="8" spans="1:2" x14ac:dyDescent="0.25">
      <c r="A8">
        <v>1.6</v>
      </c>
      <c r="B8">
        <v>1.45</v>
      </c>
    </row>
    <row r="9" spans="1:2" x14ac:dyDescent="0.25">
      <c r="A9">
        <v>1.8</v>
      </c>
      <c r="B9">
        <v>1.55</v>
      </c>
    </row>
    <row r="10" spans="1:2" x14ac:dyDescent="0.25">
      <c r="A10">
        <v>2</v>
      </c>
      <c r="B10">
        <v>2.15</v>
      </c>
    </row>
    <row r="11" spans="1:2" x14ac:dyDescent="0.25">
      <c r="A11">
        <v>2.2000000000000002</v>
      </c>
      <c r="B11">
        <v>2.25</v>
      </c>
    </row>
    <row r="12" spans="1:2" x14ac:dyDescent="0.25">
      <c r="A12">
        <v>2.4</v>
      </c>
    </row>
    <row r="13" spans="1:2" x14ac:dyDescent="0.25">
      <c r="A13">
        <v>2.6</v>
      </c>
    </row>
    <row r="14" spans="1:2" x14ac:dyDescent="0.25">
      <c r="A14">
        <v>2.8</v>
      </c>
    </row>
    <row r="15" spans="1:2" x14ac:dyDescent="0.25">
      <c r="A15">
        <v>3</v>
      </c>
    </row>
    <row r="16" spans="1:2" x14ac:dyDescent="0.25">
      <c r="A16">
        <v>3.2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BF2A7-F9E3-4B79-828B-AE3B4EAE522D}">
  <dimension ref="A1:AF25"/>
  <sheetViews>
    <sheetView topLeftCell="P1" zoomScale="70" zoomScaleNormal="70" workbookViewId="0">
      <selection activeCell="F25" sqref="F25"/>
    </sheetView>
  </sheetViews>
  <sheetFormatPr baseColWidth="10" defaultRowHeight="15" x14ac:dyDescent="0.25"/>
  <cols>
    <col min="1" max="1" width="15.7109375" customWidth="1"/>
    <col min="2" max="3" width="27.140625" customWidth="1"/>
    <col min="4" max="4" width="15.7109375" customWidth="1"/>
    <col min="5" max="5" width="16.140625" customWidth="1"/>
    <col min="6" max="6" width="17.85546875" customWidth="1"/>
    <col min="7" max="7" width="20" customWidth="1"/>
    <col min="8" max="8" width="17.140625" customWidth="1"/>
    <col min="9" max="9" width="26.42578125" customWidth="1"/>
    <col min="10" max="10" width="22.5703125" customWidth="1"/>
    <col min="11" max="11" width="33.5703125" customWidth="1"/>
    <col min="12" max="12" width="16.140625" customWidth="1"/>
    <col min="13" max="13" width="24.140625" bestFit="1" customWidth="1"/>
    <col min="14" max="14" width="21.7109375" bestFit="1" customWidth="1"/>
    <col min="15" max="15" width="31.42578125" bestFit="1" customWidth="1"/>
    <col min="16" max="16" width="28.85546875" bestFit="1" customWidth="1"/>
    <col min="17" max="17" width="37.5703125" bestFit="1" customWidth="1"/>
    <col min="18" max="18" width="35" bestFit="1" customWidth="1"/>
    <col min="19" max="21" width="35" customWidth="1"/>
    <col min="22" max="22" width="26.42578125" bestFit="1" customWidth="1"/>
    <col min="23" max="30" width="23.85546875" bestFit="1" customWidth="1"/>
  </cols>
  <sheetData>
    <row r="1" spans="1:32" ht="35.25" thickBot="1" x14ac:dyDescent="0.3">
      <c r="A1" s="33" t="s">
        <v>28</v>
      </c>
      <c r="B1" s="13" t="s">
        <v>11</v>
      </c>
      <c r="C1" s="13" t="s">
        <v>21</v>
      </c>
      <c r="D1" s="13" t="s">
        <v>7</v>
      </c>
      <c r="E1" s="13" t="s">
        <v>9</v>
      </c>
      <c r="F1" s="13" t="s">
        <v>12</v>
      </c>
      <c r="G1" s="14" t="s">
        <v>54</v>
      </c>
      <c r="H1" s="13" t="s">
        <v>13</v>
      </c>
      <c r="I1" s="13" t="s">
        <v>14</v>
      </c>
      <c r="J1" s="13" t="s">
        <v>15</v>
      </c>
      <c r="K1" s="13" t="s">
        <v>16</v>
      </c>
      <c r="L1" s="13" t="s">
        <v>17</v>
      </c>
      <c r="M1" s="32" t="s">
        <v>35</v>
      </c>
      <c r="N1" s="32" t="s">
        <v>36</v>
      </c>
      <c r="O1" s="32" t="s">
        <v>37</v>
      </c>
      <c r="P1" s="32" t="s">
        <v>38</v>
      </c>
      <c r="Q1" s="32" t="s">
        <v>39</v>
      </c>
      <c r="R1" s="32" t="s">
        <v>40</v>
      </c>
      <c r="S1" s="32" t="s">
        <v>49</v>
      </c>
      <c r="T1" s="32" t="s">
        <v>47</v>
      </c>
      <c r="U1" s="32" t="s">
        <v>48</v>
      </c>
      <c r="V1" s="36" t="s">
        <v>41</v>
      </c>
      <c r="W1" s="36" t="s">
        <v>42</v>
      </c>
      <c r="X1" s="36" t="s">
        <v>43</v>
      </c>
      <c r="Y1" s="36" t="s">
        <v>44</v>
      </c>
      <c r="Z1" s="36" t="s">
        <v>45</v>
      </c>
      <c r="AA1" s="36" t="s">
        <v>46</v>
      </c>
      <c r="AB1" s="36" t="s">
        <v>50</v>
      </c>
      <c r="AC1" s="36" t="s">
        <v>51</v>
      </c>
      <c r="AD1" s="36" t="s">
        <v>52</v>
      </c>
      <c r="AE1" s="36"/>
      <c r="AF1" s="36"/>
    </row>
    <row r="2" spans="1:32" ht="18" thickBot="1" x14ac:dyDescent="0.3">
      <c r="A2" s="34" t="s">
        <v>18</v>
      </c>
      <c r="B2" s="18" t="s">
        <v>19</v>
      </c>
      <c r="C2" s="15" t="s">
        <v>24</v>
      </c>
      <c r="D2" s="22">
        <v>0.4</v>
      </c>
      <c r="E2" s="22">
        <v>1.05</v>
      </c>
      <c r="F2" s="22">
        <v>10</v>
      </c>
      <c r="G2" s="19" cm="1">
        <f t="array" ref="G2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0.18</v>
      </c>
      <c r="H2" s="22"/>
      <c r="I2" s="16">
        <f>D2*E2*(6.2+4.3)</f>
        <v>4.41</v>
      </c>
      <c r="J2" s="22"/>
      <c r="K2" s="22"/>
      <c r="L2" s="23">
        <v>20</v>
      </c>
      <c r="M2" s="40" t="e" cm="1">
        <f t="array" ref="M2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2" s="40" t="e" cm="1">
        <f t="array" ref="N2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2" s="37" cm="1">
        <f t="array" ref="O2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39</v>
      </c>
      <c r="P2" s="40" t="e" cm="1">
        <f t="array" ref="P2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2" s="40" t="e" cm="1">
        <f t="array" ref="Q2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2" s="40" t="e" cm="1">
        <f t="array" ref="R2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2" s="40" t="e" cm="1">
        <f t="array" ref="S2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2" s="40" t="e" cm="1">
        <f t="array" ref="T2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2" s="40" t="e" cm="1">
        <f t="array" ref="U2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2" s="25" cm="1">
        <f t="array" ref="V2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2" s="25" cm="1">
        <f t="array" ref="W2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2" s="25" cm="1">
        <f t="array" ref="X2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1</v>
      </c>
      <c r="Y2" s="25" cm="1">
        <f t="array" ref="Y2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2" s="25" cm="1">
        <f t="array" ref="Z2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2" s="25" cm="1">
        <f t="array" ref="AA2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2" s="25" cm="1">
        <f t="array" ref="AB2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2" s="25" cm="1">
        <f t="array" ref="AC2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2" s="25" cm="1">
        <f t="array" ref="AD2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2" s="36"/>
      <c r="AF2" s="36"/>
    </row>
    <row r="3" spans="1:32" ht="18" thickBot="1" x14ac:dyDescent="0.3">
      <c r="A3" s="34" t="s">
        <v>18</v>
      </c>
      <c r="B3" s="18" t="s">
        <v>19</v>
      </c>
      <c r="C3" s="15" t="s">
        <v>24</v>
      </c>
      <c r="D3" s="22">
        <v>1</v>
      </c>
      <c r="E3" s="22">
        <v>1.05</v>
      </c>
      <c r="F3" s="22">
        <v>20</v>
      </c>
      <c r="G3" s="19" cm="1">
        <f t="array" ref="G3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0.18</v>
      </c>
      <c r="H3" s="22"/>
      <c r="I3" s="16">
        <f t="shared" ref="I3:I13" si="0">D3*E3*(6.2+4.3)</f>
        <v>11.025</v>
      </c>
      <c r="J3" s="22"/>
      <c r="K3" s="22"/>
      <c r="L3" s="23">
        <v>20</v>
      </c>
      <c r="M3" s="40" t="e" cm="1">
        <f t="array" ref="M3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3" s="40" t="e" cm="1">
        <f t="array" ref="N3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3" s="37" cm="1">
        <f t="array" ref="O3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58</v>
      </c>
      <c r="P3" s="40" t="e" cm="1">
        <f t="array" ref="P3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3" s="40" t="e" cm="1">
        <f t="array" ref="Q3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3" s="40" t="e" cm="1">
        <f t="array" ref="R3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3" s="40" t="e" cm="1">
        <f t="array" ref="S3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3" s="40" t="e" cm="1">
        <f t="array" ref="T3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3" s="40" t="e" cm="1">
        <f t="array" ref="U3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3" s="25" cm="1">
        <f t="array" ref="V3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3" s="25" cm="1">
        <f t="array" ref="W3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3" s="25" cm="1">
        <f t="array" ref="X3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1</v>
      </c>
      <c r="Y3" s="25" cm="1">
        <f t="array" ref="Y3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3" s="25" cm="1">
        <f t="array" ref="Z3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3" s="25" cm="1">
        <f t="array" ref="AA3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3" s="25" cm="1">
        <f t="array" ref="AB3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3" s="25" cm="1">
        <f t="array" ref="AC3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3" s="25" cm="1">
        <f t="array" ref="AD3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3" s="36"/>
      <c r="AF3" s="36"/>
    </row>
    <row r="4" spans="1:32" ht="15.75" thickBot="1" x14ac:dyDescent="0.3">
      <c r="A4" s="34" t="s">
        <v>18</v>
      </c>
      <c r="B4" s="18" t="s">
        <v>19</v>
      </c>
      <c r="C4" s="15" t="s">
        <v>24</v>
      </c>
      <c r="D4" s="15">
        <v>0.8</v>
      </c>
      <c r="E4" s="15">
        <v>1</v>
      </c>
      <c r="F4" s="22">
        <v>30</v>
      </c>
      <c r="G4" s="19" cm="1">
        <f t="array" ref="G4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0.18</v>
      </c>
      <c r="H4" s="15">
        <v>30</v>
      </c>
      <c r="I4" s="16">
        <f t="shared" si="0"/>
        <v>8.4</v>
      </c>
      <c r="J4" s="15"/>
      <c r="K4" s="15"/>
      <c r="L4" s="17"/>
      <c r="M4" s="35" t="e" cm="1">
        <f t="array" ref="M4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4" s="35" t="e" cm="1">
        <f t="array" ref="N4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4" s="37" cm="1">
        <f t="array" ref="O4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78</v>
      </c>
      <c r="P4" s="35" t="e" cm="1">
        <f t="array" ref="P4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4" s="35" t="e" cm="1">
        <f t="array" ref="Q4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4" s="35" t="e" cm="1">
        <f t="array" ref="R4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4" s="35" t="e" cm="1">
        <f t="array" ref="S4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4" s="35" t="e" cm="1">
        <f t="array" ref="T4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4" s="35" t="e" cm="1">
        <f t="array" ref="U4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4" s="25" cm="1">
        <f t="array" ref="V4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4" s="25" cm="1">
        <f t="array" ref="W4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4" s="25" cm="1">
        <f t="array" ref="X4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1</v>
      </c>
      <c r="Y4" s="25" cm="1">
        <f t="array" ref="Y4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4" s="25" cm="1">
        <f t="array" ref="Z4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4" s="25" cm="1">
        <f t="array" ref="AA4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4" s="25" cm="1">
        <f t="array" ref="AB4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4" s="25" cm="1">
        <f t="array" ref="AC4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4" s="25" cm="1">
        <f t="array" ref="AD4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4" s="35"/>
      <c r="AF4" s="35"/>
    </row>
    <row r="5" spans="1:32" ht="15.75" thickBot="1" x14ac:dyDescent="0.3">
      <c r="A5" s="34" t="s">
        <v>18</v>
      </c>
      <c r="B5" s="18" t="s">
        <v>19</v>
      </c>
      <c r="C5" s="15" t="s">
        <v>24</v>
      </c>
      <c r="D5" s="18">
        <v>0.6</v>
      </c>
      <c r="E5" s="18">
        <v>2.25</v>
      </c>
      <c r="F5" s="22">
        <v>40</v>
      </c>
      <c r="G5" s="19" cm="1">
        <f t="array" ref="G5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0.18</v>
      </c>
      <c r="H5" s="15">
        <v>30</v>
      </c>
      <c r="I5" s="16">
        <f t="shared" si="0"/>
        <v>14.174999999999999</v>
      </c>
      <c r="J5" s="18"/>
      <c r="K5" s="18"/>
      <c r="L5" s="21"/>
      <c r="M5" s="35" t="e" cm="1">
        <f t="array" ref="M5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5" s="35" t="e" cm="1">
        <f t="array" ref="N5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5" s="37" cm="1">
        <f t="array" ref="O5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96</v>
      </c>
      <c r="P5" s="35" t="e" cm="1">
        <f t="array" ref="P5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5" s="35" t="e" cm="1">
        <f t="array" ref="Q5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5" s="35" t="e" cm="1">
        <f t="array" ref="R5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5" s="35" t="e" cm="1">
        <f t="array" ref="S5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5" s="35" t="e" cm="1">
        <f t="array" ref="T5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5" s="35" t="e" cm="1">
        <f t="array" ref="U5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5" s="25" cm="1">
        <f t="array" ref="V5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5" s="25" cm="1">
        <f t="array" ref="W5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5" s="25" cm="1">
        <f t="array" ref="X5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1</v>
      </c>
      <c r="Y5" s="25" cm="1">
        <f t="array" ref="Y5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5" s="25" cm="1">
        <f t="array" ref="Z5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5" s="25" cm="1">
        <f t="array" ref="AA5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5" s="25" cm="1">
        <f t="array" ref="AB5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5" s="25" cm="1">
        <f t="array" ref="AC5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5" s="25" cm="1">
        <f t="array" ref="AD5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5" s="35"/>
      <c r="AF5" s="35"/>
    </row>
    <row r="6" spans="1:32" ht="15.75" thickBot="1" x14ac:dyDescent="0.3">
      <c r="A6" s="34" t="s">
        <v>18</v>
      </c>
      <c r="B6" s="18" t="s">
        <v>19</v>
      </c>
      <c r="C6" s="15" t="s">
        <v>24</v>
      </c>
      <c r="D6" s="18">
        <v>0.4</v>
      </c>
      <c r="E6" s="18">
        <v>2.25</v>
      </c>
      <c r="F6" s="22">
        <v>50</v>
      </c>
      <c r="G6" s="19" cm="1">
        <f t="array" ref="G6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0.18</v>
      </c>
      <c r="H6" s="15">
        <v>30</v>
      </c>
      <c r="I6" s="16">
        <f t="shared" si="0"/>
        <v>9.4500000000000011</v>
      </c>
      <c r="J6" s="18"/>
      <c r="K6" s="18"/>
      <c r="L6" s="21"/>
      <c r="M6" s="35" t="e" cm="1">
        <f t="array" ref="M6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6" s="35" t="e" cm="1">
        <f t="array" ref="N6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6" s="37" cm="1">
        <f t="array" ref="O6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104</v>
      </c>
      <c r="P6" s="35" t="e" cm="1">
        <f t="array" ref="P6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6" s="35" t="e" cm="1">
        <f t="array" ref="Q6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6" s="35" t="e" cm="1">
        <f t="array" ref="R6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6" s="35" t="e" cm="1">
        <f t="array" ref="S6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6" s="35" t="e" cm="1">
        <f t="array" ref="T6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6" s="35" t="e" cm="1">
        <f t="array" ref="U6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6" s="25" cm="1">
        <f t="array" ref="V6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6" s="25" cm="1">
        <f t="array" ref="W6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6" s="25" cm="1">
        <f t="array" ref="X6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1</v>
      </c>
      <c r="Y6" s="25" cm="1">
        <f t="array" ref="Y6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6" s="25" cm="1">
        <f t="array" ref="Z6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6" s="25" cm="1">
        <f t="array" ref="AA6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6" s="25" cm="1">
        <f t="array" ref="AB6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6" s="25" cm="1">
        <f t="array" ref="AC6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6" s="25" cm="1">
        <f t="array" ref="AD6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6" s="35"/>
      <c r="AF6" s="35"/>
    </row>
    <row r="7" spans="1:32" ht="15.75" thickBot="1" x14ac:dyDescent="0.3">
      <c r="A7" s="34" t="s">
        <v>18</v>
      </c>
      <c r="B7" s="18" t="s">
        <v>19</v>
      </c>
      <c r="C7" s="15" t="s">
        <v>24</v>
      </c>
      <c r="D7" s="18">
        <v>0.8</v>
      </c>
      <c r="E7" s="18">
        <v>2.25</v>
      </c>
      <c r="F7" s="22">
        <v>60</v>
      </c>
      <c r="G7" s="19" cm="1">
        <f t="array" ref="G7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0.18</v>
      </c>
      <c r="H7" s="15">
        <v>30</v>
      </c>
      <c r="I7" s="16">
        <f t="shared" si="0"/>
        <v>18.900000000000002</v>
      </c>
      <c r="J7" s="18"/>
      <c r="K7" s="18"/>
      <c r="L7" s="21"/>
      <c r="M7" s="35" t="e" cm="1">
        <f t="array" ref="M7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7" s="35" t="e" cm="1">
        <f t="array" ref="N7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7" s="37" cm="1">
        <f t="array" ref="O7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126</v>
      </c>
      <c r="P7" s="35" t="e" cm="1">
        <f t="array" ref="P7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7" s="35" t="e" cm="1">
        <f t="array" ref="Q7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7" s="35" t="e" cm="1">
        <f t="array" ref="R7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7" s="35" t="e" cm="1">
        <f t="array" ref="S7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7" s="35" t="e" cm="1">
        <f t="array" ref="T7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7" s="35" t="e" cm="1">
        <f t="array" ref="U7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7" s="25" cm="1">
        <f t="array" ref="V7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7" s="25" cm="1">
        <f t="array" ref="W7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7" s="25" cm="1">
        <f t="array" ref="X7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1</v>
      </c>
      <c r="Y7" s="25" cm="1">
        <f t="array" ref="Y7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7" s="25" cm="1">
        <f t="array" ref="Z7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7" s="25" cm="1">
        <f t="array" ref="AA7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7" s="25" cm="1">
        <f t="array" ref="AB7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7" s="25" cm="1">
        <f t="array" ref="AC7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7" s="25" cm="1">
        <f t="array" ref="AD7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7" s="35"/>
      <c r="AF7" s="35"/>
    </row>
    <row r="8" spans="1:32" ht="15.75" thickBot="1" x14ac:dyDescent="0.3">
      <c r="A8" s="34" t="s">
        <v>18</v>
      </c>
      <c r="B8" s="18" t="s">
        <v>19</v>
      </c>
      <c r="C8" s="15" t="s">
        <v>24</v>
      </c>
      <c r="D8" s="18">
        <v>0.9</v>
      </c>
      <c r="E8" s="18">
        <v>2.25</v>
      </c>
      <c r="F8" s="22">
        <v>70</v>
      </c>
      <c r="G8" s="19" cm="1">
        <f t="array" ref="G8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0.18</v>
      </c>
      <c r="H8" s="15">
        <v>30</v>
      </c>
      <c r="I8" s="16">
        <f t="shared" si="0"/>
        <v>21.262499999999999</v>
      </c>
      <c r="J8" s="18"/>
      <c r="K8" s="18"/>
      <c r="L8" s="21"/>
      <c r="M8" s="35" t="e" cm="1">
        <f t="array" ref="M8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8" s="35" t="e" cm="1">
        <f t="array" ref="N8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8" s="37" cm="1">
        <f t="array" ref="O8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141</v>
      </c>
      <c r="P8" s="35" t="e" cm="1">
        <f t="array" ref="P8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8" s="35" t="e" cm="1">
        <f t="array" ref="Q8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8" s="35" t="e" cm="1">
        <f t="array" ref="R8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8" s="35" t="e" cm="1">
        <f t="array" ref="S8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8" s="35" t="e" cm="1">
        <f t="array" ref="T8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8" s="35" t="e" cm="1">
        <f t="array" ref="U8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8" s="25" cm="1">
        <f t="array" ref="V8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8" s="25" cm="1">
        <f t="array" ref="W8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8" s="25" cm="1">
        <f t="array" ref="X8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1</v>
      </c>
      <c r="Y8" s="25" cm="1">
        <f t="array" ref="Y8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8" s="25" cm="1">
        <f t="array" ref="Z8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8" s="25" cm="1">
        <f t="array" ref="AA8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8" s="25" cm="1">
        <f t="array" ref="AB8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8" s="25" cm="1">
        <f t="array" ref="AC8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8" s="25" cm="1">
        <f t="array" ref="AD8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8" s="35"/>
      <c r="AF8" s="35"/>
    </row>
    <row r="9" spans="1:32" ht="15.75" thickBot="1" x14ac:dyDescent="0.3">
      <c r="A9" s="34" t="s">
        <v>18</v>
      </c>
      <c r="B9" s="18" t="s">
        <v>19</v>
      </c>
      <c r="C9" s="15" t="s">
        <v>24</v>
      </c>
      <c r="D9" s="18">
        <v>0.9</v>
      </c>
      <c r="E9" s="18">
        <v>2.25</v>
      </c>
      <c r="F9" s="22">
        <v>80</v>
      </c>
      <c r="G9" s="19" cm="1">
        <f t="array" ref="G9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0.18</v>
      </c>
      <c r="H9" s="15">
        <v>30</v>
      </c>
      <c r="I9" s="16">
        <f t="shared" si="0"/>
        <v>21.262499999999999</v>
      </c>
      <c r="J9" s="18"/>
      <c r="K9" s="18"/>
      <c r="L9" s="21">
        <v>25</v>
      </c>
      <c r="M9" s="35" t="e" cm="1">
        <f t="array" ref="M9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9" s="35" t="e" cm="1">
        <f t="array" ref="N9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9" s="37" cm="1">
        <f t="array" ref="O9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180</v>
      </c>
      <c r="P9" s="35" t="e" cm="1">
        <f t="array" ref="P9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9" s="35" t="e" cm="1">
        <f t="array" ref="Q9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9" s="35" t="e" cm="1">
        <f t="array" ref="R9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9" s="35" t="e" cm="1">
        <f t="array" ref="S9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9" s="35" t="e" cm="1">
        <f t="array" ref="T9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9" s="35" t="e" cm="1">
        <f t="array" ref="U9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9" s="25" cm="1">
        <f t="array" ref="V9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9" s="25" cm="1">
        <f t="array" ref="W9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9" s="25" cm="1">
        <f t="array" ref="X9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1</v>
      </c>
      <c r="Y9" s="25" cm="1">
        <f t="array" ref="Y9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9" s="25" cm="1">
        <f t="array" ref="Z9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9" s="25" cm="1">
        <f t="array" ref="AA9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9" s="25" cm="1">
        <f t="array" ref="AB9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9" s="25" cm="1">
        <f t="array" ref="AC9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9" s="25" cm="1">
        <f t="array" ref="AD9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9" s="35"/>
      <c r="AF9" s="35"/>
    </row>
    <row r="10" spans="1:32" ht="15.75" thickBot="1" x14ac:dyDescent="0.3">
      <c r="A10" s="34" t="s">
        <v>18</v>
      </c>
      <c r="B10" s="18" t="s">
        <v>53</v>
      </c>
      <c r="C10" s="15" t="s">
        <v>24</v>
      </c>
      <c r="D10" s="18">
        <v>1.8</v>
      </c>
      <c r="E10" s="18">
        <v>2.25</v>
      </c>
      <c r="F10" s="22">
        <v>90</v>
      </c>
      <c r="G10" s="19" cm="1">
        <f t="array" ref="G10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0.2</v>
      </c>
      <c r="H10" s="15">
        <v>30</v>
      </c>
      <c r="I10" s="16">
        <f t="shared" si="0"/>
        <v>42.524999999999999</v>
      </c>
      <c r="J10" s="18"/>
      <c r="K10" s="18"/>
      <c r="L10" s="21">
        <v>20.399999999999999</v>
      </c>
      <c r="M10" s="35" t="e" cm="1">
        <f t="array" ref="M10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0" s="35" t="e" cm="1">
        <f t="array" ref="N10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0" s="37" t="e" cm="1">
        <f t="array" ref="O10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0" s="35" t="e" cm="1">
        <f t="array" ref="P10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0" s="35" cm="1">
        <f t="array" ref="Q10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211</v>
      </c>
      <c r="R10" s="35" t="e" cm="1">
        <f t="array" ref="R10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0" s="35" t="e" cm="1">
        <f t="array" ref="S10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0" s="35" t="e" cm="1">
        <f t="array" ref="T10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0" s="35" t="e" cm="1">
        <f t="array" ref="U10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10" s="25" cm="1">
        <f t="array" ref="V10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0" s="25" cm="1">
        <f t="array" ref="W10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0" s="25" cm="1">
        <f t="array" ref="X10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0" s="25" cm="1">
        <f t="array" ref="Y10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0" s="25" cm="1">
        <f t="array" ref="Z10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1</v>
      </c>
      <c r="AA10" s="25" cm="1">
        <f t="array" ref="AA10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0" s="25" cm="1">
        <f t="array" ref="AB10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0" s="25" cm="1">
        <f t="array" ref="AC10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0" s="25" cm="1">
        <f t="array" ref="AD10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10" s="35"/>
      <c r="AF10" s="35"/>
    </row>
    <row r="11" spans="1:32" ht="15.75" thickBot="1" x14ac:dyDescent="0.3">
      <c r="A11" s="34" t="s">
        <v>18</v>
      </c>
      <c r="B11" s="18" t="s">
        <v>53</v>
      </c>
      <c r="C11" s="15" t="s">
        <v>24</v>
      </c>
      <c r="D11" s="18">
        <v>2.4</v>
      </c>
      <c r="E11" s="18">
        <v>0.95</v>
      </c>
      <c r="F11" s="22">
        <v>100</v>
      </c>
      <c r="G11" s="19" cm="1">
        <f t="array" ref="G11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0.2</v>
      </c>
      <c r="H11" s="15">
        <v>30</v>
      </c>
      <c r="I11" s="16">
        <f t="shared" si="0"/>
        <v>23.939999999999998</v>
      </c>
      <c r="J11" s="18"/>
      <c r="K11" s="18"/>
      <c r="L11" s="21">
        <v>20.399999999999999</v>
      </c>
      <c r="M11" s="35" t="e" cm="1">
        <f t="array" ref="M11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1" s="35" t="e" cm="1">
        <f t="array" ref="N11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1" s="37" t="e" cm="1">
        <f t="array" ref="O11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1" s="35" t="e" cm="1">
        <f t="array" ref="P11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1" s="35" cm="1">
        <f t="array" ref="Q11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205</v>
      </c>
      <c r="R11" s="35" t="e" cm="1">
        <f t="array" ref="R11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1" s="35" t="e" cm="1">
        <f t="array" ref="S11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1" s="35" t="e" cm="1">
        <f t="array" ref="T11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1" s="35" t="e" cm="1">
        <f t="array" ref="U11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11" s="25" cm="1">
        <f t="array" ref="V11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1" s="25" cm="1">
        <f t="array" ref="W11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1" s="25" cm="1">
        <f t="array" ref="X11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1" s="25" cm="1">
        <f t="array" ref="Y11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1" s="25" cm="1">
        <f t="array" ref="Z11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1</v>
      </c>
      <c r="AA11" s="25" cm="1">
        <f t="array" ref="AA11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1" s="25" cm="1">
        <f t="array" ref="AB11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1" s="25" cm="1">
        <f t="array" ref="AC11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1" s="25" cm="1">
        <f t="array" ref="AD11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11" s="35"/>
      <c r="AF11" s="35"/>
    </row>
    <row r="12" spans="1:32" ht="15.75" thickBot="1" x14ac:dyDescent="0.3">
      <c r="A12" s="34" t="s">
        <v>18</v>
      </c>
      <c r="B12" s="18" t="s">
        <v>53</v>
      </c>
      <c r="C12" s="15" t="s">
        <v>24</v>
      </c>
      <c r="D12" s="18">
        <v>2</v>
      </c>
      <c r="E12" s="18">
        <v>2.25</v>
      </c>
      <c r="F12" s="22">
        <v>110</v>
      </c>
      <c r="G12" s="19" cm="1">
        <f t="array" ref="G12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0.2</v>
      </c>
      <c r="H12" s="15">
        <v>30</v>
      </c>
      <c r="I12" s="16">
        <f t="shared" si="0"/>
        <v>47.25</v>
      </c>
      <c r="J12" s="18"/>
      <c r="K12" s="18"/>
      <c r="L12" s="21">
        <v>20.399999999999999</v>
      </c>
      <c r="M12" s="35" t="e" cm="1">
        <f t="array" ref="M12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2" s="35" t="e" cm="1">
        <f t="array" ref="N12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2" s="37" t="e" cm="1">
        <f t="array" ref="O12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2" s="35" t="e" cm="1">
        <f t="array" ref="P12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2" s="35" cm="1">
        <f t="array" ref="Q12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242</v>
      </c>
      <c r="R12" s="35" t="e" cm="1">
        <f t="array" ref="R12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2" s="35" t="e" cm="1">
        <f t="array" ref="S12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2" s="35" t="e" cm="1">
        <f t="array" ref="T12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2" s="35" t="e" cm="1">
        <f t="array" ref="U12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12" s="25" cm="1">
        <f t="array" ref="V12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2" s="25" cm="1">
        <f t="array" ref="W12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2" s="25" cm="1">
        <f t="array" ref="X12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2" s="25" cm="1">
        <f t="array" ref="Y12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2" s="25" cm="1">
        <f t="array" ref="Z12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1</v>
      </c>
      <c r="AA12" s="25" cm="1">
        <f t="array" ref="AA12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2" s="25" cm="1">
        <f t="array" ref="AB12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2" s="25" cm="1">
        <f t="array" ref="AC12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2" s="25" cm="1">
        <f t="array" ref="AD12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12" s="35"/>
      <c r="AF12" s="35"/>
    </row>
    <row r="13" spans="1:32" ht="15.75" thickBot="1" x14ac:dyDescent="0.3">
      <c r="A13" s="34" t="s">
        <v>18</v>
      </c>
      <c r="B13" s="18" t="s">
        <v>53</v>
      </c>
      <c r="C13" s="15" t="s">
        <v>24</v>
      </c>
      <c r="D13" s="18">
        <v>4</v>
      </c>
      <c r="E13" s="18">
        <v>2.25</v>
      </c>
      <c r="F13" s="22">
        <v>120</v>
      </c>
      <c r="G13" s="19" cm="1">
        <f t="array" ref="G13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0.2</v>
      </c>
      <c r="H13" s="15">
        <v>30</v>
      </c>
      <c r="I13" s="16">
        <f t="shared" si="0"/>
        <v>94.5</v>
      </c>
      <c r="J13" s="18"/>
      <c r="K13" s="18"/>
      <c r="L13" s="21">
        <v>20.399999999999999</v>
      </c>
      <c r="M13" s="35" t="e" cm="1">
        <f t="array" ref="M13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3" s="35" t="e" cm="1">
        <f t="array" ref="N13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3" s="37" t="e" cm="1">
        <f t="array" ref="O13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3" s="35" t="e" cm="1">
        <f t="array" ref="P13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3" s="35" cm="1">
        <f t="array" ref="Q13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304</v>
      </c>
      <c r="R13" s="35" t="e" cm="1">
        <f t="array" ref="R13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3" s="35" t="e" cm="1">
        <f t="array" ref="S13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3" s="35" t="e" cm="1">
        <f t="array" ref="T13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3" s="35" t="e" cm="1">
        <f t="array" ref="U13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V13" s="25" cm="1">
        <f t="array" ref="V13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3" s="25" cm="1">
        <f t="array" ref="W13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3" s="25" cm="1">
        <f t="array" ref="X13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3" s="25" cm="1">
        <f t="array" ref="Y13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3" s="25" cm="1">
        <f t="array" ref="Z13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1</v>
      </c>
      <c r="AA13" s="25" cm="1">
        <f t="array" ref="AA13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3" s="25" cm="1">
        <f t="array" ref="AB13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3" s="25" cm="1">
        <f t="array" ref="AC13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3" s="25" cm="1">
        <f t="array" ref="AD13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0</v>
      </c>
      <c r="AE13" s="35"/>
      <c r="AF13" s="35"/>
    </row>
    <row r="14" spans="1:32" ht="15.75" thickBot="1" x14ac:dyDescent="0.3">
      <c r="A14" s="34" t="s">
        <v>18</v>
      </c>
      <c r="B14" s="18" t="s">
        <v>20</v>
      </c>
      <c r="C14" s="15" t="s">
        <v>24</v>
      </c>
      <c r="D14" s="22">
        <v>0.6</v>
      </c>
      <c r="E14" s="22">
        <v>2.25</v>
      </c>
      <c r="F14" s="22">
        <v>130</v>
      </c>
      <c r="G14" s="19" cm="1">
        <f t="array" ref="G14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5</v>
      </c>
      <c r="H14" s="22"/>
      <c r="I14" s="20"/>
      <c r="J14" s="22"/>
      <c r="K14" s="22">
        <v>10</v>
      </c>
      <c r="L14" s="23"/>
      <c r="M14" s="35" t="e" cm="1">
        <f t="array" ref="M14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4" s="35" t="e" cm="1">
        <f t="array" ref="N14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4" s="37" t="e" cm="1">
        <f t="array" ref="O14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4" s="35" t="e" cm="1">
        <f t="array" ref="P14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4" s="35" t="e" cm="1">
        <f t="array" ref="Q14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14" s="35" t="e" cm="1">
        <f t="array" ref="R14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4" s="35" t="e" cm="1">
        <f t="array" ref="S14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4" s="35" t="e" cm="1">
        <f t="array" ref="T14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4" s="35" cm="1">
        <f t="array" ref="U14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155</v>
      </c>
      <c r="V14" s="25" cm="1">
        <f t="array" ref="V14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4" s="25" cm="1">
        <f t="array" ref="W14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4" s="25" cm="1">
        <f t="array" ref="X14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4" s="25" cm="1">
        <f t="array" ref="Y14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4" s="25" cm="1">
        <f t="array" ref="Z14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14" s="25" cm="1">
        <f t="array" ref="AA14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4" s="25" cm="1">
        <f t="array" ref="AB14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4" s="25" cm="1">
        <f t="array" ref="AC14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4" s="25" cm="1">
        <f t="array" ref="AD14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1</v>
      </c>
      <c r="AE14" s="35"/>
      <c r="AF14" s="35"/>
    </row>
    <row r="15" spans="1:32" ht="15.75" thickBot="1" x14ac:dyDescent="0.3">
      <c r="A15" s="34" t="s">
        <v>18</v>
      </c>
      <c r="B15" s="18" t="s">
        <v>20</v>
      </c>
      <c r="C15" s="15" t="s">
        <v>24</v>
      </c>
      <c r="D15" s="22">
        <v>0.9</v>
      </c>
      <c r="E15" s="22">
        <v>2.25</v>
      </c>
      <c r="F15" s="22">
        <v>140</v>
      </c>
      <c r="G15" s="19" cm="1">
        <f t="array" ref="G15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5</v>
      </c>
      <c r="H15" s="22"/>
      <c r="I15" s="20"/>
      <c r="J15" s="22"/>
      <c r="K15" s="22">
        <v>10</v>
      </c>
      <c r="L15" s="23"/>
      <c r="M15" s="35" t="e" cm="1">
        <f t="array" ref="M15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5" s="35" t="e" cm="1">
        <f t="array" ref="N15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5" s="37" t="e" cm="1">
        <f t="array" ref="O15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5" s="35" t="e" cm="1">
        <f t="array" ref="P15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5" s="35" t="e" cm="1">
        <f t="array" ref="Q15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15" s="35" t="e" cm="1">
        <f t="array" ref="R15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5" s="35" t="e" cm="1">
        <f t="array" ref="S15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5" s="35" t="e" cm="1">
        <f t="array" ref="T15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5" s="35" cm="1">
        <f t="array" ref="U15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169</v>
      </c>
      <c r="V15" s="25" cm="1">
        <f t="array" ref="V15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5" s="25" cm="1">
        <f t="array" ref="W15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5" s="25" cm="1">
        <f t="array" ref="X15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5" s="25" cm="1">
        <f t="array" ref="Y15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5" s="25" cm="1">
        <f t="array" ref="Z15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15" s="25" cm="1">
        <f t="array" ref="AA15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5" s="25" cm="1">
        <f t="array" ref="AB15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5" s="25" cm="1">
        <f t="array" ref="AC15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5" s="25" cm="1">
        <f t="array" ref="AD15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1</v>
      </c>
      <c r="AE15" s="35"/>
      <c r="AF15" s="35"/>
    </row>
    <row r="16" spans="1:32" ht="15.75" thickBot="1" x14ac:dyDescent="0.3">
      <c r="A16" s="34" t="s">
        <v>18</v>
      </c>
      <c r="B16" s="18" t="s">
        <v>20</v>
      </c>
      <c r="C16" s="15" t="s">
        <v>24</v>
      </c>
      <c r="D16" s="22">
        <v>0.9</v>
      </c>
      <c r="E16" s="22">
        <v>2.14</v>
      </c>
      <c r="F16" s="22">
        <v>150</v>
      </c>
      <c r="G16" s="19" cm="1">
        <f t="array" ref="G16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5</v>
      </c>
      <c r="H16" s="22"/>
      <c r="I16" s="20"/>
      <c r="J16" s="22"/>
      <c r="K16" s="22">
        <v>10</v>
      </c>
      <c r="L16" s="23"/>
      <c r="M16" s="35" t="e" cm="1">
        <f t="array" ref="M16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6" s="35" t="e" cm="1">
        <f t="array" ref="N16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6" s="37" t="e" cm="1">
        <f t="array" ref="O16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6" s="35" t="e" cm="1">
        <f t="array" ref="P16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6" s="35" t="e" cm="1">
        <f t="array" ref="Q16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16" s="35" t="e" cm="1">
        <f t="array" ref="R16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6" s="35" t="e" cm="1">
        <f t="array" ref="S16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6" s="35" t="e" cm="1">
        <f t="array" ref="T16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6" s="35" cm="1">
        <f t="array" ref="U16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179</v>
      </c>
      <c r="V16" s="25" cm="1">
        <f t="array" ref="V16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6" s="25" cm="1">
        <f t="array" ref="W16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6" s="25" cm="1">
        <f t="array" ref="X16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6" s="25" cm="1">
        <f t="array" ref="Y16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6" s="25" cm="1">
        <f t="array" ref="Z16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16" s="25" cm="1">
        <f t="array" ref="AA16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6" s="25" cm="1">
        <f t="array" ref="AB16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6" s="25" cm="1">
        <f t="array" ref="AC16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6" s="25" cm="1">
        <f t="array" ref="AD16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1</v>
      </c>
      <c r="AE16" s="35"/>
      <c r="AF16" s="35"/>
    </row>
    <row r="17" spans="1:32" ht="15.75" thickBot="1" x14ac:dyDescent="0.3">
      <c r="A17" s="34" t="s">
        <v>18</v>
      </c>
      <c r="B17" s="18" t="s">
        <v>20</v>
      </c>
      <c r="C17" s="15" t="s">
        <v>24</v>
      </c>
      <c r="D17" s="22">
        <v>0.8</v>
      </c>
      <c r="E17" s="22">
        <v>2.25</v>
      </c>
      <c r="F17" s="22">
        <v>160</v>
      </c>
      <c r="G17" s="19" cm="1">
        <f t="array" ref="G17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5</v>
      </c>
      <c r="H17" s="22"/>
      <c r="I17" s="20"/>
      <c r="J17" s="22"/>
      <c r="K17" s="22">
        <v>10</v>
      </c>
      <c r="L17" s="23"/>
      <c r="M17" s="35" t="e" cm="1">
        <f t="array" ref="M17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7" s="35" t="e" cm="1">
        <f t="array" ref="N17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7" s="37" t="e" cm="1">
        <f t="array" ref="O17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7" s="35" t="e" cm="1">
        <f t="array" ref="P17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7" s="35" t="e" cm="1">
        <f t="array" ref="Q17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17" s="35" t="e" cm="1">
        <f t="array" ref="R17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7" s="35" t="e" cm="1">
        <f t="array" ref="S17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7" s="35" t="e" cm="1">
        <f t="array" ref="T17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7" s="35" cm="1">
        <f t="array" ref="U17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188</v>
      </c>
      <c r="V17" s="25" cm="1">
        <f t="array" ref="V17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7" s="25" cm="1">
        <f t="array" ref="W17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7" s="25" cm="1">
        <f t="array" ref="X17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7" s="25" cm="1">
        <f t="array" ref="Y17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7" s="25" cm="1">
        <f t="array" ref="Z17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17" s="25" cm="1">
        <f t="array" ref="AA17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7" s="25" cm="1">
        <f t="array" ref="AB17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7" s="25" cm="1">
        <f t="array" ref="AC17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7" s="25" cm="1">
        <f t="array" ref="AD17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1</v>
      </c>
      <c r="AE17" s="35"/>
      <c r="AF17" s="35"/>
    </row>
    <row r="18" spans="1:32" ht="15.75" thickBot="1" x14ac:dyDescent="0.3">
      <c r="A18" s="34" t="s">
        <v>18</v>
      </c>
      <c r="B18" s="18" t="s">
        <v>20</v>
      </c>
      <c r="C18" s="15" t="s">
        <v>24</v>
      </c>
      <c r="D18" s="22">
        <v>2.4</v>
      </c>
      <c r="E18" s="22">
        <v>0.95</v>
      </c>
      <c r="F18" s="22">
        <v>170</v>
      </c>
      <c r="G18" s="19" cm="1">
        <f t="array" ref="G18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5</v>
      </c>
      <c r="H18" s="22"/>
      <c r="I18" s="20"/>
      <c r="J18" s="22"/>
      <c r="K18" s="22">
        <v>10</v>
      </c>
      <c r="L18" s="23"/>
      <c r="M18" s="35" t="e" cm="1">
        <f t="array" ref="M18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8" s="35" t="e" cm="1">
        <f t="array" ref="N18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8" s="37" t="e" cm="1">
        <f t="array" ref="O18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8" s="35" t="e" cm="1">
        <f t="array" ref="P18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8" s="35" t="e" cm="1">
        <f t="array" ref="Q18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18" s="35" t="e" cm="1">
        <f t="array" ref="R18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8" s="35" t="e" cm="1">
        <f t="array" ref="S18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8" s="35" t="e" cm="1">
        <f t="array" ref="T18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8" s="35" cm="1">
        <f t="array" ref="U18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201</v>
      </c>
      <c r="V18" s="25" cm="1">
        <f t="array" ref="V18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8" s="25" cm="1">
        <f t="array" ref="W18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8" s="25" cm="1">
        <f t="array" ref="X18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8" s="25" cm="1">
        <f t="array" ref="Y18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8" s="25" cm="1">
        <f t="array" ref="Z18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18" s="25" cm="1">
        <f t="array" ref="AA18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8" s="25" cm="1">
        <f t="array" ref="AB18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8" s="25" cm="1">
        <f t="array" ref="AC18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8" s="25" cm="1">
        <f t="array" ref="AD18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1</v>
      </c>
      <c r="AE18" s="35"/>
      <c r="AF18" s="35"/>
    </row>
    <row r="19" spans="1:32" ht="15.75" thickBot="1" x14ac:dyDescent="0.3">
      <c r="A19" s="34" t="s">
        <v>18</v>
      </c>
      <c r="B19" s="18" t="s">
        <v>20</v>
      </c>
      <c r="C19" s="15" t="s">
        <v>24</v>
      </c>
      <c r="D19" s="22">
        <v>1.8</v>
      </c>
      <c r="E19" s="22">
        <v>2.25</v>
      </c>
      <c r="F19" s="22">
        <v>180</v>
      </c>
      <c r="G19" s="19" cm="1">
        <f t="array" ref="G19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5</v>
      </c>
      <c r="H19" s="22"/>
      <c r="I19" s="24"/>
      <c r="J19" s="22"/>
      <c r="K19" s="22">
        <v>15</v>
      </c>
      <c r="L19" s="23"/>
      <c r="M19" s="35" t="e" cm="1">
        <f t="array" ref="M19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19" s="35" t="e" cm="1">
        <f t="array" ref="N19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19" s="37" t="e" cm="1">
        <f t="array" ref="O19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19" s="35" t="e" cm="1">
        <f t="array" ref="P19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19" s="35" t="e" cm="1">
        <f t="array" ref="Q19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19" s="35" t="e" cm="1">
        <f t="array" ref="R19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19" s="35" t="e" cm="1">
        <f t="array" ref="S19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19" s="35" t="e" cm="1">
        <f t="array" ref="T19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19" s="35" cm="1">
        <f t="array" ref="U19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227</v>
      </c>
      <c r="V19" s="25" cm="1">
        <f t="array" ref="V19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19" s="25" cm="1">
        <f t="array" ref="W19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19" s="25" cm="1">
        <f t="array" ref="X19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19" s="25" cm="1">
        <f t="array" ref="Y19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19" s="25" cm="1">
        <f t="array" ref="Z19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19" s="25" cm="1">
        <f t="array" ref="AA19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19" s="25" cm="1">
        <f t="array" ref="AB19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19" s="25" cm="1">
        <f t="array" ref="AC19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19" s="25" cm="1">
        <f t="array" ref="AD19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1</v>
      </c>
      <c r="AE19" s="35"/>
      <c r="AF19" s="35"/>
    </row>
    <row r="20" spans="1:32" ht="15.75" thickBot="1" x14ac:dyDescent="0.3">
      <c r="A20" s="34" t="s">
        <v>18</v>
      </c>
      <c r="B20" s="18" t="s">
        <v>20</v>
      </c>
      <c r="C20" s="15" t="s">
        <v>24</v>
      </c>
      <c r="D20" s="22">
        <v>2</v>
      </c>
      <c r="E20" s="22">
        <v>2.25</v>
      </c>
      <c r="F20" s="22">
        <v>190</v>
      </c>
      <c r="G20" s="19" cm="1">
        <f t="array" ref="G20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5</v>
      </c>
      <c r="H20" s="22"/>
      <c r="I20" s="24"/>
      <c r="J20" s="22"/>
      <c r="K20" s="22">
        <v>19</v>
      </c>
      <c r="L20" s="23"/>
      <c r="M20" s="35" t="e" cm="1">
        <f t="array" ref="M20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20" s="35" t="e" cm="1">
        <f t="array" ref="N20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20" s="37" t="e" cm="1">
        <f t="array" ref="O20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20" s="35" t="e" cm="1">
        <f t="array" ref="P20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20" s="35" t="e" cm="1">
        <f t="array" ref="Q20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20" s="35" t="e" cm="1">
        <f t="array" ref="R20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20" s="35" t="e" cm="1">
        <f t="array" ref="S20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20" s="35" t="e" cm="1">
        <f t="array" ref="T20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20" s="35" cm="1">
        <f t="array" ref="U20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244</v>
      </c>
      <c r="V20" s="25" cm="1">
        <f t="array" ref="V20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20" s="25" cm="1">
        <f t="array" ref="W20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20" s="25" cm="1">
        <f t="array" ref="X20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20" s="25" cm="1">
        <f t="array" ref="Y20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20" s="25" cm="1">
        <f t="array" ref="Z20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20" s="25" cm="1">
        <f t="array" ref="AA20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20" s="25" cm="1">
        <f t="array" ref="AB20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20" s="25" cm="1">
        <f t="array" ref="AC20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20" s="25" cm="1">
        <f t="array" ref="AD20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1</v>
      </c>
      <c r="AE20" s="35"/>
      <c r="AF20" s="35"/>
    </row>
    <row r="21" spans="1:32" x14ac:dyDescent="0.25">
      <c r="A21" s="34" t="s">
        <v>18</v>
      </c>
      <c r="B21" s="18" t="s">
        <v>20</v>
      </c>
      <c r="C21" s="15" t="s">
        <v>24</v>
      </c>
      <c r="D21" s="22">
        <v>1.6</v>
      </c>
      <c r="E21" s="22">
        <v>0.95</v>
      </c>
      <c r="F21" s="22">
        <v>200</v>
      </c>
      <c r="G21" s="19" cm="1">
        <f t="array" ref="G21">SUMPRODUCT(((Tableau4[Nature]=Tableau13[[#This Row],[Nature]])*(Tableau4[Couleur]=Tableau13[[#This Row],[Couleur]])*(_xlfn.IFS(Tableau4[[#Headers],[Coulissant]]=Tableau13[[#This Row],[Type Ouverture]],Tableau4[Coulissant],Tableau4[[#Headers],[OAF]]=Tableau13[[#This Row],[Type Ouverture]],Tableau4[OAF],Tableau4[[#Headers],[Ensemble composé]]=Tableau13[[#This Row],[Type Ouverture]],Tableau4[Ensemble composé],Tableau4[[#Headers],[VR]]=Tableau13[[#This Row],[Type Ouverture]],Tableau4[VR]))))</f>
        <v>5</v>
      </c>
      <c r="H21" s="22"/>
      <c r="I21" s="24"/>
      <c r="J21" s="22"/>
      <c r="K21" s="22">
        <v>15</v>
      </c>
      <c r="L21" s="23"/>
      <c r="M21" s="35" t="e" cm="1">
        <f t="array" ref="M21">ROUNDUP((_xlfn.IFS(Tableau13[[#This Row],[Vérif 1]]=1,Tableau13[[#This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N21" s="35" t="e" cm="1">
        <f t="array" ref="N21">ROUNDUP((_xlfn.IFS(Tableau13[[#This Row],[Vérif 2]]=1,Tableau13[[#This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O21" s="37" t="e" cm="1">
        <f t="array" ref="O21">ROUNDUP((_xlfn.IFS(Tableau13[[#This Row],[Vérif 3]]=1,Tableau13[[#This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P21" s="35" t="e" cm="1">
        <f t="array" ref="P21">ROUNDUP((_xlfn.IFS(Tableau13[[#This Row],[Vérif 4]]=1,Tableau13[[#This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Q21" s="35" t="e" cm="1">
        <f t="array" ref="Q21">ROUNDUP((_xlfn.IFS(Tableau13[[#This Row],[Vérif 5]]=1,Tableau13[[#This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R21" s="35" t="e" cm="1">
        <f t="array" ref="R21">ROUNDUP((_xlfn.IFS(Tableau13[[#This Row],[Vérif 6]]=1,Tableau13[[#This Row],[Prix base]])+(Tableau13[[#This Row],[PV couleur (%) ou (€/m2)]]*Tableau13[[#This Row],[Prix base]])+Tableau13[[#This Row],[Mortaise]]+Tableau13[[#This Row],[Vitrage ARGON]]+Tableau13[[#This Row],[Vitrage 44/2]]+Tableau13[[#This Row],[Pose VR dans coffre]]+Tableau13[[#This Row],[Poignée]])*1.05,0)</f>
        <v>#N/A</v>
      </c>
      <c r="S21" s="35" t="e" cm="1">
        <f t="array" ref="S21">ROUNDUP((_xlfn.IFS(Tableau13[[#This Row],[Vérif 7]]=1,Tableau13[[#This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T21" s="35" t="e" cm="1">
        <f t="array" ref="T21">ROUNDUP((_xlfn.IFS(Tableau13[[#This Row],[Vérif 8]]=1,Tableau13[[#This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#N/A</v>
      </c>
      <c r="U21" s="35" cm="1">
        <f t="array" ref="U21">ROUNDUP((_xlfn.IFS(Tableau13[[#This Row],[Vérif 9]]=1,Tableau13[[#This Row],[Prix base]])+(Tableau13[[#This Row],[PV couleur (%) ou (€/m2)]]*Tableau13[[#This Row],[Largeur]]*Tableau13[[#This Row],[Hauteur]])+Tableau13[[#This Row],[Mortaise]]+Tableau13[[#This Row],[Vitrage ARGON]]+Tableau13[[#This Row],[Vitrage 44/2]]+Tableau13[[#This Row],[Pose VR dans coffre]]+Tableau13[[#This Row],[Poignée]])*1.05,0)</f>
        <v>234</v>
      </c>
      <c r="V21" s="25" cm="1">
        <f t="array" ref="V21">SUMPRODUCT((Tableau13[Nature]="pvc")*(Tableau13[Type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W21" s="25" cm="1">
        <f t="array" ref="W21">SUMPRODUCT((Tableau13[Nature]="pvc")*(Tableau13[Type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X21" s="25" cm="1">
        <f t="array" ref="X21">SUMPRODUCT((Tableau13[Nature]="alu")*(Tableau13[Type Ouverture]="OAF")*(Tableau13[Couleur]&lt;&gt;"RAL 9016")*(Tableau13[Largeur]=Tableau13[[#This Row],[Largeur]])*(Tableau13[Hauteur]=Tableau13[[#This Row],[Hauteur]])*(Tableau13[Prix base]=Tableau13[[#This Row],[Prix base]]))</f>
        <v>0</v>
      </c>
      <c r="Y21" s="25" cm="1">
        <f t="array" ref="Y21">SUMPRODUCT((Tableau13[Nature]="alu")*(Tableau13[Type Ouverture]="OAF")*(Tableau13[Couleur]="RAL 9016")*(Tableau13[Largeur]=Tableau13[[#This Row],[Largeur]])*(Tableau13[Hauteur]=Tableau13[[#This Row],[Hauteur]])*(Tableau13[Prix base]=Tableau13[[#This Row],[Prix base]]))</f>
        <v>0</v>
      </c>
      <c r="Z21" s="25" cm="1">
        <f t="array" ref="Z21">SUMPRODUCT((Tableau13[Nature]="alu")*(Tableau13[Type Ouverture]="coulissant")*(Tableau13[Couleur]&lt;&gt;"RAL 9016")*(Tableau13[Largeur]=Tableau13[[#This Row],[Largeur]])*(Tableau13[Hauteur]=Tableau13[[#This Row],[Hauteur]])*(Tableau13[Prix base]=Tableau13[[#This Row],[Prix base]]))</f>
        <v>0</v>
      </c>
      <c r="AA21" s="25" cm="1">
        <f t="array" ref="AA21">SUMPRODUCT((Tableau13[Nature]="alu")*(Tableau13[Type Ouverture]="coulissant")*(Tableau13[Couleur]="RAL 9016")*(Tableau13[Largeur]=Tableau13[[#This Row],[Largeur]])*(Tableau13[Hauteur]=Tableau13[[#This Row],[Hauteur]])*(Tableau13[Prix base]=Tableau13[[#This Row],[Prix base]]))</f>
        <v>0</v>
      </c>
      <c r="AB21" s="25" cm="1">
        <f t="array" ref="AB21">SUMPRODUCT((Tableau13[Nature]="pvc")*(Tableau13[Type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C21" s="25" cm="1">
        <f t="array" ref="AC21">SUMPRODUCT((Tableau13[Nature]="alu")*(Tableau13[Type Ouverture]="vr")*(Tableau13[Couleur]="RAL 9016")*(Tableau13[Largeur]=Tableau13[[#This Row],[Largeur]])*(Tableau13[Hauteur]=Tableau13[[#This Row],[Hauteur]])*(Tableau13[Prix base]=Tableau13[[#This Row],[Prix base]]))</f>
        <v>0</v>
      </c>
      <c r="AD21" s="25" cm="1">
        <f t="array" ref="AD21">SUMPRODUCT((Tableau13[Nature]="alu")*(Tableau13[Type Ouverture]="vr")*(Tableau13[Couleur]&lt;&gt;"RAL 9016")*(Tableau13[Largeur]=Tableau13[[#This Row],[Largeur]])*(Tableau13[Hauteur]=Tableau13[[#This Row],[Hauteur]])*(Tableau13[Prix base]=Tableau13[[#This Row],[Prix base]]))</f>
        <v>1</v>
      </c>
      <c r="AE21" s="35"/>
      <c r="AF21" s="35"/>
    </row>
    <row r="22" spans="1:32" x14ac:dyDescent="0.25">
      <c r="A22" s="38"/>
      <c r="B22" s="38"/>
      <c r="C22" s="38"/>
      <c r="D22" s="38"/>
      <c r="E22" s="38"/>
      <c r="F22" s="38"/>
      <c r="G22" s="38"/>
      <c r="H22" s="38"/>
      <c r="I22" s="39"/>
      <c r="J22" s="38"/>
      <c r="K22" s="38"/>
      <c r="L22" s="38"/>
      <c r="M22" s="35"/>
      <c r="N22" s="35"/>
      <c r="O22" s="37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</row>
    <row r="23" spans="1:32" x14ac:dyDescent="0.25">
      <c r="A23" s="38"/>
      <c r="B23" s="38"/>
      <c r="C23" s="38"/>
      <c r="D23" s="38"/>
      <c r="E23" s="38"/>
      <c r="F23" s="38"/>
      <c r="G23" s="38"/>
      <c r="H23" s="38"/>
      <c r="I23" s="39"/>
      <c r="J23" s="38"/>
      <c r="K23" s="38"/>
      <c r="L23" s="38"/>
      <c r="M23" s="35"/>
      <c r="N23" s="35"/>
      <c r="O23" s="37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</row>
    <row r="25" spans="1:32" ht="57" customHeight="1" x14ac:dyDescent="0.25">
      <c r="B25" s="49"/>
      <c r="C25" s="49"/>
    </row>
  </sheetData>
  <mergeCells count="1">
    <mergeCell ref="B25:C25"/>
  </mergeCells>
  <phoneticPr fontId="2" type="noConversion"/>
  <dataValidations count="3">
    <dataValidation type="list" allowBlank="1" showInputMessage="1" showErrorMessage="1" sqref="C2:C23" xr:uid="{2894C40B-B11A-4D07-BA3D-FC7054327B19}">
      <formula1>INDIRECT("TabCaractéristiques[couleur]")</formula1>
    </dataValidation>
    <dataValidation type="list" allowBlank="1" showInputMessage="1" showErrorMessage="1" sqref="B2:B21" xr:uid="{86923D83-70E9-4194-8F35-0465FBD4C2D3}">
      <formula1>INDIRECT("TabCaractéristiques[ouverture]")</formula1>
    </dataValidation>
    <dataValidation type="list" allowBlank="1" showInputMessage="1" showErrorMessage="1" sqref="A2:A21" xr:uid="{DB48829A-D735-4A8F-A9DA-5813C4C17E5C}">
      <formula1>INDIRECT("TabCaractéristiques[NATURE]")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F7" sqref="F7:F10"/>
    </sheetView>
  </sheetViews>
  <sheetFormatPr baseColWidth="10" defaultRowHeight="15" x14ac:dyDescent="0.25"/>
  <cols>
    <col min="1" max="1" width="27" customWidth="1"/>
    <col min="2" max="3" width="11.5703125" customWidth="1"/>
    <col min="5" max="5" width="19.42578125" customWidth="1"/>
  </cols>
  <sheetData>
    <row r="1" spans="1:6" x14ac:dyDescent="0.25">
      <c r="A1" s="1" t="s">
        <v>55</v>
      </c>
      <c r="B1" t="s">
        <v>58</v>
      </c>
      <c r="E1" s="1"/>
    </row>
    <row r="2" spans="1:6" x14ac:dyDescent="0.25">
      <c r="A2" s="1" t="s">
        <v>56</v>
      </c>
      <c r="B2" t="s">
        <v>59</v>
      </c>
    </row>
    <row r="3" spans="1:6" x14ac:dyDescent="0.25">
      <c r="A3" s="1" t="s">
        <v>57</v>
      </c>
      <c r="B3" t="s">
        <v>60</v>
      </c>
    </row>
    <row r="4" spans="1:6" x14ac:dyDescent="0.25">
      <c r="A4" s="1"/>
    </row>
    <row r="5" spans="1:6" x14ac:dyDescent="0.25">
      <c r="A5" s="1"/>
    </row>
    <row r="6" spans="1:6" x14ac:dyDescent="0.25">
      <c r="A6" s="42" t="s">
        <v>28</v>
      </c>
      <c r="B6" s="43" t="s">
        <v>21</v>
      </c>
      <c r="C6" s="43" t="s">
        <v>53</v>
      </c>
      <c r="D6" s="41" t="s">
        <v>19</v>
      </c>
      <c r="E6" s="43" t="s">
        <v>27</v>
      </c>
      <c r="F6" s="43" t="s">
        <v>20</v>
      </c>
    </row>
    <row r="7" spans="1:6" x14ac:dyDescent="0.25">
      <c r="A7" s="27" t="s">
        <v>18</v>
      </c>
      <c r="B7" s="4" t="s">
        <v>24</v>
      </c>
      <c r="C7" s="4">
        <v>0.2</v>
      </c>
      <c r="D7" s="4">
        <v>0.18</v>
      </c>
      <c r="E7" s="47"/>
      <c r="F7" s="47">
        <v>5</v>
      </c>
    </row>
    <row r="8" spans="1:6" x14ac:dyDescent="0.25">
      <c r="A8" s="27" t="s">
        <v>18</v>
      </c>
      <c r="B8" s="4" t="s">
        <v>23</v>
      </c>
      <c r="C8" s="4"/>
      <c r="D8" s="4"/>
      <c r="E8" s="4"/>
      <c r="F8" s="47">
        <v>5</v>
      </c>
    </row>
    <row r="9" spans="1:6" x14ac:dyDescent="0.25">
      <c r="A9" s="27" t="s">
        <v>26</v>
      </c>
      <c r="B9" s="4" t="s">
        <v>24</v>
      </c>
      <c r="C9" s="46"/>
      <c r="D9" s="4"/>
      <c r="E9" s="4"/>
      <c r="F9" s="47">
        <v>5</v>
      </c>
    </row>
    <row r="10" spans="1:6" x14ac:dyDescent="0.25">
      <c r="A10" s="44" t="s">
        <v>26</v>
      </c>
      <c r="B10" s="4" t="s">
        <v>23</v>
      </c>
      <c r="C10" s="45"/>
      <c r="D10" s="4"/>
      <c r="E10" s="29"/>
      <c r="F10" s="47">
        <v>5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F263-9504-458D-82AA-23972F40C105}">
  <dimension ref="A1:C5"/>
  <sheetViews>
    <sheetView workbookViewId="0">
      <selection activeCell="C6" sqref="C6"/>
    </sheetView>
  </sheetViews>
  <sheetFormatPr baseColWidth="10" defaultRowHeight="15" x14ac:dyDescent="0.25"/>
  <cols>
    <col min="1" max="1" width="11.28515625" bestFit="1" customWidth="1"/>
    <col min="2" max="2" width="10.85546875" bestFit="1" customWidth="1"/>
    <col min="3" max="3" width="19.7109375" bestFit="1" customWidth="1"/>
  </cols>
  <sheetData>
    <row r="1" spans="1:3" x14ac:dyDescent="0.25">
      <c r="A1" t="s">
        <v>21</v>
      </c>
      <c r="B1" t="s">
        <v>28</v>
      </c>
      <c r="C1" t="s">
        <v>31</v>
      </c>
    </row>
    <row r="2" spans="1:3" x14ac:dyDescent="0.25">
      <c r="A2" s="25" t="s">
        <v>22</v>
      </c>
      <c r="B2" s="25" t="s">
        <v>18</v>
      </c>
      <c r="C2" s="25" t="s">
        <v>19</v>
      </c>
    </row>
    <row r="3" spans="1:3" x14ac:dyDescent="0.25">
      <c r="A3" s="25" t="s">
        <v>23</v>
      </c>
      <c r="B3" s="25" t="s">
        <v>26</v>
      </c>
      <c r="C3" s="25" t="s">
        <v>53</v>
      </c>
    </row>
    <row r="4" spans="1:3" x14ac:dyDescent="0.25">
      <c r="A4" s="25" t="s">
        <v>24</v>
      </c>
      <c r="B4" s="25"/>
      <c r="C4" s="25" t="s">
        <v>27</v>
      </c>
    </row>
    <row r="5" spans="1:3" x14ac:dyDescent="0.25">
      <c r="A5" s="25"/>
      <c r="B5" s="25"/>
      <c r="C5" s="25" t="s">
        <v>20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939E5C-CCCF-4AEB-BB75-2CFB1E0558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Feuil2 (2)</vt:lpstr>
      <vt:lpstr>Feuil6</vt:lpstr>
      <vt:lpstr>Liste_hauteur</vt:lpstr>
      <vt:lpstr>Liste_largeur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2020-03-30T11:27:44Z</dcterms:created>
  <dcterms:modified xsi:type="dcterms:W3CDTF">2020-04-04T12:35:09Z</dcterms:modified>
</cp:coreProperties>
</file>