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92.168.123.2\utilisateurs$\jmtremblay\Mes documents\"/>
    </mc:Choice>
  </mc:AlternateContent>
  <xr:revisionPtr revIDLastSave="0" documentId="13_ncr:1_{7C9008C8-DE69-4DF7-B1DA-B1406AF8E876}" xr6:coauthVersionLast="47" xr6:coauthVersionMax="47" xr10:uidLastSave="{00000000-0000-0000-0000-000000000000}"/>
  <bookViews>
    <workbookView xWindow="-108" yWindow="-108" windowWidth="23256" windowHeight="12456" activeTab="7" xr2:uid="{CB2F779C-0000-405A-827C-0634E05FA5AB}"/>
  </bookViews>
  <sheets>
    <sheet name="Dimanche" sheetId="1" r:id="rId1"/>
    <sheet name="Lundi" sheetId="3" r:id="rId2"/>
    <sheet name="Mardi" sheetId="5" r:id="rId3"/>
    <sheet name="Mercredi" sheetId="6" r:id="rId4"/>
    <sheet name="Jeudi" sheetId="4" r:id="rId5"/>
    <sheet name="Vendredi" sheetId="7" r:id="rId6"/>
    <sheet name="Samedi" sheetId="8" r:id="rId7"/>
    <sheet name="Rapport Hebdo" sheetId="9" r:id="rId8"/>
    <sheet name="CALCUL" sheetId="10" r:id="rId9"/>
    <sheet name="DONNÉES" sheetId="2" r:id="rId10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C7" i="5"/>
  <c r="C7" i="6"/>
  <c r="C7" i="4"/>
  <c r="C7" i="7"/>
  <c r="C7" i="8"/>
  <c r="D7" i="3"/>
  <c r="D7" i="5" s="1"/>
  <c r="D7" i="6" s="1"/>
  <c r="D7" i="4" s="1"/>
  <c r="D7" i="7" s="1"/>
  <c r="D7" i="8" s="1"/>
  <c r="E10" i="1"/>
  <c r="E10" i="3"/>
  <c r="E10" i="5"/>
  <c r="E10" i="6"/>
  <c r="E10" i="4"/>
  <c r="E10" i="7"/>
  <c r="E10" i="8"/>
  <c r="X12" i="7"/>
  <c r="X13" i="7"/>
  <c r="X14" i="7"/>
  <c r="X15" i="7"/>
  <c r="X16" i="7"/>
  <c r="X17" i="7"/>
  <c r="X18" i="7"/>
  <c r="X19" i="7"/>
  <c r="X20" i="7"/>
  <c r="X21" i="7"/>
  <c r="X22" i="7"/>
  <c r="X23" i="7"/>
  <c r="X24" i="7"/>
  <c r="X25" i="7"/>
  <c r="X26" i="7"/>
  <c r="X27" i="7"/>
  <c r="X28" i="7"/>
  <c r="X29" i="7"/>
  <c r="X30" i="7"/>
  <c r="X31" i="7"/>
  <c r="X32" i="7"/>
  <c r="X33" i="7"/>
  <c r="X34" i="7"/>
  <c r="X35" i="7"/>
  <c r="X36" i="7"/>
  <c r="X37" i="7"/>
  <c r="W12" i="7"/>
  <c r="W13" i="7"/>
  <c r="W14" i="7"/>
  <c r="W15" i="7"/>
  <c r="W16" i="7"/>
  <c r="W17" i="7"/>
  <c r="W18" i="7"/>
  <c r="W19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35" i="7"/>
  <c r="W36" i="7"/>
  <c r="W37" i="7"/>
  <c r="W11" i="7"/>
  <c r="X11" i="7"/>
  <c r="X10" i="7"/>
  <c r="W10" i="7"/>
  <c r="X37" i="8"/>
  <c r="W37" i="8"/>
  <c r="E37" i="8"/>
  <c r="C37" i="8"/>
  <c r="A37" i="8"/>
  <c r="X36" i="8"/>
  <c r="W36" i="8"/>
  <c r="E36" i="8"/>
  <c r="C36" i="8"/>
  <c r="A36" i="8"/>
  <c r="X35" i="8"/>
  <c r="W35" i="8"/>
  <c r="E35" i="8"/>
  <c r="C35" i="8"/>
  <c r="A35" i="8"/>
  <c r="X34" i="8"/>
  <c r="W34" i="8"/>
  <c r="E34" i="8"/>
  <c r="C34" i="8"/>
  <c r="A34" i="8"/>
  <c r="X33" i="8"/>
  <c r="W33" i="8"/>
  <c r="E33" i="8"/>
  <c r="C33" i="8"/>
  <c r="A33" i="8"/>
  <c r="X32" i="8"/>
  <c r="W32" i="8"/>
  <c r="E32" i="8"/>
  <c r="C32" i="8"/>
  <c r="A32" i="8"/>
  <c r="X31" i="8"/>
  <c r="W31" i="8"/>
  <c r="E31" i="8"/>
  <c r="C31" i="8"/>
  <c r="A31" i="8"/>
  <c r="X30" i="8"/>
  <c r="W30" i="8"/>
  <c r="E30" i="8"/>
  <c r="C30" i="8"/>
  <c r="A30" i="8"/>
  <c r="X29" i="8"/>
  <c r="W29" i="8"/>
  <c r="E29" i="8"/>
  <c r="C29" i="8"/>
  <c r="A29" i="8"/>
  <c r="X28" i="8"/>
  <c r="W28" i="8"/>
  <c r="E28" i="8"/>
  <c r="C28" i="8"/>
  <c r="A28" i="8"/>
  <c r="X27" i="8"/>
  <c r="W27" i="8"/>
  <c r="E27" i="8"/>
  <c r="C27" i="8"/>
  <c r="A27" i="8"/>
  <c r="X26" i="8"/>
  <c r="W26" i="8"/>
  <c r="E26" i="8"/>
  <c r="C26" i="8"/>
  <c r="A26" i="8"/>
  <c r="X25" i="8"/>
  <c r="W25" i="8"/>
  <c r="E25" i="8"/>
  <c r="C25" i="8"/>
  <c r="A25" i="8"/>
  <c r="X24" i="8"/>
  <c r="W24" i="8"/>
  <c r="E24" i="8"/>
  <c r="C24" i="8"/>
  <c r="A24" i="8"/>
  <c r="X23" i="8"/>
  <c r="W23" i="8"/>
  <c r="E23" i="8"/>
  <c r="C23" i="8"/>
  <c r="A23" i="8"/>
  <c r="X22" i="8"/>
  <c r="W22" i="8"/>
  <c r="E22" i="8"/>
  <c r="C22" i="8"/>
  <c r="A22" i="8"/>
  <c r="X21" i="8"/>
  <c r="W21" i="8"/>
  <c r="E21" i="8"/>
  <c r="C21" i="8"/>
  <c r="A21" i="8"/>
  <c r="X20" i="8"/>
  <c r="W20" i="8"/>
  <c r="E20" i="8"/>
  <c r="C20" i="8"/>
  <c r="A20" i="8"/>
  <c r="X19" i="8"/>
  <c r="W19" i="8"/>
  <c r="E19" i="8"/>
  <c r="C19" i="8"/>
  <c r="A19" i="8"/>
  <c r="X18" i="8"/>
  <c r="W18" i="8"/>
  <c r="E18" i="8"/>
  <c r="C18" i="8"/>
  <c r="A18" i="8"/>
  <c r="X17" i="8"/>
  <c r="W17" i="8"/>
  <c r="E17" i="8"/>
  <c r="C17" i="8"/>
  <c r="A17" i="8"/>
  <c r="X16" i="8"/>
  <c r="W16" i="8"/>
  <c r="E16" i="8"/>
  <c r="C16" i="8"/>
  <c r="A16" i="8"/>
  <c r="X15" i="8"/>
  <c r="W15" i="8"/>
  <c r="E15" i="8"/>
  <c r="C15" i="8"/>
  <c r="A15" i="8"/>
  <c r="X14" i="8"/>
  <c r="W14" i="8"/>
  <c r="E14" i="8"/>
  <c r="C14" i="8"/>
  <c r="A14" i="8"/>
  <c r="X13" i="8"/>
  <c r="W13" i="8"/>
  <c r="E13" i="8"/>
  <c r="C13" i="8"/>
  <c r="A13" i="8"/>
  <c r="X12" i="8"/>
  <c r="W12" i="8"/>
  <c r="E12" i="8"/>
  <c r="C12" i="8"/>
  <c r="A12" i="8"/>
  <c r="X11" i="8"/>
  <c r="W11" i="8"/>
  <c r="E11" i="8"/>
  <c r="C11" i="8"/>
  <c r="A11" i="8"/>
  <c r="X10" i="8"/>
  <c r="W10" i="8"/>
  <c r="C10" i="8"/>
  <c r="A10" i="8"/>
  <c r="E37" i="7"/>
  <c r="C37" i="7"/>
  <c r="A37" i="7"/>
  <c r="E36" i="7"/>
  <c r="C36" i="7"/>
  <c r="A36" i="7"/>
  <c r="E35" i="7"/>
  <c r="C35" i="7"/>
  <c r="A35" i="7"/>
  <c r="E34" i="7"/>
  <c r="C34" i="7"/>
  <c r="A34" i="7"/>
  <c r="E33" i="7"/>
  <c r="C33" i="7"/>
  <c r="A33" i="7"/>
  <c r="E32" i="7"/>
  <c r="C32" i="7"/>
  <c r="A32" i="7"/>
  <c r="E31" i="7"/>
  <c r="C31" i="7"/>
  <c r="A31" i="7"/>
  <c r="E30" i="7"/>
  <c r="C30" i="7"/>
  <c r="A30" i="7"/>
  <c r="E29" i="7"/>
  <c r="C29" i="7"/>
  <c r="A29" i="7"/>
  <c r="E28" i="7"/>
  <c r="C28" i="7"/>
  <c r="A28" i="7"/>
  <c r="E27" i="7"/>
  <c r="C27" i="7"/>
  <c r="A27" i="7"/>
  <c r="E26" i="7"/>
  <c r="C26" i="7"/>
  <c r="A26" i="7"/>
  <c r="E25" i="7"/>
  <c r="C25" i="7"/>
  <c r="A25" i="7"/>
  <c r="E24" i="7"/>
  <c r="C24" i="7"/>
  <c r="A24" i="7"/>
  <c r="E23" i="7"/>
  <c r="C23" i="7"/>
  <c r="A23" i="7"/>
  <c r="E22" i="7"/>
  <c r="C22" i="7"/>
  <c r="A22" i="7"/>
  <c r="E21" i="7"/>
  <c r="C21" i="7"/>
  <c r="A21" i="7"/>
  <c r="E20" i="7"/>
  <c r="C20" i="7"/>
  <c r="A20" i="7"/>
  <c r="E19" i="7"/>
  <c r="C19" i="7"/>
  <c r="A19" i="7"/>
  <c r="E18" i="7"/>
  <c r="C18" i="7"/>
  <c r="A18" i="7"/>
  <c r="E17" i="7"/>
  <c r="C17" i="7"/>
  <c r="A17" i="7"/>
  <c r="E16" i="7"/>
  <c r="C16" i="7"/>
  <c r="A16" i="7"/>
  <c r="E15" i="7"/>
  <c r="C15" i="7"/>
  <c r="A15" i="7"/>
  <c r="E14" i="7"/>
  <c r="C14" i="7"/>
  <c r="A14" i="7"/>
  <c r="E13" i="7"/>
  <c r="C13" i="7"/>
  <c r="A13" i="7"/>
  <c r="E12" i="7"/>
  <c r="C12" i="7"/>
  <c r="A12" i="7"/>
  <c r="E11" i="7"/>
  <c r="C11" i="7"/>
  <c r="A11" i="7"/>
  <c r="C10" i="7"/>
  <c r="A10" i="7"/>
  <c r="X37" i="6"/>
  <c r="W37" i="6"/>
  <c r="E37" i="6"/>
  <c r="C37" i="6"/>
  <c r="A37" i="6"/>
  <c r="X36" i="6"/>
  <c r="W36" i="6"/>
  <c r="E36" i="6"/>
  <c r="C36" i="6"/>
  <c r="A36" i="6"/>
  <c r="X35" i="6"/>
  <c r="W35" i="6"/>
  <c r="E35" i="6"/>
  <c r="C35" i="6"/>
  <c r="A35" i="6"/>
  <c r="X34" i="6"/>
  <c r="W34" i="6"/>
  <c r="E34" i="6"/>
  <c r="C34" i="6"/>
  <c r="A34" i="6"/>
  <c r="X33" i="6"/>
  <c r="W33" i="6"/>
  <c r="E33" i="6"/>
  <c r="C33" i="6"/>
  <c r="A33" i="6"/>
  <c r="X32" i="6"/>
  <c r="W32" i="6"/>
  <c r="E32" i="6"/>
  <c r="C32" i="6"/>
  <c r="A32" i="6"/>
  <c r="X31" i="6"/>
  <c r="W31" i="6"/>
  <c r="E31" i="6"/>
  <c r="C31" i="6"/>
  <c r="A31" i="6"/>
  <c r="X30" i="6"/>
  <c r="W30" i="6"/>
  <c r="E30" i="6"/>
  <c r="C30" i="6"/>
  <c r="A30" i="6"/>
  <c r="X29" i="6"/>
  <c r="W29" i="6"/>
  <c r="E29" i="6"/>
  <c r="C29" i="6"/>
  <c r="A29" i="6"/>
  <c r="X28" i="6"/>
  <c r="W28" i="6"/>
  <c r="E28" i="6"/>
  <c r="C28" i="6"/>
  <c r="A28" i="6"/>
  <c r="X27" i="6"/>
  <c r="W27" i="6"/>
  <c r="E27" i="6"/>
  <c r="C27" i="6"/>
  <c r="A27" i="6"/>
  <c r="X26" i="6"/>
  <c r="W26" i="6"/>
  <c r="E26" i="6"/>
  <c r="C26" i="6"/>
  <c r="A26" i="6"/>
  <c r="X25" i="6"/>
  <c r="W25" i="6"/>
  <c r="E25" i="6"/>
  <c r="C25" i="6"/>
  <c r="A25" i="6"/>
  <c r="X24" i="6"/>
  <c r="W24" i="6"/>
  <c r="E24" i="6"/>
  <c r="C24" i="6"/>
  <c r="A24" i="6"/>
  <c r="X23" i="6"/>
  <c r="W23" i="6"/>
  <c r="E23" i="6"/>
  <c r="C23" i="6"/>
  <c r="A23" i="6"/>
  <c r="X22" i="6"/>
  <c r="W22" i="6"/>
  <c r="E22" i="6"/>
  <c r="C22" i="6"/>
  <c r="A22" i="6"/>
  <c r="X21" i="6"/>
  <c r="W21" i="6"/>
  <c r="E21" i="6"/>
  <c r="C21" i="6"/>
  <c r="A21" i="6"/>
  <c r="X20" i="6"/>
  <c r="W20" i="6"/>
  <c r="E20" i="6"/>
  <c r="C20" i="6"/>
  <c r="A20" i="6"/>
  <c r="X19" i="6"/>
  <c r="W19" i="6"/>
  <c r="E19" i="6"/>
  <c r="C19" i="6"/>
  <c r="A19" i="6"/>
  <c r="X18" i="6"/>
  <c r="W18" i="6"/>
  <c r="E18" i="6"/>
  <c r="C18" i="6"/>
  <c r="A18" i="6"/>
  <c r="X17" i="6"/>
  <c r="W17" i="6"/>
  <c r="E17" i="6"/>
  <c r="C17" i="6"/>
  <c r="A17" i="6"/>
  <c r="X16" i="6"/>
  <c r="W16" i="6"/>
  <c r="E16" i="6"/>
  <c r="C16" i="6"/>
  <c r="A16" i="6"/>
  <c r="X15" i="6"/>
  <c r="W15" i="6"/>
  <c r="E15" i="6"/>
  <c r="C15" i="6"/>
  <c r="A15" i="6"/>
  <c r="X14" i="6"/>
  <c r="W14" i="6"/>
  <c r="E14" i="6"/>
  <c r="C14" i="6"/>
  <c r="A14" i="6"/>
  <c r="X13" i="6"/>
  <c r="W13" i="6"/>
  <c r="E13" i="6"/>
  <c r="C13" i="6"/>
  <c r="A13" i="6"/>
  <c r="X12" i="6"/>
  <c r="W12" i="6"/>
  <c r="E12" i="6"/>
  <c r="C12" i="6"/>
  <c r="A12" i="6"/>
  <c r="X11" i="6"/>
  <c r="W11" i="6"/>
  <c r="E11" i="6"/>
  <c r="C11" i="6"/>
  <c r="A11" i="6"/>
  <c r="X10" i="6"/>
  <c r="W10" i="6"/>
  <c r="C10" i="6"/>
  <c r="A10" i="6"/>
  <c r="X37" i="5"/>
  <c r="W37" i="5"/>
  <c r="E37" i="5"/>
  <c r="C37" i="5"/>
  <c r="A37" i="5"/>
  <c r="X36" i="5"/>
  <c r="W36" i="5"/>
  <c r="E36" i="5"/>
  <c r="C36" i="5"/>
  <c r="A36" i="5"/>
  <c r="X35" i="5"/>
  <c r="W35" i="5"/>
  <c r="E35" i="5"/>
  <c r="C35" i="5"/>
  <c r="A35" i="5"/>
  <c r="X34" i="5"/>
  <c r="W34" i="5"/>
  <c r="E34" i="5"/>
  <c r="C34" i="5"/>
  <c r="A34" i="5"/>
  <c r="X33" i="5"/>
  <c r="W33" i="5"/>
  <c r="E33" i="5"/>
  <c r="C33" i="5"/>
  <c r="A33" i="5"/>
  <c r="X32" i="5"/>
  <c r="W32" i="5"/>
  <c r="E32" i="5"/>
  <c r="C32" i="5"/>
  <c r="A32" i="5"/>
  <c r="X31" i="5"/>
  <c r="W31" i="5"/>
  <c r="E31" i="5"/>
  <c r="C31" i="5"/>
  <c r="A31" i="5"/>
  <c r="X30" i="5"/>
  <c r="W30" i="5"/>
  <c r="E30" i="5"/>
  <c r="C30" i="5"/>
  <c r="A30" i="5"/>
  <c r="X29" i="5"/>
  <c r="W29" i="5"/>
  <c r="E29" i="5"/>
  <c r="C29" i="5"/>
  <c r="A29" i="5"/>
  <c r="X28" i="5"/>
  <c r="W28" i="5"/>
  <c r="E28" i="5"/>
  <c r="C28" i="5"/>
  <c r="A28" i="5"/>
  <c r="X27" i="5"/>
  <c r="W27" i="5"/>
  <c r="E27" i="5"/>
  <c r="C27" i="5"/>
  <c r="A27" i="5"/>
  <c r="X26" i="5"/>
  <c r="W26" i="5"/>
  <c r="E26" i="5"/>
  <c r="C26" i="5"/>
  <c r="A26" i="5"/>
  <c r="X25" i="5"/>
  <c r="W25" i="5"/>
  <c r="E25" i="5"/>
  <c r="C25" i="5"/>
  <c r="A25" i="5"/>
  <c r="X24" i="5"/>
  <c r="W24" i="5"/>
  <c r="E24" i="5"/>
  <c r="C24" i="5"/>
  <c r="A24" i="5"/>
  <c r="X23" i="5"/>
  <c r="W23" i="5"/>
  <c r="E23" i="5"/>
  <c r="C23" i="5"/>
  <c r="A23" i="5"/>
  <c r="X22" i="5"/>
  <c r="W22" i="5"/>
  <c r="E22" i="5"/>
  <c r="C22" i="5"/>
  <c r="A22" i="5"/>
  <c r="X21" i="5"/>
  <c r="W21" i="5"/>
  <c r="E21" i="5"/>
  <c r="C21" i="5"/>
  <c r="A21" i="5"/>
  <c r="X20" i="5"/>
  <c r="W20" i="5"/>
  <c r="E20" i="5"/>
  <c r="C20" i="5"/>
  <c r="A20" i="5"/>
  <c r="X19" i="5"/>
  <c r="W19" i="5"/>
  <c r="E19" i="5"/>
  <c r="C19" i="5"/>
  <c r="A19" i="5"/>
  <c r="X18" i="5"/>
  <c r="W18" i="5"/>
  <c r="E18" i="5"/>
  <c r="C18" i="5"/>
  <c r="A18" i="5"/>
  <c r="X17" i="5"/>
  <c r="W17" i="5"/>
  <c r="E17" i="5"/>
  <c r="C17" i="5"/>
  <c r="A17" i="5"/>
  <c r="X16" i="5"/>
  <c r="W16" i="5"/>
  <c r="E16" i="5"/>
  <c r="C16" i="5"/>
  <c r="A16" i="5"/>
  <c r="X15" i="5"/>
  <c r="W15" i="5"/>
  <c r="E15" i="5"/>
  <c r="C15" i="5"/>
  <c r="A15" i="5"/>
  <c r="X14" i="5"/>
  <c r="W14" i="5"/>
  <c r="E14" i="5"/>
  <c r="C14" i="5"/>
  <c r="A14" i="5"/>
  <c r="X13" i="5"/>
  <c r="W13" i="5"/>
  <c r="E13" i="5"/>
  <c r="C13" i="5"/>
  <c r="A13" i="5"/>
  <c r="X12" i="5"/>
  <c r="W12" i="5"/>
  <c r="E12" i="5"/>
  <c r="C12" i="5"/>
  <c r="A12" i="5"/>
  <c r="X11" i="5"/>
  <c r="W11" i="5"/>
  <c r="E11" i="5"/>
  <c r="C11" i="5"/>
  <c r="A11" i="5"/>
  <c r="X10" i="5"/>
  <c r="W10" i="5"/>
  <c r="C10" i="5"/>
  <c r="A10" i="5"/>
  <c r="X37" i="4"/>
  <c r="W37" i="4"/>
  <c r="E37" i="4"/>
  <c r="C37" i="4"/>
  <c r="A37" i="4"/>
  <c r="X36" i="4"/>
  <c r="W36" i="4"/>
  <c r="E36" i="4"/>
  <c r="C36" i="4"/>
  <c r="A36" i="4"/>
  <c r="X35" i="4"/>
  <c r="W35" i="4"/>
  <c r="E35" i="4"/>
  <c r="C35" i="4"/>
  <c r="A35" i="4"/>
  <c r="X34" i="4"/>
  <c r="W34" i="4"/>
  <c r="E34" i="4"/>
  <c r="C34" i="4"/>
  <c r="A34" i="4"/>
  <c r="X33" i="4"/>
  <c r="W33" i="4"/>
  <c r="E33" i="4"/>
  <c r="C33" i="4"/>
  <c r="A33" i="4"/>
  <c r="X32" i="4"/>
  <c r="W32" i="4"/>
  <c r="E32" i="4"/>
  <c r="C32" i="4"/>
  <c r="A32" i="4"/>
  <c r="X31" i="4"/>
  <c r="W31" i="4"/>
  <c r="E31" i="4"/>
  <c r="C31" i="4"/>
  <c r="A31" i="4"/>
  <c r="X30" i="4"/>
  <c r="W30" i="4"/>
  <c r="E30" i="4"/>
  <c r="C30" i="4"/>
  <c r="A30" i="4"/>
  <c r="X29" i="4"/>
  <c r="W29" i="4"/>
  <c r="E29" i="4"/>
  <c r="C29" i="4"/>
  <c r="A29" i="4"/>
  <c r="X28" i="4"/>
  <c r="W28" i="4"/>
  <c r="E28" i="4"/>
  <c r="C28" i="4"/>
  <c r="A28" i="4"/>
  <c r="X27" i="4"/>
  <c r="W27" i="4"/>
  <c r="E27" i="4"/>
  <c r="C27" i="4"/>
  <c r="A27" i="4"/>
  <c r="X26" i="4"/>
  <c r="W26" i="4"/>
  <c r="E26" i="4"/>
  <c r="C26" i="4"/>
  <c r="A26" i="4"/>
  <c r="X25" i="4"/>
  <c r="W25" i="4"/>
  <c r="E25" i="4"/>
  <c r="C25" i="4"/>
  <c r="A25" i="4"/>
  <c r="X24" i="4"/>
  <c r="W24" i="4"/>
  <c r="E24" i="4"/>
  <c r="C24" i="4"/>
  <c r="A24" i="4"/>
  <c r="X23" i="4"/>
  <c r="W23" i="4"/>
  <c r="E23" i="4"/>
  <c r="C23" i="4"/>
  <c r="A23" i="4"/>
  <c r="X22" i="4"/>
  <c r="W22" i="4"/>
  <c r="E22" i="4"/>
  <c r="C22" i="4"/>
  <c r="A22" i="4"/>
  <c r="X21" i="4"/>
  <c r="W21" i="4"/>
  <c r="E21" i="4"/>
  <c r="C21" i="4"/>
  <c r="A21" i="4"/>
  <c r="X20" i="4"/>
  <c r="W20" i="4"/>
  <c r="E20" i="4"/>
  <c r="C20" i="4"/>
  <c r="A20" i="4"/>
  <c r="X19" i="4"/>
  <c r="W19" i="4"/>
  <c r="E19" i="4"/>
  <c r="C19" i="4"/>
  <c r="A19" i="4"/>
  <c r="X18" i="4"/>
  <c r="W18" i="4"/>
  <c r="E18" i="4"/>
  <c r="C18" i="4"/>
  <c r="A18" i="4"/>
  <c r="X17" i="4"/>
  <c r="W17" i="4"/>
  <c r="E17" i="4"/>
  <c r="C17" i="4"/>
  <c r="A17" i="4"/>
  <c r="X16" i="4"/>
  <c r="W16" i="4"/>
  <c r="E16" i="4"/>
  <c r="C16" i="4"/>
  <c r="A16" i="4"/>
  <c r="X15" i="4"/>
  <c r="W15" i="4"/>
  <c r="E15" i="4"/>
  <c r="C15" i="4"/>
  <c r="A15" i="4"/>
  <c r="X14" i="4"/>
  <c r="W14" i="4"/>
  <c r="E14" i="4"/>
  <c r="C14" i="4"/>
  <c r="A14" i="4"/>
  <c r="X13" i="4"/>
  <c r="W13" i="4"/>
  <c r="E13" i="4"/>
  <c r="C13" i="4"/>
  <c r="A13" i="4"/>
  <c r="X12" i="4"/>
  <c r="W12" i="4"/>
  <c r="E12" i="4"/>
  <c r="C12" i="4"/>
  <c r="A12" i="4"/>
  <c r="X11" i="4"/>
  <c r="W11" i="4"/>
  <c r="E11" i="4"/>
  <c r="C11" i="4"/>
  <c r="A11" i="4"/>
  <c r="X10" i="4"/>
  <c r="W10" i="4"/>
  <c r="C10" i="4"/>
  <c r="A10" i="4"/>
  <c r="C10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11" i="1"/>
  <c r="A10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11" i="1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11" i="3"/>
  <c r="A10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11" i="3"/>
  <c r="C10" i="3"/>
  <c r="X37" i="3"/>
  <c r="W37" i="3"/>
  <c r="E37" i="3"/>
  <c r="X36" i="3"/>
  <c r="W36" i="3"/>
  <c r="E36" i="3"/>
  <c r="X35" i="3"/>
  <c r="W35" i="3"/>
  <c r="E35" i="3"/>
  <c r="X34" i="3"/>
  <c r="W34" i="3"/>
  <c r="E34" i="3"/>
  <c r="X33" i="3"/>
  <c r="W33" i="3"/>
  <c r="E33" i="3"/>
  <c r="X32" i="3"/>
  <c r="W32" i="3"/>
  <c r="E32" i="3"/>
  <c r="X31" i="3"/>
  <c r="W31" i="3"/>
  <c r="E31" i="3"/>
  <c r="X30" i="3"/>
  <c r="W30" i="3"/>
  <c r="E30" i="3"/>
  <c r="X29" i="3"/>
  <c r="W29" i="3"/>
  <c r="E29" i="3"/>
  <c r="X28" i="3"/>
  <c r="W28" i="3"/>
  <c r="E28" i="3"/>
  <c r="X27" i="3"/>
  <c r="W27" i="3"/>
  <c r="E27" i="3"/>
  <c r="X26" i="3"/>
  <c r="W26" i="3"/>
  <c r="E26" i="3"/>
  <c r="X25" i="3"/>
  <c r="W25" i="3"/>
  <c r="E25" i="3"/>
  <c r="X24" i="3"/>
  <c r="W24" i="3"/>
  <c r="E24" i="3"/>
  <c r="X23" i="3"/>
  <c r="W23" i="3"/>
  <c r="E23" i="3"/>
  <c r="X22" i="3"/>
  <c r="W22" i="3"/>
  <c r="E22" i="3"/>
  <c r="X21" i="3"/>
  <c r="W21" i="3"/>
  <c r="E21" i="3"/>
  <c r="X20" i="3"/>
  <c r="W20" i="3"/>
  <c r="E20" i="3"/>
  <c r="X19" i="3"/>
  <c r="W19" i="3"/>
  <c r="E19" i="3"/>
  <c r="X18" i="3"/>
  <c r="W18" i="3"/>
  <c r="E18" i="3"/>
  <c r="X17" i="3"/>
  <c r="W17" i="3"/>
  <c r="E17" i="3"/>
  <c r="X16" i="3"/>
  <c r="W16" i="3"/>
  <c r="E16" i="3"/>
  <c r="X15" i="3"/>
  <c r="W15" i="3"/>
  <c r="E15" i="3"/>
  <c r="X14" i="3"/>
  <c r="W14" i="3"/>
  <c r="E14" i="3"/>
  <c r="X13" i="3"/>
  <c r="W13" i="3"/>
  <c r="E13" i="3"/>
  <c r="X12" i="3"/>
  <c r="W12" i="3"/>
  <c r="E12" i="3"/>
  <c r="X11" i="3"/>
  <c r="W11" i="3"/>
  <c r="E11" i="3"/>
  <c r="X10" i="3"/>
  <c r="W10" i="3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11" i="1"/>
  <c r="X32" i="1"/>
  <c r="W32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3" i="1"/>
  <c r="X34" i="1"/>
  <c r="X35" i="1"/>
  <c r="X36" i="1"/>
  <c r="X37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3" i="1"/>
  <c r="W34" i="1"/>
  <c r="W35" i="1"/>
  <c r="W36" i="1"/>
  <c r="W37" i="1"/>
  <c r="W10" i="1"/>
  <c r="X10" i="1"/>
  <c r="W38" i="1" l="1"/>
  <c r="W38" i="8"/>
  <c r="X38" i="8"/>
  <c r="X38" i="7"/>
  <c r="W38" i="4"/>
  <c r="X38" i="4"/>
  <c r="X38" i="6"/>
  <c r="W38" i="6"/>
  <c r="W38" i="5"/>
  <c r="X38" i="5"/>
  <c r="W38" i="7"/>
  <c r="W38" i="3"/>
  <c r="X38" i="3"/>
  <c r="X38" i="1"/>
</calcChain>
</file>

<file path=xl/sharedStrings.xml><?xml version="1.0" encoding="utf-8"?>
<sst xmlns="http://schemas.openxmlformats.org/spreadsheetml/2006/main" count="760" uniqueCount="409">
  <si>
    <t>EMPLOYÉS</t>
  </si>
  <si>
    <t>MÉTIER</t>
  </si>
  <si>
    <t>MACHINE</t>
  </si>
  <si>
    <t>NO. EMPL.</t>
  </si>
  <si>
    <t>PHASES D'ACTIVITÉES</t>
  </si>
  <si>
    <t>Code</t>
  </si>
  <si>
    <t>Description</t>
  </si>
  <si>
    <t>Type</t>
  </si>
  <si>
    <t>01000</t>
  </si>
  <si>
    <t>** ORGANISATION DE CHANTIER</t>
  </si>
  <si>
    <t>Section</t>
  </si>
  <si>
    <t>01100</t>
  </si>
  <si>
    <t>* MAIN DOEUVRE ET ÉQUIPEMENT</t>
  </si>
  <si>
    <t>Phase</t>
  </si>
  <si>
    <t>01110</t>
  </si>
  <si>
    <t>01110 - M-O NON RÉPARTIS GESTION - travail sur tout le chantier (secrétaire, surintendantà)</t>
  </si>
  <si>
    <t>Activité</t>
  </si>
  <si>
    <t>01115</t>
  </si>
  <si>
    <t>01115 - M-O NON RÉPARTIS AUTRE - travail sur tout le chantier (loader de service...)</t>
  </si>
  <si>
    <t>01116</t>
  </si>
  <si>
    <t>01116 - M-O NON RÉPARTIS ARPENTAGE</t>
  </si>
  <si>
    <t>01120</t>
  </si>
  <si>
    <t>01120 - M-O INDIRECT - Bureau pour le projet (Chargé de projet, achat, analyses)</t>
  </si>
  <si>
    <t>01125</t>
  </si>
  <si>
    <t>01125 - PENSION ET FRAIS DE DEPLACEMENT</t>
  </si>
  <si>
    <t>01130</t>
  </si>
  <si>
    <t>01130 - FORMATION / PAUSE SANTÉ-SÉCURITÉ</t>
  </si>
  <si>
    <t>01170</t>
  </si>
  <si>
    <t>01170 - MOBILISATION / TRANSPORT / COMMISSIONNAIRE</t>
  </si>
  <si>
    <t>01300</t>
  </si>
  <si>
    <t>* FONCTIONNEMENT</t>
  </si>
  <si>
    <t>01310</t>
  </si>
  <si>
    <t>01310 - ÉQUIPEMENT DE SÉCURITÉ ET INCENDIE</t>
  </si>
  <si>
    <t>01320</t>
  </si>
  <si>
    <t>01320 - OUTILLAGES GÉNÉRAL (tournevis, marteau, clé, torche)</t>
  </si>
  <si>
    <t>01330</t>
  </si>
  <si>
    <t>01330 - CONSOMMABLE GÉNÉRAL (quincaillerie, boulon, peinture)</t>
  </si>
  <si>
    <t>01340</t>
  </si>
  <si>
    <t>01340 - STOCK PIÈCES POUR ÉQUIPEMENT (dent de godet, filtreur, balais à neige) (=D)</t>
  </si>
  <si>
    <t>01341</t>
  </si>
  <si>
    <t>01341 - STOCK PIÈCES POUR SOUDURE (plaque d'acier, beam)</t>
  </si>
  <si>
    <t>01342</t>
  </si>
  <si>
    <t>01342 - STOCK DIESEL, GRAISSES, HUILES, ESSENCE, PROPANE</t>
  </si>
  <si>
    <t>01360</t>
  </si>
  <si>
    <t>01360 - ENTRETIENT RÉPARATION MÉCANIQUE ET SOUDURE</t>
  </si>
  <si>
    <t>01370</t>
  </si>
  <si>
    <t>01370 - ACHAT ET RÉPARATION DE PNEUS</t>
  </si>
  <si>
    <t>01380</t>
  </si>
  <si>
    <t>01380 - ABAT POUSSIERE - CAMION À EAU</t>
  </si>
  <si>
    <t>01390</t>
  </si>
  <si>
    <t>01390 - COVID</t>
  </si>
  <si>
    <t>01600</t>
  </si>
  <si>
    <t>* BUREAU / GESTION</t>
  </si>
  <si>
    <t>01610</t>
  </si>
  <si>
    <t>01610 - ROULOTTE, BATIMENT, TERRAIN, TOILETTE, ENTREPÔT (LOC. OU INT)</t>
  </si>
  <si>
    <t>01620</t>
  </si>
  <si>
    <t>01620 - ENTRETIENT RÉPARATION BÂTIMENT</t>
  </si>
  <si>
    <t>01621</t>
  </si>
  <si>
    <t>01621 - ENTRETIENT RÉPRATION COURS, CHANTIER, DÉNEIGEMENT</t>
  </si>
  <si>
    <t>01630</t>
  </si>
  <si>
    <t>01630 - AFFICHAGE, PANCARTE, INFORMATIONS, COLLANTS</t>
  </si>
  <si>
    <t>01640</t>
  </si>
  <si>
    <t>01640 - MOBILIER DE BUREAU (Table, chaise)</t>
  </si>
  <si>
    <t>01650</t>
  </si>
  <si>
    <t>01650 - PAPETERIE</t>
  </si>
  <si>
    <t>01660</t>
  </si>
  <si>
    <t>01660 - TÉLÉCOMUNICATION (facuture réseau =D)</t>
  </si>
  <si>
    <t>01670</t>
  </si>
  <si>
    <t>01670 - ELECTRICITE POUR TRAVAUX (facture électrique = D)</t>
  </si>
  <si>
    <t>01675</t>
  </si>
  <si>
    <t>01675 - PROPANE, HUILE CHAUFFAGE BÂTIMENT (facture chauffage = D)</t>
  </si>
  <si>
    <t>01680</t>
  </si>
  <si>
    <t>01680 - GESTION DES DECHETS (Frais dépotoire = D)</t>
  </si>
  <si>
    <t>01690</t>
  </si>
  <si>
    <t>01690 - CAUTION</t>
  </si>
  <si>
    <t>01695</t>
  </si>
  <si>
    <t>01695 - ASSURANCES</t>
  </si>
  <si>
    <t>01701</t>
  </si>
  <si>
    <t>01701 - TAXES ET PERMIS</t>
  </si>
  <si>
    <t>01705</t>
  </si>
  <si>
    <t>01705 - AMENDES, PERTE, DOMMAGE-RECLAMATION</t>
  </si>
  <si>
    <t>01710</t>
  </si>
  <si>
    <t>01710 - HONORAIRES PROFESSIONNELS CHANTIER</t>
  </si>
  <si>
    <t>01715</t>
  </si>
  <si>
    <t>01715 - FRAIS DE LABORATOIRE</t>
  </si>
  <si>
    <t>01720</t>
  </si>
  <si>
    <t>01720 - Honoraires professionnels (autres que chantier, avocats.....)</t>
  </si>
  <si>
    <t>01800</t>
  </si>
  <si>
    <t>* ADMIN</t>
  </si>
  <si>
    <t>01810</t>
  </si>
  <si>
    <t>ADMINISTRATION ET PROFIT</t>
  </si>
  <si>
    <t>01815</t>
  </si>
  <si>
    <t>REVENU CONTRAT - bordereau</t>
  </si>
  <si>
    <t>01820</t>
  </si>
  <si>
    <t>REVENU HORS CONTRAT</t>
  </si>
  <si>
    <t>02000</t>
  </si>
  <si>
    <t>** TERRASSEMENT</t>
  </si>
  <si>
    <t>02100</t>
  </si>
  <si>
    <t>* DÉBLAI / REMBLAI</t>
  </si>
  <si>
    <t>02110</t>
  </si>
  <si>
    <t>02110 - DEBLAI 1ERE CLASSE</t>
  </si>
  <si>
    <t>02120</t>
  </si>
  <si>
    <t>02120 - DEBLAI 2E CLASSE</t>
  </si>
  <si>
    <t>02130</t>
  </si>
  <si>
    <t>02130 - EMPRUNT / REMBLAI</t>
  </si>
  <si>
    <t>02140</t>
  </si>
  <si>
    <t>02140 - REMBLAIS COUCHE  MG-112</t>
  </si>
  <si>
    <t>02141</t>
  </si>
  <si>
    <t>02141 - REMBLAIS COUCHE MG-20</t>
  </si>
  <si>
    <t>02142</t>
  </si>
  <si>
    <t>02142 - REMBLAIS COUCHE MG-56</t>
  </si>
  <si>
    <t>02150</t>
  </si>
  <si>
    <t>02150 - REVÊTEMENT DE PROTECTION</t>
  </si>
  <si>
    <t>02155</t>
  </si>
  <si>
    <t>02155 - MATERIEL CONTAMINÉ</t>
  </si>
  <si>
    <t>02160</t>
  </si>
  <si>
    <t>02160 - BASSINS DE RÉTENTIONS</t>
  </si>
  <si>
    <t>02170</t>
  </si>
  <si>
    <t>02170 - CONCASSAGE MG-80</t>
  </si>
  <si>
    <t>02171</t>
  </si>
  <si>
    <t>02171 - CONCASSAGE MG-20</t>
  </si>
  <si>
    <t>02172</t>
  </si>
  <si>
    <t>02172 - CONCASSAGE MG-56</t>
  </si>
  <si>
    <t>02173</t>
  </si>
  <si>
    <t>02173 - CONCASSAGE 0-150MM</t>
  </si>
  <si>
    <t>02174</t>
  </si>
  <si>
    <t>02174 - CONCASSAGE 100-200MM</t>
  </si>
  <si>
    <t>02200</t>
  </si>
  <si>
    <t>* AMÉNAGEMENT PAYSAGER</t>
  </si>
  <si>
    <t>02210</t>
  </si>
  <si>
    <t>02210 - DEBOISEMENT</t>
  </si>
  <si>
    <t>02220</t>
  </si>
  <si>
    <t>02220 - PLANTATION D'ARBRE</t>
  </si>
  <si>
    <t>02230</t>
  </si>
  <si>
    <t>02230 - ENVIRONNEMENT</t>
  </si>
  <si>
    <t>02240</t>
  </si>
  <si>
    <t>02240 - TERRE VÉGÉTALE</t>
  </si>
  <si>
    <t>02250</t>
  </si>
  <si>
    <t>02250 - ENSEMENCEMENT HYDRAULIQUE</t>
  </si>
  <si>
    <t>02400</t>
  </si>
  <si>
    <t>* CANALISATION</t>
  </si>
  <si>
    <t>02410</t>
  </si>
  <si>
    <t>02410 - PONCEAUX (TBA, PEHD, ....)</t>
  </si>
  <si>
    <t>02415</t>
  </si>
  <si>
    <t>02415 - PBA (Ponceaux)</t>
  </si>
  <si>
    <t>02420</t>
  </si>
  <si>
    <t>02420 - CANALISATION PLUVIAL</t>
  </si>
  <si>
    <t>02430</t>
  </si>
  <si>
    <t>02430 - CANALISATION ÉGOUT SANITAIRE</t>
  </si>
  <si>
    <t>02440</t>
  </si>
  <si>
    <t>02440 - CANALISATION EAU POTABLE</t>
  </si>
  <si>
    <t>02450</t>
  </si>
  <si>
    <t>02450 - PUISARD</t>
  </si>
  <si>
    <t>02460</t>
  </si>
  <si>
    <t>02460 - REGARD</t>
  </si>
  <si>
    <t>02470</t>
  </si>
  <si>
    <t>02470 - PBA</t>
  </si>
  <si>
    <t>02490</t>
  </si>
  <si>
    <t>02490 - CANALISATION - GÉNÉRAL</t>
  </si>
  <si>
    <t>02495</t>
  </si>
  <si>
    <t>02495 - DÉMOLITION Canalisation</t>
  </si>
  <si>
    <t>02600</t>
  </si>
  <si>
    <t>* BATARDEAU</t>
  </si>
  <si>
    <t>02610</t>
  </si>
  <si>
    <t>02610 - PALPLANCHE, CAISSON</t>
  </si>
  <si>
    <t>02620</t>
  </si>
  <si>
    <t>02620 - BATARDEAU EN MATÉRIEL (PIERRE, BLOC, ....)</t>
  </si>
  <si>
    <t>02900</t>
  </si>
  <si>
    <t>* GÉNÉRAL</t>
  </si>
  <si>
    <t>02910</t>
  </si>
  <si>
    <t>02910 - TERRASSEMENT - GÉNÉRAL</t>
  </si>
  <si>
    <t>03000</t>
  </si>
  <si>
    <t>** TRAVAUX DIVERS</t>
  </si>
  <si>
    <t>03100</t>
  </si>
  <si>
    <t>* AUTRES TERRASSEMENT</t>
  </si>
  <si>
    <t>03110</t>
  </si>
  <si>
    <t>03110 - ASPHALTE</t>
  </si>
  <si>
    <t>03120</t>
  </si>
  <si>
    <t>03120 - BORDURE</t>
  </si>
  <si>
    <t>03130</t>
  </si>
  <si>
    <t>03130 - PAVÉS</t>
  </si>
  <si>
    <t>03140</t>
  </si>
  <si>
    <t>03140 - MUSOIRS</t>
  </si>
  <si>
    <t>03200</t>
  </si>
  <si>
    <t>* AUTRES TRAVAUX</t>
  </si>
  <si>
    <t>03210</t>
  </si>
  <si>
    <t>03210 - GLISSIERES, CLOTURES ET ACCESSOIRES</t>
  </si>
  <si>
    <t>03240</t>
  </si>
  <si>
    <t>03240 - ELECTRICITE</t>
  </si>
  <si>
    <t>03290</t>
  </si>
  <si>
    <t>03290 - SIGNALISATION PERMANENTE</t>
  </si>
  <si>
    <t>03291</t>
  </si>
  <si>
    <t>03291 - SIGNALISATION TEMPORAIRE</t>
  </si>
  <si>
    <t>03310</t>
  </si>
  <si>
    <t>03310 - CHEMIN DE CONTOURNEMENT &amp; PONT TEMPORAIRE</t>
  </si>
  <si>
    <t>08000</t>
  </si>
  <si>
    <t>** OUVRAGE D'ART (PONT, BARRAGE, ....)</t>
  </si>
  <si>
    <t>08100</t>
  </si>
  <si>
    <t>* OUVRAGE D'ART 1</t>
  </si>
  <si>
    <t>08110</t>
  </si>
  <si>
    <t>08110 - SEMELLES</t>
  </si>
  <si>
    <t>08130</t>
  </si>
  <si>
    <t>08130 - CULÉES MOBILES</t>
  </si>
  <si>
    <t>08140</t>
  </si>
  <si>
    <t>08140 - CULÉES FIXES</t>
  </si>
  <si>
    <t>08150</t>
  </si>
  <si>
    <t>08150 - PILES</t>
  </si>
  <si>
    <t>08160</t>
  </si>
  <si>
    <t>08160 - DALLES DE TRANSITION</t>
  </si>
  <si>
    <t>08170</t>
  </si>
  <si>
    <t>08170 - POUTRES</t>
  </si>
  <si>
    <t>08180</t>
  </si>
  <si>
    <t>08180 - TABLIER</t>
  </si>
  <si>
    <t>08190</t>
  </si>
  <si>
    <t>08190 - APPAREIL APPUI, JOINT, MÉTAUX îUVRÉ, GLISSIÈRE</t>
  </si>
  <si>
    <t>08195</t>
  </si>
  <si>
    <t>08195 - ARMATURE</t>
  </si>
  <si>
    <t>08205</t>
  </si>
  <si>
    <t>08205 - EXCAVATION REMPLAIS OUVRAGE D'ART</t>
  </si>
  <si>
    <t>08210</t>
  </si>
  <si>
    <t>08210 - TERRASSEMENT OUVRAGE D'ART</t>
  </si>
  <si>
    <t>08220</t>
  </si>
  <si>
    <t>08220 - DÉMOLITION Ouvrage d'art</t>
  </si>
  <si>
    <t>08230</t>
  </si>
  <si>
    <t>08230 - FORAGE</t>
  </si>
  <si>
    <t>08235</t>
  </si>
  <si>
    <t>08235 - PIEUX</t>
  </si>
  <si>
    <t>08240</t>
  </si>
  <si>
    <t>08240 - IMPERMÉABILISATION</t>
  </si>
  <si>
    <t>08250</t>
  </si>
  <si>
    <t>08250 - DÉVERSOIR</t>
  </si>
  <si>
    <t>08260</t>
  </si>
  <si>
    <t>08260 - MURS DE SOUTÈNEMENT</t>
  </si>
  <si>
    <t>08290</t>
  </si>
  <si>
    <t>08290 - TRAVAUX DIVERS/GENERAL</t>
  </si>
  <si>
    <t>08300</t>
  </si>
  <si>
    <t>* OUVRAGE D'ART 2</t>
  </si>
  <si>
    <t>08310</t>
  </si>
  <si>
    <t>08310 - SEMELLES</t>
  </si>
  <si>
    <t>08330</t>
  </si>
  <si>
    <t>08330 - CULÉES MOBILES</t>
  </si>
  <si>
    <t>08340</t>
  </si>
  <si>
    <t>08340 - CULÉES FIXES</t>
  </si>
  <si>
    <t>08350</t>
  </si>
  <si>
    <t>08350 - PILES</t>
  </si>
  <si>
    <t>08360</t>
  </si>
  <si>
    <t>08360 - DALLES DE TRANSITION</t>
  </si>
  <si>
    <t>08370</t>
  </si>
  <si>
    <t>0837 - POUTRES</t>
  </si>
  <si>
    <t>08380</t>
  </si>
  <si>
    <t>08380 - TABLIER</t>
  </si>
  <si>
    <t>08390</t>
  </si>
  <si>
    <t>08390 - APPAREIL APPUI, JOINT, MÉTAUX îUVRÉ, GLISSIÈRE</t>
  </si>
  <si>
    <t>08395</t>
  </si>
  <si>
    <t>08395 - ARMATURE</t>
  </si>
  <si>
    <t>08405</t>
  </si>
  <si>
    <t>08405 - EXCAVATION REMPLAIS OUVRAGE D'ART</t>
  </si>
  <si>
    <t>08410</t>
  </si>
  <si>
    <t>08410 - TERRASSEMENT OUVRAGE D'ART</t>
  </si>
  <si>
    <t>08420</t>
  </si>
  <si>
    <t>08420 - DÉMOLITION Ouvrage d'art</t>
  </si>
  <si>
    <t>08430</t>
  </si>
  <si>
    <t>08430 - FORAGE</t>
  </si>
  <si>
    <t>08435</t>
  </si>
  <si>
    <t>08435 - PIEUX</t>
  </si>
  <si>
    <t>08440</t>
  </si>
  <si>
    <t>08440 - IMPERMÉABILISATION</t>
  </si>
  <si>
    <t>08450</t>
  </si>
  <si>
    <t>08450 - DÉVERSOIR</t>
  </si>
  <si>
    <t>08460</t>
  </si>
  <si>
    <t>08460 - MURS DE SOUTÈNEMENT</t>
  </si>
  <si>
    <t>08490</t>
  </si>
  <si>
    <t>08490 - TRAVAUX DIVERS/GENERAL</t>
  </si>
  <si>
    <t>08500</t>
  </si>
  <si>
    <t>* OUVRAGE D'ART 3</t>
  </si>
  <si>
    <t>08510</t>
  </si>
  <si>
    <t>SEMELLES</t>
  </si>
  <si>
    <t>08530</t>
  </si>
  <si>
    <t>CULÉES MOBILES</t>
  </si>
  <si>
    <t>08540</t>
  </si>
  <si>
    <t>CULÉES FIXES</t>
  </si>
  <si>
    <t>08550</t>
  </si>
  <si>
    <t>PILES</t>
  </si>
  <si>
    <t>08560</t>
  </si>
  <si>
    <t>DALLES DE TRANSITION</t>
  </si>
  <si>
    <t>08570</t>
  </si>
  <si>
    <t>POUTRES</t>
  </si>
  <si>
    <t>08580</t>
  </si>
  <si>
    <t>TABLIER</t>
  </si>
  <si>
    <t>08590</t>
  </si>
  <si>
    <t>APPAREIL APPUI, JOINT, MÉTAUX OEUVRÉ, GLISSIÈRE</t>
  </si>
  <si>
    <t>08595</t>
  </si>
  <si>
    <t>ARMATURE</t>
  </si>
  <si>
    <t>08605</t>
  </si>
  <si>
    <t>EXCAVATION REMPLAIS OUVRAGE D'ART</t>
  </si>
  <si>
    <t>08610</t>
  </si>
  <si>
    <t>TERRASSEMENT OUVRAGE D'ART</t>
  </si>
  <si>
    <t>08620</t>
  </si>
  <si>
    <t>DÉMOLITION Ouvrage d'art</t>
  </si>
  <si>
    <t>08630</t>
  </si>
  <si>
    <t>FORAGE</t>
  </si>
  <si>
    <t>08635</t>
  </si>
  <si>
    <t>PIEUX</t>
  </si>
  <si>
    <t>08640</t>
  </si>
  <si>
    <t>IMPERMÉABILISATION</t>
  </si>
  <si>
    <t>08650</t>
  </si>
  <si>
    <t>DÉVERSOIR</t>
  </si>
  <si>
    <t>08660</t>
  </si>
  <si>
    <t>MURS DE SOUTÈNEMENT</t>
  </si>
  <si>
    <t>08690</t>
  </si>
  <si>
    <t>TRAVAUX DIVERS/GENERAL</t>
  </si>
  <si>
    <t>08700</t>
  </si>
  <si>
    <t>* OUVRAGE D'ART 4</t>
  </si>
  <si>
    <t>08710</t>
  </si>
  <si>
    <t>08730</t>
  </si>
  <si>
    <t>08740</t>
  </si>
  <si>
    <t>08750</t>
  </si>
  <si>
    <t>08760</t>
  </si>
  <si>
    <t>08770</t>
  </si>
  <si>
    <t>08780</t>
  </si>
  <si>
    <t>08790</t>
  </si>
  <si>
    <t>08795</t>
  </si>
  <si>
    <t>08805</t>
  </si>
  <si>
    <t>08810</t>
  </si>
  <si>
    <t>08820</t>
  </si>
  <si>
    <t>08830</t>
  </si>
  <si>
    <t>08835</t>
  </si>
  <si>
    <t>08840</t>
  </si>
  <si>
    <t>08850</t>
  </si>
  <si>
    <t>08860</t>
  </si>
  <si>
    <t>08890</t>
  </si>
  <si>
    <t>10000</t>
  </si>
  <si>
    <t>** Réserve, provision, surplus</t>
  </si>
  <si>
    <t>10100</t>
  </si>
  <si>
    <t>* TRAVAUX EN REGIE (RESERVE FIXE PAR MTQ)</t>
  </si>
  <si>
    <t>10110</t>
  </si>
  <si>
    <t>10110 - REGIE (RESERVE FIXE PAR MTQ)</t>
  </si>
  <si>
    <t>10200</t>
  </si>
  <si>
    <t>* Avenant</t>
  </si>
  <si>
    <t>10201</t>
  </si>
  <si>
    <t>Avenant #1</t>
  </si>
  <si>
    <t>Numéro de Projet :</t>
  </si>
  <si>
    <t>Date :</t>
  </si>
  <si>
    <t>No.Empl</t>
  </si>
  <si>
    <t>Nom Prénom</t>
  </si>
  <si>
    <t>Métier</t>
  </si>
  <si>
    <t>Unité</t>
  </si>
  <si>
    <t>Équipement</t>
  </si>
  <si>
    <t>JEAN-PAUL GAGNÉ</t>
  </si>
  <si>
    <t>OPÉRATEUR</t>
  </si>
  <si>
    <t>MANŒUVRE</t>
  </si>
  <si>
    <t>MENUISIER</t>
  </si>
  <si>
    <t>CONTREMAITRE</t>
  </si>
  <si>
    <t>ADJ. CHARGÉ PROJET</t>
  </si>
  <si>
    <t>ALAIN BÉLANGER</t>
  </si>
  <si>
    <t>BRUNO TREMBLAY</t>
  </si>
  <si>
    <t>FRANCOIS TREMBLAY</t>
  </si>
  <si>
    <t>FRÉDÉRIC GAUDREAULT</t>
  </si>
  <si>
    <t>GAETAN LAROUCHE</t>
  </si>
  <si>
    <t>GILLES IMBEAULT</t>
  </si>
  <si>
    <t>GUY SAVARD</t>
  </si>
  <si>
    <t>JULIEN TREMBLAY</t>
  </si>
  <si>
    <t>MAXIME BOULANGER</t>
  </si>
  <si>
    <t>PAUL ANDRÉ LAVOIE</t>
  </si>
  <si>
    <t>RICHARD LAROUCHE</t>
  </si>
  <si>
    <t>SYLVAIN SIMARD</t>
  </si>
  <si>
    <t>YAN THIVIERGE</t>
  </si>
  <si>
    <t>JEAN-SIMON TREMBALY</t>
  </si>
  <si>
    <t>MARC-ANTOINE LAVOIE</t>
  </si>
  <si>
    <t>134-09</t>
  </si>
  <si>
    <t>553-13</t>
  </si>
  <si>
    <t>562-10</t>
  </si>
  <si>
    <t>577-21</t>
  </si>
  <si>
    <t>586-20</t>
  </si>
  <si>
    <t>642-08</t>
  </si>
  <si>
    <t>644-09</t>
  </si>
  <si>
    <t>655-10</t>
  </si>
  <si>
    <t>104-10</t>
  </si>
  <si>
    <t>Ram Fred G.</t>
  </si>
  <si>
    <t>Ram Guy</t>
  </si>
  <si>
    <t>Ram manœuvre</t>
  </si>
  <si>
    <t>Pelle 320E</t>
  </si>
  <si>
    <t>Pelle 320C</t>
  </si>
  <si>
    <t>Pelle 320 NexGen</t>
  </si>
  <si>
    <t>Pelle 336 NexGen</t>
  </si>
  <si>
    <t>D6R LGP</t>
  </si>
  <si>
    <t>Compacteur CS-563</t>
  </si>
  <si>
    <t>Chargeur 938H</t>
  </si>
  <si>
    <t>RAV4</t>
  </si>
  <si>
    <t>NO. EQ</t>
  </si>
  <si>
    <t>PENSION</t>
  </si>
  <si>
    <t>TOTAL Tx2</t>
  </si>
  <si>
    <t>TOTAL Tx1</t>
  </si>
  <si>
    <t>DIMANCHE</t>
  </si>
  <si>
    <t>LUNDI</t>
  </si>
  <si>
    <t>VENDREDI</t>
  </si>
  <si>
    <t>MARDI</t>
  </si>
  <si>
    <t>MERCREDI</t>
  </si>
  <si>
    <t>JEUDI</t>
  </si>
  <si>
    <t>SAMEDI</t>
  </si>
  <si>
    <t>2023-001</t>
  </si>
  <si>
    <t>EMPLOYÉ</t>
  </si>
  <si>
    <t>FONCTION</t>
  </si>
  <si>
    <t>ACTIVITÉ</t>
  </si>
  <si>
    <t>NO. ÉQUIPEMENT</t>
  </si>
  <si>
    <t>Tx1</t>
  </si>
  <si>
    <t>Tx2</t>
  </si>
  <si>
    <t>x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</si>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</sst>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6" x14ac:knownFonts="1">
    <font>
      <sz val="11"/>
      <color theme="1"/>
      <name val="Calibri"/>
      <family val="2"/>
      <scheme val="minor"/>
    </font>
    <font>
      <sz val="9"/>
      <color theme="1"/>
      <name val="Arial Narrow"/>
      <family val="2"/>
    </font>
    <font>
      <sz val="8"/>
      <color theme="1"/>
      <name val="Arial Narrow"/>
      <family val="2"/>
    </font>
    <font>
      <sz val="8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1"/>
      <color theme="1"/>
      <name val="Arial Narrow"/>
      <family val="2"/>
    </font>
    <font>
      <b/>
      <i/>
      <u/>
      <sz val="12"/>
      <color theme="1"/>
      <name val="Arial Narrow"/>
      <family val="2"/>
    </font>
    <font>
      <b/>
      <sz val="9"/>
      <color indexed="8"/>
      <name val="Arial Narrow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theme="0"/>
      <name val="Arial Narrow"/>
      <family val="2"/>
    </font>
    <font>
      <b/>
      <u/>
      <sz val="12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49" fontId="6" fillId="2" borderId="5" xfId="0" applyNumberFormat="1" applyFont="1" applyFill="1" applyBorder="1" applyAlignment="1">
      <alignment horizontal="center" vertical="top"/>
    </xf>
    <xf numFmtId="49" fontId="6" fillId="2" borderId="0" xfId="0" applyNumberFormat="1" applyFont="1" applyFill="1"/>
    <xf numFmtId="49" fontId="6" fillId="2" borderId="6" xfId="0" applyNumberFormat="1" applyFont="1" applyFill="1" applyBorder="1"/>
    <xf numFmtId="49" fontId="6" fillId="3" borderId="5" xfId="0" applyNumberFormat="1" applyFont="1" applyFill="1" applyBorder="1" applyAlignment="1">
      <alignment horizontal="center" vertical="top"/>
    </xf>
    <xf numFmtId="49" fontId="6" fillId="3" borderId="0" xfId="0" applyNumberFormat="1" applyFont="1" applyFill="1"/>
    <xf numFmtId="49" fontId="6" fillId="3" borderId="6" xfId="0" applyNumberFormat="1" applyFont="1" applyFill="1" applyBorder="1"/>
    <xf numFmtId="49" fontId="6" fillId="0" borderId="5" xfId="0" applyNumberFormat="1" applyFont="1" applyBorder="1" applyAlignment="1">
      <alignment horizontal="center" vertical="top"/>
    </xf>
    <xf numFmtId="49" fontId="6" fillId="0" borderId="0" xfId="0" applyNumberFormat="1" applyFont="1"/>
    <xf numFmtId="49" fontId="6" fillId="0" borderId="6" xfId="0" applyNumberFormat="1" applyFont="1" applyBorder="1"/>
    <xf numFmtId="49" fontId="6" fillId="0" borderId="7" xfId="0" applyNumberFormat="1" applyFont="1" applyBorder="1" applyAlignment="1">
      <alignment horizontal="center" vertical="top"/>
    </xf>
    <xf numFmtId="49" fontId="6" fillId="0" borderId="8" xfId="0" applyNumberFormat="1" applyFont="1" applyBorder="1"/>
    <xf numFmtId="49" fontId="6" fillId="0" borderId="9" xfId="0" applyNumberFormat="1" applyFont="1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1" fillId="0" borderId="0" xfId="0" applyFont="1" applyAlignment="1">
      <alignment horizontal="center" vertical="center"/>
    </xf>
    <xf numFmtId="0" fontId="6" fillId="0" borderId="0" xfId="0" applyFont="1"/>
    <xf numFmtId="0" fontId="6" fillId="0" borderId="6" xfId="0" applyFont="1" applyBorder="1"/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6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9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49" fontId="5" fillId="7" borderId="2" xfId="0" applyNumberFormat="1" applyFont="1" applyFill="1" applyBorder="1" applyAlignment="1">
      <alignment horizontal="center" vertical="center"/>
    </xf>
    <xf numFmtId="49" fontId="5" fillId="7" borderId="3" xfId="0" applyNumberFormat="1" applyFont="1" applyFill="1" applyBorder="1" applyAlignment="1">
      <alignment horizontal="center" vertical="center"/>
    </xf>
    <xf numFmtId="49" fontId="5" fillId="7" borderId="4" xfId="0" applyNumberFormat="1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2" fillId="8" borderId="19" xfId="0" applyFont="1" applyFill="1" applyBorder="1" applyAlignment="1">
      <alignment horizontal="center" vertical="center"/>
    </xf>
    <xf numFmtId="0" fontId="12" fillId="8" borderId="18" xfId="0" applyFont="1" applyFill="1" applyBorder="1" applyAlignment="1">
      <alignment horizontal="center" vertical="center"/>
    </xf>
    <xf numFmtId="0" fontId="12" fillId="8" borderId="12" xfId="0" applyFont="1" applyFill="1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/>
    </xf>
    <xf numFmtId="0" fontId="12" fillId="8" borderId="17" xfId="0" applyFont="1" applyFill="1" applyBorder="1" applyAlignment="1">
      <alignment horizontal="center" vertical="center"/>
    </xf>
    <xf numFmtId="0" fontId="15" fillId="8" borderId="12" xfId="0" applyFont="1" applyFill="1" applyBorder="1" applyAlignment="1">
      <alignment horizontal="center"/>
    </xf>
    <xf numFmtId="0" fontId="15" fillId="8" borderId="14" xfId="0" applyFont="1" applyFill="1" applyBorder="1" applyAlignment="1">
      <alignment horizontal="center"/>
    </xf>
    <xf numFmtId="0" fontId="15" fillId="8" borderId="15" xfId="0" applyFont="1" applyFill="1" applyBorder="1" applyAlignment="1">
      <alignment horizontal="center"/>
    </xf>
    <xf numFmtId="0" fontId="15" fillId="8" borderId="16" xfId="0" applyFont="1" applyFill="1" applyBorder="1" applyAlignment="1">
      <alignment horizontal="center"/>
    </xf>
    <xf numFmtId="0" fontId="15" fillId="8" borderId="17" xfId="0" applyFont="1" applyFill="1" applyBorder="1" applyAlignment="1">
      <alignment horizontal="center"/>
    </xf>
    <xf numFmtId="0" fontId="15" fillId="8" borderId="20" xfId="0" applyFont="1" applyFill="1" applyBorder="1" applyAlignment="1">
      <alignment horizontal="center"/>
    </xf>
    <xf numFmtId="0" fontId="14" fillId="8" borderId="22" xfId="0" applyFont="1" applyFill="1" applyBorder="1" applyAlignment="1">
      <alignment horizontal="center" vertical="center"/>
    </xf>
    <xf numFmtId="0" fontId="14" fillId="8" borderId="23" xfId="0" applyFont="1" applyFill="1" applyBorder="1" applyAlignment="1">
      <alignment horizontal="center" vertical="center"/>
    </xf>
    <xf numFmtId="0" fontId="14" fillId="8" borderId="24" xfId="0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 wrapText="1"/>
    </xf>
    <xf numFmtId="0" fontId="14" fillId="8" borderId="15" xfId="0" applyFont="1" applyFill="1" applyBorder="1" applyAlignment="1">
      <alignment horizontal="center" vertical="center" wrapText="1"/>
    </xf>
    <xf numFmtId="0" fontId="14" fillId="8" borderId="17" xfId="0" applyFont="1" applyFill="1" applyBorder="1" applyAlignment="1">
      <alignment horizontal="center" vertical="center" wrapText="1"/>
    </xf>
    <xf numFmtId="0" fontId="14" fillId="8" borderId="14" xfId="0" applyFont="1" applyFill="1" applyBorder="1" applyAlignment="1">
      <alignment horizontal="center" vertical="center" wrapText="1"/>
    </xf>
    <xf numFmtId="0" fontId="14" fillId="8" borderId="16" xfId="0" applyFont="1" applyFill="1" applyBorder="1" applyAlignment="1">
      <alignment horizontal="center" vertical="center" wrapText="1"/>
    </xf>
    <xf numFmtId="0" fontId="14" fillId="8" borderId="20" xfId="0" applyFont="1" applyFill="1" applyBorder="1" applyAlignment="1">
      <alignment horizontal="center" vertical="center" wrapText="1"/>
    </xf>
    <xf numFmtId="0" fontId="13" fillId="8" borderId="12" xfId="0" applyFont="1" applyFill="1" applyBorder="1" applyAlignment="1">
      <alignment horizontal="center"/>
    </xf>
    <xf numFmtId="0" fontId="13" fillId="8" borderId="13" xfId="0" applyFont="1" applyFill="1" applyBorder="1" applyAlignment="1">
      <alignment horizontal="center"/>
    </xf>
    <xf numFmtId="0" fontId="13" fillId="8" borderId="14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2" fillId="9" borderId="10" xfId="0" applyFont="1" applyFill="1" applyBorder="1" applyAlignment="1">
      <alignment horizontal="center" textRotation="90" wrapText="1"/>
    </xf>
    <xf numFmtId="0" fontId="2" fillId="9" borderId="18" xfId="0" applyFont="1" applyFill="1" applyBorder="1" applyAlignment="1">
      <alignment horizontal="center" textRotation="90" wrapText="1"/>
    </xf>
    <xf numFmtId="0" fontId="2" fillId="9" borderId="16" xfId="0" applyFont="1" applyFill="1" applyBorder="1" applyAlignment="1">
      <alignment horizontal="center" textRotation="90" wrapText="1"/>
    </xf>
    <xf numFmtId="0" fontId="2" fillId="9" borderId="20" xfId="0" applyFont="1" applyFill="1" applyBorder="1" applyAlignment="1">
      <alignment horizontal="center" textRotation="90" wrapText="1"/>
    </xf>
    <xf numFmtId="0" fontId="2" fillId="9" borderId="15" xfId="0" applyFont="1" applyFill="1" applyBorder="1" applyAlignment="1">
      <alignment horizontal="center" textRotation="90" wrapText="1"/>
    </xf>
    <xf numFmtId="0" fontId="2" fillId="9" borderId="17" xfId="0" applyFont="1" applyFill="1" applyBorder="1" applyAlignment="1">
      <alignment horizont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349622</xdr:colOff>
      <xdr:row>8</xdr:row>
      <xdr:rowOff>98613</xdr:rowOff>
    </xdr:from>
    <xdr:to>
      <xdr:col>26</xdr:col>
      <xdr:colOff>116540</xdr:colOff>
      <xdr:row>10</xdr:row>
      <xdr:rowOff>71718</xdr:rowOff>
    </xdr:to>
    <xdr:sp macro="[0]!ViderRappor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16F4171-03CA-4835-A39A-4E1B1617A2FB}"/>
            </a:ext>
          </a:extLst>
        </xdr:cNvPr>
        <xdr:cNvSpPr/>
      </xdr:nvSpPr>
      <xdr:spPr>
        <a:xfrm>
          <a:off x="14872446" y="1470213"/>
          <a:ext cx="1344706" cy="349623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331694</xdr:colOff>
      <xdr:row>5</xdr:row>
      <xdr:rowOff>116541</xdr:rowOff>
    </xdr:from>
    <xdr:to>
      <xdr:col>26</xdr:col>
      <xdr:colOff>98612</xdr:colOff>
      <xdr:row>7</xdr:row>
      <xdr:rowOff>125505</xdr:rowOff>
    </xdr:to>
    <xdr:sp macro="[0]!Feuil3.btnCopierDo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3242C730-E7A6-EF0B-8E19-A7CA631C2583}"/>
            </a:ext>
          </a:extLst>
        </xdr:cNvPr>
        <xdr:cNvSpPr/>
      </xdr:nvSpPr>
      <xdr:spPr>
        <a:xfrm>
          <a:off x="14854518" y="977153"/>
          <a:ext cx="1344706" cy="349623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COPIER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340659</xdr:colOff>
      <xdr:row>8</xdr:row>
      <xdr:rowOff>98612</xdr:rowOff>
    </xdr:from>
    <xdr:to>
      <xdr:col>26</xdr:col>
      <xdr:colOff>107577</xdr:colOff>
      <xdr:row>10</xdr:row>
      <xdr:rowOff>71717</xdr:rowOff>
    </xdr:to>
    <xdr:sp macro="[0]!ViderRappor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5A31180-8A22-4B69-ABA8-A4CA237724B9}"/>
            </a:ext>
          </a:extLst>
        </xdr:cNvPr>
        <xdr:cNvSpPr/>
      </xdr:nvSpPr>
      <xdr:spPr>
        <a:xfrm>
          <a:off x="14863483" y="1470212"/>
          <a:ext cx="1344706" cy="349623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331694</xdr:colOff>
      <xdr:row>5</xdr:row>
      <xdr:rowOff>116541</xdr:rowOff>
    </xdr:from>
    <xdr:to>
      <xdr:col>26</xdr:col>
      <xdr:colOff>98612</xdr:colOff>
      <xdr:row>7</xdr:row>
      <xdr:rowOff>125505</xdr:rowOff>
    </xdr:to>
    <xdr:sp macro="[0]!Feuil5.btnCopierDo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BD22F64-D373-4924-9FF0-04DBE5406F6C}"/>
            </a:ext>
          </a:extLst>
        </xdr:cNvPr>
        <xdr:cNvSpPr/>
      </xdr:nvSpPr>
      <xdr:spPr>
        <a:xfrm>
          <a:off x="14847794" y="962361"/>
          <a:ext cx="1351878" cy="344244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COPIER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340659</xdr:colOff>
      <xdr:row>8</xdr:row>
      <xdr:rowOff>98612</xdr:rowOff>
    </xdr:from>
    <xdr:to>
      <xdr:col>26</xdr:col>
      <xdr:colOff>107577</xdr:colOff>
      <xdr:row>10</xdr:row>
      <xdr:rowOff>71717</xdr:rowOff>
    </xdr:to>
    <xdr:sp macro="[0]!ViderRappor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974324A-0981-455A-B862-6AA4012EA1AB}"/>
            </a:ext>
          </a:extLst>
        </xdr:cNvPr>
        <xdr:cNvSpPr/>
      </xdr:nvSpPr>
      <xdr:spPr>
        <a:xfrm>
          <a:off x="14856759" y="1447352"/>
          <a:ext cx="1351878" cy="34648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331694</xdr:colOff>
      <xdr:row>5</xdr:row>
      <xdr:rowOff>116541</xdr:rowOff>
    </xdr:from>
    <xdr:to>
      <xdr:col>26</xdr:col>
      <xdr:colOff>98612</xdr:colOff>
      <xdr:row>7</xdr:row>
      <xdr:rowOff>125505</xdr:rowOff>
    </xdr:to>
    <xdr:sp macro="[0]!Feuil6.btnCopierDo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56F6342-ABDE-49A0-8741-BD3A4C387549}"/>
            </a:ext>
          </a:extLst>
        </xdr:cNvPr>
        <xdr:cNvSpPr/>
      </xdr:nvSpPr>
      <xdr:spPr>
        <a:xfrm>
          <a:off x="14847794" y="962361"/>
          <a:ext cx="1351878" cy="344244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COPIER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340659</xdr:colOff>
      <xdr:row>8</xdr:row>
      <xdr:rowOff>98612</xdr:rowOff>
    </xdr:from>
    <xdr:to>
      <xdr:col>26</xdr:col>
      <xdr:colOff>107577</xdr:colOff>
      <xdr:row>10</xdr:row>
      <xdr:rowOff>71717</xdr:rowOff>
    </xdr:to>
    <xdr:sp macro="[0]!ViderRappor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D194456-B25F-4021-9703-8B15F0CC312A}"/>
            </a:ext>
          </a:extLst>
        </xdr:cNvPr>
        <xdr:cNvSpPr/>
      </xdr:nvSpPr>
      <xdr:spPr>
        <a:xfrm>
          <a:off x="14856759" y="1447352"/>
          <a:ext cx="1351878" cy="34648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331694</xdr:colOff>
      <xdr:row>5</xdr:row>
      <xdr:rowOff>116541</xdr:rowOff>
    </xdr:from>
    <xdr:to>
      <xdr:col>26</xdr:col>
      <xdr:colOff>98612</xdr:colOff>
      <xdr:row>7</xdr:row>
      <xdr:rowOff>125505</xdr:rowOff>
    </xdr:to>
    <xdr:sp macro="[0]!Feuil4.btnCopierDo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FE73A5D-ED5E-4479-AB2C-13AA9DFD6C68}"/>
            </a:ext>
          </a:extLst>
        </xdr:cNvPr>
        <xdr:cNvSpPr/>
      </xdr:nvSpPr>
      <xdr:spPr>
        <a:xfrm>
          <a:off x="14847794" y="962361"/>
          <a:ext cx="1351878" cy="344244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COPIER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340659</xdr:colOff>
      <xdr:row>8</xdr:row>
      <xdr:rowOff>98612</xdr:rowOff>
    </xdr:from>
    <xdr:to>
      <xdr:col>26</xdr:col>
      <xdr:colOff>107577</xdr:colOff>
      <xdr:row>10</xdr:row>
      <xdr:rowOff>71717</xdr:rowOff>
    </xdr:to>
    <xdr:sp macro="[0]!ViderRappor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38BD35B-49B8-41BA-89EF-E9EC0D5FDF47}"/>
            </a:ext>
          </a:extLst>
        </xdr:cNvPr>
        <xdr:cNvSpPr/>
      </xdr:nvSpPr>
      <xdr:spPr>
        <a:xfrm>
          <a:off x="14856759" y="1447352"/>
          <a:ext cx="1351878" cy="34648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331694</xdr:colOff>
      <xdr:row>5</xdr:row>
      <xdr:rowOff>116541</xdr:rowOff>
    </xdr:from>
    <xdr:to>
      <xdr:col>26</xdr:col>
      <xdr:colOff>98612</xdr:colOff>
      <xdr:row>7</xdr:row>
      <xdr:rowOff>125505</xdr:rowOff>
    </xdr:to>
    <xdr:sp macro="[0]!Feuil7.btnCopierDo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CB8F92E-381E-4FC1-89D8-DD675EF1A011}"/>
            </a:ext>
          </a:extLst>
        </xdr:cNvPr>
        <xdr:cNvSpPr/>
      </xdr:nvSpPr>
      <xdr:spPr>
        <a:xfrm>
          <a:off x="14847794" y="962361"/>
          <a:ext cx="1351878" cy="344244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COPIER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340659</xdr:colOff>
      <xdr:row>8</xdr:row>
      <xdr:rowOff>98612</xdr:rowOff>
    </xdr:from>
    <xdr:to>
      <xdr:col>26</xdr:col>
      <xdr:colOff>107577</xdr:colOff>
      <xdr:row>10</xdr:row>
      <xdr:rowOff>71717</xdr:rowOff>
    </xdr:to>
    <xdr:sp macro="[0]!ViderRappor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942A42FC-0709-4730-A3C8-9C155DBF6486}"/>
            </a:ext>
          </a:extLst>
        </xdr:cNvPr>
        <xdr:cNvSpPr/>
      </xdr:nvSpPr>
      <xdr:spPr>
        <a:xfrm>
          <a:off x="14856759" y="1447352"/>
          <a:ext cx="1351878" cy="34648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331694</xdr:colOff>
      <xdr:row>5</xdr:row>
      <xdr:rowOff>116541</xdr:rowOff>
    </xdr:from>
    <xdr:to>
      <xdr:col>26</xdr:col>
      <xdr:colOff>98612</xdr:colOff>
      <xdr:row>7</xdr:row>
      <xdr:rowOff>125505</xdr:rowOff>
    </xdr:to>
    <xdr:sp macro="[0]!Feuil8.btnCopierDonne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62E7ABC4-6B21-46F1-9080-4B76CF905DA5}"/>
            </a:ext>
          </a:extLst>
        </xdr:cNvPr>
        <xdr:cNvSpPr/>
      </xdr:nvSpPr>
      <xdr:spPr>
        <a:xfrm>
          <a:off x="14847794" y="962361"/>
          <a:ext cx="1351878" cy="344244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COPIER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24</xdr:col>
      <xdr:colOff>340659</xdr:colOff>
      <xdr:row>8</xdr:row>
      <xdr:rowOff>98612</xdr:rowOff>
    </xdr:from>
    <xdr:to>
      <xdr:col>26</xdr:col>
      <xdr:colOff>107577</xdr:colOff>
      <xdr:row>10</xdr:row>
      <xdr:rowOff>71717</xdr:rowOff>
    </xdr:to>
    <xdr:sp macro="[0]!ViderRappor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A17BDA8D-438B-420C-9525-EF7A36F561E0}"/>
            </a:ext>
          </a:extLst>
        </xdr:cNvPr>
        <xdr:cNvSpPr/>
      </xdr:nvSpPr>
      <xdr:spPr>
        <a:xfrm>
          <a:off x="14856759" y="1447352"/>
          <a:ext cx="1351878" cy="346485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050" b="1">
              <a:latin typeface="Arial" panose="020B0604020202020204" pitchFamily="34" charset="0"/>
              <a:cs typeface="Arial" panose="020B0604020202020204" pitchFamily="34" charset="0"/>
            </a:rPr>
            <a:t>EFFACER</a:t>
          </a:r>
          <a:endParaRPr lang="fr-CA" sz="1100" b="1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E0402-4C78-42BB-AC19-C42697414EF2}">
  <sheetPr codeName="Feuil1">
    <tabColor rgb="FFFF0000"/>
  </sheetPr>
  <dimension ref="A1:X38"/>
  <sheetViews>
    <sheetView zoomScale="85" zoomScaleNormal="85" workbookViewId="0">
      <selection activeCell="I11" sqref="I11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 t="s">
        <v>22</v>
      </c>
      <c r="H2" s="74" t="s">
        <v>22</v>
      </c>
      <c r="I2" s="74" t="s">
        <v>22</v>
      </c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393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7" t="s">
        <v>400</v>
      </c>
      <c r="D7" s="35">
        <v>44941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>
        <f>IFERROR(VLOOKUP(B10,DONNÉES!$A$2:$C$18,2,FALSE),"")</f>
        <v>1</v>
      </c>
      <c r="B10" s="22" t="s">
        <v>357</v>
      </c>
      <c r="C10" s="47" t="str">
        <f>IFERROR(VLOOKUP(B10,DONNÉES!$A$2:$C$18,3,FALSE),"")</f>
        <v>MANŒUVRE</v>
      </c>
      <c r="D10" s="22" t="s">
        <v>370</v>
      </c>
      <c r="E10" s="47" t="str">
        <f>IFERROR(VLOOKUP(D10,DONNÉES!$G$2:$H$12,2,FALSE),"")</f>
        <v>Pelle 320E</v>
      </c>
      <c r="F10" s="23" t="s">
        <v>407</v>
      </c>
      <c r="G10" s="29">
        <v>5</v>
      </c>
      <c r="H10" s="22">
        <v>2</v>
      </c>
      <c r="I10" s="22">
        <v>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IF(SUM(G10:V10)&gt;10,10,SUM(G10:V10))</f>
        <v>10</v>
      </c>
      <c r="X10" s="55">
        <f>IF(SUM(G10:V10)&gt;10,SUM(G10:V10)-10,0)</f>
        <v>0</v>
      </c>
    </row>
    <row r="11" spans="1:24" ht="16.2" customHeight="1" x14ac:dyDescent="0.3">
      <c r="A11" s="52">
        <f>IFERROR(VLOOKUP(B11,DONNÉES!$A$2:$C$18,2,FALSE),"")</f>
        <v>0</v>
      </c>
      <c r="B11" s="20" t="s">
        <v>354</v>
      </c>
      <c r="C11" s="46" t="str">
        <f>IFERROR(VLOOKUP(B11,DONNÉES!$A$2:$C$18,3,FALSE),"")</f>
        <v>OPÉRATEUR</v>
      </c>
      <c r="D11" s="21" t="s">
        <v>371</v>
      </c>
      <c r="E11" s="48" t="str">
        <f>IFERROR(VLOOKUP(D11,DONNÉES!$G$2:$H$12,2,FALSE),"")</f>
        <v>Pelle 320C</v>
      </c>
      <c r="F11" s="24" t="s">
        <v>407</v>
      </c>
      <c r="G11" s="30">
        <v>5</v>
      </c>
      <c r="H11" s="20">
        <v>2</v>
      </c>
      <c r="I11" s="20">
        <v>5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 t="shared" ref="W11:W37" si="0">IF(SUM(G11:V11)&gt;10,10,SUM(G11:V11))</f>
        <v>10</v>
      </c>
      <c r="X11" s="57">
        <f t="shared" ref="X11:X37" si="1">IF(SUM(G11:V11)&gt;10,SUM(G11:V11)-10,0)</f>
        <v>2</v>
      </c>
    </row>
    <row r="12" spans="1:24" ht="16.2" customHeight="1" x14ac:dyDescent="0.3">
      <c r="A12" s="52">
        <f>IFERROR(VLOOKUP(B12,DONNÉES!$A$2:$C$18,2,FALSE),"")</f>
        <v>0</v>
      </c>
      <c r="B12" s="20" t="s">
        <v>360</v>
      </c>
      <c r="C12" s="46" t="str">
        <f>IFERROR(VLOOKUP(B12,DONNÉES!$A$2:$C$18,3,FALSE),"")</f>
        <v>CONTREMAITRE</v>
      </c>
      <c r="D12" s="21" t="s">
        <v>370</v>
      </c>
      <c r="E12" s="48" t="str">
        <f>IFERROR(VLOOKUP(D12,DONNÉES!$G$2:$H$12,2,FALSE),"")</f>
        <v>Pelle 320E</v>
      </c>
      <c r="F12" s="24"/>
      <c r="G12" s="30">
        <v>5</v>
      </c>
      <c r="H12" s="20">
        <v>5</v>
      </c>
      <c r="I12" s="20">
        <v>1</v>
      </c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si="0"/>
        <v>10</v>
      </c>
      <c r="X12" s="57">
        <f t="shared" si="1"/>
        <v>1</v>
      </c>
    </row>
    <row r="13" spans="1:24" ht="16.2" customHeight="1" x14ac:dyDescent="0.3">
      <c r="A13" s="52">
        <f>IFERROR(VLOOKUP(B13,DONNÉES!$A$2:$C$18,2,FALSE),"")</f>
        <v>1</v>
      </c>
      <c r="B13" s="20" t="s">
        <v>357</v>
      </c>
      <c r="C13" s="46" t="str">
        <f>IFERROR(VLOOKUP(B13,DONNÉES!$A$2:$C$18,3,FALSE),"")</f>
        <v>MANŒUVRE</v>
      </c>
      <c r="D13" s="21" t="s">
        <v>374</v>
      </c>
      <c r="E13" s="48" t="str">
        <f>IFERROR(VLOOKUP(D13,DONNÉES!$G$2:$H$12,2,FALSE),"")</f>
        <v>D6R LGP</v>
      </c>
      <c r="F13" s="24"/>
      <c r="G13" s="30">
        <v>5</v>
      </c>
      <c r="H13" s="20">
        <v>5</v>
      </c>
      <c r="I13" s="20">
        <v>1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10</v>
      </c>
      <c r="X13" s="57">
        <f t="shared" si="1"/>
        <v>1</v>
      </c>
    </row>
    <row r="14" spans="1:24" ht="16.2" customHeight="1" x14ac:dyDescent="0.3">
      <c r="A14" s="52" t="str">
        <f>IFERROR(VLOOKUP(B14,DONNÉES!$A$2:$C$18,2,FALSE),"")</f>
        <v/>
      </c>
      <c r="B14" s="20"/>
      <c r="C14" s="46" t="str">
        <f>IFERROR(VLOOKUP(B14,DONNÉES!$A$2:$C$18,3,FALSE),"")</f>
        <v/>
      </c>
      <c r="D14" s="21"/>
      <c r="E14" s="48" t="str">
        <f>IFERROR(VLOOKUP(D14,DONNÉES!$G$2:$H$12,2,FALSE),"")</f>
        <v/>
      </c>
      <c r="F14" s="24"/>
      <c r="G14" s="3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0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>IF(SUM(G32:V32)&gt;10,10,SUM(G32:V32))</f>
        <v>0</v>
      </c>
      <c r="X32" s="57">
        <f>IF(SUM(G32:V32)&gt;10,SUM(G32:V32)-10,0)</f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40</v>
      </c>
      <c r="X38" s="28">
        <f>SUM(X10:X37)</f>
        <v>4</v>
      </c>
    </row>
  </sheetData>
  <mergeCells count="20">
    <mergeCell ref="I2:I9"/>
    <mergeCell ref="J2:J9"/>
    <mergeCell ref="K2:K9"/>
    <mergeCell ref="L2:L9"/>
    <mergeCell ref="W1:W9"/>
    <mergeCell ref="X1:X9"/>
    <mergeCell ref="G1:V1"/>
    <mergeCell ref="D3:E3"/>
    <mergeCell ref="S2:S9"/>
    <mergeCell ref="T2:T9"/>
    <mergeCell ref="U2:U9"/>
    <mergeCell ref="V2:V9"/>
    <mergeCell ref="M2:M9"/>
    <mergeCell ref="N2:N9"/>
    <mergeCell ref="O2:O9"/>
    <mergeCell ref="P2:P9"/>
    <mergeCell ref="Q2:Q9"/>
    <mergeCell ref="R2:R9"/>
    <mergeCell ref="G2:G9"/>
    <mergeCell ref="H2:H9"/>
  </mergeCells>
  <phoneticPr fontId="3" type="noConversion"/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9B94767-3173-4A37-A2B2-CE8CE351EF03}">
          <x14:formula1>
            <xm:f>DONNÉES!$E$2:$E$175</xm:f>
          </x14:formula1>
          <xm:sqref>G2:V9</xm:sqref>
        </x14:dataValidation>
        <x14:dataValidation type="list" allowBlank="1" showInputMessage="1" showErrorMessage="1" xr:uid="{7884A39F-781C-4DAD-BA01-2D1DDE7BA629}">
          <x14:formula1>
            <xm:f>DONNÉES!$G$2:$G$12</xm:f>
          </x14:formula1>
          <xm:sqref>D10:D37</xm:sqref>
        </x14:dataValidation>
        <x14:dataValidation type="list" allowBlank="1" showInputMessage="1" showErrorMessage="1" xr:uid="{B3C3C05F-45E6-4FC7-9AAD-3CCA8E8CAAFC}">
          <x14:formula1>
            <xm:f>DONNÉES!$A$2:$A$18</xm:f>
          </x14:formula1>
          <xm:sqref>B10:B37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C9E66-1D9F-4194-BBF2-51D9F50D8CD6}">
  <sheetPr codeName="Feuil3">
    <tabColor rgb="FF00B050"/>
  </sheetPr>
  <dimension ref="A1:X38"/>
  <sheetViews>
    <sheetView zoomScale="85" zoomScaleNormal="85" workbookViewId="0">
      <selection activeCell="K16" sqref="K16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 t="s">
        <v>22</v>
      </c>
      <c r="H2" s="74" t="s">
        <v>22</v>
      </c>
      <c r="I2" s="74" t="s">
        <v>22</v>
      </c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394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6" t="str">
        <f>Dimanche!C7</f>
        <v>2023-001</v>
      </c>
      <c r="D7" s="35">
        <f>Dimanche!D7+1</f>
        <v>44942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>
        <f>IFERROR(VLOOKUP(B10,DONNÉES!$A$2:$C$18,2,FALSE),"")</f>
        <v>1</v>
      </c>
      <c r="B10" s="22" t="s">
        <v>357</v>
      </c>
      <c r="C10" s="47" t="str">
        <f>IFERROR(VLOOKUP(B10,DONNÉES!$A$2:$C$18,3,FALSE),"")</f>
        <v>MANŒUVRE</v>
      </c>
      <c r="D10" s="22" t="s">
        <v>370</v>
      </c>
      <c r="E10" s="47" t="str">
        <f>IFERROR(VLOOKUP(D10,DONNÉES!$G$2:$H$12,2,FALSE),"")</f>
        <v>Pelle 320E</v>
      </c>
      <c r="F10" s="23" t="s">
        <v>407</v>
      </c>
      <c r="G10" s="29">
        <v>5</v>
      </c>
      <c r="H10" s="22">
        <v>2</v>
      </c>
      <c r="I10" s="22">
        <v>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IF(SUM(G10:V10)&gt;10,10,SUM(G10:V10))</f>
        <v>10</v>
      </c>
      <c r="X10" s="55">
        <f>IF(SUM(G10:V10)&gt;10,SUM(G10:V10)-10,0)</f>
        <v>0</v>
      </c>
    </row>
    <row r="11" spans="1:24" ht="16.2" customHeight="1" x14ac:dyDescent="0.3">
      <c r="A11" s="52">
        <f>IFERROR(VLOOKUP(B11,DONNÉES!$A$2:$C$18,2,FALSE),"")</f>
        <v>0</v>
      </c>
      <c r="B11" s="20" t="s">
        <v>354</v>
      </c>
      <c r="C11" s="46" t="str">
        <f>IFERROR(VLOOKUP(B11,DONNÉES!$A$2:$C$18,3,FALSE),"")</f>
        <v>OPÉRATEUR</v>
      </c>
      <c r="D11" s="21" t="s">
        <v>371</v>
      </c>
      <c r="E11" s="48" t="str">
        <f>IFERROR(VLOOKUP(D11,DONNÉES!$G$2:$H$12,2,FALSE),"")</f>
        <v>Pelle 320C</v>
      </c>
      <c r="F11" s="24" t="s">
        <v>407</v>
      </c>
      <c r="G11" s="30">
        <v>5</v>
      </c>
      <c r="H11" s="20">
        <v>2</v>
      </c>
      <c r="I11" s="20">
        <v>5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 t="shared" ref="W11:W37" si="0">IF(SUM(G11:V11)&gt;10,10,SUM(G11:V11))</f>
        <v>10</v>
      </c>
      <c r="X11" s="57">
        <f t="shared" ref="X11:X37" si="1">IF(SUM(G11:V11)&gt;10,SUM(G11:V11)-10,0)</f>
        <v>2</v>
      </c>
    </row>
    <row r="12" spans="1:24" ht="16.2" customHeight="1" x14ac:dyDescent="0.3">
      <c r="A12" s="52">
        <f>IFERROR(VLOOKUP(B12,DONNÉES!$A$2:$C$18,2,FALSE),"")</f>
        <v>0</v>
      </c>
      <c r="B12" s="20" t="s">
        <v>360</v>
      </c>
      <c r="C12" s="46" t="str">
        <f>IFERROR(VLOOKUP(B12,DONNÉES!$A$2:$C$18,3,FALSE),"")</f>
        <v>CONTREMAITRE</v>
      </c>
      <c r="D12" s="21" t="s">
        <v>370</v>
      </c>
      <c r="E12" s="48" t="str">
        <f>IFERROR(VLOOKUP(D12,DONNÉES!$G$2:$H$12,2,FALSE),"")</f>
        <v>Pelle 320E</v>
      </c>
      <c r="F12" s="24"/>
      <c r="G12" s="30">
        <v>5</v>
      </c>
      <c r="H12" s="20">
        <v>5</v>
      </c>
      <c r="I12" s="20">
        <v>1</v>
      </c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si="0"/>
        <v>10</v>
      </c>
      <c r="X12" s="57">
        <f t="shared" si="1"/>
        <v>1</v>
      </c>
    </row>
    <row r="13" spans="1:24" ht="16.2" customHeight="1" x14ac:dyDescent="0.3">
      <c r="A13" s="52">
        <f>IFERROR(VLOOKUP(B13,DONNÉES!$A$2:$C$18,2,FALSE),"")</f>
        <v>1</v>
      </c>
      <c r="B13" s="20" t="s">
        <v>357</v>
      </c>
      <c r="C13" s="46" t="str">
        <f>IFERROR(VLOOKUP(B13,DONNÉES!$A$2:$C$18,3,FALSE),"")</f>
        <v>MANŒUVRE</v>
      </c>
      <c r="D13" s="21" t="s">
        <v>374</v>
      </c>
      <c r="E13" s="48" t="str">
        <f>IFERROR(VLOOKUP(D13,DONNÉES!$G$2:$H$12,2,FALSE),"")</f>
        <v>D6R LGP</v>
      </c>
      <c r="F13" s="24"/>
      <c r="G13" s="30">
        <v>5</v>
      </c>
      <c r="H13" s="20">
        <v>5</v>
      </c>
      <c r="I13" s="20">
        <v>1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10</v>
      </c>
      <c r="X13" s="57">
        <f t="shared" si="1"/>
        <v>1</v>
      </c>
    </row>
    <row r="14" spans="1:24" ht="16.2" customHeight="1" x14ac:dyDescent="0.3">
      <c r="A14" s="52" t="str">
        <f>IFERROR(VLOOKUP(B14,DONNÉES!$A$2:$C$18,2,FALSE),"")</f>
        <v/>
      </c>
      <c r="B14" s="20"/>
      <c r="C14" s="46" t="str">
        <f>IFERROR(VLOOKUP(B14,DONNÉES!$A$2:$C$18,3,FALSE),"")</f>
        <v/>
      </c>
      <c r="D14" s="21"/>
      <c r="E14" s="48" t="str">
        <f>IFERROR(VLOOKUP(D14,DONNÉES!$G$2:$H$12,2,FALSE),"")</f>
        <v/>
      </c>
      <c r="F14" s="24"/>
      <c r="G14" s="3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0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>IF(SUM(G32:V32)&gt;10,10,SUM(G32:V32))</f>
        <v>0</v>
      </c>
      <c r="X32" s="57">
        <f>IF(SUM(G32:V32)&gt;10,SUM(G32:V32)-10,0)</f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40</v>
      </c>
      <c r="X38" s="28">
        <f>SUM(X10:X37)</f>
        <v>4</v>
      </c>
    </row>
  </sheetData>
  <mergeCells count="20">
    <mergeCell ref="G1:V1"/>
    <mergeCell ref="W1:W9"/>
    <mergeCell ref="X1:X9"/>
    <mergeCell ref="G2:G9"/>
    <mergeCell ref="H2:H9"/>
    <mergeCell ref="I2:I9"/>
    <mergeCell ref="J2:J9"/>
    <mergeCell ref="K2:K9"/>
    <mergeCell ref="L2:L9"/>
    <mergeCell ref="M2:M9"/>
    <mergeCell ref="T2:T9"/>
    <mergeCell ref="U2:U9"/>
    <mergeCell ref="V2:V9"/>
    <mergeCell ref="R2:R9"/>
    <mergeCell ref="S2:S9"/>
    <mergeCell ref="D3:E3"/>
    <mergeCell ref="N2:N9"/>
    <mergeCell ref="O2:O9"/>
    <mergeCell ref="P2:P9"/>
    <mergeCell ref="Q2:Q9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BFB88639-08AD-487C-933E-117D8857E906}">
          <x14:formula1>
            <xm:f>DONNÉES!$G$2:$G$12</xm:f>
          </x14:formula1>
          <xm:sqref>D10:D37</xm:sqref>
        </x14:dataValidation>
        <x14:dataValidation type="list" allowBlank="1" showInputMessage="1" showErrorMessage="1" xr:uid="{3C0060EA-C4DA-4E1F-832A-2A52BCFF985B}">
          <x14:formula1>
            <xm:f>DONNÉES!$E$2:$E$175</xm:f>
          </x14:formula1>
          <xm:sqref>G2:V9</xm:sqref>
        </x14:dataValidation>
        <x14:dataValidation type="list" allowBlank="1" showInputMessage="1" showErrorMessage="1" xr:uid="{EA7188C6-4D3F-4272-8E0A-95FD5C14A80D}">
          <x14:formula1>
            <xm:f>DONNÉES!$A$2:$A$18</xm:f>
          </x14:formula1>
          <xm:sqref>B10:B37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1B429-78AC-421F-86BB-5656F05C7B61}">
  <sheetPr codeName="Feuil5">
    <tabColor rgb="FF00B050"/>
  </sheetPr>
  <dimension ref="A1:X38"/>
  <sheetViews>
    <sheetView zoomScale="85" zoomScaleNormal="85" workbookViewId="0">
      <selection activeCell="K16" sqref="K16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 t="s">
        <v>22</v>
      </c>
      <c r="H2" s="74" t="s">
        <v>22</v>
      </c>
      <c r="I2" s="74" t="s">
        <v>22</v>
      </c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396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6" t="str">
        <f>Dimanche!C7</f>
        <v>2023-001</v>
      </c>
      <c r="D7" s="35">
        <f>Lundi!D7+1</f>
        <v>44943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>
        <f>IFERROR(VLOOKUP(B10,DONNÉES!$A$2:$C$18,2,FALSE),"")</f>
        <v>1</v>
      </c>
      <c r="B10" s="22" t="s">
        <v>357</v>
      </c>
      <c r="C10" s="47" t="str">
        <f>IFERROR(VLOOKUP(B10,DONNÉES!$A$2:$C$18,3,FALSE),"")</f>
        <v>MANŒUVRE</v>
      </c>
      <c r="D10" s="22" t="s">
        <v>370</v>
      </c>
      <c r="E10" s="47" t="str">
        <f>IFERROR(VLOOKUP(D10,DONNÉES!$G$2:$H$12,2,FALSE),"")</f>
        <v>Pelle 320E</v>
      </c>
      <c r="F10" s="23" t="s">
        <v>407</v>
      </c>
      <c r="G10" s="29">
        <v>5</v>
      </c>
      <c r="H10" s="22">
        <v>2</v>
      </c>
      <c r="I10" s="22">
        <v>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IF(SUM(G10:V10)&gt;10,10,SUM(G10:V10))</f>
        <v>10</v>
      </c>
      <c r="X10" s="55">
        <f>IF(SUM(G10:V10)&gt;10,SUM(G10:V10)-10,0)</f>
        <v>0</v>
      </c>
    </row>
    <row r="11" spans="1:24" ht="16.2" customHeight="1" x14ac:dyDescent="0.3">
      <c r="A11" s="52">
        <f>IFERROR(VLOOKUP(B11,DONNÉES!$A$2:$C$18,2,FALSE),"")</f>
        <v>0</v>
      </c>
      <c r="B11" s="20" t="s">
        <v>354</v>
      </c>
      <c r="C11" s="46" t="str">
        <f>IFERROR(VLOOKUP(B11,DONNÉES!$A$2:$C$18,3,FALSE),"")</f>
        <v>OPÉRATEUR</v>
      </c>
      <c r="D11" s="21" t="s">
        <v>371</v>
      </c>
      <c r="E11" s="48" t="str">
        <f>IFERROR(VLOOKUP(D11,DONNÉES!$G$2:$H$12,2,FALSE),"")</f>
        <v>Pelle 320C</v>
      </c>
      <c r="F11" s="24" t="s">
        <v>407</v>
      </c>
      <c r="G11" s="30">
        <v>5</v>
      </c>
      <c r="H11" s="20">
        <v>2</v>
      </c>
      <c r="I11" s="20">
        <v>5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 t="shared" ref="W11:W37" si="0">IF(SUM(G11:V11)&gt;10,10,SUM(G11:V11))</f>
        <v>10</v>
      </c>
      <c r="X11" s="57">
        <f t="shared" ref="X11:X37" si="1">IF(SUM(G11:V11)&gt;10,SUM(G11:V11)-10,0)</f>
        <v>2</v>
      </c>
    </row>
    <row r="12" spans="1:24" ht="16.2" customHeight="1" x14ac:dyDescent="0.3">
      <c r="A12" s="52">
        <f>IFERROR(VLOOKUP(B12,DONNÉES!$A$2:$C$18,2,FALSE),"")</f>
        <v>0</v>
      </c>
      <c r="B12" s="20" t="s">
        <v>360</v>
      </c>
      <c r="C12" s="46" t="str">
        <f>IFERROR(VLOOKUP(B12,DONNÉES!$A$2:$C$18,3,FALSE),"")</f>
        <v>CONTREMAITRE</v>
      </c>
      <c r="D12" s="21" t="s">
        <v>370</v>
      </c>
      <c r="E12" s="48" t="str">
        <f>IFERROR(VLOOKUP(D12,DONNÉES!$G$2:$H$12,2,FALSE),"")</f>
        <v>Pelle 320E</v>
      </c>
      <c r="F12" s="24"/>
      <c r="G12" s="30">
        <v>5</v>
      </c>
      <c r="H12" s="20">
        <v>5</v>
      </c>
      <c r="I12" s="20">
        <v>1</v>
      </c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si="0"/>
        <v>10</v>
      </c>
      <c r="X12" s="57">
        <f t="shared" si="1"/>
        <v>1</v>
      </c>
    </row>
    <row r="13" spans="1:24" ht="16.2" customHeight="1" x14ac:dyDescent="0.3">
      <c r="A13" s="52">
        <f>IFERROR(VLOOKUP(B13,DONNÉES!$A$2:$C$18,2,FALSE),"")</f>
        <v>1</v>
      </c>
      <c r="B13" s="20" t="s">
        <v>357</v>
      </c>
      <c r="C13" s="46" t="str">
        <f>IFERROR(VLOOKUP(B13,DONNÉES!$A$2:$C$18,3,FALSE),"")</f>
        <v>MANŒUVRE</v>
      </c>
      <c r="D13" s="21" t="s">
        <v>374</v>
      </c>
      <c r="E13" s="48" t="str">
        <f>IFERROR(VLOOKUP(D13,DONNÉES!$G$2:$H$12,2,FALSE),"")</f>
        <v>D6R LGP</v>
      </c>
      <c r="F13" s="24"/>
      <c r="G13" s="30">
        <v>5</v>
      </c>
      <c r="H13" s="20">
        <v>5</v>
      </c>
      <c r="I13" s="20">
        <v>1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10</v>
      </c>
      <c r="X13" s="57">
        <f t="shared" si="1"/>
        <v>1</v>
      </c>
    </row>
    <row r="14" spans="1:24" ht="16.2" customHeight="1" x14ac:dyDescent="0.3">
      <c r="A14" s="52" t="str">
        <f>IFERROR(VLOOKUP(B14,DONNÉES!$A$2:$C$18,2,FALSE),"")</f>
        <v/>
      </c>
      <c r="B14" s="20"/>
      <c r="C14" s="46" t="str">
        <f>IFERROR(VLOOKUP(B14,DONNÉES!$A$2:$C$18,3,FALSE),"")</f>
        <v/>
      </c>
      <c r="D14" s="21"/>
      <c r="E14" s="48" t="str">
        <f>IFERROR(VLOOKUP(D14,DONNÉES!$G$2:$H$12,2,FALSE),"")</f>
        <v/>
      </c>
      <c r="F14" s="24"/>
      <c r="G14" s="3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0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>IF(SUM(G32:V32)&gt;10,10,SUM(G32:V32))</f>
        <v>0</v>
      </c>
      <c r="X32" s="57">
        <f>IF(SUM(G32:V32)&gt;10,SUM(G32:V32)-10,0)</f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40</v>
      </c>
      <c r="X38" s="28">
        <f>SUM(X10:X37)</f>
        <v>4</v>
      </c>
    </row>
  </sheetData>
  <mergeCells count="20">
    <mergeCell ref="D3:E3"/>
    <mergeCell ref="N2:N9"/>
    <mergeCell ref="O2:O9"/>
    <mergeCell ref="P2:P9"/>
    <mergeCell ref="Q2:Q9"/>
    <mergeCell ref="G1:V1"/>
    <mergeCell ref="W1:W9"/>
    <mergeCell ref="X1:X9"/>
    <mergeCell ref="G2:G9"/>
    <mergeCell ref="H2:H9"/>
    <mergeCell ref="I2:I9"/>
    <mergeCell ref="J2:J9"/>
    <mergeCell ref="K2:K9"/>
    <mergeCell ref="L2:L9"/>
    <mergeCell ref="M2:M9"/>
    <mergeCell ref="T2:T9"/>
    <mergeCell ref="U2:U9"/>
    <mergeCell ref="V2:V9"/>
    <mergeCell ref="R2:R9"/>
    <mergeCell ref="S2:S9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D4F449D2-BD26-4D78-B862-282C7B6DC899}">
          <x14:formula1>
            <xm:f>DONNÉES!$A$2:$A$18</xm:f>
          </x14:formula1>
          <xm:sqref>B10:B37</xm:sqref>
        </x14:dataValidation>
        <x14:dataValidation type="list" allowBlank="1" showInputMessage="1" showErrorMessage="1" xr:uid="{837FC8ED-C6D8-4C1D-9007-01967C331C82}">
          <x14:formula1>
            <xm:f>DONNÉES!$E$2:$E$175</xm:f>
          </x14:formula1>
          <xm:sqref>G2:V9</xm:sqref>
        </x14:dataValidation>
        <x14:dataValidation type="list" allowBlank="1" showInputMessage="1" showErrorMessage="1" xr:uid="{FFC60972-AFBA-40A9-82FF-B31C60CDFAF0}">
          <x14:formula1>
            <xm:f>DONNÉES!$G$2:$G$12</xm:f>
          </x14:formula1>
          <xm:sqref>D10:D37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0ABF5-DB96-4DBD-B126-E84F88F83AE7}">
  <sheetPr codeName="Feuil6">
    <tabColor rgb="FF00B050"/>
  </sheetPr>
  <dimension ref="A1:X38"/>
  <sheetViews>
    <sheetView zoomScale="85" zoomScaleNormal="85" workbookViewId="0">
      <selection activeCell="L11" sqref="L11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 t="s">
        <v>22</v>
      </c>
      <c r="H2" s="74" t="s">
        <v>22</v>
      </c>
      <c r="I2" s="74" t="s">
        <v>22</v>
      </c>
      <c r="J2" s="74"/>
      <c r="K2" s="74"/>
      <c r="L2" s="74" t="s">
        <v>88</v>
      </c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397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6" t="str">
        <f>Dimanche!C7</f>
        <v>2023-001</v>
      </c>
      <c r="D7" s="35">
        <f>Mardi!D7+1</f>
        <v>44944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>
        <f>IFERROR(VLOOKUP(B10,DONNÉES!$A$2:$C$18,2,FALSE),"")</f>
        <v>1</v>
      </c>
      <c r="B10" s="22" t="s">
        <v>357</v>
      </c>
      <c r="C10" s="47" t="str">
        <f>IFERROR(VLOOKUP(B10,DONNÉES!$A$2:$C$18,3,FALSE),"")</f>
        <v>MANŒUVRE</v>
      </c>
      <c r="D10" s="22" t="s">
        <v>370</v>
      </c>
      <c r="E10" s="47" t="str">
        <f>IFERROR(VLOOKUP(D10,DONNÉES!$G$2:$H$12,2,FALSE),"")</f>
        <v>Pelle 320E</v>
      </c>
      <c r="F10" s="23" t="s">
        <v>407</v>
      </c>
      <c r="G10" s="29">
        <v>5</v>
      </c>
      <c r="H10" s="22">
        <v>2</v>
      </c>
      <c r="I10" s="22">
        <v>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IF(SUM(G10:V10)&gt;10,10,SUM(G10:V10))</f>
        <v>10</v>
      </c>
      <c r="X10" s="55">
        <f>IF(SUM(G10:V10)&gt;10,SUM(G10:V10)-10,0)</f>
        <v>0</v>
      </c>
    </row>
    <row r="11" spans="1:24" ht="16.2" customHeight="1" x14ac:dyDescent="0.3">
      <c r="A11" s="52">
        <f>IFERROR(VLOOKUP(B11,DONNÉES!$A$2:$C$18,2,FALSE),"")</f>
        <v>0</v>
      </c>
      <c r="B11" s="20" t="s">
        <v>354</v>
      </c>
      <c r="C11" s="46" t="str">
        <f>IFERROR(VLOOKUP(B11,DONNÉES!$A$2:$C$18,3,FALSE),"")</f>
        <v>OPÉRATEUR</v>
      </c>
      <c r="D11" s="21" t="s">
        <v>371</v>
      </c>
      <c r="E11" s="48" t="str">
        <f>IFERROR(VLOOKUP(D11,DONNÉES!$G$2:$H$12,2,FALSE),"")</f>
        <v>Pelle 320C</v>
      </c>
      <c r="F11" s="24" t="s">
        <v>407</v>
      </c>
      <c r="G11" s="30">
        <v>5</v>
      </c>
      <c r="H11" s="20">
        <v>2</v>
      </c>
      <c r="I11" s="20">
        <v>5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 t="shared" ref="W11:W37" si="0">IF(SUM(G11:V11)&gt;10,10,SUM(G11:V11))</f>
        <v>10</v>
      </c>
      <c r="X11" s="57">
        <f t="shared" ref="X11:X37" si="1">IF(SUM(G11:V11)&gt;10,SUM(G11:V11)-10,0)</f>
        <v>2</v>
      </c>
    </row>
    <row r="12" spans="1:24" ht="16.2" customHeight="1" x14ac:dyDescent="0.3">
      <c r="A12" s="52">
        <f>IFERROR(VLOOKUP(B12,DONNÉES!$A$2:$C$18,2,FALSE),"")</f>
        <v>0</v>
      </c>
      <c r="B12" s="20" t="s">
        <v>360</v>
      </c>
      <c r="C12" s="46" t="str">
        <f>IFERROR(VLOOKUP(B12,DONNÉES!$A$2:$C$18,3,FALSE),"")</f>
        <v>CONTREMAITRE</v>
      </c>
      <c r="D12" s="21" t="s">
        <v>370</v>
      </c>
      <c r="E12" s="48" t="str">
        <f>IFERROR(VLOOKUP(D12,DONNÉES!$G$2:$H$12,2,FALSE),"")</f>
        <v>Pelle 320E</v>
      </c>
      <c r="F12" s="24"/>
      <c r="G12" s="30">
        <v>5</v>
      </c>
      <c r="H12" s="20">
        <v>5</v>
      </c>
      <c r="I12" s="20">
        <v>1</v>
      </c>
      <c r="J12" s="20"/>
      <c r="K12" s="20"/>
      <c r="L12" s="20">
        <v>5</v>
      </c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si="0"/>
        <v>10</v>
      </c>
      <c r="X12" s="57">
        <f t="shared" si="1"/>
        <v>6</v>
      </c>
    </row>
    <row r="13" spans="1:24" ht="16.2" customHeight="1" x14ac:dyDescent="0.3">
      <c r="A13" s="52">
        <f>IFERROR(VLOOKUP(B13,DONNÉES!$A$2:$C$18,2,FALSE),"")</f>
        <v>1</v>
      </c>
      <c r="B13" s="20" t="s">
        <v>357</v>
      </c>
      <c r="C13" s="46" t="str">
        <f>IFERROR(VLOOKUP(B13,DONNÉES!$A$2:$C$18,3,FALSE),"")</f>
        <v>MANŒUVRE</v>
      </c>
      <c r="D13" s="21" t="s">
        <v>374</v>
      </c>
      <c r="E13" s="48" t="str">
        <f>IFERROR(VLOOKUP(D13,DONNÉES!$G$2:$H$12,2,FALSE),"")</f>
        <v>D6R LGP</v>
      </c>
      <c r="F13" s="24"/>
      <c r="G13" s="30">
        <v>5</v>
      </c>
      <c r="H13" s="20">
        <v>5</v>
      </c>
      <c r="I13" s="20">
        <v>1</v>
      </c>
      <c r="J13" s="20"/>
      <c r="K13" s="20"/>
      <c r="L13" s="20">
        <v>5</v>
      </c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10</v>
      </c>
      <c r="X13" s="57">
        <f t="shared" si="1"/>
        <v>6</v>
      </c>
    </row>
    <row r="14" spans="1:24" ht="16.2" customHeight="1" x14ac:dyDescent="0.3">
      <c r="A14" s="52">
        <f>IFERROR(VLOOKUP(B14,DONNÉES!$A$2:$C$18,2,FALSE),"")</f>
        <v>0</v>
      </c>
      <c r="B14" s="20" t="s">
        <v>363</v>
      </c>
      <c r="C14" s="46" t="str">
        <f>IFERROR(VLOOKUP(B14,DONNÉES!$A$2:$C$18,3,FALSE),"")</f>
        <v>OPÉRATEUR</v>
      </c>
      <c r="D14" s="21" t="s">
        <v>375</v>
      </c>
      <c r="E14" s="48" t="str">
        <f>IFERROR(VLOOKUP(D14,DONNÉES!$G$2:$H$12,2,FALSE),"")</f>
        <v>Compacteur CS-563</v>
      </c>
      <c r="F14" s="24" t="s">
        <v>407</v>
      </c>
      <c r="G14" s="30">
        <v>8</v>
      </c>
      <c r="H14" s="20"/>
      <c r="I14" s="20">
        <v>1</v>
      </c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9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>IF(SUM(G32:V32)&gt;10,10,SUM(G32:V32))</f>
        <v>0</v>
      </c>
      <c r="X32" s="57">
        <f>IF(SUM(G32:V32)&gt;10,SUM(G32:V32)-10,0)</f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49</v>
      </c>
      <c r="X38" s="28">
        <f>SUM(X10:X37)</f>
        <v>14</v>
      </c>
    </row>
  </sheetData>
  <mergeCells count="20">
    <mergeCell ref="D3:E3"/>
    <mergeCell ref="N2:N9"/>
    <mergeCell ref="O2:O9"/>
    <mergeCell ref="P2:P9"/>
    <mergeCell ref="Q2:Q9"/>
    <mergeCell ref="G1:V1"/>
    <mergeCell ref="W1:W9"/>
    <mergeCell ref="X1:X9"/>
    <mergeCell ref="G2:G9"/>
    <mergeCell ref="H2:H9"/>
    <mergeCell ref="I2:I9"/>
    <mergeCell ref="J2:J9"/>
    <mergeCell ref="K2:K9"/>
    <mergeCell ref="L2:L9"/>
    <mergeCell ref="M2:M9"/>
    <mergeCell ref="T2:T9"/>
    <mergeCell ref="U2:U9"/>
    <mergeCell ref="V2:V9"/>
    <mergeCell ref="R2:R9"/>
    <mergeCell ref="S2:S9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37D97B9-3B5E-46AC-8DC8-BE1F77E533CB}">
          <x14:formula1>
            <xm:f>DONNÉES!$G$2:$G$12</xm:f>
          </x14:formula1>
          <xm:sqref>D10:D37</xm:sqref>
        </x14:dataValidation>
        <x14:dataValidation type="list" allowBlank="1" showInputMessage="1" showErrorMessage="1" xr:uid="{BF710444-E3B7-4297-BB2A-89FB425D5D28}">
          <x14:formula1>
            <xm:f>DONNÉES!$E$2:$E$175</xm:f>
          </x14:formula1>
          <xm:sqref>G2:V9</xm:sqref>
        </x14:dataValidation>
        <x14:dataValidation type="list" allowBlank="1" showInputMessage="1" showErrorMessage="1" xr:uid="{829BA87B-CE17-49AE-857B-2CAB13BEBBBC}">
          <x14:formula1>
            <xm:f>DONNÉES!$A$2:$A$18</xm:f>
          </x14:formula1>
          <xm:sqref>B10:B37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E957D-50CA-4FD8-A6C4-674993D7DADD}">
  <sheetPr codeName="Feuil4">
    <tabColor rgb="FF00B050"/>
  </sheetPr>
  <dimension ref="A1:X38"/>
  <sheetViews>
    <sheetView zoomScale="85" zoomScaleNormal="85" workbookViewId="0">
      <selection activeCell="K16" sqref="K16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 t="s">
        <v>22</v>
      </c>
      <c r="H2" s="74" t="s">
        <v>22</v>
      </c>
      <c r="I2" s="74" t="s">
        <v>22</v>
      </c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398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6" t="str">
        <f>Dimanche!C7</f>
        <v>2023-001</v>
      </c>
      <c r="D7" s="35">
        <f>Mercredi!D7+1</f>
        <v>44945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>
        <f>IFERROR(VLOOKUP(B10,DONNÉES!$A$2:$C$18,2,FALSE),"")</f>
        <v>1</v>
      </c>
      <c r="B10" s="22" t="s">
        <v>357</v>
      </c>
      <c r="C10" s="47" t="str">
        <f>IFERROR(VLOOKUP(B10,DONNÉES!$A$2:$C$18,3,FALSE),"")</f>
        <v>MANŒUVRE</v>
      </c>
      <c r="D10" s="22" t="s">
        <v>370</v>
      </c>
      <c r="E10" s="47" t="str">
        <f>IFERROR(VLOOKUP(D10,DONNÉES!$G$2:$H$12,2,FALSE),"")</f>
        <v>Pelle 320E</v>
      </c>
      <c r="F10" s="23" t="s">
        <v>407</v>
      </c>
      <c r="G10" s="29">
        <v>5</v>
      </c>
      <c r="H10" s="22">
        <v>2</v>
      </c>
      <c r="I10" s="22">
        <v>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IF(SUM(G10:V10)&gt;10,10,SUM(G10:V10))</f>
        <v>10</v>
      </c>
      <c r="X10" s="55">
        <f>IF(SUM(G10:V10)&gt;10,SUM(G10:V10)-10,0)</f>
        <v>0</v>
      </c>
    </row>
    <row r="11" spans="1:24" ht="16.2" customHeight="1" x14ac:dyDescent="0.3">
      <c r="A11" s="52">
        <f>IFERROR(VLOOKUP(B11,DONNÉES!$A$2:$C$18,2,FALSE),"")</f>
        <v>0</v>
      </c>
      <c r="B11" s="20" t="s">
        <v>354</v>
      </c>
      <c r="C11" s="46" t="str">
        <f>IFERROR(VLOOKUP(B11,DONNÉES!$A$2:$C$18,3,FALSE),"")</f>
        <v>OPÉRATEUR</v>
      </c>
      <c r="D11" s="21" t="s">
        <v>371</v>
      </c>
      <c r="E11" s="48" t="str">
        <f>IFERROR(VLOOKUP(D11,DONNÉES!$G$2:$H$12,2,FALSE),"")</f>
        <v>Pelle 320C</v>
      </c>
      <c r="F11" s="24" t="s">
        <v>407</v>
      </c>
      <c r="G11" s="30">
        <v>5</v>
      </c>
      <c r="H11" s="20">
        <v>2</v>
      </c>
      <c r="I11" s="20">
        <v>5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 t="shared" ref="W11:W37" si="0">IF(SUM(G11:V11)&gt;10,10,SUM(G11:V11))</f>
        <v>10</v>
      </c>
      <c r="X11" s="57">
        <f t="shared" ref="X11:X37" si="1">IF(SUM(G11:V11)&gt;10,SUM(G11:V11)-10,0)</f>
        <v>2</v>
      </c>
    </row>
    <row r="12" spans="1:24" ht="16.2" customHeight="1" x14ac:dyDescent="0.3">
      <c r="A12" s="52">
        <f>IFERROR(VLOOKUP(B12,DONNÉES!$A$2:$C$18,2,FALSE),"")</f>
        <v>0</v>
      </c>
      <c r="B12" s="20" t="s">
        <v>360</v>
      </c>
      <c r="C12" s="46" t="str">
        <f>IFERROR(VLOOKUP(B12,DONNÉES!$A$2:$C$18,3,FALSE),"")</f>
        <v>CONTREMAITRE</v>
      </c>
      <c r="D12" s="21" t="s">
        <v>370</v>
      </c>
      <c r="E12" s="48" t="str">
        <f>IFERROR(VLOOKUP(D12,DONNÉES!$G$2:$H$12,2,FALSE),"")</f>
        <v>Pelle 320E</v>
      </c>
      <c r="F12" s="24"/>
      <c r="G12" s="30">
        <v>5</v>
      </c>
      <c r="H12" s="20">
        <v>5</v>
      </c>
      <c r="I12" s="20">
        <v>1</v>
      </c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si="0"/>
        <v>10</v>
      </c>
      <c r="X12" s="57">
        <f t="shared" si="1"/>
        <v>1</v>
      </c>
    </row>
    <row r="13" spans="1:24" ht="16.2" customHeight="1" x14ac:dyDescent="0.3">
      <c r="A13" s="52">
        <f>IFERROR(VLOOKUP(B13,DONNÉES!$A$2:$C$18,2,FALSE),"")</f>
        <v>1</v>
      </c>
      <c r="B13" s="20" t="s">
        <v>357</v>
      </c>
      <c r="C13" s="46" t="str">
        <f>IFERROR(VLOOKUP(B13,DONNÉES!$A$2:$C$18,3,FALSE),"")</f>
        <v>MANŒUVRE</v>
      </c>
      <c r="D13" s="21" t="s">
        <v>374</v>
      </c>
      <c r="E13" s="48" t="str">
        <f>IFERROR(VLOOKUP(D13,DONNÉES!$G$2:$H$12,2,FALSE),"")</f>
        <v>D6R LGP</v>
      </c>
      <c r="F13" s="24"/>
      <c r="G13" s="30">
        <v>5</v>
      </c>
      <c r="H13" s="20">
        <v>5</v>
      </c>
      <c r="I13" s="20">
        <v>1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10</v>
      </c>
      <c r="X13" s="57">
        <f t="shared" si="1"/>
        <v>1</v>
      </c>
    </row>
    <row r="14" spans="1:24" ht="16.2" customHeight="1" x14ac:dyDescent="0.3">
      <c r="A14" s="52" t="str">
        <f>IFERROR(VLOOKUP(B14,DONNÉES!$A$2:$C$18,2,FALSE),"")</f>
        <v/>
      </c>
      <c r="B14" s="20"/>
      <c r="C14" s="46" t="str">
        <f>IFERROR(VLOOKUP(B14,DONNÉES!$A$2:$C$18,3,FALSE),"")</f>
        <v/>
      </c>
      <c r="D14" s="21"/>
      <c r="E14" s="48" t="str">
        <f>IFERROR(VLOOKUP(D14,DONNÉES!$G$2:$H$12,2,FALSE),"")</f>
        <v/>
      </c>
      <c r="F14" s="24"/>
      <c r="G14" s="3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0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>IF(SUM(G32:V32)&gt;10,10,SUM(G32:V32))</f>
        <v>0</v>
      </c>
      <c r="X32" s="57">
        <f>IF(SUM(G32:V32)&gt;10,SUM(G32:V32)-10,0)</f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40</v>
      </c>
      <c r="X38" s="28">
        <f>SUM(X10:X37)</f>
        <v>4</v>
      </c>
    </row>
  </sheetData>
  <mergeCells count="20">
    <mergeCell ref="D3:E3"/>
    <mergeCell ref="N2:N9"/>
    <mergeCell ref="O2:O9"/>
    <mergeCell ref="P2:P9"/>
    <mergeCell ref="Q2:Q9"/>
    <mergeCell ref="G1:V1"/>
    <mergeCell ref="W1:W9"/>
    <mergeCell ref="X1:X9"/>
    <mergeCell ref="G2:G9"/>
    <mergeCell ref="H2:H9"/>
    <mergeCell ref="I2:I9"/>
    <mergeCell ref="J2:J9"/>
    <mergeCell ref="K2:K9"/>
    <mergeCell ref="L2:L9"/>
    <mergeCell ref="M2:M9"/>
    <mergeCell ref="T2:T9"/>
    <mergeCell ref="U2:U9"/>
    <mergeCell ref="V2:V9"/>
    <mergeCell ref="R2:R9"/>
    <mergeCell ref="S2:S9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43818F5-038F-4E75-A5FF-E4DF18D43ACA}">
          <x14:formula1>
            <xm:f>DONNÉES!$A$2:$A$18</xm:f>
          </x14:formula1>
          <xm:sqref>B10:B37</xm:sqref>
        </x14:dataValidation>
        <x14:dataValidation type="list" allowBlank="1" showInputMessage="1" showErrorMessage="1" xr:uid="{12C2F2B0-9A8A-4BD9-987E-D4A3D4B47A24}">
          <x14:formula1>
            <xm:f>DONNÉES!$E$2:$E$175</xm:f>
          </x14:formula1>
          <xm:sqref>G2:V9</xm:sqref>
        </x14:dataValidation>
        <x14:dataValidation type="list" allowBlank="1" showInputMessage="1" showErrorMessage="1" xr:uid="{E6FD1CB7-E825-45E6-9523-1B40D1E33550}">
          <x14:formula1>
            <xm:f>DONNÉES!$G$2:$G$12</xm:f>
          </x14:formula1>
          <xm:sqref>D10:D37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02B910-EB16-4CD9-BF70-D7D7C8D074D4}">
  <sheetPr codeName="Feuil7">
    <tabColor rgb="FF00B050"/>
  </sheetPr>
  <dimension ref="A1:X38"/>
  <sheetViews>
    <sheetView zoomScale="85" zoomScaleNormal="85" workbookViewId="0">
      <selection activeCell="B14" sqref="B14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 t="s">
        <v>22</v>
      </c>
      <c r="H2" s="74" t="s">
        <v>22</v>
      </c>
      <c r="I2" s="74" t="s">
        <v>22</v>
      </c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395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6" t="str">
        <f>Dimanche!C7</f>
        <v>2023-001</v>
      </c>
      <c r="D7" s="35">
        <f>Jeudi!D7+1</f>
        <v>44946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>
        <f>IFERROR(VLOOKUP(B10,DONNÉES!$A$2:$C$18,2,FALSE),"")</f>
        <v>1</v>
      </c>
      <c r="B10" s="22" t="s">
        <v>357</v>
      </c>
      <c r="C10" s="47" t="str">
        <f>IFERROR(VLOOKUP(B10,DONNÉES!$A$2:$C$18,3,FALSE),"")</f>
        <v>MANŒUVRE</v>
      </c>
      <c r="D10" s="22" t="s">
        <v>370</v>
      </c>
      <c r="E10" s="47" t="str">
        <f>IFERROR(VLOOKUP(D10,DONNÉES!$G$2:$H$12,2,FALSE),"")</f>
        <v>Pelle 320E</v>
      </c>
      <c r="F10" s="23" t="s">
        <v>407</v>
      </c>
      <c r="G10" s="29">
        <v>5</v>
      </c>
      <c r="H10" s="22">
        <v>2</v>
      </c>
      <c r="I10" s="22">
        <v>3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IF(SUM(G10:V10)&gt;5,5,SUM(G10:V10))</f>
        <v>5</v>
      </c>
      <c r="X10" s="55">
        <f>IF(SUM(G10:V10)&gt;5,SUM(G10:V10)-5,0)</f>
        <v>5</v>
      </c>
    </row>
    <row r="11" spans="1:24" ht="16.2" customHeight="1" x14ac:dyDescent="0.3">
      <c r="A11" s="52">
        <f>IFERROR(VLOOKUP(B11,DONNÉES!$A$2:$C$18,2,FALSE),"")</f>
        <v>0</v>
      </c>
      <c r="B11" s="20" t="s">
        <v>354</v>
      </c>
      <c r="C11" s="46" t="str">
        <f>IFERROR(VLOOKUP(B11,DONNÉES!$A$2:$C$18,3,FALSE),"")</f>
        <v>OPÉRATEUR</v>
      </c>
      <c r="D11" s="21" t="s">
        <v>371</v>
      </c>
      <c r="E11" s="48" t="str">
        <f>IFERROR(VLOOKUP(D11,DONNÉES!$G$2:$H$12,2,FALSE),"")</f>
        <v>Pelle 320C</v>
      </c>
      <c r="F11" s="24" t="s">
        <v>407</v>
      </c>
      <c r="G11" s="30">
        <v>5</v>
      </c>
      <c r="H11" s="20">
        <v>2</v>
      </c>
      <c r="I11" s="20">
        <v>5</v>
      </c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>IF(SUM(G11:V11)&gt;5,5,SUM(G11:V11))</f>
        <v>5</v>
      </c>
      <c r="X11" s="57">
        <f>IF(SUM(G11:V11)&gt;5,SUM(G11:V11)-5,0)</f>
        <v>7</v>
      </c>
    </row>
    <row r="12" spans="1:24" ht="16.2" customHeight="1" x14ac:dyDescent="0.3">
      <c r="A12" s="52">
        <f>IFERROR(VLOOKUP(B12,DONNÉES!$A$2:$C$18,2,FALSE),"")</f>
        <v>0</v>
      </c>
      <c r="B12" s="20" t="s">
        <v>360</v>
      </c>
      <c r="C12" s="46" t="str">
        <f>IFERROR(VLOOKUP(B12,DONNÉES!$A$2:$C$18,3,FALSE),"")</f>
        <v>CONTREMAITRE</v>
      </c>
      <c r="D12" s="21" t="s">
        <v>370</v>
      </c>
      <c r="E12" s="48" t="str">
        <f>IFERROR(VLOOKUP(D12,DONNÉES!$G$2:$H$12,2,FALSE),"")</f>
        <v>Pelle 320E</v>
      </c>
      <c r="F12" s="24"/>
      <c r="G12" s="30">
        <v>5</v>
      </c>
      <c r="H12" s="20">
        <v>5</v>
      </c>
      <c r="I12" s="20">
        <v>1</v>
      </c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ref="W12:W37" si="0">IF(SUM(G12:V12)&gt;5,5,SUM(G12:V12))</f>
        <v>5</v>
      </c>
      <c r="X12" s="57">
        <f t="shared" ref="X12:X37" si="1">IF(SUM(G12:V12)&gt;5,SUM(G12:V12)-5,0)</f>
        <v>6</v>
      </c>
    </row>
    <row r="13" spans="1:24" ht="16.2" customHeight="1" x14ac:dyDescent="0.3">
      <c r="A13" s="52">
        <f>IFERROR(VLOOKUP(B13,DONNÉES!$A$2:$C$18,2,FALSE),"")</f>
        <v>1</v>
      </c>
      <c r="B13" s="20" t="s">
        <v>357</v>
      </c>
      <c r="C13" s="46" t="str">
        <f>IFERROR(VLOOKUP(B13,DONNÉES!$A$2:$C$18,3,FALSE),"")</f>
        <v>MANŒUVRE</v>
      </c>
      <c r="D13" s="21" t="s">
        <v>374</v>
      </c>
      <c r="E13" s="48" t="str">
        <f>IFERROR(VLOOKUP(D13,DONNÉES!$G$2:$H$12,2,FALSE),"")</f>
        <v>D6R LGP</v>
      </c>
      <c r="F13" s="24"/>
      <c r="G13" s="30">
        <v>5</v>
      </c>
      <c r="H13" s="20">
        <v>5</v>
      </c>
      <c r="I13" s="20">
        <v>1</v>
      </c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5</v>
      </c>
      <c r="X13" s="57">
        <f t="shared" si="1"/>
        <v>6</v>
      </c>
    </row>
    <row r="14" spans="1:24" ht="16.2" customHeight="1" x14ac:dyDescent="0.3">
      <c r="A14" s="52" t="str">
        <f>IFERROR(VLOOKUP(B14,DONNÉES!$A$2:$C$18,2,FALSE),"")</f>
        <v/>
      </c>
      <c r="B14" s="20"/>
      <c r="C14" s="46" t="str">
        <f>IFERROR(VLOOKUP(B14,DONNÉES!$A$2:$C$18,3,FALSE),"")</f>
        <v/>
      </c>
      <c r="D14" s="21"/>
      <c r="E14" s="48" t="str">
        <f>IFERROR(VLOOKUP(D14,DONNÉES!$G$2:$H$12,2,FALSE),"")</f>
        <v/>
      </c>
      <c r="F14" s="24"/>
      <c r="G14" s="3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0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 t="shared" si="0"/>
        <v>0</v>
      </c>
      <c r="X32" s="57">
        <f t="shared" si="1"/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20</v>
      </c>
      <c r="X38" s="28">
        <f>SUM(X10:X37)</f>
        <v>24</v>
      </c>
    </row>
  </sheetData>
  <mergeCells count="20">
    <mergeCell ref="D3:E3"/>
    <mergeCell ref="N2:N9"/>
    <mergeCell ref="O2:O9"/>
    <mergeCell ref="P2:P9"/>
    <mergeCell ref="Q2:Q9"/>
    <mergeCell ref="G1:V1"/>
    <mergeCell ref="W1:W9"/>
    <mergeCell ref="X1:X9"/>
    <mergeCell ref="G2:G9"/>
    <mergeCell ref="H2:H9"/>
    <mergeCell ref="I2:I9"/>
    <mergeCell ref="J2:J9"/>
    <mergeCell ref="K2:K9"/>
    <mergeCell ref="L2:L9"/>
    <mergeCell ref="M2:M9"/>
    <mergeCell ref="T2:T9"/>
    <mergeCell ref="U2:U9"/>
    <mergeCell ref="V2:V9"/>
    <mergeCell ref="R2:R9"/>
    <mergeCell ref="S2:S9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7D5003B-F32E-4075-B309-840E55E3F63D}">
          <x14:formula1>
            <xm:f>DONNÉES!$G$2:$G$12</xm:f>
          </x14:formula1>
          <xm:sqref>D10:D37</xm:sqref>
        </x14:dataValidation>
        <x14:dataValidation type="list" allowBlank="1" showInputMessage="1" showErrorMessage="1" xr:uid="{5B2F7FEA-A5CD-455F-B510-36A4BD547700}">
          <x14:formula1>
            <xm:f>DONNÉES!$E$2:$E$175</xm:f>
          </x14:formula1>
          <xm:sqref>G2:V9</xm:sqref>
        </x14:dataValidation>
        <x14:dataValidation type="list" allowBlank="1" showInputMessage="1" showErrorMessage="1" xr:uid="{6021DFD2-AC98-4F65-B4DF-A15EBF73C4AC}">
          <x14:formula1>
            <xm:f>DONNÉES!$A$2:$A$18</xm:f>
          </x14:formula1>
          <xm:sqref>B10:B37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CBBB2-23BD-48ED-8FAF-46AD278786CE}">
  <sheetPr codeName="Feuil8">
    <tabColor rgb="FFFF0000"/>
  </sheetPr>
  <dimension ref="A1:X38"/>
  <sheetViews>
    <sheetView zoomScale="85" zoomScaleNormal="85" workbookViewId="0">
      <selection activeCell="K16" sqref="K16"/>
    </sheetView>
  </sheetViews>
  <sheetFormatPr baseColWidth="10" defaultRowHeight="13.2" x14ac:dyDescent="0.3"/>
  <cols>
    <col min="1" max="1" width="7.6640625" style="1" bestFit="1" customWidth="1"/>
    <col min="2" max="2" width="20.109375" style="1" customWidth="1"/>
    <col min="3" max="3" width="16.6640625" style="1" customWidth="1"/>
    <col min="4" max="4" width="15.77734375" style="1" customWidth="1"/>
    <col min="5" max="5" width="12.44140625" style="1" customWidth="1"/>
    <col min="6" max="6" width="7.6640625" style="1" customWidth="1"/>
    <col min="7" max="22" width="7.33203125" style="1" customWidth="1"/>
    <col min="23" max="24" width="7" style="1" customWidth="1"/>
    <col min="25" max="16384" width="11.5546875" style="1"/>
  </cols>
  <sheetData>
    <row r="1" spans="1:24" ht="16.2" thickTop="1" x14ac:dyDescent="0.3">
      <c r="G1" s="70" t="s">
        <v>4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2"/>
      <c r="W1" s="64" t="s">
        <v>392</v>
      </c>
      <c r="X1" s="67" t="s">
        <v>391</v>
      </c>
    </row>
    <row r="2" spans="1:24" ht="13.2" customHeight="1" x14ac:dyDescent="0.3">
      <c r="G2" s="78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6"/>
      <c r="W2" s="65"/>
      <c r="X2" s="68"/>
    </row>
    <row r="3" spans="1:24" ht="13.2" customHeight="1" x14ac:dyDescent="0.3">
      <c r="D3" s="73" t="s">
        <v>399</v>
      </c>
      <c r="E3" s="73"/>
      <c r="G3" s="78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6"/>
      <c r="W3" s="65"/>
      <c r="X3" s="68"/>
    </row>
    <row r="4" spans="1:24" ht="13.2" customHeight="1" x14ac:dyDescent="0.3">
      <c r="G4" s="78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6"/>
      <c r="W4" s="65"/>
      <c r="X4" s="68"/>
    </row>
    <row r="5" spans="1:24" ht="13.8" thickBot="1" x14ac:dyDescent="0.35">
      <c r="D5" s="17"/>
      <c r="G5" s="78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6"/>
      <c r="W5" s="65"/>
      <c r="X5" s="68"/>
    </row>
    <row r="6" spans="1:24" ht="13.2" customHeight="1" thickBot="1" x14ac:dyDescent="0.35">
      <c r="C6" s="63" t="s">
        <v>341</v>
      </c>
      <c r="D6" s="63" t="s">
        <v>342</v>
      </c>
      <c r="G6" s="78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6"/>
      <c r="W6" s="65"/>
      <c r="X6" s="68"/>
    </row>
    <row r="7" spans="1:24" ht="13.2" customHeight="1" thickBot="1" x14ac:dyDescent="0.35">
      <c r="C7" s="36" t="str">
        <f>Dimanche!C7</f>
        <v>2023-001</v>
      </c>
      <c r="D7" s="35">
        <f>Vendredi!D7+1</f>
        <v>44947</v>
      </c>
      <c r="G7" s="78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6"/>
      <c r="W7" s="65"/>
      <c r="X7" s="68"/>
    </row>
    <row r="8" spans="1:24" ht="13.2" customHeight="1" thickBot="1" x14ac:dyDescent="0.35">
      <c r="G8" s="78"/>
      <c r="H8" s="74"/>
      <c r="I8" s="74"/>
      <c r="J8" s="74"/>
      <c r="K8" s="74"/>
      <c r="L8" s="74"/>
      <c r="M8" s="74"/>
      <c r="N8" s="74"/>
      <c r="O8" s="74"/>
      <c r="P8" s="74"/>
      <c r="Q8" s="74"/>
      <c r="R8" s="74"/>
      <c r="S8" s="74"/>
      <c r="T8" s="74"/>
      <c r="U8" s="74"/>
      <c r="V8" s="76"/>
      <c r="W8" s="65"/>
      <c r="X8" s="68"/>
    </row>
    <row r="9" spans="1:24" ht="13.2" customHeight="1" thickTop="1" thickBot="1" x14ac:dyDescent="0.35">
      <c r="A9" s="60" t="s">
        <v>3</v>
      </c>
      <c r="B9" s="61" t="s">
        <v>0</v>
      </c>
      <c r="C9" s="61" t="s">
        <v>1</v>
      </c>
      <c r="D9" s="61" t="s">
        <v>389</v>
      </c>
      <c r="E9" s="61" t="s">
        <v>2</v>
      </c>
      <c r="F9" s="62" t="s">
        <v>390</v>
      </c>
      <c r="G9" s="79"/>
      <c r="H9" s="75"/>
      <c r="I9" s="75"/>
      <c r="J9" s="75"/>
      <c r="K9" s="75"/>
      <c r="L9" s="75"/>
      <c r="M9" s="75"/>
      <c r="N9" s="75"/>
      <c r="O9" s="75"/>
      <c r="P9" s="75"/>
      <c r="Q9" s="75"/>
      <c r="R9" s="75"/>
      <c r="S9" s="75"/>
      <c r="T9" s="75"/>
      <c r="U9" s="75"/>
      <c r="V9" s="77"/>
      <c r="W9" s="66"/>
      <c r="X9" s="69"/>
    </row>
    <row r="10" spans="1:24" ht="16.2" customHeight="1" thickTop="1" x14ac:dyDescent="0.3">
      <c r="A10" s="51" t="str">
        <f>IFERROR(VLOOKUP(B10,DONNÉES!$A$2:$C$18,2,FALSE),"")</f>
        <v/>
      </c>
      <c r="B10" s="22"/>
      <c r="C10" s="47" t="str">
        <f>IFERROR(VLOOKUP(B10,DONNÉES!$A$2:$C$18,3,FALSE),"")</f>
        <v/>
      </c>
      <c r="D10" s="22"/>
      <c r="E10" s="47" t="str">
        <f>IFERROR(VLOOKUP(D10,DONNÉES!$G$2:$H$12,2,FALSE),"")</f>
        <v/>
      </c>
      <c r="F10" s="23"/>
      <c r="G10" s="29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32"/>
      <c r="W10" s="54">
        <f>IF(SUM(G10:V10)&gt;10,10,SUM(G10:V10))</f>
        <v>0</v>
      </c>
      <c r="X10" s="55">
        <f>IF(SUM(G10:V10)&gt;10,SUM(G10:V10)-10,0)</f>
        <v>0</v>
      </c>
    </row>
    <row r="11" spans="1:24" ht="16.2" customHeight="1" x14ac:dyDescent="0.3">
      <c r="A11" s="52" t="str">
        <f>IFERROR(VLOOKUP(B11,DONNÉES!$A$2:$C$18,2,FALSE),"")</f>
        <v/>
      </c>
      <c r="B11" s="20"/>
      <c r="C11" s="46" t="str">
        <f>IFERROR(VLOOKUP(B11,DONNÉES!$A$2:$C$18,3,FALSE),"")</f>
        <v/>
      </c>
      <c r="D11" s="21"/>
      <c r="E11" s="48" t="str">
        <f>IFERROR(VLOOKUP(D11,DONNÉES!$G$2:$H$12,2,FALSE),"")</f>
        <v/>
      </c>
      <c r="F11" s="24"/>
      <c r="G11" s="3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33"/>
      <c r="W11" s="56">
        <f t="shared" ref="W11:W37" si="0">IF(SUM(G11:V11)&gt;10,10,SUM(G11:V11))</f>
        <v>0</v>
      </c>
      <c r="X11" s="57">
        <f t="shared" ref="X11:X37" si="1">IF(SUM(G11:V11)&gt;10,SUM(G11:V11)-10,0)</f>
        <v>0</v>
      </c>
    </row>
    <row r="12" spans="1:24" ht="16.2" customHeight="1" x14ac:dyDescent="0.3">
      <c r="A12" s="52" t="str">
        <f>IFERROR(VLOOKUP(B12,DONNÉES!$A$2:$C$18,2,FALSE),"")</f>
        <v/>
      </c>
      <c r="B12" s="20"/>
      <c r="C12" s="46" t="str">
        <f>IFERROR(VLOOKUP(B12,DONNÉES!$A$2:$C$18,3,FALSE),"")</f>
        <v/>
      </c>
      <c r="D12" s="21"/>
      <c r="E12" s="48" t="str">
        <f>IFERROR(VLOOKUP(D12,DONNÉES!$G$2:$H$12,2,FALSE),"")</f>
        <v/>
      </c>
      <c r="F12" s="24"/>
      <c r="G12" s="3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33"/>
      <c r="W12" s="56">
        <f t="shared" si="0"/>
        <v>0</v>
      </c>
      <c r="X12" s="57">
        <f t="shared" si="1"/>
        <v>0</v>
      </c>
    </row>
    <row r="13" spans="1:24" ht="16.2" customHeight="1" x14ac:dyDescent="0.3">
      <c r="A13" s="52" t="str">
        <f>IFERROR(VLOOKUP(B13,DONNÉES!$A$2:$C$18,2,FALSE),"")</f>
        <v/>
      </c>
      <c r="B13" s="20"/>
      <c r="C13" s="46" t="str">
        <f>IFERROR(VLOOKUP(B13,DONNÉES!$A$2:$C$18,3,FALSE),"")</f>
        <v/>
      </c>
      <c r="D13" s="21"/>
      <c r="E13" s="48" t="str">
        <f>IFERROR(VLOOKUP(D13,DONNÉES!$G$2:$H$12,2,FALSE),"")</f>
        <v/>
      </c>
      <c r="F13" s="24"/>
      <c r="G13" s="3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3"/>
      <c r="W13" s="56">
        <f t="shared" si="0"/>
        <v>0</v>
      </c>
      <c r="X13" s="57">
        <f t="shared" si="1"/>
        <v>0</v>
      </c>
    </row>
    <row r="14" spans="1:24" ht="16.2" customHeight="1" x14ac:dyDescent="0.3">
      <c r="A14" s="52" t="str">
        <f>IFERROR(VLOOKUP(B14,DONNÉES!$A$2:$C$18,2,FALSE),"")</f>
        <v/>
      </c>
      <c r="B14" s="20"/>
      <c r="C14" s="46" t="str">
        <f>IFERROR(VLOOKUP(B14,DONNÉES!$A$2:$C$18,3,FALSE),"")</f>
        <v/>
      </c>
      <c r="D14" s="21"/>
      <c r="E14" s="48" t="str">
        <f>IFERROR(VLOOKUP(D14,DONNÉES!$G$2:$H$12,2,FALSE),"")</f>
        <v/>
      </c>
      <c r="F14" s="24"/>
      <c r="G14" s="3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3"/>
      <c r="W14" s="56">
        <f t="shared" si="0"/>
        <v>0</v>
      </c>
      <c r="X14" s="57">
        <f t="shared" si="1"/>
        <v>0</v>
      </c>
    </row>
    <row r="15" spans="1:24" ht="16.2" customHeight="1" x14ac:dyDescent="0.3">
      <c r="A15" s="52" t="str">
        <f>IFERROR(VLOOKUP(B15,DONNÉES!$A$2:$C$18,2,FALSE),"")</f>
        <v/>
      </c>
      <c r="B15" s="20"/>
      <c r="C15" s="46" t="str">
        <f>IFERROR(VLOOKUP(B15,DONNÉES!$A$2:$C$18,3,FALSE),"")</f>
        <v/>
      </c>
      <c r="D15" s="21"/>
      <c r="E15" s="48" t="str">
        <f>IFERROR(VLOOKUP(D15,DONNÉES!$G$2:$H$12,2,FALSE),"")</f>
        <v/>
      </c>
      <c r="F15" s="24"/>
      <c r="G15" s="3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3"/>
      <c r="W15" s="56">
        <f t="shared" si="0"/>
        <v>0</v>
      </c>
      <c r="X15" s="57">
        <f t="shared" si="1"/>
        <v>0</v>
      </c>
    </row>
    <row r="16" spans="1:24" ht="16.2" customHeight="1" x14ac:dyDescent="0.3">
      <c r="A16" s="52" t="str">
        <f>IFERROR(VLOOKUP(B16,DONNÉES!$A$2:$C$18,2,FALSE),"")</f>
        <v/>
      </c>
      <c r="B16" s="20"/>
      <c r="C16" s="46" t="str">
        <f>IFERROR(VLOOKUP(B16,DONNÉES!$A$2:$C$18,3,FALSE),"")</f>
        <v/>
      </c>
      <c r="D16" s="21"/>
      <c r="E16" s="48" t="str">
        <f>IFERROR(VLOOKUP(D16,DONNÉES!$G$2:$H$12,2,FALSE),"")</f>
        <v/>
      </c>
      <c r="F16" s="24"/>
      <c r="G16" s="3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3"/>
      <c r="W16" s="56">
        <f t="shared" si="0"/>
        <v>0</v>
      </c>
      <c r="X16" s="57">
        <f t="shared" si="1"/>
        <v>0</v>
      </c>
    </row>
    <row r="17" spans="1:24" ht="16.2" customHeight="1" x14ac:dyDescent="0.3">
      <c r="A17" s="52" t="str">
        <f>IFERROR(VLOOKUP(B17,DONNÉES!$A$2:$C$18,2,FALSE),"")</f>
        <v/>
      </c>
      <c r="B17" s="20"/>
      <c r="C17" s="46" t="str">
        <f>IFERROR(VLOOKUP(B17,DONNÉES!$A$2:$C$18,3,FALSE),"")</f>
        <v/>
      </c>
      <c r="D17" s="21"/>
      <c r="E17" s="48" t="str">
        <f>IFERROR(VLOOKUP(D17,DONNÉES!$G$2:$H$12,2,FALSE),"")</f>
        <v/>
      </c>
      <c r="F17" s="24"/>
      <c r="G17" s="3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3"/>
      <c r="W17" s="56">
        <f t="shared" si="0"/>
        <v>0</v>
      </c>
      <c r="X17" s="57">
        <f t="shared" si="1"/>
        <v>0</v>
      </c>
    </row>
    <row r="18" spans="1:24" ht="16.2" customHeight="1" x14ac:dyDescent="0.3">
      <c r="A18" s="52" t="str">
        <f>IFERROR(VLOOKUP(B18,DONNÉES!$A$2:$C$18,2,FALSE),"")</f>
        <v/>
      </c>
      <c r="B18" s="20"/>
      <c r="C18" s="46" t="str">
        <f>IFERROR(VLOOKUP(B18,DONNÉES!$A$2:$C$18,3,FALSE),"")</f>
        <v/>
      </c>
      <c r="D18" s="21"/>
      <c r="E18" s="48" t="str">
        <f>IFERROR(VLOOKUP(D18,DONNÉES!$G$2:$H$12,2,FALSE),"")</f>
        <v/>
      </c>
      <c r="F18" s="24"/>
      <c r="G18" s="3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3"/>
      <c r="W18" s="56">
        <f t="shared" si="0"/>
        <v>0</v>
      </c>
      <c r="X18" s="57">
        <f t="shared" si="1"/>
        <v>0</v>
      </c>
    </row>
    <row r="19" spans="1:24" ht="16.2" customHeight="1" x14ac:dyDescent="0.3">
      <c r="A19" s="52" t="str">
        <f>IFERROR(VLOOKUP(B19,DONNÉES!$A$2:$C$18,2,FALSE),"")</f>
        <v/>
      </c>
      <c r="B19" s="20"/>
      <c r="C19" s="46" t="str">
        <f>IFERROR(VLOOKUP(B19,DONNÉES!$A$2:$C$18,3,FALSE),"")</f>
        <v/>
      </c>
      <c r="D19" s="21"/>
      <c r="E19" s="48" t="str">
        <f>IFERROR(VLOOKUP(D19,DONNÉES!$G$2:$H$12,2,FALSE),"")</f>
        <v/>
      </c>
      <c r="F19" s="24"/>
      <c r="G19" s="3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3"/>
      <c r="W19" s="56">
        <f t="shared" si="0"/>
        <v>0</v>
      </c>
      <c r="X19" s="57">
        <f t="shared" si="1"/>
        <v>0</v>
      </c>
    </row>
    <row r="20" spans="1:24" ht="16.2" customHeight="1" x14ac:dyDescent="0.3">
      <c r="A20" s="52" t="str">
        <f>IFERROR(VLOOKUP(B20,DONNÉES!$A$2:$C$18,2,FALSE),"")</f>
        <v/>
      </c>
      <c r="B20" s="20"/>
      <c r="C20" s="46" t="str">
        <f>IFERROR(VLOOKUP(B20,DONNÉES!$A$2:$C$18,3,FALSE),"")</f>
        <v/>
      </c>
      <c r="D20" s="21"/>
      <c r="E20" s="48" t="str">
        <f>IFERROR(VLOOKUP(D20,DONNÉES!$G$2:$H$12,2,FALSE),"")</f>
        <v/>
      </c>
      <c r="F20" s="24"/>
      <c r="G20" s="3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3"/>
      <c r="W20" s="56">
        <f t="shared" si="0"/>
        <v>0</v>
      </c>
      <c r="X20" s="57">
        <f t="shared" si="1"/>
        <v>0</v>
      </c>
    </row>
    <row r="21" spans="1:24" ht="16.2" customHeight="1" x14ac:dyDescent="0.3">
      <c r="A21" s="52" t="str">
        <f>IFERROR(VLOOKUP(B21,DONNÉES!$A$2:$C$18,2,FALSE),"")</f>
        <v/>
      </c>
      <c r="B21" s="20"/>
      <c r="C21" s="46" t="str">
        <f>IFERROR(VLOOKUP(B21,DONNÉES!$A$2:$C$18,3,FALSE),"")</f>
        <v/>
      </c>
      <c r="D21" s="21"/>
      <c r="E21" s="48" t="str">
        <f>IFERROR(VLOOKUP(D21,DONNÉES!$G$2:$H$12,2,FALSE),"")</f>
        <v/>
      </c>
      <c r="F21" s="24"/>
      <c r="G21" s="3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33"/>
      <c r="W21" s="56">
        <f t="shared" si="0"/>
        <v>0</v>
      </c>
      <c r="X21" s="57">
        <f t="shared" si="1"/>
        <v>0</v>
      </c>
    </row>
    <row r="22" spans="1:24" ht="16.2" customHeight="1" x14ac:dyDescent="0.3">
      <c r="A22" s="52" t="str">
        <f>IFERROR(VLOOKUP(B22,DONNÉES!$A$2:$C$18,2,FALSE),"")</f>
        <v/>
      </c>
      <c r="B22" s="20"/>
      <c r="C22" s="46" t="str">
        <f>IFERROR(VLOOKUP(B22,DONNÉES!$A$2:$C$18,3,FALSE),"")</f>
        <v/>
      </c>
      <c r="D22" s="21"/>
      <c r="E22" s="48" t="str">
        <f>IFERROR(VLOOKUP(D22,DONNÉES!$G$2:$H$12,2,FALSE),"")</f>
        <v/>
      </c>
      <c r="F22" s="24"/>
      <c r="G22" s="3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33"/>
      <c r="W22" s="56">
        <f t="shared" si="0"/>
        <v>0</v>
      </c>
      <c r="X22" s="57">
        <f t="shared" si="1"/>
        <v>0</v>
      </c>
    </row>
    <row r="23" spans="1:24" ht="16.2" customHeight="1" x14ac:dyDescent="0.3">
      <c r="A23" s="52" t="str">
        <f>IFERROR(VLOOKUP(B23,DONNÉES!$A$2:$C$18,2,FALSE),"")</f>
        <v/>
      </c>
      <c r="B23" s="20"/>
      <c r="C23" s="46" t="str">
        <f>IFERROR(VLOOKUP(B23,DONNÉES!$A$2:$C$18,3,FALSE),"")</f>
        <v/>
      </c>
      <c r="D23" s="21"/>
      <c r="E23" s="48" t="str">
        <f>IFERROR(VLOOKUP(D23,DONNÉES!$G$2:$H$12,2,FALSE),"")</f>
        <v/>
      </c>
      <c r="F23" s="24"/>
      <c r="G23" s="3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33"/>
      <c r="W23" s="56">
        <f t="shared" si="0"/>
        <v>0</v>
      </c>
      <c r="X23" s="57">
        <f t="shared" si="1"/>
        <v>0</v>
      </c>
    </row>
    <row r="24" spans="1:24" ht="16.2" customHeight="1" x14ac:dyDescent="0.3">
      <c r="A24" s="52" t="str">
        <f>IFERROR(VLOOKUP(B24,DONNÉES!$A$2:$C$18,2,FALSE),"")</f>
        <v/>
      </c>
      <c r="B24" s="20"/>
      <c r="C24" s="46" t="str">
        <f>IFERROR(VLOOKUP(B24,DONNÉES!$A$2:$C$18,3,FALSE),"")</f>
        <v/>
      </c>
      <c r="D24" s="21"/>
      <c r="E24" s="48" t="str">
        <f>IFERROR(VLOOKUP(D24,DONNÉES!$G$2:$H$12,2,FALSE),"")</f>
        <v/>
      </c>
      <c r="F24" s="24"/>
      <c r="G24" s="3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33"/>
      <c r="W24" s="56">
        <f t="shared" si="0"/>
        <v>0</v>
      </c>
      <c r="X24" s="57">
        <f t="shared" si="1"/>
        <v>0</v>
      </c>
    </row>
    <row r="25" spans="1:24" ht="16.2" customHeight="1" x14ac:dyDescent="0.3">
      <c r="A25" s="52" t="str">
        <f>IFERROR(VLOOKUP(B25,DONNÉES!$A$2:$C$18,2,FALSE),"")</f>
        <v/>
      </c>
      <c r="B25" s="20"/>
      <c r="C25" s="46" t="str">
        <f>IFERROR(VLOOKUP(B25,DONNÉES!$A$2:$C$18,3,FALSE),"")</f>
        <v/>
      </c>
      <c r="D25" s="21"/>
      <c r="E25" s="48" t="str">
        <f>IFERROR(VLOOKUP(D25,DONNÉES!$G$2:$H$12,2,FALSE),"")</f>
        <v/>
      </c>
      <c r="F25" s="24"/>
      <c r="G25" s="3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33"/>
      <c r="W25" s="56">
        <f t="shared" si="0"/>
        <v>0</v>
      </c>
      <c r="X25" s="57">
        <f t="shared" si="1"/>
        <v>0</v>
      </c>
    </row>
    <row r="26" spans="1:24" ht="16.2" customHeight="1" x14ac:dyDescent="0.3">
      <c r="A26" s="52" t="str">
        <f>IFERROR(VLOOKUP(B26,DONNÉES!$A$2:$C$18,2,FALSE),"")</f>
        <v/>
      </c>
      <c r="B26" s="20"/>
      <c r="C26" s="46" t="str">
        <f>IFERROR(VLOOKUP(B26,DONNÉES!$A$2:$C$18,3,FALSE),"")</f>
        <v/>
      </c>
      <c r="D26" s="21"/>
      <c r="E26" s="48" t="str">
        <f>IFERROR(VLOOKUP(D26,DONNÉES!$G$2:$H$12,2,FALSE),"")</f>
        <v/>
      </c>
      <c r="F26" s="24"/>
      <c r="G26" s="3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33"/>
      <c r="W26" s="56">
        <f t="shared" si="0"/>
        <v>0</v>
      </c>
      <c r="X26" s="57">
        <f t="shared" si="1"/>
        <v>0</v>
      </c>
    </row>
    <row r="27" spans="1:24" ht="16.2" customHeight="1" x14ac:dyDescent="0.3">
      <c r="A27" s="52" t="str">
        <f>IFERROR(VLOOKUP(B27,DONNÉES!$A$2:$C$18,2,FALSE),"")</f>
        <v/>
      </c>
      <c r="B27" s="20"/>
      <c r="C27" s="46" t="str">
        <f>IFERROR(VLOOKUP(B27,DONNÉES!$A$2:$C$18,3,FALSE),"")</f>
        <v/>
      </c>
      <c r="D27" s="21"/>
      <c r="E27" s="48" t="str">
        <f>IFERROR(VLOOKUP(D27,DONNÉES!$G$2:$H$12,2,FALSE),"")</f>
        <v/>
      </c>
      <c r="F27" s="24"/>
      <c r="G27" s="3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33"/>
      <c r="W27" s="56">
        <f t="shared" si="0"/>
        <v>0</v>
      </c>
      <c r="X27" s="57">
        <f t="shared" si="1"/>
        <v>0</v>
      </c>
    </row>
    <row r="28" spans="1:24" ht="16.2" customHeight="1" x14ac:dyDescent="0.3">
      <c r="A28" s="52" t="str">
        <f>IFERROR(VLOOKUP(B28,DONNÉES!$A$2:$C$18,2,FALSE),"")</f>
        <v/>
      </c>
      <c r="B28" s="20"/>
      <c r="C28" s="46" t="str">
        <f>IFERROR(VLOOKUP(B28,DONNÉES!$A$2:$C$18,3,FALSE),"")</f>
        <v/>
      </c>
      <c r="D28" s="21"/>
      <c r="E28" s="48" t="str">
        <f>IFERROR(VLOOKUP(D28,DONNÉES!$G$2:$H$12,2,FALSE),"")</f>
        <v/>
      </c>
      <c r="F28" s="24"/>
      <c r="G28" s="3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33"/>
      <c r="W28" s="56">
        <f t="shared" si="0"/>
        <v>0</v>
      </c>
      <c r="X28" s="57">
        <f t="shared" si="1"/>
        <v>0</v>
      </c>
    </row>
    <row r="29" spans="1:24" ht="16.2" customHeight="1" x14ac:dyDescent="0.3">
      <c r="A29" s="52" t="str">
        <f>IFERROR(VLOOKUP(B29,DONNÉES!$A$2:$C$18,2,FALSE),"")</f>
        <v/>
      </c>
      <c r="B29" s="20"/>
      <c r="C29" s="46" t="str">
        <f>IFERROR(VLOOKUP(B29,DONNÉES!$A$2:$C$18,3,FALSE),"")</f>
        <v/>
      </c>
      <c r="D29" s="21"/>
      <c r="E29" s="48" t="str">
        <f>IFERROR(VLOOKUP(D29,DONNÉES!$G$2:$H$12,2,FALSE),"")</f>
        <v/>
      </c>
      <c r="F29" s="24"/>
      <c r="G29" s="3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33"/>
      <c r="W29" s="56">
        <f t="shared" si="0"/>
        <v>0</v>
      </c>
      <c r="X29" s="57">
        <f t="shared" si="1"/>
        <v>0</v>
      </c>
    </row>
    <row r="30" spans="1:24" ht="16.2" customHeight="1" x14ac:dyDescent="0.3">
      <c r="A30" s="52" t="str">
        <f>IFERROR(VLOOKUP(B30,DONNÉES!$A$2:$C$18,2,FALSE),"")</f>
        <v/>
      </c>
      <c r="B30" s="20"/>
      <c r="C30" s="46" t="str">
        <f>IFERROR(VLOOKUP(B30,DONNÉES!$A$2:$C$18,3,FALSE),"")</f>
        <v/>
      </c>
      <c r="D30" s="21"/>
      <c r="E30" s="48" t="str">
        <f>IFERROR(VLOOKUP(D30,DONNÉES!$G$2:$H$12,2,FALSE),"")</f>
        <v/>
      </c>
      <c r="F30" s="24"/>
      <c r="G30" s="3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33"/>
      <c r="W30" s="56">
        <f t="shared" si="0"/>
        <v>0</v>
      </c>
      <c r="X30" s="57">
        <f t="shared" si="1"/>
        <v>0</v>
      </c>
    </row>
    <row r="31" spans="1:24" ht="16.2" customHeight="1" x14ac:dyDescent="0.3">
      <c r="A31" s="52" t="str">
        <f>IFERROR(VLOOKUP(B31,DONNÉES!$A$2:$C$18,2,FALSE),"")</f>
        <v/>
      </c>
      <c r="B31" s="20"/>
      <c r="C31" s="46" t="str">
        <f>IFERROR(VLOOKUP(B31,DONNÉES!$A$2:$C$18,3,FALSE),"")</f>
        <v/>
      </c>
      <c r="D31" s="21"/>
      <c r="E31" s="48" t="str">
        <f>IFERROR(VLOOKUP(D31,DONNÉES!$G$2:$H$12,2,FALSE),"")</f>
        <v/>
      </c>
      <c r="F31" s="24"/>
      <c r="G31" s="3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33"/>
      <c r="W31" s="56">
        <f t="shared" si="0"/>
        <v>0</v>
      </c>
      <c r="X31" s="57">
        <f t="shared" si="1"/>
        <v>0</v>
      </c>
    </row>
    <row r="32" spans="1:24" ht="16.2" customHeight="1" x14ac:dyDescent="0.3">
      <c r="A32" s="52" t="str">
        <f>IFERROR(VLOOKUP(B32,DONNÉES!$A$2:$C$18,2,FALSE),"")</f>
        <v/>
      </c>
      <c r="B32" s="20"/>
      <c r="C32" s="46" t="str">
        <f>IFERROR(VLOOKUP(B32,DONNÉES!$A$2:$C$18,3,FALSE),"")</f>
        <v/>
      </c>
      <c r="D32" s="21"/>
      <c r="E32" s="48" t="str">
        <f>IFERROR(VLOOKUP(D32,DONNÉES!$G$2:$H$12,2,FALSE),"")</f>
        <v/>
      </c>
      <c r="F32" s="24"/>
      <c r="G32" s="3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33"/>
      <c r="W32" s="56">
        <f>IF(SUM(G32:V32)&gt;10,10,SUM(G32:V32))</f>
        <v>0</v>
      </c>
      <c r="X32" s="57">
        <f>IF(SUM(G32:V32)&gt;10,SUM(G32:V32)-10,0)</f>
        <v>0</v>
      </c>
    </row>
    <row r="33" spans="1:24" ht="16.2" customHeight="1" x14ac:dyDescent="0.3">
      <c r="A33" s="52" t="str">
        <f>IFERROR(VLOOKUP(B33,DONNÉES!$A$2:$C$18,2,FALSE),"")</f>
        <v/>
      </c>
      <c r="B33" s="20"/>
      <c r="C33" s="46" t="str">
        <f>IFERROR(VLOOKUP(B33,DONNÉES!$A$2:$C$18,3,FALSE),"")</f>
        <v/>
      </c>
      <c r="D33" s="21"/>
      <c r="E33" s="48" t="str">
        <f>IFERROR(VLOOKUP(D33,DONNÉES!$G$2:$H$12,2,FALSE),"")</f>
        <v/>
      </c>
      <c r="F33" s="24"/>
      <c r="G33" s="3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33"/>
      <c r="W33" s="56">
        <f t="shared" si="0"/>
        <v>0</v>
      </c>
      <c r="X33" s="57">
        <f t="shared" si="1"/>
        <v>0</v>
      </c>
    </row>
    <row r="34" spans="1:24" ht="16.2" customHeight="1" x14ac:dyDescent="0.3">
      <c r="A34" s="52" t="str">
        <f>IFERROR(VLOOKUP(B34,DONNÉES!$A$2:$C$18,2,FALSE),"")</f>
        <v/>
      </c>
      <c r="B34" s="20"/>
      <c r="C34" s="46" t="str">
        <f>IFERROR(VLOOKUP(B34,DONNÉES!$A$2:$C$18,3,FALSE),"")</f>
        <v/>
      </c>
      <c r="D34" s="21"/>
      <c r="E34" s="48" t="str">
        <f>IFERROR(VLOOKUP(D34,DONNÉES!$G$2:$H$12,2,FALSE),"")</f>
        <v/>
      </c>
      <c r="F34" s="24"/>
      <c r="G34" s="3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33"/>
      <c r="W34" s="56">
        <f t="shared" si="0"/>
        <v>0</v>
      </c>
      <c r="X34" s="57">
        <f t="shared" si="1"/>
        <v>0</v>
      </c>
    </row>
    <row r="35" spans="1:24" ht="16.2" customHeight="1" x14ac:dyDescent="0.3">
      <c r="A35" s="52" t="str">
        <f>IFERROR(VLOOKUP(B35,DONNÉES!$A$2:$C$18,2,FALSE),"")</f>
        <v/>
      </c>
      <c r="B35" s="20"/>
      <c r="C35" s="46" t="str">
        <f>IFERROR(VLOOKUP(B35,DONNÉES!$A$2:$C$18,3,FALSE),"")</f>
        <v/>
      </c>
      <c r="D35" s="21"/>
      <c r="E35" s="48" t="str">
        <f>IFERROR(VLOOKUP(D35,DONNÉES!$G$2:$H$12,2,FALSE),"")</f>
        <v/>
      </c>
      <c r="F35" s="24"/>
      <c r="G35" s="3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33"/>
      <c r="W35" s="56">
        <f t="shared" si="0"/>
        <v>0</v>
      </c>
      <c r="X35" s="57">
        <f t="shared" si="1"/>
        <v>0</v>
      </c>
    </row>
    <row r="36" spans="1:24" ht="16.2" customHeight="1" x14ac:dyDescent="0.3">
      <c r="A36" s="52" t="str">
        <f>IFERROR(VLOOKUP(B36,DONNÉES!$A$2:$C$18,2,FALSE),"")</f>
        <v/>
      </c>
      <c r="B36" s="20"/>
      <c r="C36" s="46" t="str">
        <f>IFERROR(VLOOKUP(B36,DONNÉES!$A$2:$C$18,3,FALSE),"")</f>
        <v/>
      </c>
      <c r="D36" s="21"/>
      <c r="E36" s="48" t="str">
        <f>IFERROR(VLOOKUP(D36,DONNÉES!$G$2:$H$12,2,FALSE),"")</f>
        <v/>
      </c>
      <c r="F36" s="24"/>
      <c r="G36" s="3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33"/>
      <c r="W36" s="56">
        <f t="shared" si="0"/>
        <v>0</v>
      </c>
      <c r="X36" s="57">
        <f t="shared" si="1"/>
        <v>0</v>
      </c>
    </row>
    <row r="37" spans="1:24" ht="16.2" customHeight="1" thickBot="1" x14ac:dyDescent="0.35">
      <c r="A37" s="53" t="str">
        <f>IFERROR(VLOOKUP(B37,DONNÉES!$A$2:$C$18,2,FALSE),"")</f>
        <v/>
      </c>
      <c r="B37" s="25"/>
      <c r="C37" s="50" t="str">
        <f>IFERROR(VLOOKUP(B37,DONNÉES!$A$2:$C$18,3,FALSE),"")</f>
        <v/>
      </c>
      <c r="D37" s="26"/>
      <c r="E37" s="49" t="str">
        <f>IFERROR(VLOOKUP(D37,DONNÉES!$G$2:$H$12,2,FALSE),"")</f>
        <v/>
      </c>
      <c r="F37" s="27"/>
      <c r="G37" s="31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34"/>
      <c r="W37" s="58">
        <f t="shared" si="0"/>
        <v>0</v>
      </c>
      <c r="X37" s="59">
        <f t="shared" si="1"/>
        <v>0</v>
      </c>
    </row>
    <row r="38" spans="1:24" ht="17.399999999999999" customHeight="1" thickTop="1" thickBot="1" x14ac:dyDescent="0.35">
      <c r="W38" s="28">
        <f>SUM(W10:W37)</f>
        <v>0</v>
      </c>
      <c r="X38" s="28">
        <f>SUM(X10:X37)</f>
        <v>0</v>
      </c>
    </row>
  </sheetData>
  <mergeCells count="20">
    <mergeCell ref="D3:E3"/>
    <mergeCell ref="N2:N9"/>
    <mergeCell ref="O2:O9"/>
    <mergeCell ref="P2:P9"/>
    <mergeCell ref="Q2:Q9"/>
    <mergeCell ref="G1:V1"/>
    <mergeCell ref="W1:W9"/>
    <mergeCell ref="X1:X9"/>
    <mergeCell ref="G2:G9"/>
    <mergeCell ref="H2:H9"/>
    <mergeCell ref="I2:I9"/>
    <mergeCell ref="J2:J9"/>
    <mergeCell ref="K2:K9"/>
    <mergeCell ref="L2:L9"/>
    <mergeCell ref="M2:M9"/>
    <mergeCell ref="T2:T9"/>
    <mergeCell ref="U2:U9"/>
    <mergeCell ref="V2:V9"/>
    <mergeCell ref="R2:R9"/>
    <mergeCell ref="S2:S9"/>
  </mergeCells>
  <pageMargins left="0.7" right="0.7" top="0.75" bottom="0.75" header="0.3" footer="0.3"/>
  <pageSetup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65432F5-70FE-4552-9F19-3FD6C92622CB}">
          <x14:formula1>
            <xm:f>DONNÉES!$A$2:$A$18</xm:f>
          </x14:formula1>
          <xm:sqref>B10:B37</xm:sqref>
        </x14:dataValidation>
        <x14:dataValidation type="list" allowBlank="1" showInputMessage="1" showErrorMessage="1" xr:uid="{F972DABF-8FF8-4771-B5BB-4A8DD595C817}">
          <x14:formula1>
            <xm:f>DONNÉES!$E$2:$E$175</xm:f>
          </x14:formula1>
          <xm:sqref>G2:V9</xm:sqref>
        </x14:dataValidation>
        <x14:dataValidation type="list" allowBlank="1" showInputMessage="1" showErrorMessage="1" xr:uid="{53186256-981C-4660-9ECF-D0CE5FFB3000}">
          <x14:formula1>
            <xm:f>DONNÉES!$G$2:$G$12</xm:f>
          </x14:formula1>
          <xm:sqref>D10:D37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D055E-EF1C-4EB9-B801-25DA898F32D6}">
  <sheetPr>
    <tabColor rgb="FF0070C0"/>
  </sheetPr>
  <dimension ref="A1:I1"/>
  <sheetViews>
    <sheetView tabSelected="1" zoomScaleNormal="100" workbookViewId="0">
      <selection activeCell="C2" sqref="C2"/>
    </sheetView>
  </sheetViews>
  <sheetFormatPr baseColWidth="10" defaultRowHeight="11.4" x14ac:dyDescent="0.2"/>
  <cols>
    <col min="1" max="1" width="10.44140625" style="38" bestFit="1" customWidth="1"/>
    <col min="2" max="2" width="9.77734375" style="38" bestFit="1" customWidth="1"/>
    <col min="3" max="3" width="9.77734375" style="38" customWidth="1"/>
    <col min="4" max="4" width="10.5546875" style="38" bestFit="1" customWidth="1"/>
    <col min="5" max="5" width="17" style="38" bestFit="1" customWidth="1"/>
    <col min="6" max="6" width="9.109375" style="38" bestFit="1" customWidth="1"/>
    <col min="7" max="7" width="9.21875" style="38" bestFit="1" customWidth="1"/>
    <col min="8" max="9" width="4.109375" style="38" bestFit="1" customWidth="1"/>
    <col min="10" max="16384" width="11.5546875" style="38"/>
  </cols>
  <sheetData>
    <row r="1" spans="1:9" ht="13.2" x14ac:dyDescent="0.2">
      <c r="A1" s="39" t="s">
        <v>3</v>
      </c>
      <c r="B1" s="39" t="s">
        <v>401</v>
      </c>
      <c r="C1" s="39" t="s">
        <v>408</v>
      </c>
      <c r="D1" s="39" t="s">
        <v>402</v>
      </c>
      <c r="E1" s="39" t="s">
        <v>404</v>
      </c>
      <c r="F1" s="39" t="s">
        <v>403</v>
      </c>
      <c r="G1" s="39" t="s">
        <v>390</v>
      </c>
      <c r="H1" s="39" t="s">
        <v>405</v>
      </c>
      <c r="I1" s="39" t="s">
        <v>406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64372-F118-41E5-94B9-A7C4820CB330}">
  <dimension ref="A1"/>
  <sheetViews>
    <sheetView workbookViewId="0">
      <selection activeCell="I11" sqref="I11"/>
    </sheetView>
  </sheetViews>
  <sheetFormatPr baseColWidth="10" defaultRowHeight="14.4" x14ac:dyDescent="0.3"/>
  <cols>
    <col min="3" max="3" width="12.21875" bestFit="1" customWidth="1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A11F4-D242-406B-B8CB-F29C82590980}">
  <sheetPr codeName="Feuil2"/>
  <dimension ref="A1:H175"/>
  <sheetViews>
    <sheetView workbookViewId="0">
      <selection activeCell="J19" sqref="J19"/>
    </sheetView>
  </sheetViews>
  <sheetFormatPr baseColWidth="10" defaultRowHeight="14.4" x14ac:dyDescent="0.3"/>
  <cols>
    <col min="1" max="1" width="17.21875" bestFit="1" customWidth="1"/>
    <col min="3" max="3" width="15" bestFit="1" customWidth="1"/>
    <col min="4" max="4" width="4.6640625" bestFit="1" customWidth="1"/>
    <col min="5" max="5" width="44.5546875" customWidth="1"/>
    <col min="6" max="6" width="6.109375" bestFit="1" customWidth="1"/>
    <col min="7" max="7" width="5.21875" bestFit="1" customWidth="1"/>
    <col min="8" max="8" width="14" bestFit="1" customWidth="1"/>
  </cols>
  <sheetData>
    <row r="1" spans="1:8" x14ac:dyDescent="0.3">
      <c r="A1" s="40" t="s">
        <v>344</v>
      </c>
      <c r="B1" s="40" t="s">
        <v>343</v>
      </c>
      <c r="C1" s="41" t="s">
        <v>345</v>
      </c>
      <c r="D1" s="42" t="s">
        <v>5</v>
      </c>
      <c r="E1" s="43" t="s">
        <v>6</v>
      </c>
      <c r="F1" s="44" t="s">
        <v>7</v>
      </c>
      <c r="G1" s="45" t="s">
        <v>346</v>
      </c>
      <c r="H1" s="45" t="s">
        <v>347</v>
      </c>
    </row>
    <row r="2" spans="1:8" x14ac:dyDescent="0.3">
      <c r="A2" s="18" t="s">
        <v>354</v>
      </c>
      <c r="C2" s="19" t="s">
        <v>349</v>
      </c>
      <c r="D2" s="2" t="s">
        <v>8</v>
      </c>
      <c r="E2" s="3" t="s">
        <v>9</v>
      </c>
      <c r="F2" s="4" t="s">
        <v>10</v>
      </c>
      <c r="G2" s="18" t="s">
        <v>369</v>
      </c>
      <c r="H2" s="18" t="s">
        <v>378</v>
      </c>
    </row>
    <row r="3" spans="1:8" x14ac:dyDescent="0.3">
      <c r="A3" s="18" t="s">
        <v>355</v>
      </c>
      <c r="C3" s="19" t="s">
        <v>349</v>
      </c>
      <c r="D3" s="5" t="s">
        <v>11</v>
      </c>
      <c r="E3" s="6" t="s">
        <v>12</v>
      </c>
      <c r="F3" s="7" t="s">
        <v>13</v>
      </c>
      <c r="G3" s="18">
        <v>139</v>
      </c>
      <c r="H3" s="18" t="s">
        <v>379</v>
      </c>
    </row>
    <row r="4" spans="1:8" x14ac:dyDescent="0.3">
      <c r="A4" s="18" t="s">
        <v>356</v>
      </c>
      <c r="C4" s="19" t="s">
        <v>350</v>
      </c>
      <c r="D4" s="8" t="s">
        <v>14</v>
      </c>
      <c r="E4" s="9" t="s">
        <v>15</v>
      </c>
      <c r="F4" s="10" t="s">
        <v>16</v>
      </c>
      <c r="G4" s="18">
        <v>209</v>
      </c>
      <c r="H4" s="18" t="s">
        <v>380</v>
      </c>
    </row>
    <row r="5" spans="1:8" x14ac:dyDescent="0.3">
      <c r="A5" s="18" t="s">
        <v>357</v>
      </c>
      <c r="B5">
        <v>1</v>
      </c>
      <c r="C5" s="19" t="s">
        <v>350</v>
      </c>
      <c r="D5" s="8" t="s">
        <v>17</v>
      </c>
      <c r="E5" s="9" t="s">
        <v>18</v>
      </c>
      <c r="F5" s="10" t="s">
        <v>16</v>
      </c>
      <c r="G5" s="18" t="s">
        <v>370</v>
      </c>
      <c r="H5" s="18" t="s">
        <v>381</v>
      </c>
    </row>
    <row r="6" spans="1:8" x14ac:dyDescent="0.3">
      <c r="A6" s="18" t="s">
        <v>357</v>
      </c>
      <c r="B6">
        <v>1</v>
      </c>
      <c r="C6" s="19" t="s">
        <v>349</v>
      </c>
      <c r="D6" s="8" t="s">
        <v>19</v>
      </c>
      <c r="E6" s="9" t="s">
        <v>20</v>
      </c>
      <c r="F6" s="10" t="s">
        <v>16</v>
      </c>
      <c r="G6" s="18" t="s">
        <v>371</v>
      </c>
      <c r="H6" s="18" t="s">
        <v>382</v>
      </c>
    </row>
    <row r="7" spans="1:8" x14ac:dyDescent="0.3">
      <c r="A7" s="18" t="s">
        <v>358</v>
      </c>
      <c r="B7">
        <v>5</v>
      </c>
      <c r="C7" s="19" t="s">
        <v>351</v>
      </c>
      <c r="D7" s="8" t="s">
        <v>21</v>
      </c>
      <c r="E7" s="9" t="s">
        <v>22</v>
      </c>
      <c r="F7" s="10" t="s">
        <v>16</v>
      </c>
      <c r="G7" s="18" t="s">
        <v>372</v>
      </c>
      <c r="H7" s="18" t="s">
        <v>383</v>
      </c>
    </row>
    <row r="8" spans="1:8" x14ac:dyDescent="0.3">
      <c r="A8" s="18" t="s">
        <v>359</v>
      </c>
      <c r="C8" s="19" t="s">
        <v>352</v>
      </c>
      <c r="D8" s="8" t="s">
        <v>23</v>
      </c>
      <c r="E8" s="9" t="s">
        <v>24</v>
      </c>
      <c r="F8" s="10" t="s">
        <v>16</v>
      </c>
      <c r="G8" s="18" t="s">
        <v>373</v>
      </c>
      <c r="H8" s="18" t="s">
        <v>384</v>
      </c>
    </row>
    <row r="9" spans="1:8" x14ac:dyDescent="0.3">
      <c r="A9" s="18" t="s">
        <v>360</v>
      </c>
      <c r="C9" s="19" t="s">
        <v>352</v>
      </c>
      <c r="D9" s="8" t="s">
        <v>25</v>
      </c>
      <c r="E9" s="9" t="s">
        <v>26</v>
      </c>
      <c r="F9" s="10" t="s">
        <v>16</v>
      </c>
      <c r="G9" s="18" t="s">
        <v>374</v>
      </c>
      <c r="H9" s="18" t="s">
        <v>385</v>
      </c>
    </row>
    <row r="10" spans="1:8" x14ac:dyDescent="0.3">
      <c r="A10" s="18" t="s">
        <v>361</v>
      </c>
      <c r="C10" s="19" t="s">
        <v>351</v>
      </c>
      <c r="D10" s="8" t="s">
        <v>27</v>
      </c>
      <c r="E10" s="9" t="s">
        <v>28</v>
      </c>
      <c r="F10" s="10" t="s">
        <v>16</v>
      </c>
      <c r="G10" s="18" t="s">
        <v>375</v>
      </c>
      <c r="H10" s="18" t="s">
        <v>386</v>
      </c>
    </row>
    <row r="11" spans="1:8" x14ac:dyDescent="0.3">
      <c r="A11" s="18" t="s">
        <v>362</v>
      </c>
      <c r="C11" s="19" t="s">
        <v>351</v>
      </c>
      <c r="D11" s="5" t="s">
        <v>29</v>
      </c>
      <c r="E11" s="6" t="s">
        <v>30</v>
      </c>
      <c r="F11" s="7" t="s">
        <v>13</v>
      </c>
      <c r="G11" s="18" t="s">
        <v>376</v>
      </c>
      <c r="H11" s="18" t="s">
        <v>387</v>
      </c>
    </row>
    <row r="12" spans="1:8" x14ac:dyDescent="0.3">
      <c r="A12" s="18" t="s">
        <v>363</v>
      </c>
      <c r="C12" s="19" t="s">
        <v>349</v>
      </c>
      <c r="D12" s="8" t="s">
        <v>31</v>
      </c>
      <c r="E12" s="9" t="s">
        <v>32</v>
      </c>
      <c r="F12" s="10" t="s">
        <v>16</v>
      </c>
      <c r="G12" s="18" t="s">
        <v>377</v>
      </c>
      <c r="H12" s="18" t="s">
        <v>388</v>
      </c>
    </row>
    <row r="13" spans="1:8" x14ac:dyDescent="0.3">
      <c r="A13" s="18" t="s">
        <v>364</v>
      </c>
      <c r="B13">
        <v>5</v>
      </c>
      <c r="C13" s="19" t="s">
        <v>352</v>
      </c>
      <c r="D13" s="8" t="s">
        <v>33</v>
      </c>
      <c r="E13" s="9" t="s">
        <v>34</v>
      </c>
      <c r="F13" s="10" t="s">
        <v>16</v>
      </c>
    </row>
    <row r="14" spans="1:8" x14ac:dyDescent="0.3">
      <c r="A14" s="18" t="s">
        <v>365</v>
      </c>
      <c r="C14" s="19" t="s">
        <v>349</v>
      </c>
      <c r="D14" s="8" t="s">
        <v>35</v>
      </c>
      <c r="E14" s="9" t="s">
        <v>36</v>
      </c>
      <c r="F14" s="10" t="s">
        <v>16</v>
      </c>
    </row>
    <row r="15" spans="1:8" x14ac:dyDescent="0.3">
      <c r="A15" s="18" t="s">
        <v>366</v>
      </c>
      <c r="C15" s="19" t="s">
        <v>350</v>
      </c>
      <c r="D15" s="8" t="s">
        <v>37</v>
      </c>
      <c r="E15" s="9" t="s">
        <v>38</v>
      </c>
      <c r="F15" s="10" t="s">
        <v>16</v>
      </c>
    </row>
    <row r="16" spans="1:8" x14ac:dyDescent="0.3">
      <c r="A16" s="18" t="s">
        <v>348</v>
      </c>
      <c r="C16" s="19" t="s">
        <v>350</v>
      </c>
      <c r="D16" s="8" t="s">
        <v>39</v>
      </c>
      <c r="E16" s="9" t="s">
        <v>40</v>
      </c>
      <c r="F16" s="10" t="s">
        <v>16</v>
      </c>
    </row>
    <row r="17" spans="1:6" x14ac:dyDescent="0.3">
      <c r="A17" s="18" t="s">
        <v>367</v>
      </c>
      <c r="C17" s="19" t="s">
        <v>353</v>
      </c>
      <c r="D17" s="8" t="s">
        <v>41</v>
      </c>
      <c r="E17" s="9" t="s">
        <v>42</v>
      </c>
      <c r="F17" s="10" t="s">
        <v>16</v>
      </c>
    </row>
    <row r="18" spans="1:6" x14ac:dyDescent="0.3">
      <c r="A18" s="18" t="s">
        <v>368</v>
      </c>
      <c r="C18" s="19" t="s">
        <v>349</v>
      </c>
      <c r="D18" s="8" t="s">
        <v>43</v>
      </c>
      <c r="E18" s="9" t="s">
        <v>44</v>
      </c>
      <c r="F18" s="10" t="s">
        <v>16</v>
      </c>
    </row>
    <row r="19" spans="1:6" x14ac:dyDescent="0.3">
      <c r="A19" s="18"/>
      <c r="C19" s="19"/>
      <c r="D19" s="8" t="s">
        <v>45</v>
      </c>
      <c r="E19" s="9" t="s">
        <v>46</v>
      </c>
      <c r="F19" s="10" t="s">
        <v>16</v>
      </c>
    </row>
    <row r="20" spans="1:6" x14ac:dyDescent="0.3">
      <c r="A20" s="18"/>
      <c r="C20" s="19"/>
      <c r="D20" s="8" t="s">
        <v>47</v>
      </c>
      <c r="E20" s="9" t="s">
        <v>48</v>
      </c>
      <c r="F20" s="10" t="s">
        <v>16</v>
      </c>
    </row>
    <row r="21" spans="1:6" x14ac:dyDescent="0.3">
      <c r="A21" s="18"/>
      <c r="C21" s="19"/>
      <c r="D21" s="8" t="s">
        <v>49</v>
      </c>
      <c r="E21" s="9" t="s">
        <v>50</v>
      </c>
      <c r="F21" s="10" t="s">
        <v>16</v>
      </c>
    </row>
    <row r="22" spans="1:6" x14ac:dyDescent="0.3">
      <c r="A22" s="18"/>
      <c r="C22" s="19"/>
      <c r="D22" s="5" t="s">
        <v>51</v>
      </c>
      <c r="E22" s="6" t="s">
        <v>52</v>
      </c>
      <c r="F22" s="7" t="s">
        <v>13</v>
      </c>
    </row>
    <row r="23" spans="1:6" x14ac:dyDescent="0.3">
      <c r="C23" s="14"/>
      <c r="D23" s="8" t="s">
        <v>53</v>
      </c>
      <c r="E23" s="9" t="s">
        <v>54</v>
      </c>
      <c r="F23" s="10" t="s">
        <v>16</v>
      </c>
    </row>
    <row r="24" spans="1:6" x14ac:dyDescent="0.3">
      <c r="C24" s="14"/>
      <c r="D24" s="8" t="s">
        <v>55</v>
      </c>
      <c r="E24" s="9" t="s">
        <v>56</v>
      </c>
      <c r="F24" s="10" t="s">
        <v>16</v>
      </c>
    </row>
    <row r="25" spans="1:6" x14ac:dyDescent="0.3">
      <c r="C25" s="14"/>
      <c r="D25" s="8" t="s">
        <v>57</v>
      </c>
      <c r="E25" s="9" t="s">
        <v>58</v>
      </c>
      <c r="F25" s="10" t="s">
        <v>16</v>
      </c>
    </row>
    <row r="26" spans="1:6" x14ac:dyDescent="0.3">
      <c r="C26" s="14"/>
      <c r="D26" s="8" t="s">
        <v>59</v>
      </c>
      <c r="E26" s="9" t="s">
        <v>60</v>
      </c>
      <c r="F26" s="10" t="s">
        <v>16</v>
      </c>
    </row>
    <row r="27" spans="1:6" x14ac:dyDescent="0.3">
      <c r="C27" s="14"/>
      <c r="D27" s="8" t="s">
        <v>61</v>
      </c>
      <c r="E27" s="9" t="s">
        <v>62</v>
      </c>
      <c r="F27" s="10" t="s">
        <v>16</v>
      </c>
    </row>
    <row r="28" spans="1:6" x14ac:dyDescent="0.3">
      <c r="C28" s="14"/>
      <c r="D28" s="8" t="s">
        <v>63</v>
      </c>
      <c r="E28" s="9" t="s">
        <v>64</v>
      </c>
      <c r="F28" s="10" t="s">
        <v>16</v>
      </c>
    </row>
    <row r="29" spans="1:6" x14ac:dyDescent="0.3">
      <c r="C29" s="14"/>
      <c r="D29" s="8" t="s">
        <v>65</v>
      </c>
      <c r="E29" s="9" t="s">
        <v>66</v>
      </c>
      <c r="F29" s="10" t="s">
        <v>16</v>
      </c>
    </row>
    <row r="30" spans="1:6" x14ac:dyDescent="0.3">
      <c r="C30" s="14"/>
      <c r="D30" s="8" t="s">
        <v>67</v>
      </c>
      <c r="E30" s="9" t="s">
        <v>68</v>
      </c>
      <c r="F30" s="10" t="s">
        <v>16</v>
      </c>
    </row>
    <row r="31" spans="1:6" x14ac:dyDescent="0.3">
      <c r="C31" s="14"/>
      <c r="D31" s="8" t="s">
        <v>69</v>
      </c>
      <c r="E31" s="9" t="s">
        <v>70</v>
      </c>
      <c r="F31" s="10" t="s">
        <v>16</v>
      </c>
    </row>
    <row r="32" spans="1:6" x14ac:dyDescent="0.3">
      <c r="C32" s="14"/>
      <c r="D32" s="8" t="s">
        <v>71</v>
      </c>
      <c r="E32" s="9" t="s">
        <v>72</v>
      </c>
      <c r="F32" s="10" t="s">
        <v>16</v>
      </c>
    </row>
    <row r="33" spans="3:6" x14ac:dyDescent="0.3">
      <c r="C33" s="14"/>
      <c r="D33" s="8" t="s">
        <v>73</v>
      </c>
      <c r="E33" s="9" t="s">
        <v>74</v>
      </c>
      <c r="F33" s="10" t="s">
        <v>16</v>
      </c>
    </row>
    <row r="34" spans="3:6" x14ac:dyDescent="0.3">
      <c r="C34" s="14"/>
      <c r="D34" s="8" t="s">
        <v>75</v>
      </c>
      <c r="E34" s="9" t="s">
        <v>76</v>
      </c>
      <c r="F34" s="10" t="s">
        <v>16</v>
      </c>
    </row>
    <row r="35" spans="3:6" x14ac:dyDescent="0.3">
      <c r="C35" s="14"/>
      <c r="D35" s="8" t="s">
        <v>77</v>
      </c>
      <c r="E35" s="9" t="s">
        <v>78</v>
      </c>
      <c r="F35" s="10" t="s">
        <v>16</v>
      </c>
    </row>
    <row r="36" spans="3:6" x14ac:dyDescent="0.3">
      <c r="C36" s="14"/>
      <c r="D36" s="8" t="s">
        <v>79</v>
      </c>
      <c r="E36" s="9" t="s">
        <v>80</v>
      </c>
      <c r="F36" s="10" t="s">
        <v>16</v>
      </c>
    </row>
    <row r="37" spans="3:6" x14ac:dyDescent="0.3">
      <c r="C37" s="14"/>
      <c r="D37" s="8" t="s">
        <v>81</v>
      </c>
      <c r="E37" s="9" t="s">
        <v>82</v>
      </c>
      <c r="F37" s="10" t="s">
        <v>16</v>
      </c>
    </row>
    <row r="38" spans="3:6" x14ac:dyDescent="0.3">
      <c r="C38" s="14"/>
      <c r="D38" s="8" t="s">
        <v>83</v>
      </c>
      <c r="E38" s="9" t="s">
        <v>84</v>
      </c>
      <c r="F38" s="10" t="s">
        <v>16</v>
      </c>
    </row>
    <row r="39" spans="3:6" x14ac:dyDescent="0.3">
      <c r="C39" s="14"/>
      <c r="D39" s="8" t="s">
        <v>85</v>
      </c>
      <c r="E39" s="9" t="s">
        <v>86</v>
      </c>
      <c r="F39" s="10" t="s">
        <v>16</v>
      </c>
    </row>
    <row r="40" spans="3:6" x14ac:dyDescent="0.3">
      <c r="C40" s="14"/>
      <c r="D40" s="5" t="s">
        <v>87</v>
      </c>
      <c r="E40" s="6" t="s">
        <v>88</v>
      </c>
      <c r="F40" s="7" t="s">
        <v>13</v>
      </c>
    </row>
    <row r="41" spans="3:6" x14ac:dyDescent="0.3">
      <c r="C41" s="14"/>
      <c r="D41" s="8" t="s">
        <v>89</v>
      </c>
      <c r="E41" s="9" t="s">
        <v>90</v>
      </c>
      <c r="F41" s="10" t="s">
        <v>16</v>
      </c>
    </row>
    <row r="42" spans="3:6" x14ac:dyDescent="0.3">
      <c r="C42" s="14"/>
      <c r="D42" s="8" t="s">
        <v>91</v>
      </c>
      <c r="E42" s="9" t="s">
        <v>92</v>
      </c>
      <c r="F42" s="10" t="s">
        <v>16</v>
      </c>
    </row>
    <row r="43" spans="3:6" x14ac:dyDescent="0.3">
      <c r="C43" s="14"/>
      <c r="D43" s="8" t="s">
        <v>93</v>
      </c>
      <c r="E43" s="9" t="s">
        <v>94</v>
      </c>
      <c r="F43" s="10" t="s">
        <v>16</v>
      </c>
    </row>
    <row r="44" spans="3:6" x14ac:dyDescent="0.3">
      <c r="C44" s="14"/>
      <c r="D44" s="2" t="s">
        <v>95</v>
      </c>
      <c r="E44" s="3" t="s">
        <v>96</v>
      </c>
      <c r="F44" s="4" t="s">
        <v>10</v>
      </c>
    </row>
    <row r="45" spans="3:6" x14ac:dyDescent="0.3">
      <c r="C45" s="14"/>
      <c r="D45" s="5" t="s">
        <v>97</v>
      </c>
      <c r="E45" s="6" t="s">
        <v>98</v>
      </c>
      <c r="F45" s="7" t="s">
        <v>13</v>
      </c>
    </row>
    <row r="46" spans="3:6" x14ac:dyDescent="0.3">
      <c r="C46" s="14"/>
      <c r="D46" s="8" t="s">
        <v>99</v>
      </c>
      <c r="E46" s="9" t="s">
        <v>100</v>
      </c>
      <c r="F46" s="10" t="s">
        <v>16</v>
      </c>
    </row>
    <row r="47" spans="3:6" x14ac:dyDescent="0.3">
      <c r="C47" s="14"/>
      <c r="D47" s="8" t="s">
        <v>101</v>
      </c>
      <c r="E47" s="9" t="s">
        <v>102</v>
      </c>
      <c r="F47" s="10" t="s">
        <v>16</v>
      </c>
    </row>
    <row r="48" spans="3:6" x14ac:dyDescent="0.3">
      <c r="C48" s="14"/>
      <c r="D48" s="8" t="s">
        <v>103</v>
      </c>
      <c r="E48" s="9" t="s">
        <v>104</v>
      </c>
      <c r="F48" s="10" t="s">
        <v>16</v>
      </c>
    </row>
    <row r="49" spans="3:6" x14ac:dyDescent="0.3">
      <c r="C49" s="14"/>
      <c r="D49" s="8" t="s">
        <v>105</v>
      </c>
      <c r="E49" s="9" t="s">
        <v>106</v>
      </c>
      <c r="F49" s="10" t="s">
        <v>16</v>
      </c>
    </row>
    <row r="50" spans="3:6" x14ac:dyDescent="0.3">
      <c r="C50" s="14"/>
      <c r="D50" s="8" t="s">
        <v>107</v>
      </c>
      <c r="E50" s="9" t="s">
        <v>108</v>
      </c>
      <c r="F50" s="10" t="s">
        <v>16</v>
      </c>
    </row>
    <row r="51" spans="3:6" x14ac:dyDescent="0.3">
      <c r="C51" s="14"/>
      <c r="D51" s="8" t="s">
        <v>109</v>
      </c>
      <c r="E51" s="9" t="s">
        <v>110</v>
      </c>
      <c r="F51" s="10" t="s">
        <v>16</v>
      </c>
    </row>
    <row r="52" spans="3:6" x14ac:dyDescent="0.3">
      <c r="C52" s="14"/>
      <c r="D52" s="8" t="s">
        <v>111</v>
      </c>
      <c r="E52" s="9" t="s">
        <v>112</v>
      </c>
      <c r="F52" s="10" t="s">
        <v>16</v>
      </c>
    </row>
    <row r="53" spans="3:6" x14ac:dyDescent="0.3">
      <c r="C53" s="14"/>
      <c r="D53" s="8" t="s">
        <v>113</v>
      </c>
      <c r="E53" s="9" t="s">
        <v>114</v>
      </c>
      <c r="F53" s="10" t="s">
        <v>16</v>
      </c>
    </row>
    <row r="54" spans="3:6" x14ac:dyDescent="0.3">
      <c r="C54" s="14"/>
      <c r="D54" s="8" t="s">
        <v>115</v>
      </c>
      <c r="E54" s="9" t="s">
        <v>116</v>
      </c>
      <c r="F54" s="10" t="s">
        <v>16</v>
      </c>
    </row>
    <row r="55" spans="3:6" x14ac:dyDescent="0.3">
      <c r="C55" s="14"/>
      <c r="D55" s="8" t="s">
        <v>117</v>
      </c>
      <c r="E55" s="9" t="s">
        <v>118</v>
      </c>
      <c r="F55" s="10" t="s">
        <v>16</v>
      </c>
    </row>
    <row r="56" spans="3:6" x14ac:dyDescent="0.3">
      <c r="C56" s="14"/>
      <c r="D56" s="8" t="s">
        <v>119</v>
      </c>
      <c r="E56" s="9" t="s">
        <v>120</v>
      </c>
      <c r="F56" s="10" t="s">
        <v>16</v>
      </c>
    </row>
    <row r="57" spans="3:6" x14ac:dyDescent="0.3">
      <c r="C57" s="14"/>
      <c r="D57" s="8" t="s">
        <v>121</v>
      </c>
      <c r="E57" s="9" t="s">
        <v>122</v>
      </c>
      <c r="F57" s="10" t="s">
        <v>16</v>
      </c>
    </row>
    <row r="58" spans="3:6" x14ac:dyDescent="0.3">
      <c r="C58" s="14"/>
      <c r="D58" s="8" t="s">
        <v>123</v>
      </c>
      <c r="E58" s="9" t="s">
        <v>124</v>
      </c>
      <c r="F58" s="10" t="s">
        <v>16</v>
      </c>
    </row>
    <row r="59" spans="3:6" x14ac:dyDescent="0.3">
      <c r="C59" s="14"/>
      <c r="D59" s="8" t="s">
        <v>125</v>
      </c>
      <c r="E59" s="9" t="s">
        <v>126</v>
      </c>
      <c r="F59" s="10" t="s">
        <v>16</v>
      </c>
    </row>
    <row r="60" spans="3:6" x14ac:dyDescent="0.3">
      <c r="C60" s="14"/>
      <c r="D60" s="5" t="s">
        <v>127</v>
      </c>
      <c r="E60" s="6" t="s">
        <v>128</v>
      </c>
      <c r="F60" s="7" t="s">
        <v>13</v>
      </c>
    </row>
    <row r="61" spans="3:6" x14ac:dyDescent="0.3">
      <c r="C61" s="14"/>
      <c r="D61" s="8" t="s">
        <v>129</v>
      </c>
      <c r="E61" s="9" t="s">
        <v>130</v>
      </c>
      <c r="F61" s="10" t="s">
        <v>16</v>
      </c>
    </row>
    <row r="62" spans="3:6" x14ac:dyDescent="0.3">
      <c r="C62" s="14"/>
      <c r="D62" s="8" t="s">
        <v>131</v>
      </c>
      <c r="E62" s="9" t="s">
        <v>132</v>
      </c>
      <c r="F62" s="10" t="s">
        <v>16</v>
      </c>
    </row>
    <row r="63" spans="3:6" x14ac:dyDescent="0.3">
      <c r="C63" s="14"/>
      <c r="D63" s="8" t="s">
        <v>133</v>
      </c>
      <c r="E63" s="9" t="s">
        <v>134</v>
      </c>
      <c r="F63" s="10" t="s">
        <v>16</v>
      </c>
    </row>
    <row r="64" spans="3:6" x14ac:dyDescent="0.3">
      <c r="C64" s="14"/>
      <c r="D64" s="8" t="s">
        <v>135</v>
      </c>
      <c r="E64" s="9" t="s">
        <v>136</v>
      </c>
      <c r="F64" s="10" t="s">
        <v>16</v>
      </c>
    </row>
    <row r="65" spans="3:6" x14ac:dyDescent="0.3">
      <c r="C65" s="14"/>
      <c r="D65" s="8" t="s">
        <v>137</v>
      </c>
      <c r="E65" s="9" t="s">
        <v>138</v>
      </c>
      <c r="F65" s="10" t="s">
        <v>16</v>
      </c>
    </row>
    <row r="66" spans="3:6" x14ac:dyDescent="0.3">
      <c r="C66" s="14"/>
      <c r="D66" s="5" t="s">
        <v>139</v>
      </c>
      <c r="E66" s="6" t="s">
        <v>140</v>
      </c>
      <c r="F66" s="7" t="s">
        <v>13</v>
      </c>
    </row>
    <row r="67" spans="3:6" x14ac:dyDescent="0.3">
      <c r="C67" s="14"/>
      <c r="D67" s="8" t="s">
        <v>141</v>
      </c>
      <c r="E67" s="9" t="s">
        <v>142</v>
      </c>
      <c r="F67" s="10" t="s">
        <v>16</v>
      </c>
    </row>
    <row r="68" spans="3:6" x14ac:dyDescent="0.3">
      <c r="C68" s="14"/>
      <c r="D68" s="8" t="s">
        <v>143</v>
      </c>
      <c r="E68" s="9" t="s">
        <v>144</v>
      </c>
      <c r="F68" s="10" t="s">
        <v>16</v>
      </c>
    </row>
    <row r="69" spans="3:6" x14ac:dyDescent="0.3">
      <c r="C69" s="14"/>
      <c r="D69" s="8" t="s">
        <v>145</v>
      </c>
      <c r="E69" s="9" t="s">
        <v>146</v>
      </c>
      <c r="F69" s="10" t="s">
        <v>16</v>
      </c>
    </row>
    <row r="70" spans="3:6" x14ac:dyDescent="0.3">
      <c r="C70" s="14"/>
      <c r="D70" s="8" t="s">
        <v>147</v>
      </c>
      <c r="E70" s="9" t="s">
        <v>148</v>
      </c>
      <c r="F70" s="10" t="s">
        <v>16</v>
      </c>
    </row>
    <row r="71" spans="3:6" x14ac:dyDescent="0.3">
      <c r="C71" s="14"/>
      <c r="D71" s="8" t="s">
        <v>149</v>
      </c>
      <c r="E71" s="9" t="s">
        <v>150</v>
      </c>
      <c r="F71" s="10" t="s">
        <v>16</v>
      </c>
    </row>
    <row r="72" spans="3:6" x14ac:dyDescent="0.3">
      <c r="C72" s="14"/>
      <c r="D72" s="8" t="s">
        <v>151</v>
      </c>
      <c r="E72" s="9" t="s">
        <v>152</v>
      </c>
      <c r="F72" s="10" t="s">
        <v>16</v>
      </c>
    </row>
    <row r="73" spans="3:6" x14ac:dyDescent="0.3">
      <c r="C73" s="14"/>
      <c r="D73" s="8" t="s">
        <v>153</v>
      </c>
      <c r="E73" s="9" t="s">
        <v>154</v>
      </c>
      <c r="F73" s="10" t="s">
        <v>16</v>
      </c>
    </row>
    <row r="74" spans="3:6" x14ac:dyDescent="0.3">
      <c r="C74" s="14"/>
      <c r="D74" s="8" t="s">
        <v>155</v>
      </c>
      <c r="E74" s="9" t="s">
        <v>156</v>
      </c>
      <c r="F74" s="10" t="s">
        <v>16</v>
      </c>
    </row>
    <row r="75" spans="3:6" x14ac:dyDescent="0.3">
      <c r="C75" s="14"/>
      <c r="D75" s="8" t="s">
        <v>157</v>
      </c>
      <c r="E75" s="9" t="s">
        <v>158</v>
      </c>
      <c r="F75" s="10" t="s">
        <v>16</v>
      </c>
    </row>
    <row r="76" spans="3:6" x14ac:dyDescent="0.3">
      <c r="C76" s="14"/>
      <c r="D76" s="8" t="s">
        <v>159</v>
      </c>
      <c r="E76" s="9" t="s">
        <v>160</v>
      </c>
      <c r="F76" s="10" t="s">
        <v>16</v>
      </c>
    </row>
    <row r="77" spans="3:6" x14ac:dyDescent="0.3">
      <c r="C77" s="14"/>
      <c r="D77" s="5" t="s">
        <v>161</v>
      </c>
      <c r="E77" s="6" t="s">
        <v>162</v>
      </c>
      <c r="F77" s="7" t="s">
        <v>13</v>
      </c>
    </row>
    <row r="78" spans="3:6" x14ac:dyDescent="0.3">
      <c r="C78" s="14"/>
      <c r="D78" s="8" t="s">
        <v>163</v>
      </c>
      <c r="E78" s="9" t="s">
        <v>164</v>
      </c>
      <c r="F78" s="10" t="s">
        <v>16</v>
      </c>
    </row>
    <row r="79" spans="3:6" x14ac:dyDescent="0.3">
      <c r="C79" s="14"/>
      <c r="D79" s="8" t="s">
        <v>165</v>
      </c>
      <c r="E79" s="9" t="s">
        <v>166</v>
      </c>
      <c r="F79" s="10" t="s">
        <v>16</v>
      </c>
    </row>
    <row r="80" spans="3:6" x14ac:dyDescent="0.3">
      <c r="C80" s="14"/>
      <c r="D80" s="5" t="s">
        <v>167</v>
      </c>
      <c r="E80" s="6" t="s">
        <v>168</v>
      </c>
      <c r="F80" s="7" t="s">
        <v>13</v>
      </c>
    </row>
    <row r="81" spans="3:6" x14ac:dyDescent="0.3">
      <c r="C81" s="14"/>
      <c r="D81" s="8" t="s">
        <v>169</v>
      </c>
      <c r="E81" s="9" t="s">
        <v>170</v>
      </c>
      <c r="F81" s="10" t="s">
        <v>16</v>
      </c>
    </row>
    <row r="82" spans="3:6" x14ac:dyDescent="0.3">
      <c r="C82" s="14"/>
      <c r="D82" s="2" t="s">
        <v>171</v>
      </c>
      <c r="E82" s="3" t="s">
        <v>172</v>
      </c>
      <c r="F82" s="4" t="s">
        <v>10</v>
      </c>
    </row>
    <row r="83" spans="3:6" x14ac:dyDescent="0.3">
      <c r="C83" s="14"/>
      <c r="D83" s="5" t="s">
        <v>173</v>
      </c>
      <c r="E83" s="6" t="s">
        <v>174</v>
      </c>
      <c r="F83" s="7" t="s">
        <v>13</v>
      </c>
    </row>
    <row r="84" spans="3:6" x14ac:dyDescent="0.3">
      <c r="C84" s="14"/>
      <c r="D84" s="8" t="s">
        <v>175</v>
      </c>
      <c r="E84" s="9" t="s">
        <v>176</v>
      </c>
      <c r="F84" s="10" t="s">
        <v>16</v>
      </c>
    </row>
    <row r="85" spans="3:6" x14ac:dyDescent="0.3">
      <c r="C85" s="14"/>
      <c r="D85" s="8" t="s">
        <v>177</v>
      </c>
      <c r="E85" s="9" t="s">
        <v>178</v>
      </c>
      <c r="F85" s="10" t="s">
        <v>16</v>
      </c>
    </row>
    <row r="86" spans="3:6" x14ac:dyDescent="0.3">
      <c r="C86" s="14"/>
      <c r="D86" s="8" t="s">
        <v>179</v>
      </c>
      <c r="E86" s="9" t="s">
        <v>180</v>
      </c>
      <c r="F86" s="10" t="s">
        <v>16</v>
      </c>
    </row>
    <row r="87" spans="3:6" x14ac:dyDescent="0.3">
      <c r="C87" s="14"/>
      <c r="D87" s="8" t="s">
        <v>181</v>
      </c>
      <c r="E87" s="9" t="s">
        <v>182</v>
      </c>
      <c r="F87" s="10" t="s">
        <v>16</v>
      </c>
    </row>
    <row r="88" spans="3:6" x14ac:dyDescent="0.3">
      <c r="C88" s="14"/>
      <c r="D88" s="5" t="s">
        <v>183</v>
      </c>
      <c r="E88" s="6" t="s">
        <v>184</v>
      </c>
      <c r="F88" s="7" t="s">
        <v>13</v>
      </c>
    </row>
    <row r="89" spans="3:6" x14ac:dyDescent="0.3">
      <c r="C89" s="14"/>
      <c r="D89" s="8" t="s">
        <v>185</v>
      </c>
      <c r="E89" s="9" t="s">
        <v>186</v>
      </c>
      <c r="F89" s="10" t="s">
        <v>16</v>
      </c>
    </row>
    <row r="90" spans="3:6" x14ac:dyDescent="0.3">
      <c r="C90" s="14"/>
      <c r="D90" s="8" t="s">
        <v>187</v>
      </c>
      <c r="E90" s="9" t="s">
        <v>188</v>
      </c>
      <c r="F90" s="10" t="s">
        <v>16</v>
      </c>
    </row>
    <row r="91" spans="3:6" x14ac:dyDescent="0.3">
      <c r="C91" s="14"/>
      <c r="D91" s="8" t="s">
        <v>189</v>
      </c>
      <c r="E91" s="9" t="s">
        <v>190</v>
      </c>
      <c r="F91" s="10" t="s">
        <v>16</v>
      </c>
    </row>
    <row r="92" spans="3:6" x14ac:dyDescent="0.3">
      <c r="C92" s="14"/>
      <c r="D92" s="8" t="s">
        <v>191</v>
      </c>
      <c r="E92" s="9" t="s">
        <v>192</v>
      </c>
      <c r="F92" s="10" t="s">
        <v>16</v>
      </c>
    </row>
    <row r="93" spans="3:6" x14ac:dyDescent="0.3">
      <c r="C93" s="14"/>
      <c r="D93" s="8" t="s">
        <v>193</v>
      </c>
      <c r="E93" s="9" t="s">
        <v>194</v>
      </c>
      <c r="F93" s="10" t="s">
        <v>16</v>
      </c>
    </row>
    <row r="94" spans="3:6" x14ac:dyDescent="0.3">
      <c r="C94" s="14"/>
      <c r="D94" s="2" t="s">
        <v>195</v>
      </c>
      <c r="E94" s="3" t="s">
        <v>196</v>
      </c>
      <c r="F94" s="4" t="s">
        <v>10</v>
      </c>
    </row>
    <row r="95" spans="3:6" x14ac:dyDescent="0.3">
      <c r="C95" s="14"/>
      <c r="D95" s="5" t="s">
        <v>197</v>
      </c>
      <c r="E95" s="6" t="s">
        <v>198</v>
      </c>
      <c r="F95" s="7" t="s">
        <v>13</v>
      </c>
    </row>
    <row r="96" spans="3:6" x14ac:dyDescent="0.3">
      <c r="C96" s="14"/>
      <c r="D96" s="8" t="s">
        <v>199</v>
      </c>
      <c r="E96" s="9" t="s">
        <v>200</v>
      </c>
      <c r="F96" s="10" t="s">
        <v>16</v>
      </c>
    </row>
    <row r="97" spans="3:6" x14ac:dyDescent="0.3">
      <c r="C97" s="14"/>
      <c r="D97" s="8" t="s">
        <v>201</v>
      </c>
      <c r="E97" s="9" t="s">
        <v>202</v>
      </c>
      <c r="F97" s="10" t="s">
        <v>16</v>
      </c>
    </row>
    <row r="98" spans="3:6" x14ac:dyDescent="0.3">
      <c r="C98" s="14"/>
      <c r="D98" s="8" t="s">
        <v>203</v>
      </c>
      <c r="E98" s="9" t="s">
        <v>204</v>
      </c>
      <c r="F98" s="10" t="s">
        <v>16</v>
      </c>
    </row>
    <row r="99" spans="3:6" x14ac:dyDescent="0.3">
      <c r="C99" s="14"/>
      <c r="D99" s="8" t="s">
        <v>205</v>
      </c>
      <c r="E99" s="9" t="s">
        <v>206</v>
      </c>
      <c r="F99" s="10" t="s">
        <v>16</v>
      </c>
    </row>
    <row r="100" spans="3:6" x14ac:dyDescent="0.3">
      <c r="C100" s="14"/>
      <c r="D100" s="8" t="s">
        <v>207</v>
      </c>
      <c r="E100" s="9" t="s">
        <v>208</v>
      </c>
      <c r="F100" s="10" t="s">
        <v>16</v>
      </c>
    </row>
    <row r="101" spans="3:6" x14ac:dyDescent="0.3">
      <c r="C101" s="14"/>
      <c r="D101" s="8" t="s">
        <v>209</v>
      </c>
      <c r="E101" s="9" t="s">
        <v>210</v>
      </c>
      <c r="F101" s="10" t="s">
        <v>16</v>
      </c>
    </row>
    <row r="102" spans="3:6" x14ac:dyDescent="0.3">
      <c r="C102" s="14"/>
      <c r="D102" s="8" t="s">
        <v>211</v>
      </c>
      <c r="E102" s="9" t="s">
        <v>212</v>
      </c>
      <c r="F102" s="10" t="s">
        <v>16</v>
      </c>
    </row>
    <row r="103" spans="3:6" x14ac:dyDescent="0.3">
      <c r="C103" s="14"/>
      <c r="D103" s="8" t="s">
        <v>213</v>
      </c>
      <c r="E103" s="9" t="s">
        <v>214</v>
      </c>
      <c r="F103" s="10" t="s">
        <v>16</v>
      </c>
    </row>
    <row r="104" spans="3:6" x14ac:dyDescent="0.3">
      <c r="C104" s="14"/>
      <c r="D104" s="8" t="s">
        <v>215</v>
      </c>
      <c r="E104" s="9" t="s">
        <v>216</v>
      </c>
      <c r="F104" s="10" t="s">
        <v>16</v>
      </c>
    </row>
    <row r="105" spans="3:6" x14ac:dyDescent="0.3">
      <c r="C105" s="14"/>
      <c r="D105" s="8" t="s">
        <v>217</v>
      </c>
      <c r="E105" s="9" t="s">
        <v>218</v>
      </c>
      <c r="F105" s="10" t="s">
        <v>16</v>
      </c>
    </row>
    <row r="106" spans="3:6" x14ac:dyDescent="0.3">
      <c r="C106" s="14"/>
      <c r="D106" s="8" t="s">
        <v>219</v>
      </c>
      <c r="E106" s="9" t="s">
        <v>220</v>
      </c>
      <c r="F106" s="10" t="s">
        <v>16</v>
      </c>
    </row>
    <row r="107" spans="3:6" x14ac:dyDescent="0.3">
      <c r="C107" s="14"/>
      <c r="D107" s="8" t="s">
        <v>221</v>
      </c>
      <c r="E107" s="9" t="s">
        <v>222</v>
      </c>
      <c r="F107" s="10" t="s">
        <v>16</v>
      </c>
    </row>
    <row r="108" spans="3:6" x14ac:dyDescent="0.3">
      <c r="C108" s="14"/>
      <c r="D108" s="8" t="s">
        <v>223</v>
      </c>
      <c r="E108" s="9" t="s">
        <v>224</v>
      </c>
      <c r="F108" s="10" t="s">
        <v>16</v>
      </c>
    </row>
    <row r="109" spans="3:6" x14ac:dyDescent="0.3">
      <c r="C109" s="14"/>
      <c r="D109" s="8" t="s">
        <v>225</v>
      </c>
      <c r="E109" s="9" t="s">
        <v>226</v>
      </c>
      <c r="F109" s="10" t="s">
        <v>16</v>
      </c>
    </row>
    <row r="110" spans="3:6" x14ac:dyDescent="0.3">
      <c r="C110" s="14"/>
      <c r="D110" s="8" t="s">
        <v>227</v>
      </c>
      <c r="E110" s="9" t="s">
        <v>228</v>
      </c>
      <c r="F110" s="10" t="s">
        <v>16</v>
      </c>
    </row>
    <row r="111" spans="3:6" x14ac:dyDescent="0.3">
      <c r="C111" s="14"/>
      <c r="D111" s="8" t="s">
        <v>229</v>
      </c>
      <c r="E111" s="9" t="s">
        <v>230</v>
      </c>
      <c r="F111" s="10" t="s">
        <v>16</v>
      </c>
    </row>
    <row r="112" spans="3:6" x14ac:dyDescent="0.3">
      <c r="C112" s="14"/>
      <c r="D112" s="8" t="s">
        <v>231</v>
      </c>
      <c r="E112" s="9" t="s">
        <v>232</v>
      </c>
      <c r="F112" s="10" t="s">
        <v>16</v>
      </c>
    </row>
    <row r="113" spans="3:6" x14ac:dyDescent="0.3">
      <c r="C113" s="14"/>
      <c r="D113" s="8" t="s">
        <v>233</v>
      </c>
      <c r="E113" s="9" t="s">
        <v>234</v>
      </c>
      <c r="F113" s="10" t="s">
        <v>16</v>
      </c>
    </row>
    <row r="114" spans="3:6" x14ac:dyDescent="0.3">
      <c r="C114" s="14"/>
      <c r="D114" s="5" t="s">
        <v>235</v>
      </c>
      <c r="E114" s="6" t="s">
        <v>236</v>
      </c>
      <c r="F114" s="7" t="s">
        <v>13</v>
      </c>
    </row>
    <row r="115" spans="3:6" x14ac:dyDescent="0.3">
      <c r="C115" s="14"/>
      <c r="D115" s="8" t="s">
        <v>237</v>
      </c>
      <c r="E115" s="9" t="s">
        <v>238</v>
      </c>
      <c r="F115" s="10" t="s">
        <v>16</v>
      </c>
    </row>
    <row r="116" spans="3:6" x14ac:dyDescent="0.3">
      <c r="C116" s="14"/>
      <c r="D116" s="8" t="s">
        <v>239</v>
      </c>
      <c r="E116" s="9" t="s">
        <v>240</v>
      </c>
      <c r="F116" s="10" t="s">
        <v>16</v>
      </c>
    </row>
    <row r="117" spans="3:6" x14ac:dyDescent="0.3">
      <c r="C117" s="14"/>
      <c r="D117" s="8" t="s">
        <v>241</v>
      </c>
      <c r="E117" s="9" t="s">
        <v>242</v>
      </c>
      <c r="F117" s="10" t="s">
        <v>16</v>
      </c>
    </row>
    <row r="118" spans="3:6" x14ac:dyDescent="0.3">
      <c r="C118" s="14"/>
      <c r="D118" s="8" t="s">
        <v>243</v>
      </c>
      <c r="E118" s="9" t="s">
        <v>244</v>
      </c>
      <c r="F118" s="10" t="s">
        <v>16</v>
      </c>
    </row>
    <row r="119" spans="3:6" x14ac:dyDescent="0.3">
      <c r="C119" s="14"/>
      <c r="D119" s="8" t="s">
        <v>245</v>
      </c>
      <c r="E119" s="9" t="s">
        <v>246</v>
      </c>
      <c r="F119" s="10" t="s">
        <v>16</v>
      </c>
    </row>
    <row r="120" spans="3:6" x14ac:dyDescent="0.3">
      <c r="C120" s="14"/>
      <c r="D120" s="8" t="s">
        <v>247</v>
      </c>
      <c r="E120" s="9" t="s">
        <v>248</v>
      </c>
      <c r="F120" s="10" t="s">
        <v>16</v>
      </c>
    </row>
    <row r="121" spans="3:6" x14ac:dyDescent="0.3">
      <c r="C121" s="14"/>
      <c r="D121" s="8" t="s">
        <v>249</v>
      </c>
      <c r="E121" s="9" t="s">
        <v>250</v>
      </c>
      <c r="F121" s="10" t="s">
        <v>16</v>
      </c>
    </row>
    <row r="122" spans="3:6" x14ac:dyDescent="0.3">
      <c r="C122" s="14"/>
      <c r="D122" s="8" t="s">
        <v>251</v>
      </c>
      <c r="E122" s="9" t="s">
        <v>252</v>
      </c>
      <c r="F122" s="10" t="s">
        <v>16</v>
      </c>
    </row>
    <row r="123" spans="3:6" x14ac:dyDescent="0.3">
      <c r="C123" s="14"/>
      <c r="D123" s="8" t="s">
        <v>253</v>
      </c>
      <c r="E123" s="9" t="s">
        <v>254</v>
      </c>
      <c r="F123" s="10" t="s">
        <v>16</v>
      </c>
    </row>
    <row r="124" spans="3:6" x14ac:dyDescent="0.3">
      <c r="C124" s="14"/>
      <c r="D124" s="8" t="s">
        <v>255</v>
      </c>
      <c r="E124" s="9" t="s">
        <v>256</v>
      </c>
      <c r="F124" s="10" t="s">
        <v>16</v>
      </c>
    </row>
    <row r="125" spans="3:6" x14ac:dyDescent="0.3">
      <c r="C125" s="14"/>
      <c r="D125" s="8" t="s">
        <v>257</v>
      </c>
      <c r="E125" s="9" t="s">
        <v>258</v>
      </c>
      <c r="F125" s="10" t="s">
        <v>16</v>
      </c>
    </row>
    <row r="126" spans="3:6" x14ac:dyDescent="0.3">
      <c r="C126" s="14"/>
      <c r="D126" s="8" t="s">
        <v>259</v>
      </c>
      <c r="E126" s="9" t="s">
        <v>260</v>
      </c>
      <c r="F126" s="10" t="s">
        <v>16</v>
      </c>
    </row>
    <row r="127" spans="3:6" x14ac:dyDescent="0.3">
      <c r="C127" s="14"/>
      <c r="D127" s="8" t="s">
        <v>261</v>
      </c>
      <c r="E127" s="9" t="s">
        <v>262</v>
      </c>
      <c r="F127" s="10" t="s">
        <v>16</v>
      </c>
    </row>
    <row r="128" spans="3:6" x14ac:dyDescent="0.3">
      <c r="C128" s="14"/>
      <c r="D128" s="8" t="s">
        <v>263</v>
      </c>
      <c r="E128" s="9" t="s">
        <v>264</v>
      </c>
      <c r="F128" s="10" t="s">
        <v>16</v>
      </c>
    </row>
    <row r="129" spans="3:6" x14ac:dyDescent="0.3">
      <c r="C129" s="14"/>
      <c r="D129" s="8" t="s">
        <v>265</v>
      </c>
      <c r="E129" s="9" t="s">
        <v>266</v>
      </c>
      <c r="F129" s="10" t="s">
        <v>16</v>
      </c>
    </row>
    <row r="130" spans="3:6" x14ac:dyDescent="0.3">
      <c r="C130" s="14"/>
      <c r="D130" s="8" t="s">
        <v>267</v>
      </c>
      <c r="E130" s="9" t="s">
        <v>268</v>
      </c>
      <c r="F130" s="10" t="s">
        <v>16</v>
      </c>
    </row>
    <row r="131" spans="3:6" x14ac:dyDescent="0.3">
      <c r="C131" s="14"/>
      <c r="D131" s="8" t="s">
        <v>269</v>
      </c>
      <c r="E131" s="9" t="s">
        <v>270</v>
      </c>
      <c r="F131" s="10" t="s">
        <v>16</v>
      </c>
    </row>
    <row r="132" spans="3:6" x14ac:dyDescent="0.3">
      <c r="C132" s="14"/>
      <c r="D132" s="8" t="s">
        <v>271</v>
      </c>
      <c r="E132" s="9" t="s">
        <v>272</v>
      </c>
      <c r="F132" s="10" t="s">
        <v>16</v>
      </c>
    </row>
    <row r="133" spans="3:6" x14ac:dyDescent="0.3">
      <c r="C133" s="14"/>
      <c r="D133" s="5" t="s">
        <v>273</v>
      </c>
      <c r="E133" s="6" t="s">
        <v>274</v>
      </c>
      <c r="F133" s="7" t="s">
        <v>13</v>
      </c>
    </row>
    <row r="134" spans="3:6" x14ac:dyDescent="0.3">
      <c r="C134" s="14"/>
      <c r="D134" s="8" t="s">
        <v>275</v>
      </c>
      <c r="E134" s="9" t="s">
        <v>276</v>
      </c>
      <c r="F134" s="10" t="s">
        <v>16</v>
      </c>
    </row>
    <row r="135" spans="3:6" x14ac:dyDescent="0.3">
      <c r="C135" s="14"/>
      <c r="D135" s="8" t="s">
        <v>277</v>
      </c>
      <c r="E135" s="9" t="s">
        <v>278</v>
      </c>
      <c r="F135" s="10" t="s">
        <v>16</v>
      </c>
    </row>
    <row r="136" spans="3:6" x14ac:dyDescent="0.3">
      <c r="C136" s="14"/>
      <c r="D136" s="8" t="s">
        <v>279</v>
      </c>
      <c r="E136" s="9" t="s">
        <v>280</v>
      </c>
      <c r="F136" s="10" t="s">
        <v>16</v>
      </c>
    </row>
    <row r="137" spans="3:6" x14ac:dyDescent="0.3">
      <c r="C137" s="14"/>
      <c r="D137" s="8" t="s">
        <v>281</v>
      </c>
      <c r="E137" s="9" t="s">
        <v>282</v>
      </c>
      <c r="F137" s="10" t="s">
        <v>16</v>
      </c>
    </row>
    <row r="138" spans="3:6" x14ac:dyDescent="0.3">
      <c r="C138" s="14"/>
      <c r="D138" s="8" t="s">
        <v>283</v>
      </c>
      <c r="E138" s="9" t="s">
        <v>284</v>
      </c>
      <c r="F138" s="10" t="s">
        <v>16</v>
      </c>
    </row>
    <row r="139" spans="3:6" x14ac:dyDescent="0.3">
      <c r="C139" s="14"/>
      <c r="D139" s="8" t="s">
        <v>285</v>
      </c>
      <c r="E139" s="9" t="s">
        <v>286</v>
      </c>
      <c r="F139" s="10" t="s">
        <v>16</v>
      </c>
    </row>
    <row r="140" spans="3:6" x14ac:dyDescent="0.3">
      <c r="C140" s="14"/>
      <c r="D140" s="8" t="s">
        <v>287</v>
      </c>
      <c r="E140" s="9" t="s">
        <v>288</v>
      </c>
      <c r="F140" s="10" t="s">
        <v>16</v>
      </c>
    </row>
    <row r="141" spans="3:6" x14ac:dyDescent="0.3">
      <c r="C141" s="14"/>
      <c r="D141" s="8" t="s">
        <v>289</v>
      </c>
      <c r="E141" s="9" t="s">
        <v>290</v>
      </c>
      <c r="F141" s="10" t="s">
        <v>16</v>
      </c>
    </row>
    <row r="142" spans="3:6" x14ac:dyDescent="0.3">
      <c r="C142" s="14"/>
      <c r="D142" s="8" t="s">
        <v>291</v>
      </c>
      <c r="E142" s="9" t="s">
        <v>292</v>
      </c>
      <c r="F142" s="10" t="s">
        <v>16</v>
      </c>
    </row>
    <row r="143" spans="3:6" x14ac:dyDescent="0.3">
      <c r="C143" s="14"/>
      <c r="D143" s="8" t="s">
        <v>293</v>
      </c>
      <c r="E143" s="9" t="s">
        <v>294</v>
      </c>
      <c r="F143" s="10" t="s">
        <v>16</v>
      </c>
    </row>
    <row r="144" spans="3:6" x14ac:dyDescent="0.3">
      <c r="C144" s="14"/>
      <c r="D144" s="8" t="s">
        <v>295</v>
      </c>
      <c r="E144" s="9" t="s">
        <v>296</v>
      </c>
      <c r="F144" s="10" t="s">
        <v>16</v>
      </c>
    </row>
    <row r="145" spans="3:6" x14ac:dyDescent="0.3">
      <c r="C145" s="14"/>
      <c r="D145" s="8" t="s">
        <v>297</v>
      </c>
      <c r="E145" s="9" t="s">
        <v>298</v>
      </c>
      <c r="F145" s="10" t="s">
        <v>16</v>
      </c>
    </row>
    <row r="146" spans="3:6" x14ac:dyDescent="0.3">
      <c r="C146" s="14"/>
      <c r="D146" s="8" t="s">
        <v>299</v>
      </c>
      <c r="E146" s="9" t="s">
        <v>300</v>
      </c>
      <c r="F146" s="10" t="s">
        <v>16</v>
      </c>
    </row>
    <row r="147" spans="3:6" x14ac:dyDescent="0.3">
      <c r="C147" s="14"/>
      <c r="D147" s="8" t="s">
        <v>301</v>
      </c>
      <c r="E147" s="9" t="s">
        <v>302</v>
      </c>
      <c r="F147" s="10" t="s">
        <v>16</v>
      </c>
    </row>
    <row r="148" spans="3:6" x14ac:dyDescent="0.3">
      <c r="C148" s="14"/>
      <c r="D148" s="8" t="s">
        <v>303</v>
      </c>
      <c r="E148" s="9" t="s">
        <v>304</v>
      </c>
      <c r="F148" s="10" t="s">
        <v>16</v>
      </c>
    </row>
    <row r="149" spans="3:6" x14ac:dyDescent="0.3">
      <c r="C149" s="14"/>
      <c r="D149" s="8" t="s">
        <v>305</v>
      </c>
      <c r="E149" s="9" t="s">
        <v>306</v>
      </c>
      <c r="F149" s="10" t="s">
        <v>16</v>
      </c>
    </row>
    <row r="150" spans="3:6" x14ac:dyDescent="0.3">
      <c r="C150" s="14"/>
      <c r="D150" s="8" t="s">
        <v>307</v>
      </c>
      <c r="E150" s="9" t="s">
        <v>308</v>
      </c>
      <c r="F150" s="10" t="s">
        <v>16</v>
      </c>
    </row>
    <row r="151" spans="3:6" x14ac:dyDescent="0.3">
      <c r="C151" s="14"/>
      <c r="D151" s="8" t="s">
        <v>309</v>
      </c>
      <c r="E151" s="9" t="s">
        <v>310</v>
      </c>
      <c r="F151" s="10" t="s">
        <v>16</v>
      </c>
    </row>
    <row r="152" spans="3:6" x14ac:dyDescent="0.3">
      <c r="C152" s="14"/>
      <c r="D152" s="5" t="s">
        <v>311</v>
      </c>
      <c r="E152" s="6" t="s">
        <v>312</v>
      </c>
      <c r="F152" s="7" t="s">
        <v>13</v>
      </c>
    </row>
    <row r="153" spans="3:6" x14ac:dyDescent="0.3">
      <c r="C153" s="14"/>
      <c r="D153" s="8" t="s">
        <v>313</v>
      </c>
      <c r="E153" s="9" t="s">
        <v>276</v>
      </c>
      <c r="F153" s="10" t="s">
        <v>16</v>
      </c>
    </row>
    <row r="154" spans="3:6" x14ac:dyDescent="0.3">
      <c r="C154" s="14"/>
      <c r="D154" s="8" t="s">
        <v>314</v>
      </c>
      <c r="E154" s="9" t="s">
        <v>278</v>
      </c>
      <c r="F154" s="10" t="s">
        <v>16</v>
      </c>
    </row>
    <row r="155" spans="3:6" x14ac:dyDescent="0.3">
      <c r="C155" s="14"/>
      <c r="D155" s="8" t="s">
        <v>315</v>
      </c>
      <c r="E155" s="9" t="s">
        <v>280</v>
      </c>
      <c r="F155" s="10" t="s">
        <v>16</v>
      </c>
    </row>
    <row r="156" spans="3:6" x14ac:dyDescent="0.3">
      <c r="C156" s="14"/>
      <c r="D156" s="8" t="s">
        <v>316</v>
      </c>
      <c r="E156" s="9" t="s">
        <v>282</v>
      </c>
      <c r="F156" s="10" t="s">
        <v>16</v>
      </c>
    </row>
    <row r="157" spans="3:6" x14ac:dyDescent="0.3">
      <c r="C157" s="14"/>
      <c r="D157" s="8" t="s">
        <v>317</v>
      </c>
      <c r="E157" s="9" t="s">
        <v>284</v>
      </c>
      <c r="F157" s="10" t="s">
        <v>16</v>
      </c>
    </row>
    <row r="158" spans="3:6" x14ac:dyDescent="0.3">
      <c r="C158" s="14"/>
      <c r="D158" s="8" t="s">
        <v>318</v>
      </c>
      <c r="E158" s="9" t="s">
        <v>286</v>
      </c>
      <c r="F158" s="10" t="s">
        <v>16</v>
      </c>
    </row>
    <row r="159" spans="3:6" x14ac:dyDescent="0.3">
      <c r="C159" s="14"/>
      <c r="D159" s="8" t="s">
        <v>319</v>
      </c>
      <c r="E159" s="9" t="s">
        <v>288</v>
      </c>
      <c r="F159" s="10" t="s">
        <v>16</v>
      </c>
    </row>
    <row r="160" spans="3:6" x14ac:dyDescent="0.3">
      <c r="C160" s="14"/>
      <c r="D160" s="8" t="s">
        <v>320</v>
      </c>
      <c r="E160" s="9" t="s">
        <v>290</v>
      </c>
      <c r="F160" s="10" t="s">
        <v>16</v>
      </c>
    </row>
    <row r="161" spans="1:6" x14ac:dyDescent="0.3">
      <c r="C161" s="14"/>
      <c r="D161" s="8" t="s">
        <v>321</v>
      </c>
      <c r="E161" s="9" t="s">
        <v>292</v>
      </c>
      <c r="F161" s="10" t="s">
        <v>16</v>
      </c>
    </row>
    <row r="162" spans="1:6" x14ac:dyDescent="0.3">
      <c r="C162" s="14"/>
      <c r="D162" s="8" t="s">
        <v>322</v>
      </c>
      <c r="E162" s="9" t="s">
        <v>294</v>
      </c>
      <c r="F162" s="10" t="s">
        <v>16</v>
      </c>
    </row>
    <row r="163" spans="1:6" x14ac:dyDescent="0.3">
      <c r="C163" s="14"/>
      <c r="D163" s="8" t="s">
        <v>323</v>
      </c>
      <c r="E163" s="9" t="s">
        <v>296</v>
      </c>
      <c r="F163" s="10" t="s">
        <v>16</v>
      </c>
    </row>
    <row r="164" spans="1:6" x14ac:dyDescent="0.3">
      <c r="C164" s="14"/>
      <c r="D164" s="8" t="s">
        <v>324</v>
      </c>
      <c r="E164" s="9" t="s">
        <v>298</v>
      </c>
      <c r="F164" s="10" t="s">
        <v>16</v>
      </c>
    </row>
    <row r="165" spans="1:6" x14ac:dyDescent="0.3">
      <c r="C165" s="14"/>
      <c r="D165" s="8" t="s">
        <v>325</v>
      </c>
      <c r="E165" s="9" t="s">
        <v>300</v>
      </c>
      <c r="F165" s="10" t="s">
        <v>16</v>
      </c>
    </row>
    <row r="166" spans="1:6" x14ac:dyDescent="0.3">
      <c r="C166" s="14"/>
      <c r="D166" s="8" t="s">
        <v>326</v>
      </c>
      <c r="E166" s="9" t="s">
        <v>302</v>
      </c>
      <c r="F166" s="10" t="s">
        <v>16</v>
      </c>
    </row>
    <row r="167" spans="1:6" x14ac:dyDescent="0.3">
      <c r="C167" s="14"/>
      <c r="D167" s="8" t="s">
        <v>327</v>
      </c>
      <c r="E167" s="9" t="s">
        <v>304</v>
      </c>
      <c r="F167" s="10" t="s">
        <v>16</v>
      </c>
    </row>
    <row r="168" spans="1:6" x14ac:dyDescent="0.3">
      <c r="C168" s="14"/>
      <c r="D168" s="8" t="s">
        <v>328</v>
      </c>
      <c r="E168" s="9" t="s">
        <v>306</v>
      </c>
      <c r="F168" s="10" t="s">
        <v>16</v>
      </c>
    </row>
    <row r="169" spans="1:6" x14ac:dyDescent="0.3">
      <c r="C169" s="14"/>
      <c r="D169" s="8" t="s">
        <v>329</v>
      </c>
      <c r="E169" s="9" t="s">
        <v>308</v>
      </c>
      <c r="F169" s="10" t="s">
        <v>16</v>
      </c>
    </row>
    <row r="170" spans="1:6" x14ac:dyDescent="0.3">
      <c r="C170" s="14"/>
      <c r="D170" s="8" t="s">
        <v>330</v>
      </c>
      <c r="E170" s="9" t="s">
        <v>310</v>
      </c>
      <c r="F170" s="10" t="s">
        <v>16</v>
      </c>
    </row>
    <row r="171" spans="1:6" x14ac:dyDescent="0.3">
      <c r="C171" s="14"/>
      <c r="D171" s="2" t="s">
        <v>331</v>
      </c>
      <c r="E171" s="3" t="s">
        <v>332</v>
      </c>
      <c r="F171" s="4" t="s">
        <v>10</v>
      </c>
    </row>
    <row r="172" spans="1:6" x14ac:dyDescent="0.3">
      <c r="C172" s="14"/>
      <c r="D172" s="5" t="s">
        <v>333</v>
      </c>
      <c r="E172" s="6" t="s">
        <v>334</v>
      </c>
      <c r="F172" s="7" t="s">
        <v>13</v>
      </c>
    </row>
    <row r="173" spans="1:6" x14ac:dyDescent="0.3">
      <c r="C173" s="14"/>
      <c r="D173" s="8" t="s">
        <v>335</v>
      </c>
      <c r="E173" s="9" t="s">
        <v>336</v>
      </c>
      <c r="F173" s="10" t="s">
        <v>16</v>
      </c>
    </row>
    <row r="174" spans="1:6" x14ac:dyDescent="0.3">
      <c r="C174" s="14"/>
      <c r="D174" s="8" t="s">
        <v>337</v>
      </c>
      <c r="E174" s="9" t="s">
        <v>338</v>
      </c>
      <c r="F174" s="10" t="s">
        <v>16</v>
      </c>
    </row>
    <row r="175" spans="1:6" ht="15" thickBot="1" x14ac:dyDescent="0.35">
      <c r="A175" s="15"/>
      <c r="C175" s="16"/>
      <c r="D175" s="11" t="s">
        <v>339</v>
      </c>
      <c r="E175" s="12" t="s">
        <v>340</v>
      </c>
      <c r="F175" s="13" t="s">
        <v>16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c09806-2c89-40c8-9ffb-14952b713ee2">
      <Terms xmlns="http://schemas.microsoft.com/office/infopath/2007/PartnerControls"/>
    </lcf76f155ced4ddcb4097134ff3c332f>
    <TaxCatchAll xmlns="be202e27-c0fd-4ba7-b086-832ade09844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254940D23D1864D9FED91C59E1BC969" ma:contentTypeVersion="10" ma:contentTypeDescription="Crée un document." ma:contentTypeScope="" ma:versionID="9d56ada6c25e4021e1afa54550dc65a1">
  <xsd:schema xmlns:xsd="http://www.w3.org/2001/XMLSchema" xmlns:xs="http://www.w3.org/2001/XMLSchema" xmlns:p="http://schemas.microsoft.com/office/2006/metadata/properties" xmlns:ns2="f8c09806-2c89-40c8-9ffb-14952b713ee2" xmlns:ns3="be202e27-c0fd-4ba7-b086-832ade098442" targetNamespace="http://schemas.microsoft.com/office/2006/metadata/properties" ma:root="true" ma:fieldsID="fcb9c3eada0c1187272236ed8ee526f4" ns2:_="" ns3:_="">
    <xsd:import namespace="f8c09806-2c89-40c8-9ffb-14952b713ee2"/>
    <xsd:import namespace="be202e27-c0fd-4ba7-b086-832ade098442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c09806-2c89-40c8-9ffb-14952b713ee2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Balises d’images" ma:readOnly="false" ma:fieldId="{5cf76f15-5ced-4ddc-b409-7134ff3c332f}" ma:taxonomyMulti="true" ma:sspId="0b550929-015b-4a60-9e1d-afabfce240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202e27-c0fd-4ba7-b086-832ade098442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80b3880f-acfb-4d3a-b29b-946b7f20985a}" ma:internalName="TaxCatchAll" ma:showField="CatchAllData" ma:web="be202e27-c0fd-4ba7-b086-832ade09844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C596C3-E1D8-4917-B160-24DA1DDC6BEA}">
  <ds:schemaRefs>
    <ds:schemaRef ds:uri="http://schemas.microsoft.com/office/2006/metadata/properties"/>
    <ds:schemaRef ds:uri="http://schemas.microsoft.com/office/infopath/2007/PartnerControls"/>
    <ds:schemaRef ds:uri="f8c09806-2c89-40c8-9ffb-14952b713ee2"/>
    <ds:schemaRef ds:uri="be202e27-c0fd-4ba7-b086-832ade098442"/>
  </ds:schemaRefs>
</ds:datastoreItem>
</file>

<file path=customXml/itemProps2.xml><?xml version="1.0" encoding="utf-8"?>
<ds:datastoreItem xmlns:ds="http://schemas.openxmlformats.org/officeDocument/2006/customXml" ds:itemID="{EFDE3D29-6FC6-4D63-83ED-51289CF30B8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A69DAF-1E7B-4560-8868-B51A0D20C5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c09806-2c89-40c8-9ffb-14952b713ee2"/>
    <ds:schemaRef ds:uri="be202e27-c0fd-4ba7-b086-832ade09844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Dimanche</vt:lpstr>
      <vt:lpstr>Lundi</vt:lpstr>
      <vt:lpstr>Mardi</vt:lpstr>
      <vt:lpstr>Mercredi</vt:lpstr>
      <vt:lpstr>Jeudi</vt:lpstr>
      <vt:lpstr>Vendredi</vt:lpstr>
      <vt:lpstr>Samedi</vt:lpstr>
      <vt:lpstr>Rapport Hebdo</vt:lpstr>
      <vt:lpstr>CALCUL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Jean-Michel Tremblay</cp:lastModifiedBy>
  <dcterms:created xsi:type="dcterms:W3CDTF">2022-12-14T15:41:36Z</dcterms:created>
  <dcterms:modified xsi:type="dcterms:W3CDTF">2022-12-16T14:22:58Z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0x010100D254940D23D1864D9FED91C59E1BC969</vt:lpwstr>
  </property>
  <property fmtid="{D5CDD505-2E9C-101B-9397-08002B2CF9AE}" pid="3" name="MediaServiceImageTags">
    <vt:lpwstr/>
  </property>
</Properties>
</file>