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thieu.AERO\Desktop\"/>
    </mc:Choice>
  </mc:AlternateContent>
  <xr:revisionPtr revIDLastSave="0" documentId="13_ncr:1_{642A4119-B0FA-42C8-8C15-CCFBFD2D5B33}" xr6:coauthVersionLast="45" xr6:coauthVersionMax="45" xr10:uidLastSave="{00000000-0000-0000-0000-000000000000}"/>
  <bookViews>
    <workbookView xWindow="19090" yWindow="-110" windowWidth="19420" windowHeight="10420" xr2:uid="{261800B3-8335-4A88-AE09-ED59F5501F16}"/>
  </bookViews>
  <sheets>
    <sheet name="FAMILLE 2" sheetId="3" r:id="rId1"/>
    <sheet name="FAMILLE 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3" i="3" l="1"/>
  <c r="C22" i="3"/>
  <c r="C21" i="3"/>
  <c r="C20" i="3"/>
  <c r="C19" i="3"/>
  <c r="C18" i="3"/>
  <c r="AJ12" i="3"/>
  <c r="AM12" i="3" s="1"/>
  <c r="AI12" i="3"/>
  <c r="AG12" i="3"/>
  <c r="AF12" i="3"/>
  <c r="AD12" i="3"/>
  <c r="AC12" i="3"/>
  <c r="AA12" i="3"/>
  <c r="Z12" i="3"/>
  <c r="Y12" i="3"/>
  <c r="X12" i="3"/>
  <c r="W12" i="3"/>
  <c r="U12" i="3"/>
  <c r="T12" i="3"/>
  <c r="R12" i="3"/>
  <c r="Q12" i="3"/>
  <c r="O12" i="3"/>
  <c r="N12" i="3"/>
  <c r="L12" i="3"/>
  <c r="K12" i="3"/>
  <c r="I12" i="3"/>
  <c r="H12" i="3"/>
  <c r="F12" i="3"/>
  <c r="E12" i="3"/>
  <c r="G12" i="3" s="1"/>
  <c r="C12" i="3"/>
  <c r="B12" i="3"/>
  <c r="D12" i="3" s="1"/>
  <c r="AM11" i="3"/>
  <c r="AL11" i="3"/>
  <c r="B23" i="3" s="1"/>
  <c r="D23" i="3" s="1"/>
  <c r="AK11" i="3"/>
  <c r="AH11" i="3"/>
  <c r="AE11" i="3"/>
  <c r="AB11" i="3"/>
  <c r="Y11" i="3"/>
  <c r="V11" i="3"/>
  <c r="S11" i="3"/>
  <c r="P11" i="3"/>
  <c r="M11" i="3"/>
  <c r="J11" i="3"/>
  <c r="G11" i="3"/>
  <c r="D11" i="3"/>
  <c r="AM10" i="3"/>
  <c r="AL10" i="3"/>
  <c r="B22" i="3" s="1"/>
  <c r="D22" i="3" s="1"/>
  <c r="AK10" i="3"/>
  <c r="AH10" i="3"/>
  <c r="AE10" i="3"/>
  <c r="AB10" i="3"/>
  <c r="Y10" i="3"/>
  <c r="V10" i="3"/>
  <c r="S10" i="3"/>
  <c r="P10" i="3"/>
  <c r="P12" i="3" s="1"/>
  <c r="M10" i="3"/>
  <c r="J10" i="3"/>
  <c r="G10" i="3"/>
  <c r="D10" i="3"/>
  <c r="AM9" i="3"/>
  <c r="AL9" i="3"/>
  <c r="B21" i="3" s="1"/>
  <c r="AK9" i="3"/>
  <c r="AH9" i="3"/>
  <c r="AE9" i="3"/>
  <c r="AB9" i="3"/>
  <c r="Y9" i="3"/>
  <c r="V9" i="3"/>
  <c r="S9" i="3"/>
  <c r="P9" i="3"/>
  <c r="M9" i="3"/>
  <c r="J9" i="3"/>
  <c r="G9" i="3"/>
  <c r="D9" i="3"/>
  <c r="AM8" i="3"/>
  <c r="AL8" i="3"/>
  <c r="B20" i="3" s="1"/>
  <c r="AK8" i="3"/>
  <c r="AH8" i="3"/>
  <c r="AE8" i="3"/>
  <c r="AB8" i="3"/>
  <c r="Y8" i="3"/>
  <c r="V8" i="3"/>
  <c r="S8" i="3"/>
  <c r="P8" i="3"/>
  <c r="M8" i="3"/>
  <c r="J8" i="3"/>
  <c r="G8" i="3"/>
  <c r="D8" i="3"/>
  <c r="AM7" i="3"/>
  <c r="AL7" i="3"/>
  <c r="AN7" i="3" s="1"/>
  <c r="AK7" i="3"/>
  <c r="AH7" i="3"/>
  <c r="AE7" i="3"/>
  <c r="AB7" i="3"/>
  <c r="Y7" i="3"/>
  <c r="V7" i="3"/>
  <c r="S7" i="3"/>
  <c r="P7" i="3"/>
  <c r="M7" i="3"/>
  <c r="J7" i="3"/>
  <c r="G7" i="3"/>
  <c r="D7" i="3"/>
  <c r="AM6" i="3"/>
  <c r="AL6" i="3"/>
  <c r="B18" i="3" s="1"/>
  <c r="AK6" i="3"/>
  <c r="AK12" i="3" s="1"/>
  <c r="AH6" i="3"/>
  <c r="AH12" i="3" s="1"/>
  <c r="AE6" i="3"/>
  <c r="AE12" i="3" s="1"/>
  <c r="AB6" i="3"/>
  <c r="AB12" i="3" s="1"/>
  <c r="Y6" i="3"/>
  <c r="V6" i="3"/>
  <c r="V12" i="3" s="1"/>
  <c r="S6" i="3"/>
  <c r="S12" i="3" s="1"/>
  <c r="P6" i="3"/>
  <c r="M6" i="3"/>
  <c r="M12" i="3" s="1"/>
  <c r="J6" i="3"/>
  <c r="G6" i="3"/>
  <c r="D6" i="3"/>
  <c r="C19" i="2"/>
  <c r="C20" i="2"/>
  <c r="C21" i="2"/>
  <c r="C22" i="2"/>
  <c r="C23" i="2"/>
  <c r="C18" i="2"/>
  <c r="AM7" i="2"/>
  <c r="AM8" i="2"/>
  <c r="AM9" i="2"/>
  <c r="AM10" i="2"/>
  <c r="AM11" i="2"/>
  <c r="AL7" i="2"/>
  <c r="B19" i="2" s="1"/>
  <c r="AL8" i="2"/>
  <c r="B20" i="2" s="1"/>
  <c r="AL9" i="2"/>
  <c r="B21" i="2" s="1"/>
  <c r="AL10" i="2"/>
  <c r="B22" i="2" s="1"/>
  <c r="D22" i="2" s="1"/>
  <c r="AL11" i="2"/>
  <c r="B23" i="2" s="1"/>
  <c r="D23" i="2" s="1"/>
  <c r="AM6" i="2"/>
  <c r="AL6" i="2"/>
  <c r="B18" i="2" s="1"/>
  <c r="AK11" i="2"/>
  <c r="AK10" i="2"/>
  <c r="AK9" i="2"/>
  <c r="AK8" i="2"/>
  <c r="AK7" i="2"/>
  <c r="AK6" i="2"/>
  <c r="AH11" i="2"/>
  <c r="AH10" i="2"/>
  <c r="AH9" i="2"/>
  <c r="AH8" i="2"/>
  <c r="AH7" i="2"/>
  <c r="AH6" i="2"/>
  <c r="AE11" i="2"/>
  <c r="AE10" i="2"/>
  <c r="AE9" i="2"/>
  <c r="AE8" i="2"/>
  <c r="AE7" i="2"/>
  <c r="AE6" i="2"/>
  <c r="AB11" i="2"/>
  <c r="AB10" i="2"/>
  <c r="AB9" i="2"/>
  <c r="AB8" i="2"/>
  <c r="AB7" i="2"/>
  <c r="AB6" i="2"/>
  <c r="Y11" i="2"/>
  <c r="Y10" i="2"/>
  <c r="Y9" i="2"/>
  <c r="Y8" i="2"/>
  <c r="Y7" i="2"/>
  <c r="Y6" i="2"/>
  <c r="V11" i="2"/>
  <c r="V10" i="2"/>
  <c r="V9" i="2"/>
  <c r="V8" i="2"/>
  <c r="V7" i="2"/>
  <c r="V6" i="2"/>
  <c r="S11" i="2"/>
  <c r="S10" i="2"/>
  <c r="S9" i="2"/>
  <c r="S8" i="2"/>
  <c r="S7" i="2"/>
  <c r="S6" i="2"/>
  <c r="P11" i="2"/>
  <c r="P10" i="2"/>
  <c r="P9" i="2"/>
  <c r="P8" i="2"/>
  <c r="P7" i="2"/>
  <c r="P6" i="2"/>
  <c r="M11" i="2"/>
  <c r="M10" i="2"/>
  <c r="M9" i="2"/>
  <c r="M8" i="2"/>
  <c r="M7" i="2"/>
  <c r="M6" i="2"/>
  <c r="J11" i="2"/>
  <c r="J10" i="2"/>
  <c r="J9" i="2"/>
  <c r="J8" i="2"/>
  <c r="J7" i="2"/>
  <c r="J6" i="2"/>
  <c r="G7" i="2"/>
  <c r="G8" i="2"/>
  <c r="G9" i="2"/>
  <c r="G10" i="2"/>
  <c r="G11" i="2"/>
  <c r="G6" i="2"/>
  <c r="D7" i="2"/>
  <c r="D8" i="2"/>
  <c r="D9" i="2"/>
  <c r="D10" i="2"/>
  <c r="D11" i="2"/>
  <c r="D6" i="2"/>
  <c r="C12" i="2"/>
  <c r="E12" i="2"/>
  <c r="F12" i="2"/>
  <c r="H12" i="2"/>
  <c r="I12" i="2"/>
  <c r="K12" i="2"/>
  <c r="L12" i="2"/>
  <c r="N12" i="2"/>
  <c r="O12" i="2"/>
  <c r="Q12" i="2"/>
  <c r="R12" i="2"/>
  <c r="T12" i="2"/>
  <c r="U12" i="2"/>
  <c r="W12" i="2"/>
  <c r="X12" i="2"/>
  <c r="Z12" i="2"/>
  <c r="AA12" i="2"/>
  <c r="AC12" i="2"/>
  <c r="AD12" i="2"/>
  <c r="AF12" i="2"/>
  <c r="AG12" i="2"/>
  <c r="AI12" i="2"/>
  <c r="AJ12" i="2"/>
  <c r="B12" i="2"/>
  <c r="J12" i="3" l="1"/>
  <c r="AN6" i="3"/>
  <c r="D18" i="3"/>
  <c r="AN11" i="3"/>
  <c r="D21" i="3"/>
  <c r="AL12" i="3"/>
  <c r="AN12" i="3" s="1"/>
  <c r="D20" i="3"/>
  <c r="AN9" i="3"/>
  <c r="AN8" i="3"/>
  <c r="B19" i="3"/>
  <c r="D19" i="3" s="1"/>
  <c r="AN10" i="3"/>
  <c r="AN11" i="2"/>
  <c r="D20" i="2"/>
  <c r="AN10" i="2"/>
  <c r="G12" i="2"/>
  <c r="AN7" i="2"/>
  <c r="D12" i="2"/>
  <c r="AM12" i="2"/>
  <c r="D18" i="2"/>
  <c r="D21" i="2"/>
  <c r="D19" i="2"/>
  <c r="J12" i="2"/>
  <c r="S12" i="2"/>
  <c r="AN9" i="2"/>
  <c r="P12" i="2"/>
  <c r="AN8" i="2"/>
  <c r="AN6" i="2"/>
  <c r="AL12" i="2"/>
  <c r="AN12" i="2" s="1"/>
  <c r="M12" i="2"/>
  <c r="Y12" i="2"/>
  <c r="V12" i="2"/>
  <c r="AB12" i="2"/>
  <c r="AE12" i="2"/>
  <c r="AH12" i="2"/>
  <c r="AK12" i="2"/>
</calcChain>
</file>

<file path=xl/sharedStrings.xml><?xml version="1.0" encoding="utf-8"?>
<sst xmlns="http://schemas.openxmlformats.org/spreadsheetml/2006/main" count="138" uniqueCount="31">
  <si>
    <t>MARS</t>
  </si>
  <si>
    <t>MAI</t>
  </si>
  <si>
    <t>JUIN</t>
  </si>
  <si>
    <t>AOÛT</t>
  </si>
  <si>
    <t>CLIENTS</t>
  </si>
  <si>
    <t xml:space="preserve">TOTAL € </t>
  </si>
  <si>
    <t>Moyenne 2020</t>
  </si>
  <si>
    <t>Moyenne 2019</t>
  </si>
  <si>
    <t>Delta</t>
  </si>
  <si>
    <t>nbre mois</t>
  </si>
  <si>
    <t>yyyy</t>
  </si>
  <si>
    <t>zz</t>
  </si>
  <si>
    <t>test</t>
  </si>
  <si>
    <t>ppp</t>
  </si>
  <si>
    <t>ddd</t>
  </si>
  <si>
    <t>dddd</t>
  </si>
  <si>
    <t>CA N-1</t>
  </si>
  <si>
    <t>DEC</t>
  </si>
  <si>
    <t>CA</t>
  </si>
  <si>
    <t>JAN</t>
  </si>
  <si>
    <t>FEV</t>
  </si>
  <si>
    <t>AVR</t>
  </si>
  <si>
    <t>JUIL</t>
  </si>
  <si>
    <t>SEPT</t>
  </si>
  <si>
    <t>OCT</t>
  </si>
  <si>
    <t>NOV</t>
  </si>
  <si>
    <t>CA total</t>
  </si>
  <si>
    <t>EV</t>
  </si>
  <si>
    <t>ev</t>
  </si>
  <si>
    <t>CA FAMILLE 1</t>
  </si>
  <si>
    <t>CA FAMILLE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</si>
</sst>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1" xfId="0" applyBorder="1"/>
    <xf numFmtId="44" fontId="0" fillId="0" borderId="1" xfId="1" applyFont="1" applyBorder="1"/>
    <xf numFmtId="0" fontId="0" fillId="0" borderId="0" xfId="0" applyAlignment="1">
      <alignment horizontal="center"/>
    </xf>
    <xf numFmtId="0" fontId="0" fillId="0" borderId="3" xfId="0" applyBorder="1"/>
    <xf numFmtId="0" fontId="0" fillId="0" borderId="2" xfId="0" applyBorder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/>
    <xf numFmtId="0" fontId="2" fillId="2" borderId="6" xfId="0" applyFont="1" applyFill="1" applyBorder="1"/>
    <xf numFmtId="0" fontId="2" fillId="2" borderId="2" xfId="0" applyFont="1" applyFill="1" applyBorder="1" applyAlignment="1">
      <alignment horizontal="center"/>
    </xf>
    <xf numFmtId="0" fontId="2" fillId="2" borderId="1" xfId="0" applyFont="1" applyFill="1" applyBorder="1"/>
    <xf numFmtId="0" fontId="2" fillId="2" borderId="3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9" fontId="0" fillId="0" borderId="1" xfId="2" applyFont="1" applyBorder="1"/>
    <xf numFmtId="0" fontId="2" fillId="3" borderId="7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44" fontId="0" fillId="3" borderId="1" xfId="1" applyFont="1" applyFill="1" applyBorder="1"/>
    <xf numFmtId="9" fontId="0" fillId="3" borderId="1" xfId="2" applyFont="1" applyFill="1" applyBorder="1"/>
    <xf numFmtId="0" fontId="2" fillId="3" borderId="1" xfId="0" applyFont="1" applyFill="1" applyBorder="1"/>
    <xf numFmtId="44" fontId="0" fillId="0" borderId="1" xfId="0" applyNumberFormat="1" applyBorder="1"/>
    <xf numFmtId="9" fontId="0" fillId="0" borderId="3" xfId="2" applyFont="1" applyBorder="1"/>
    <xf numFmtId="0" fontId="0" fillId="3" borderId="0" xfId="0" applyFill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6CC98-AE72-4190-A7AD-5CFE5A244338}">
  <dimension ref="A2:AN24"/>
  <sheetViews>
    <sheetView tabSelected="1" workbookViewId="0">
      <selection activeCell="H17" sqref="H17"/>
    </sheetView>
  </sheetViews>
  <sheetFormatPr baseColWidth="10" defaultRowHeight="14.5" x14ac:dyDescent="0.35"/>
  <cols>
    <col min="2" max="3" width="11.54296875" bestFit="1" customWidth="1"/>
    <col min="4" max="4" width="5.90625" bestFit="1" customWidth="1"/>
    <col min="5" max="6" width="11.54296875" bestFit="1" customWidth="1"/>
    <col min="7" max="7" width="6.90625" bestFit="1" customWidth="1"/>
    <col min="8" max="9" width="11.54296875" bestFit="1" customWidth="1"/>
    <col min="10" max="10" width="11.54296875" customWidth="1"/>
    <col min="11" max="12" width="11.54296875" bestFit="1" customWidth="1"/>
    <col min="13" max="13" width="11" customWidth="1"/>
    <col min="14" max="15" width="11.54296875" bestFit="1" customWidth="1"/>
    <col min="16" max="16" width="11" customWidth="1"/>
    <col min="18" max="18" width="11.54296875" bestFit="1" customWidth="1"/>
    <col min="19" max="19" width="11.54296875" customWidth="1"/>
    <col min="21" max="21" width="11.54296875" bestFit="1" customWidth="1"/>
    <col min="22" max="22" width="11.54296875" customWidth="1"/>
    <col min="24" max="24" width="11.54296875" bestFit="1" customWidth="1"/>
    <col min="25" max="25" width="11.54296875" customWidth="1"/>
    <col min="26" max="27" width="11.54296875" bestFit="1" customWidth="1"/>
    <col min="28" max="28" width="11" customWidth="1"/>
    <col min="30" max="30" width="11.54296875" bestFit="1" customWidth="1"/>
    <col min="31" max="31" width="11.54296875" customWidth="1"/>
    <col min="33" max="33" width="11" bestFit="1" customWidth="1"/>
    <col min="34" max="34" width="11" customWidth="1"/>
    <col min="35" max="36" width="11.54296875" bestFit="1" customWidth="1"/>
    <col min="37" max="37" width="11" customWidth="1"/>
    <col min="38" max="38" width="12.54296875" bestFit="1" customWidth="1"/>
    <col min="39" max="40" width="12.54296875" customWidth="1"/>
  </cols>
  <sheetData>
    <row r="2" spans="1:40" x14ac:dyDescent="0.35">
      <c r="F2" s="3" t="s">
        <v>30</v>
      </c>
      <c r="G2" s="3"/>
      <c r="H2" s="3"/>
      <c r="I2" s="3"/>
      <c r="J2" s="3"/>
    </row>
    <row r="3" spans="1:40" ht="15" thickBot="1" x14ac:dyDescent="0.4"/>
    <row r="4" spans="1:40" x14ac:dyDescent="0.35">
      <c r="A4" s="6" t="s">
        <v>4</v>
      </c>
      <c r="B4" s="17" t="s">
        <v>17</v>
      </c>
      <c r="C4" s="18"/>
      <c r="D4" s="19"/>
      <c r="E4" s="13" t="s">
        <v>19</v>
      </c>
      <c r="F4" s="14"/>
      <c r="G4" s="15"/>
      <c r="H4" s="17" t="s">
        <v>20</v>
      </c>
      <c r="I4" s="18"/>
      <c r="J4" s="19"/>
      <c r="K4" s="13" t="s">
        <v>0</v>
      </c>
      <c r="L4" s="14"/>
      <c r="M4" s="15"/>
      <c r="N4" s="17" t="s">
        <v>21</v>
      </c>
      <c r="O4" s="18"/>
      <c r="P4" s="19"/>
      <c r="Q4" s="13" t="s">
        <v>1</v>
      </c>
      <c r="R4" s="14"/>
      <c r="S4" s="15"/>
      <c r="T4" s="17" t="s">
        <v>2</v>
      </c>
      <c r="U4" s="18"/>
      <c r="V4" s="19"/>
      <c r="W4" s="13" t="s">
        <v>22</v>
      </c>
      <c r="X4" s="14"/>
      <c r="Y4" s="15"/>
      <c r="Z4" s="17" t="s">
        <v>3</v>
      </c>
      <c r="AA4" s="18"/>
      <c r="AB4" s="19"/>
      <c r="AC4" s="13" t="s">
        <v>23</v>
      </c>
      <c r="AD4" s="14"/>
      <c r="AE4" s="15"/>
      <c r="AF4" s="17" t="s">
        <v>24</v>
      </c>
      <c r="AG4" s="18"/>
      <c r="AH4" s="19"/>
      <c r="AI4" s="13" t="s">
        <v>25</v>
      </c>
      <c r="AJ4" s="14"/>
      <c r="AK4" s="15"/>
      <c r="AL4" s="17" t="s">
        <v>5</v>
      </c>
      <c r="AM4" s="18"/>
      <c r="AN4" s="19"/>
    </row>
    <row r="5" spans="1:40" x14ac:dyDescent="0.35">
      <c r="A5" s="9"/>
      <c r="B5" s="20" t="s">
        <v>18</v>
      </c>
      <c r="C5" s="20" t="s">
        <v>16</v>
      </c>
      <c r="D5" s="20" t="s">
        <v>28</v>
      </c>
      <c r="E5" s="12" t="s">
        <v>18</v>
      </c>
      <c r="F5" s="12" t="s">
        <v>16</v>
      </c>
      <c r="G5" s="12" t="s">
        <v>27</v>
      </c>
      <c r="H5" s="20" t="s">
        <v>18</v>
      </c>
      <c r="I5" s="20" t="s">
        <v>16</v>
      </c>
      <c r="J5" s="20" t="s">
        <v>27</v>
      </c>
      <c r="K5" s="12" t="s">
        <v>18</v>
      </c>
      <c r="L5" s="12" t="s">
        <v>16</v>
      </c>
      <c r="M5" s="12" t="s">
        <v>27</v>
      </c>
      <c r="N5" s="20" t="s">
        <v>18</v>
      </c>
      <c r="O5" s="20" t="s">
        <v>16</v>
      </c>
      <c r="P5" s="20" t="s">
        <v>27</v>
      </c>
      <c r="Q5" s="12" t="s">
        <v>18</v>
      </c>
      <c r="R5" s="12" t="s">
        <v>16</v>
      </c>
      <c r="S5" s="12" t="s">
        <v>27</v>
      </c>
      <c r="T5" s="20" t="s">
        <v>18</v>
      </c>
      <c r="U5" s="20" t="s">
        <v>16</v>
      </c>
      <c r="V5" s="20" t="s">
        <v>27</v>
      </c>
      <c r="W5" s="12" t="s">
        <v>18</v>
      </c>
      <c r="X5" s="12" t="s">
        <v>16</v>
      </c>
      <c r="Y5" s="12" t="s">
        <v>27</v>
      </c>
      <c r="Z5" s="20" t="s">
        <v>18</v>
      </c>
      <c r="AA5" s="20" t="s">
        <v>16</v>
      </c>
      <c r="AB5" s="20" t="s">
        <v>27</v>
      </c>
      <c r="AC5" s="12" t="s">
        <v>18</v>
      </c>
      <c r="AD5" s="12" t="s">
        <v>16</v>
      </c>
      <c r="AE5" s="12"/>
      <c r="AF5" s="20" t="s">
        <v>18</v>
      </c>
      <c r="AG5" s="20" t="s">
        <v>16</v>
      </c>
      <c r="AH5" s="20"/>
      <c r="AI5" s="12" t="s">
        <v>18</v>
      </c>
      <c r="AJ5" s="12" t="s">
        <v>16</v>
      </c>
      <c r="AK5" s="12"/>
      <c r="AL5" s="23" t="s">
        <v>18</v>
      </c>
      <c r="AM5" s="23" t="s">
        <v>16</v>
      </c>
      <c r="AN5" s="23" t="s">
        <v>28</v>
      </c>
    </row>
    <row r="6" spans="1:40" x14ac:dyDescent="0.35">
      <c r="A6" s="5" t="s">
        <v>10</v>
      </c>
      <c r="B6" s="21">
        <v>454</v>
      </c>
      <c r="C6" s="21">
        <v>456</v>
      </c>
      <c r="D6" s="22">
        <f>(B6-C6)/B6</f>
        <v>-4.4052863436123352E-3</v>
      </c>
      <c r="E6" s="2">
        <v>44</v>
      </c>
      <c r="F6" s="2">
        <v>1</v>
      </c>
      <c r="G6" s="16">
        <f>(E6-F6)/E6</f>
        <v>0.97727272727272729</v>
      </c>
      <c r="H6" s="21">
        <v>54</v>
      </c>
      <c r="I6" s="21">
        <v>190.25</v>
      </c>
      <c r="J6" s="22">
        <f>(H6-I6)/H6</f>
        <v>-2.5231481481481484</v>
      </c>
      <c r="K6" s="2">
        <v>454</v>
      </c>
      <c r="L6" s="2">
        <v>5</v>
      </c>
      <c r="M6" s="16">
        <f>(K6-L6)/K6</f>
        <v>0.98898678414096919</v>
      </c>
      <c r="N6" s="21">
        <v>454</v>
      </c>
      <c r="O6" s="21">
        <v>190.25</v>
      </c>
      <c r="P6" s="22">
        <f>(N6-O6)/N6</f>
        <v>0.58094713656387664</v>
      </c>
      <c r="Q6" s="2">
        <v>5</v>
      </c>
      <c r="R6" s="2">
        <v>555</v>
      </c>
      <c r="S6" s="22">
        <f>(Q6-R6)/Q6</f>
        <v>-110</v>
      </c>
      <c r="T6" s="21">
        <v>5644</v>
      </c>
      <c r="U6" s="21">
        <v>545</v>
      </c>
      <c r="V6" s="22">
        <f>(T6-U6)/T6</f>
        <v>0.90343727852586819</v>
      </c>
      <c r="W6" s="2">
        <v>5</v>
      </c>
      <c r="X6" s="2">
        <v>2</v>
      </c>
      <c r="Y6" s="22">
        <f>(W6-X6)/W6</f>
        <v>0.6</v>
      </c>
      <c r="Z6" s="21">
        <v>452</v>
      </c>
      <c r="AA6" s="21">
        <v>877</v>
      </c>
      <c r="AB6" s="22">
        <f>(Z6-AA6)/Z6</f>
        <v>-0.94026548672566368</v>
      </c>
      <c r="AC6" s="2">
        <v>87</v>
      </c>
      <c r="AD6" s="2">
        <v>317.08</v>
      </c>
      <c r="AE6" s="22">
        <f>(AC6-AD6)/AC6</f>
        <v>-2.6445977011494253</v>
      </c>
      <c r="AF6" s="21">
        <v>54</v>
      </c>
      <c r="AG6" s="21">
        <v>54</v>
      </c>
      <c r="AH6" s="22">
        <f>(AF6-AG6)/AF6</f>
        <v>0</v>
      </c>
      <c r="AI6" s="2">
        <v>64657</v>
      </c>
      <c r="AJ6" s="2">
        <v>4444</v>
      </c>
      <c r="AK6" s="22">
        <f>(AI6-AJ6)/AI6</f>
        <v>0.93126807615571405</v>
      </c>
      <c r="AL6" s="21">
        <f>B6+E6+H6+K6+Q6+N6+T6+T6+Z6+W6+W6+AC6+AF6+AI6</f>
        <v>78013</v>
      </c>
      <c r="AM6" s="21">
        <f>AJ6+AG6+AD6+X6+U6+R6+L6+I6+F6+C6</f>
        <v>6569.33</v>
      </c>
      <c r="AN6" s="22">
        <f>(AL6-AM6)/AL6</f>
        <v>0.91579185520361994</v>
      </c>
    </row>
    <row r="7" spans="1:40" x14ac:dyDescent="0.35">
      <c r="A7" s="5" t="s">
        <v>11</v>
      </c>
      <c r="B7" s="21">
        <v>454</v>
      </c>
      <c r="C7" s="21">
        <v>454</v>
      </c>
      <c r="D7" s="22">
        <f t="shared" ref="D7:D12" si="0">(B7-C7)/B7</f>
        <v>0</v>
      </c>
      <c r="E7" s="2">
        <v>558</v>
      </c>
      <c r="F7" s="2">
        <v>154</v>
      </c>
      <c r="G7" s="16">
        <f t="shared" ref="G7:G12" si="1">(E7-F7)/E7</f>
        <v>0.72401433691756267</v>
      </c>
      <c r="H7" s="21">
        <v>444</v>
      </c>
      <c r="I7" s="21">
        <v>1141</v>
      </c>
      <c r="J7" s="22">
        <f t="shared" ref="J7:J11" si="2">(H7-I7)/H7</f>
        <v>-1.5698198198198199</v>
      </c>
      <c r="K7" s="2">
        <v>6464</v>
      </c>
      <c r="L7" s="2">
        <v>6</v>
      </c>
      <c r="M7" s="16">
        <f t="shared" ref="M7:M11" si="3">(K7-L7)/K7</f>
        <v>0.99907178217821779</v>
      </c>
      <c r="N7" s="21">
        <v>6464</v>
      </c>
      <c r="O7" s="21">
        <v>1141</v>
      </c>
      <c r="P7" s="22">
        <f t="shared" ref="P7:P11" si="4">(N7-O7)/N7</f>
        <v>0.82348391089108908</v>
      </c>
      <c r="Q7" s="2">
        <v>6</v>
      </c>
      <c r="R7" s="2">
        <v>65</v>
      </c>
      <c r="S7" s="22">
        <f t="shared" ref="S7:S11" si="5">(Q7-R7)/Q7</f>
        <v>-9.8333333333333339</v>
      </c>
      <c r="T7" s="21">
        <v>587</v>
      </c>
      <c r="U7" s="21">
        <v>5451</v>
      </c>
      <c r="V7" s="22">
        <f t="shared" ref="V7:V11" si="6">(T7-U7)/T7</f>
        <v>-8.286201022146507</v>
      </c>
      <c r="W7" s="2">
        <v>658</v>
      </c>
      <c r="X7" s="2">
        <v>454</v>
      </c>
      <c r="Y7" s="22">
        <f t="shared" ref="Y7:Y11" si="7">(W7-X7)/W7</f>
        <v>0.3100303951367781</v>
      </c>
      <c r="Z7" s="21">
        <v>21458</v>
      </c>
      <c r="AA7" s="21">
        <v>554</v>
      </c>
      <c r="AB7" s="22">
        <f t="shared" ref="AB7:AB11" si="8">(Z7-AA7)/Z7</f>
        <v>0.97418212321744801</v>
      </c>
      <c r="AC7" s="2">
        <v>542</v>
      </c>
      <c r="AD7" s="2">
        <v>776</v>
      </c>
      <c r="AE7" s="22">
        <f t="shared" ref="AE7:AE11" si="9">(AC7-AD7)/AC7</f>
        <v>-0.43173431734317341</v>
      </c>
      <c r="AF7" s="21">
        <v>55</v>
      </c>
      <c r="AG7" s="21">
        <v>55</v>
      </c>
      <c r="AH7" s="22">
        <f t="shared" ref="AH7:AH11" si="10">(AF7-AG7)/AF7</f>
        <v>0</v>
      </c>
      <c r="AI7" s="2">
        <v>565</v>
      </c>
      <c r="AJ7" s="2">
        <v>87</v>
      </c>
      <c r="AK7" s="22">
        <f t="shared" ref="AK7:AK11" si="11">(AI7-AJ7)/AI7</f>
        <v>0.84601769911504421</v>
      </c>
      <c r="AL7" s="21">
        <f t="shared" ref="AL7:AL11" si="12">B7+E7+H7+K7+Q7+N7+T7+T7+Z7+W7+W7+AC7+AF7+AI7</f>
        <v>39500</v>
      </c>
      <c r="AM7" s="21">
        <f t="shared" ref="AM7:AM12" si="13">AJ7+AG7+AD7+X7+U7+R7+L7+I7+F7+C7</f>
        <v>8643</v>
      </c>
      <c r="AN7" s="22">
        <f t="shared" ref="AN7:AN12" si="14">(AL7-AM7)/AL7</f>
        <v>0.7811898734177215</v>
      </c>
    </row>
    <row r="8" spans="1:40" x14ac:dyDescent="0.35">
      <c r="A8" s="5" t="s">
        <v>12</v>
      </c>
      <c r="B8" s="21">
        <v>545</v>
      </c>
      <c r="C8" s="21">
        <v>2671.73</v>
      </c>
      <c r="D8" s="22">
        <f t="shared" si="0"/>
        <v>-3.9022568807339448</v>
      </c>
      <c r="E8" s="2">
        <v>554</v>
      </c>
      <c r="F8" s="2">
        <v>2929.97</v>
      </c>
      <c r="G8" s="16">
        <f t="shared" si="1"/>
        <v>-4.2887545126353785</v>
      </c>
      <c r="H8" s="21">
        <v>444</v>
      </c>
      <c r="I8" s="21">
        <v>7188.43</v>
      </c>
      <c r="J8" s="22">
        <f t="shared" si="2"/>
        <v>-15.190157657657659</v>
      </c>
      <c r="K8" s="2">
        <v>4646</v>
      </c>
      <c r="L8" s="2">
        <v>1672.84</v>
      </c>
      <c r="M8" s="16">
        <f t="shared" si="3"/>
        <v>0.63993973310374508</v>
      </c>
      <c r="N8" s="21">
        <v>4646</v>
      </c>
      <c r="O8" s="21">
        <v>7188.43</v>
      </c>
      <c r="P8" s="22">
        <f t="shared" si="4"/>
        <v>-0.54722987516142929</v>
      </c>
      <c r="Q8" s="2">
        <v>1672.84</v>
      </c>
      <c r="R8" s="2">
        <v>4138.5519999999997</v>
      </c>
      <c r="S8" s="22">
        <f t="shared" si="5"/>
        <v>-1.4739676239209965</v>
      </c>
      <c r="T8" s="21">
        <v>658</v>
      </c>
      <c r="U8" s="21">
        <v>442</v>
      </c>
      <c r="V8" s="22">
        <f t="shared" si="6"/>
        <v>0.32826747720364741</v>
      </c>
      <c r="W8" s="2">
        <v>457</v>
      </c>
      <c r="X8" s="2">
        <v>1866.49</v>
      </c>
      <c r="Y8" s="22">
        <f t="shared" si="7"/>
        <v>-3.0842231947483589</v>
      </c>
      <c r="Z8" s="21">
        <v>5784</v>
      </c>
      <c r="AA8" s="21">
        <v>4151.53</v>
      </c>
      <c r="AB8" s="22">
        <f t="shared" si="8"/>
        <v>0.28223893499308439</v>
      </c>
      <c r="AC8" s="2">
        <v>548</v>
      </c>
      <c r="AD8" s="2">
        <v>4968.5</v>
      </c>
      <c r="AE8" s="22">
        <f t="shared" si="9"/>
        <v>-8.0666058394160576</v>
      </c>
      <c r="AF8" s="21">
        <v>44</v>
      </c>
      <c r="AG8" s="21">
        <v>541</v>
      </c>
      <c r="AH8" s="22">
        <f t="shared" si="10"/>
        <v>-11.295454545454545</v>
      </c>
      <c r="AI8" s="2">
        <v>656</v>
      </c>
      <c r="AJ8" s="2">
        <v>56</v>
      </c>
      <c r="AK8" s="22">
        <f t="shared" si="11"/>
        <v>0.91463414634146345</v>
      </c>
      <c r="AL8" s="21">
        <f t="shared" si="12"/>
        <v>21769.84</v>
      </c>
      <c r="AM8" s="21">
        <f t="shared" si="13"/>
        <v>26475.511999999999</v>
      </c>
      <c r="AN8" s="22">
        <f t="shared" si="14"/>
        <v>-0.21615556200688654</v>
      </c>
    </row>
    <row r="9" spans="1:40" x14ac:dyDescent="0.35">
      <c r="A9" s="5" t="s">
        <v>13</v>
      </c>
      <c r="B9" s="21">
        <v>454</v>
      </c>
      <c r="C9" s="21">
        <v>3749.74</v>
      </c>
      <c r="D9" s="22">
        <f t="shared" si="0"/>
        <v>-7.2593392070484573</v>
      </c>
      <c r="E9" s="2">
        <v>668</v>
      </c>
      <c r="F9" s="2">
        <v>8149.2900000000009</v>
      </c>
      <c r="G9" s="16">
        <f t="shared" si="1"/>
        <v>-11.199535928143714</v>
      </c>
      <c r="H9" s="21">
        <v>44</v>
      </c>
      <c r="I9" s="21">
        <v>13703.22</v>
      </c>
      <c r="J9" s="22">
        <f t="shared" si="2"/>
        <v>-310.43681818181818</v>
      </c>
      <c r="K9" s="2">
        <v>5646</v>
      </c>
      <c r="L9" s="2">
        <v>4748.32</v>
      </c>
      <c r="M9" s="16">
        <f t="shared" si="3"/>
        <v>0.15899397803754875</v>
      </c>
      <c r="N9" s="21">
        <v>5646</v>
      </c>
      <c r="O9" s="21">
        <v>13703.22</v>
      </c>
      <c r="P9" s="22">
        <f t="shared" si="4"/>
        <v>-1.4270669500531348</v>
      </c>
      <c r="Q9" s="2">
        <v>4748.32</v>
      </c>
      <c r="R9" s="2">
        <v>4852.18</v>
      </c>
      <c r="S9" s="22">
        <f t="shared" si="5"/>
        <v>-2.1872999292381429E-2</v>
      </c>
      <c r="T9" s="21">
        <v>52</v>
      </c>
      <c r="U9" s="21">
        <v>5327.35</v>
      </c>
      <c r="V9" s="22">
        <f t="shared" si="6"/>
        <v>-101.44903846153846</v>
      </c>
      <c r="W9" s="2">
        <v>1132</v>
      </c>
      <c r="X9" s="2">
        <v>10158.27</v>
      </c>
      <c r="Y9" s="22">
        <f t="shared" si="7"/>
        <v>-7.9737367491166085</v>
      </c>
      <c r="Z9" s="21">
        <v>452</v>
      </c>
      <c r="AA9" s="21">
        <v>5215.8500000000004</v>
      </c>
      <c r="AB9" s="22">
        <f t="shared" si="8"/>
        <v>-10.539491150442478</v>
      </c>
      <c r="AC9" s="2">
        <v>215</v>
      </c>
      <c r="AD9" s="2">
        <v>9996.2099999999991</v>
      </c>
      <c r="AE9" s="22">
        <f t="shared" si="9"/>
        <v>-45.493999999999993</v>
      </c>
      <c r="AF9" s="21">
        <v>583</v>
      </c>
      <c r="AG9" s="21">
        <v>44</v>
      </c>
      <c r="AH9" s="22">
        <f t="shared" si="10"/>
        <v>0.92452830188679247</v>
      </c>
      <c r="AI9" s="2">
        <v>55</v>
      </c>
      <c r="AJ9" s="2">
        <v>5646</v>
      </c>
      <c r="AK9" s="22">
        <f t="shared" si="11"/>
        <v>-101.65454545454546</v>
      </c>
      <c r="AL9" s="21">
        <f t="shared" si="12"/>
        <v>20879.32</v>
      </c>
      <c r="AM9" s="21">
        <f t="shared" si="13"/>
        <v>66374.58</v>
      </c>
      <c r="AN9" s="22">
        <f t="shared" si="14"/>
        <v>-2.1789627248396979</v>
      </c>
    </row>
    <row r="10" spans="1:40" x14ac:dyDescent="0.35">
      <c r="A10" s="5" t="s">
        <v>14</v>
      </c>
      <c r="B10" s="21">
        <v>45</v>
      </c>
      <c r="C10" s="21">
        <v>2524.13</v>
      </c>
      <c r="D10" s="22">
        <f t="shared" si="0"/>
        <v>-55.091777777777779</v>
      </c>
      <c r="E10" s="2">
        <v>654</v>
      </c>
      <c r="F10" s="2">
        <v>7217.55</v>
      </c>
      <c r="G10" s="16">
        <f t="shared" si="1"/>
        <v>-10.036009174311927</v>
      </c>
      <c r="H10" s="21">
        <v>44</v>
      </c>
      <c r="I10" s="21">
        <v>3241.07</v>
      </c>
      <c r="J10" s="22">
        <f t="shared" si="2"/>
        <v>-72.660681818181828</v>
      </c>
      <c r="K10" s="2">
        <v>6464</v>
      </c>
      <c r="L10" s="2">
        <v>2123.8200000000002</v>
      </c>
      <c r="M10" s="16">
        <f t="shared" si="3"/>
        <v>0.67143873762376238</v>
      </c>
      <c r="N10" s="21">
        <v>6464</v>
      </c>
      <c r="O10" s="21">
        <v>3241.07</v>
      </c>
      <c r="P10" s="22">
        <f t="shared" si="4"/>
        <v>0.49859684405940591</v>
      </c>
      <c r="Q10" s="2">
        <v>2123.8200000000002</v>
      </c>
      <c r="R10" s="2">
        <v>2707.66</v>
      </c>
      <c r="S10" s="22">
        <f t="shared" si="5"/>
        <v>-0.2749008861391265</v>
      </c>
      <c r="T10" s="21">
        <v>548</v>
      </c>
      <c r="U10" s="21">
        <v>8712.41</v>
      </c>
      <c r="V10" s="22">
        <f t="shared" si="6"/>
        <v>-14.898558394160583</v>
      </c>
      <c r="W10" s="2">
        <v>1448</v>
      </c>
      <c r="X10" s="2">
        <v>6207.3</v>
      </c>
      <c r="Y10" s="22">
        <f t="shared" si="7"/>
        <v>-3.2868093922651935</v>
      </c>
      <c r="Z10" s="21">
        <v>1122</v>
      </c>
      <c r="AA10" s="21">
        <v>653</v>
      </c>
      <c r="AB10" s="22">
        <f t="shared" si="8"/>
        <v>0.41800356506238862</v>
      </c>
      <c r="AC10" s="2">
        <v>2544</v>
      </c>
      <c r="AD10" s="2">
        <v>7639.65</v>
      </c>
      <c r="AE10" s="22">
        <f t="shared" si="9"/>
        <v>-2.003007075471698</v>
      </c>
      <c r="AF10" s="21">
        <v>657</v>
      </c>
      <c r="AG10" s="21">
        <v>585</v>
      </c>
      <c r="AH10" s="22">
        <f t="shared" si="10"/>
        <v>0.1095890410958904</v>
      </c>
      <c r="AI10" s="2">
        <v>55</v>
      </c>
      <c r="AJ10" s="2">
        <v>656</v>
      </c>
      <c r="AK10" s="22">
        <f t="shared" si="11"/>
        <v>-10.927272727272728</v>
      </c>
      <c r="AL10" s="21">
        <f t="shared" si="12"/>
        <v>24164.82</v>
      </c>
      <c r="AM10" s="21">
        <f t="shared" si="13"/>
        <v>41614.589999999997</v>
      </c>
      <c r="AN10" s="22">
        <f t="shared" si="14"/>
        <v>-0.72211462779362712</v>
      </c>
    </row>
    <row r="11" spans="1:40" x14ac:dyDescent="0.35">
      <c r="A11" s="5" t="s">
        <v>15</v>
      </c>
      <c r="B11" s="21">
        <v>45</v>
      </c>
      <c r="C11" s="21">
        <v>145.33000000000001</v>
      </c>
      <c r="D11" s="22">
        <f t="shared" si="0"/>
        <v>-2.2295555555555557</v>
      </c>
      <c r="E11" s="2">
        <v>543</v>
      </c>
      <c r="F11" s="2">
        <v>893.57</v>
      </c>
      <c r="G11" s="16">
        <f t="shared" si="1"/>
        <v>-0.64561694290976068</v>
      </c>
      <c r="H11" s="21">
        <v>4563</v>
      </c>
      <c r="I11" s="21">
        <v>458</v>
      </c>
      <c r="J11" s="22">
        <f t="shared" si="2"/>
        <v>0.89962743808897661</v>
      </c>
      <c r="K11" s="2">
        <v>53</v>
      </c>
      <c r="L11" s="2">
        <v>5874</v>
      </c>
      <c r="M11" s="16">
        <f t="shared" si="3"/>
        <v>-109.83018867924528</v>
      </c>
      <c r="N11" s="21">
        <v>65494</v>
      </c>
      <c r="O11" s="21">
        <v>458</v>
      </c>
      <c r="P11" s="22">
        <f t="shared" si="4"/>
        <v>0.99300699300699302</v>
      </c>
      <c r="Q11" s="2">
        <v>5874</v>
      </c>
      <c r="R11" s="2">
        <v>620.62</v>
      </c>
      <c r="S11" s="22">
        <f t="shared" si="5"/>
        <v>0.89434456928838957</v>
      </c>
      <c r="T11" s="21">
        <v>543</v>
      </c>
      <c r="U11" s="21">
        <v>644</v>
      </c>
      <c r="V11" s="22">
        <f t="shared" si="6"/>
        <v>-0.1860036832412523</v>
      </c>
      <c r="W11" s="2">
        <v>144</v>
      </c>
      <c r="X11" s="2">
        <v>180.5</v>
      </c>
      <c r="Y11" s="22">
        <f t="shared" si="7"/>
        <v>-0.25347222222222221</v>
      </c>
      <c r="Z11" s="21">
        <v>41</v>
      </c>
      <c r="AA11" s="21">
        <v>454</v>
      </c>
      <c r="AB11" s="22">
        <f t="shared" si="8"/>
        <v>-10.073170731707316</v>
      </c>
      <c r="AC11" s="2">
        <v>5548</v>
      </c>
      <c r="AD11" s="2">
        <v>514.6</v>
      </c>
      <c r="AE11" s="22">
        <f t="shared" si="9"/>
        <v>0.90724585436193217</v>
      </c>
      <c r="AF11" s="21">
        <v>4485</v>
      </c>
      <c r="AG11" s="21">
        <v>55</v>
      </c>
      <c r="AH11" s="22">
        <f t="shared" si="10"/>
        <v>0.98773690078037901</v>
      </c>
      <c r="AI11" s="2">
        <v>54</v>
      </c>
      <c r="AJ11" s="2">
        <v>646</v>
      </c>
      <c r="AK11" s="22">
        <f t="shared" si="11"/>
        <v>-10.962962962962964</v>
      </c>
      <c r="AL11" s="21">
        <f t="shared" si="12"/>
        <v>88074</v>
      </c>
      <c r="AM11" s="21">
        <f t="shared" si="13"/>
        <v>10031.619999999999</v>
      </c>
      <c r="AN11" s="22">
        <f t="shared" si="14"/>
        <v>0.88610009764516207</v>
      </c>
    </row>
    <row r="12" spans="1:40" x14ac:dyDescent="0.35">
      <c r="A12" s="5" t="s">
        <v>26</v>
      </c>
      <c r="B12" s="21">
        <f>SUM(B6:B11)</f>
        <v>1997</v>
      </c>
      <c r="C12" s="21">
        <f t="shared" ref="C12:AL12" si="15">SUM(C6:C11)</f>
        <v>10000.929999999998</v>
      </c>
      <c r="D12" s="22">
        <f t="shared" si="0"/>
        <v>-4.0079769654481714</v>
      </c>
      <c r="E12" s="2">
        <f t="shared" si="15"/>
        <v>3021</v>
      </c>
      <c r="F12" s="2">
        <f t="shared" si="15"/>
        <v>19345.38</v>
      </c>
      <c r="G12" s="16">
        <f t="shared" si="1"/>
        <v>-5.4036345580933469</v>
      </c>
      <c r="H12" s="21">
        <f t="shared" si="15"/>
        <v>5593</v>
      </c>
      <c r="I12" s="21">
        <f t="shared" si="15"/>
        <v>25921.97</v>
      </c>
      <c r="J12" s="21">
        <f t="shared" si="15"/>
        <v>-401.48099818753667</v>
      </c>
      <c r="K12" s="2">
        <f t="shared" si="15"/>
        <v>23727</v>
      </c>
      <c r="L12" s="2">
        <f t="shared" si="15"/>
        <v>14429.98</v>
      </c>
      <c r="M12" s="2">
        <f t="shared" si="15"/>
        <v>-106.37175766416104</v>
      </c>
      <c r="N12" s="21">
        <f t="shared" si="15"/>
        <v>89168</v>
      </c>
      <c r="O12" s="21">
        <f t="shared" si="15"/>
        <v>25921.97</v>
      </c>
      <c r="P12" s="21">
        <f t="shared" si="15"/>
        <v>0.92173805930680053</v>
      </c>
      <c r="Q12" s="2">
        <f t="shared" si="15"/>
        <v>14429.98</v>
      </c>
      <c r="R12" s="2">
        <f t="shared" si="15"/>
        <v>12939.012000000001</v>
      </c>
      <c r="S12" s="2">
        <f t="shared" si="15"/>
        <v>-120.70973027339744</v>
      </c>
      <c r="T12" s="21">
        <f t="shared" si="15"/>
        <v>8032</v>
      </c>
      <c r="U12" s="21">
        <f t="shared" si="15"/>
        <v>21121.760000000002</v>
      </c>
      <c r="V12" s="21">
        <f t="shared" si="15"/>
        <v>-123.5880968053573</v>
      </c>
      <c r="W12" s="2">
        <f t="shared" si="15"/>
        <v>3844</v>
      </c>
      <c r="X12" s="2">
        <f t="shared" si="15"/>
        <v>18868.560000000001</v>
      </c>
      <c r="Y12" s="2">
        <f t="shared" si="15"/>
        <v>-13.688211163215605</v>
      </c>
      <c r="Z12" s="21">
        <f t="shared" si="15"/>
        <v>29309</v>
      </c>
      <c r="AA12" s="21">
        <f t="shared" si="15"/>
        <v>11905.380000000001</v>
      </c>
      <c r="AB12" s="21">
        <f t="shared" si="15"/>
        <v>-19.878502745602539</v>
      </c>
      <c r="AC12" s="2">
        <f t="shared" si="15"/>
        <v>9484</v>
      </c>
      <c r="AD12" s="2">
        <f t="shared" si="15"/>
        <v>24212.039999999997</v>
      </c>
      <c r="AE12" s="2">
        <f t="shared" si="15"/>
        <v>-57.732699079018417</v>
      </c>
      <c r="AF12" s="21">
        <f t="shared" si="15"/>
        <v>5878</v>
      </c>
      <c r="AG12" s="21">
        <f t="shared" si="15"/>
        <v>1334</v>
      </c>
      <c r="AH12" s="21">
        <f t="shared" si="15"/>
        <v>-9.2736003016914825</v>
      </c>
      <c r="AI12" s="2">
        <f t="shared" si="15"/>
        <v>66042</v>
      </c>
      <c r="AJ12" s="2">
        <f t="shared" si="15"/>
        <v>11535</v>
      </c>
      <c r="AK12" s="2">
        <f t="shared" si="15"/>
        <v>-120.85286122316892</v>
      </c>
      <c r="AL12" s="21">
        <f t="shared" si="15"/>
        <v>272400.98</v>
      </c>
      <c r="AM12" s="21">
        <f t="shared" si="13"/>
        <v>159708.63199999998</v>
      </c>
      <c r="AN12" s="22">
        <f t="shared" si="14"/>
        <v>0.41370022971282999</v>
      </c>
    </row>
    <row r="15" spans="1:40" ht="15" thickBot="1" x14ac:dyDescent="0.4">
      <c r="A15" s="26" t="s">
        <v>9</v>
      </c>
      <c r="B15" s="26">
        <v>12</v>
      </c>
    </row>
    <row r="16" spans="1:40" x14ac:dyDescent="0.35">
      <c r="A16" s="7" t="s">
        <v>4</v>
      </c>
      <c r="B16" s="7" t="s">
        <v>6</v>
      </c>
      <c r="C16" s="7" t="s">
        <v>7</v>
      </c>
      <c r="D16" s="8" t="s">
        <v>8</v>
      </c>
    </row>
    <row r="17" spans="1:4" x14ac:dyDescent="0.35">
      <c r="A17" s="10"/>
      <c r="B17" s="10"/>
      <c r="C17" s="10"/>
      <c r="D17" s="11"/>
    </row>
    <row r="18" spans="1:4" x14ac:dyDescent="0.35">
      <c r="A18" s="5" t="s">
        <v>10</v>
      </c>
      <c r="B18" s="24">
        <f>AL6/$B$15</f>
        <v>6501.083333333333</v>
      </c>
      <c r="C18" s="24">
        <f>AJ6/$B$15</f>
        <v>370.33333333333331</v>
      </c>
      <c r="D18" s="25">
        <f>(B18-B20)/B18</f>
        <v>0.72094599618012378</v>
      </c>
    </row>
    <row r="19" spans="1:4" x14ac:dyDescent="0.35">
      <c r="A19" s="5" t="s">
        <v>11</v>
      </c>
      <c r="B19" s="24">
        <f t="shared" ref="B19:B23" si="16">AL7/$B$15</f>
        <v>3291.6666666666665</v>
      </c>
      <c r="C19" s="24">
        <f t="shared" ref="C19:C23" si="17">AJ7/$B$15</f>
        <v>7.25</v>
      </c>
      <c r="D19" s="25">
        <f t="shared" ref="D19:D21" si="18">(B19-B21)/B19</f>
        <v>0.47140962025316452</v>
      </c>
    </row>
    <row r="20" spans="1:4" x14ac:dyDescent="0.35">
      <c r="A20" s="5" t="s">
        <v>12</v>
      </c>
      <c r="B20" s="24">
        <f t="shared" si="16"/>
        <v>1814.1533333333334</v>
      </c>
      <c r="C20" s="24">
        <f t="shared" si="17"/>
        <v>4.666666666666667</v>
      </c>
      <c r="D20" s="25">
        <f t="shared" si="18"/>
        <v>-0.11001367028880311</v>
      </c>
    </row>
    <row r="21" spans="1:4" x14ac:dyDescent="0.35">
      <c r="A21" s="5" t="s">
        <v>13</v>
      </c>
      <c r="B21" s="24">
        <f t="shared" si="16"/>
        <v>1739.9433333333334</v>
      </c>
      <c r="C21" s="24">
        <f t="shared" si="17"/>
        <v>470.5</v>
      </c>
      <c r="D21" s="25">
        <f t="shared" si="18"/>
        <v>-3.2182408239348788</v>
      </c>
    </row>
    <row r="22" spans="1:4" x14ac:dyDescent="0.35">
      <c r="A22" s="5" t="s">
        <v>14</v>
      </c>
      <c r="B22" s="24">
        <f t="shared" si="16"/>
        <v>2013.7349999999999</v>
      </c>
      <c r="C22" s="24">
        <f t="shared" si="17"/>
        <v>54.666666666666664</v>
      </c>
      <c r="D22" s="25">
        <f>(B22-B24)/B22</f>
        <v>1</v>
      </c>
    </row>
    <row r="23" spans="1:4" x14ac:dyDescent="0.35">
      <c r="A23" s="5" t="s">
        <v>15</v>
      </c>
      <c r="B23" s="24">
        <f t="shared" si="16"/>
        <v>7339.5</v>
      </c>
      <c r="C23" s="24">
        <f t="shared" si="17"/>
        <v>53.833333333333336</v>
      </c>
      <c r="D23" s="25">
        <f>(B23-B25)/B23</f>
        <v>1</v>
      </c>
    </row>
    <row r="24" spans="1:4" x14ac:dyDescent="0.35">
      <c r="A24" s="1"/>
      <c r="B24" s="1"/>
      <c r="C24" s="1"/>
      <c r="D24" s="4"/>
    </row>
  </sheetData>
  <mergeCells count="15">
    <mergeCell ref="AF4:AH4"/>
    <mergeCell ref="AI4:AK4"/>
    <mergeCell ref="AL4:AN4"/>
    <mergeCell ref="N4:P4"/>
    <mergeCell ref="Q4:S4"/>
    <mergeCell ref="T4:V4"/>
    <mergeCell ref="W4:Y4"/>
    <mergeCell ref="Z4:AB4"/>
    <mergeCell ref="AC4:AE4"/>
    <mergeCell ref="F2:J2"/>
    <mergeCell ref="A4:A5"/>
    <mergeCell ref="B4:D4"/>
    <mergeCell ref="E4:G4"/>
    <mergeCell ref="H4:J4"/>
    <mergeCell ref="K4:M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65816-F8E0-459C-9239-4867FBD271D8}">
  <dimension ref="A2:AN24"/>
  <sheetViews>
    <sheetView workbookViewId="0">
      <selection activeCell="G14" sqref="G14"/>
    </sheetView>
  </sheetViews>
  <sheetFormatPr baseColWidth="10" defaultRowHeight="14.5" x14ac:dyDescent="0.35"/>
  <cols>
    <col min="2" max="3" width="11.54296875" bestFit="1" customWidth="1"/>
    <col min="4" max="4" width="5.90625" bestFit="1" customWidth="1"/>
    <col min="5" max="6" width="11.54296875" bestFit="1" customWidth="1"/>
    <col min="7" max="7" width="5.26953125" bestFit="1" customWidth="1"/>
    <col min="8" max="9" width="11.54296875" bestFit="1" customWidth="1"/>
    <col min="10" max="10" width="11.54296875" customWidth="1"/>
    <col min="11" max="12" width="11.54296875" bestFit="1" customWidth="1"/>
    <col min="13" max="13" width="11" customWidth="1"/>
    <col min="14" max="15" width="11.54296875" bestFit="1" customWidth="1"/>
    <col min="16" max="16" width="11" customWidth="1"/>
    <col min="18" max="18" width="11.54296875" bestFit="1" customWidth="1"/>
    <col min="19" max="19" width="11.54296875" customWidth="1"/>
    <col min="21" max="21" width="11.54296875" bestFit="1" customWidth="1"/>
    <col min="22" max="22" width="11.54296875" customWidth="1"/>
    <col min="24" max="24" width="11.54296875" bestFit="1" customWidth="1"/>
    <col min="25" max="25" width="11.54296875" customWidth="1"/>
    <col min="26" max="27" width="11.54296875" bestFit="1" customWidth="1"/>
    <col min="28" max="28" width="11" customWidth="1"/>
    <col min="30" max="30" width="11.54296875" bestFit="1" customWidth="1"/>
    <col min="31" max="31" width="11.54296875" customWidth="1"/>
    <col min="33" max="33" width="11" bestFit="1" customWidth="1"/>
    <col min="34" max="34" width="11" customWidth="1"/>
    <col min="35" max="36" width="11.54296875" bestFit="1" customWidth="1"/>
    <col min="37" max="37" width="11" customWidth="1"/>
    <col min="38" max="38" width="12.54296875" bestFit="1" customWidth="1"/>
    <col min="39" max="40" width="12.54296875" customWidth="1"/>
  </cols>
  <sheetData>
    <row r="2" spans="1:40" x14ac:dyDescent="0.35">
      <c r="F2" s="3" t="s">
        <v>29</v>
      </c>
      <c r="G2" s="3"/>
      <c r="H2" s="3"/>
      <c r="I2" s="3"/>
      <c r="J2" s="3"/>
    </row>
    <row r="3" spans="1:40" ht="15" thickBot="1" x14ac:dyDescent="0.4"/>
    <row r="4" spans="1:40" x14ac:dyDescent="0.35">
      <c r="A4" s="6" t="s">
        <v>4</v>
      </c>
      <c r="B4" s="17" t="s">
        <v>17</v>
      </c>
      <c r="C4" s="18"/>
      <c r="D4" s="19"/>
      <c r="E4" s="13" t="s">
        <v>19</v>
      </c>
      <c r="F4" s="14"/>
      <c r="G4" s="15"/>
      <c r="H4" s="17" t="s">
        <v>20</v>
      </c>
      <c r="I4" s="18"/>
      <c r="J4" s="19"/>
      <c r="K4" s="13" t="s">
        <v>0</v>
      </c>
      <c r="L4" s="14"/>
      <c r="M4" s="15"/>
      <c r="N4" s="17" t="s">
        <v>21</v>
      </c>
      <c r="O4" s="18"/>
      <c r="P4" s="19"/>
      <c r="Q4" s="13" t="s">
        <v>1</v>
      </c>
      <c r="R4" s="14"/>
      <c r="S4" s="15"/>
      <c r="T4" s="17" t="s">
        <v>2</v>
      </c>
      <c r="U4" s="18"/>
      <c r="V4" s="19"/>
      <c r="W4" s="13" t="s">
        <v>22</v>
      </c>
      <c r="X4" s="14"/>
      <c r="Y4" s="15"/>
      <c r="Z4" s="17" t="s">
        <v>3</v>
      </c>
      <c r="AA4" s="18"/>
      <c r="AB4" s="19"/>
      <c r="AC4" s="13" t="s">
        <v>23</v>
      </c>
      <c r="AD4" s="14"/>
      <c r="AE4" s="15"/>
      <c r="AF4" s="17" t="s">
        <v>24</v>
      </c>
      <c r="AG4" s="18"/>
      <c r="AH4" s="19"/>
      <c r="AI4" s="13" t="s">
        <v>25</v>
      </c>
      <c r="AJ4" s="14"/>
      <c r="AK4" s="15"/>
      <c r="AL4" s="17" t="s">
        <v>5</v>
      </c>
      <c r="AM4" s="18"/>
      <c r="AN4" s="19"/>
    </row>
    <row r="5" spans="1:40" x14ac:dyDescent="0.35">
      <c r="A5" s="9"/>
      <c r="B5" s="20" t="s">
        <v>18</v>
      </c>
      <c r="C5" s="20" t="s">
        <v>16</v>
      </c>
      <c r="D5" s="20" t="s">
        <v>28</v>
      </c>
      <c r="E5" s="12" t="s">
        <v>18</v>
      </c>
      <c r="F5" s="12" t="s">
        <v>16</v>
      </c>
      <c r="G5" s="12" t="s">
        <v>27</v>
      </c>
      <c r="H5" s="20" t="s">
        <v>18</v>
      </c>
      <c r="I5" s="20" t="s">
        <v>16</v>
      </c>
      <c r="J5" s="20" t="s">
        <v>27</v>
      </c>
      <c r="K5" s="12" t="s">
        <v>18</v>
      </c>
      <c r="L5" s="12" t="s">
        <v>16</v>
      </c>
      <c r="M5" s="12" t="s">
        <v>27</v>
      </c>
      <c r="N5" s="20" t="s">
        <v>18</v>
      </c>
      <c r="O5" s="20" t="s">
        <v>16</v>
      </c>
      <c r="P5" s="20" t="s">
        <v>27</v>
      </c>
      <c r="Q5" s="12" t="s">
        <v>18</v>
      </c>
      <c r="R5" s="12" t="s">
        <v>16</v>
      </c>
      <c r="S5" s="12" t="s">
        <v>27</v>
      </c>
      <c r="T5" s="20" t="s">
        <v>18</v>
      </c>
      <c r="U5" s="20" t="s">
        <v>16</v>
      </c>
      <c r="V5" s="20" t="s">
        <v>27</v>
      </c>
      <c r="W5" s="12" t="s">
        <v>18</v>
      </c>
      <c r="X5" s="12" t="s">
        <v>16</v>
      </c>
      <c r="Y5" s="12" t="s">
        <v>27</v>
      </c>
      <c r="Z5" s="20" t="s">
        <v>18</v>
      </c>
      <c r="AA5" s="20" t="s">
        <v>16</v>
      </c>
      <c r="AB5" s="20" t="s">
        <v>27</v>
      </c>
      <c r="AC5" s="12" t="s">
        <v>18</v>
      </c>
      <c r="AD5" s="12" t="s">
        <v>16</v>
      </c>
      <c r="AE5" s="12"/>
      <c r="AF5" s="20" t="s">
        <v>18</v>
      </c>
      <c r="AG5" s="20" t="s">
        <v>16</v>
      </c>
      <c r="AH5" s="20"/>
      <c r="AI5" s="12" t="s">
        <v>18</v>
      </c>
      <c r="AJ5" s="12" t="s">
        <v>16</v>
      </c>
      <c r="AK5" s="12"/>
      <c r="AL5" s="23" t="s">
        <v>18</v>
      </c>
      <c r="AM5" s="23" t="s">
        <v>16</v>
      </c>
      <c r="AN5" s="23" t="s">
        <v>28</v>
      </c>
    </row>
    <row r="6" spans="1:40" x14ac:dyDescent="0.35">
      <c r="A6" s="5" t="s">
        <v>10</v>
      </c>
      <c r="B6" s="21">
        <v>454</v>
      </c>
      <c r="C6" s="21">
        <v>456</v>
      </c>
      <c r="D6" s="22">
        <f>(B6-C6)/B6</f>
        <v>-4.4052863436123352E-3</v>
      </c>
      <c r="E6" s="2">
        <v>454</v>
      </c>
      <c r="F6" s="2">
        <v>1</v>
      </c>
      <c r="G6" s="16">
        <f>(E6-F6)/E6</f>
        <v>0.99779735682819382</v>
      </c>
      <c r="H6" s="21">
        <v>1672.84</v>
      </c>
      <c r="I6" s="21">
        <v>190.25</v>
      </c>
      <c r="J6" s="22">
        <f>(H6-I6)/H6</f>
        <v>0.88627125128523943</v>
      </c>
      <c r="K6" s="2">
        <v>454</v>
      </c>
      <c r="L6" s="2">
        <v>5</v>
      </c>
      <c r="M6" s="16">
        <f>(K6-L6)/K6</f>
        <v>0.98898678414096919</v>
      </c>
      <c r="N6" s="21">
        <v>454</v>
      </c>
      <c r="O6" s="21">
        <v>190.25</v>
      </c>
      <c r="P6" s="22">
        <f>(N6-O6)/N6</f>
        <v>0.58094713656387664</v>
      </c>
      <c r="Q6" s="2">
        <v>5</v>
      </c>
      <c r="R6" s="2">
        <v>555</v>
      </c>
      <c r="S6" s="22">
        <f>(Q6-R6)/Q6</f>
        <v>-110</v>
      </c>
      <c r="T6" s="21">
        <v>5644</v>
      </c>
      <c r="U6" s="21">
        <v>545</v>
      </c>
      <c r="V6" s="22">
        <f>(T6-U6)/T6</f>
        <v>0.90343727852586819</v>
      </c>
      <c r="W6" s="2">
        <v>5</v>
      </c>
      <c r="X6" s="2">
        <v>2</v>
      </c>
      <c r="Y6" s="22">
        <f>(W6-X6)/W6</f>
        <v>0.6</v>
      </c>
      <c r="Z6" s="21">
        <v>452</v>
      </c>
      <c r="AA6" s="21">
        <v>877</v>
      </c>
      <c r="AB6" s="22">
        <f>(Z6-AA6)/Z6</f>
        <v>-0.94026548672566368</v>
      </c>
      <c r="AC6" s="2">
        <v>87</v>
      </c>
      <c r="AD6" s="2">
        <v>317.08</v>
      </c>
      <c r="AE6" s="22">
        <f>(AC6-AD6)/AC6</f>
        <v>-2.6445977011494253</v>
      </c>
      <c r="AF6" s="21">
        <v>54</v>
      </c>
      <c r="AG6" s="21">
        <v>54</v>
      </c>
      <c r="AH6" s="22">
        <f>(AF6-AG6)/AF6</f>
        <v>0</v>
      </c>
      <c r="AI6" s="2">
        <v>64657</v>
      </c>
      <c r="AJ6" s="2">
        <v>4444</v>
      </c>
      <c r="AK6" s="22">
        <f>(AI6-AJ6)/AI6</f>
        <v>0.93126807615571405</v>
      </c>
      <c r="AL6" s="21">
        <f>B6+E6+H6+K6+Q6+N6+T6+T6+Z6+W6+W6+AC6+AF6+AI6</f>
        <v>80041.84</v>
      </c>
      <c r="AM6" s="21">
        <f>AJ6+AG6+AD6+X6+U6+R6+L6+I6+F6+C6</f>
        <v>6569.33</v>
      </c>
      <c r="AN6" s="22">
        <f>(AL6-AM6)/AL6</f>
        <v>0.91792629954533778</v>
      </c>
    </row>
    <row r="7" spans="1:40" x14ac:dyDescent="0.35">
      <c r="A7" s="5" t="s">
        <v>11</v>
      </c>
      <c r="B7" s="21">
        <v>6464</v>
      </c>
      <c r="C7" s="21">
        <v>454</v>
      </c>
      <c r="D7" s="22">
        <f t="shared" ref="D7:D12" si="0">(B7-C7)/B7</f>
        <v>0.92976485148514854</v>
      </c>
      <c r="E7" s="2">
        <v>6464</v>
      </c>
      <c r="F7" s="2">
        <v>154</v>
      </c>
      <c r="G7" s="16">
        <f t="shared" ref="G7:G12" si="1">(E7-F7)/E7</f>
        <v>0.97617574257425743</v>
      </c>
      <c r="H7" s="21">
        <v>4748.32</v>
      </c>
      <c r="I7" s="21">
        <v>1141</v>
      </c>
      <c r="J7" s="22">
        <f t="shared" ref="J7:J11" si="2">(H7-I7)/H7</f>
        <v>0.75970448495467868</v>
      </c>
      <c r="K7" s="2">
        <v>6464</v>
      </c>
      <c r="L7" s="2">
        <v>6</v>
      </c>
      <c r="M7" s="16">
        <f t="shared" ref="M7:M11" si="3">(K7-L7)/K7</f>
        <v>0.99907178217821779</v>
      </c>
      <c r="N7" s="21">
        <v>6464</v>
      </c>
      <c r="O7" s="21">
        <v>1141</v>
      </c>
      <c r="P7" s="22">
        <f t="shared" ref="P7:P11" si="4">(N7-O7)/N7</f>
        <v>0.82348391089108908</v>
      </c>
      <c r="Q7" s="2">
        <v>6</v>
      </c>
      <c r="R7" s="2">
        <v>65</v>
      </c>
      <c r="S7" s="22">
        <f t="shared" ref="S7:S11" si="5">(Q7-R7)/Q7</f>
        <v>-9.8333333333333339</v>
      </c>
      <c r="T7" s="21">
        <v>587</v>
      </c>
      <c r="U7" s="21">
        <v>5451</v>
      </c>
      <c r="V7" s="22">
        <f t="shared" ref="V7:V11" si="6">(T7-U7)/T7</f>
        <v>-8.286201022146507</v>
      </c>
      <c r="W7" s="2">
        <v>658</v>
      </c>
      <c r="X7" s="2">
        <v>454</v>
      </c>
      <c r="Y7" s="22">
        <f t="shared" ref="Y7:Y11" si="7">(W7-X7)/W7</f>
        <v>0.3100303951367781</v>
      </c>
      <c r="Z7" s="21">
        <v>21458</v>
      </c>
      <c r="AA7" s="21">
        <v>554</v>
      </c>
      <c r="AB7" s="22">
        <f t="shared" ref="AB7:AB11" si="8">(Z7-AA7)/Z7</f>
        <v>0.97418212321744801</v>
      </c>
      <c r="AC7" s="2">
        <v>542</v>
      </c>
      <c r="AD7" s="2">
        <v>776</v>
      </c>
      <c r="AE7" s="22">
        <f t="shared" ref="AE7:AE11" si="9">(AC7-AD7)/AC7</f>
        <v>-0.43173431734317341</v>
      </c>
      <c r="AF7" s="21">
        <v>55</v>
      </c>
      <c r="AG7" s="21">
        <v>55</v>
      </c>
      <c r="AH7" s="22">
        <f t="shared" ref="AH7:AH11" si="10">(AF7-AG7)/AF7</f>
        <v>0</v>
      </c>
      <c r="AI7" s="2">
        <v>565</v>
      </c>
      <c r="AJ7" s="2">
        <v>87</v>
      </c>
      <c r="AK7" s="22">
        <f t="shared" ref="AK7:AK11" si="11">(AI7-AJ7)/AI7</f>
        <v>0.84601769911504421</v>
      </c>
      <c r="AL7" s="21">
        <f t="shared" ref="AL7:AL11" si="12">B7+E7+H7+K7+Q7+N7+T7+T7+Z7+W7+W7+AC7+AF7+AI7</f>
        <v>55720.32</v>
      </c>
      <c r="AM7" s="21">
        <f t="shared" ref="AM7:AM12" si="13">AJ7+AG7+AD7+X7+U7+R7+L7+I7+F7+C7</f>
        <v>8643</v>
      </c>
      <c r="AN7" s="22">
        <f t="shared" ref="AN7:AN12" si="14">(AL7-AM7)/AL7</f>
        <v>0.84488603080527891</v>
      </c>
    </row>
    <row r="8" spans="1:40" x14ac:dyDescent="0.35">
      <c r="A8" s="5" t="s">
        <v>12</v>
      </c>
      <c r="B8" s="21">
        <v>4646</v>
      </c>
      <c r="C8" s="21">
        <v>2671.73</v>
      </c>
      <c r="D8" s="22">
        <f t="shared" si="0"/>
        <v>0.42493973310374517</v>
      </c>
      <c r="E8" s="2">
        <v>4646</v>
      </c>
      <c r="F8" s="2">
        <v>2929.97</v>
      </c>
      <c r="G8" s="16">
        <f t="shared" si="1"/>
        <v>0.36935643564356441</v>
      </c>
      <c r="H8" s="21">
        <v>2123.8200000000002</v>
      </c>
      <c r="I8" s="21">
        <v>7188.43</v>
      </c>
      <c r="J8" s="22">
        <f t="shared" si="2"/>
        <v>-2.3846700756184611</v>
      </c>
      <c r="K8" s="2">
        <v>4646</v>
      </c>
      <c r="L8" s="2">
        <v>1672.84</v>
      </c>
      <c r="M8" s="16">
        <f t="shared" si="3"/>
        <v>0.63993973310374508</v>
      </c>
      <c r="N8" s="21">
        <v>4646</v>
      </c>
      <c r="O8" s="21">
        <v>7188.43</v>
      </c>
      <c r="P8" s="22">
        <f t="shared" si="4"/>
        <v>-0.54722987516142929</v>
      </c>
      <c r="Q8" s="2">
        <v>1672.84</v>
      </c>
      <c r="R8" s="2">
        <v>4138.5519999999997</v>
      </c>
      <c r="S8" s="22">
        <f t="shared" si="5"/>
        <v>-1.4739676239209965</v>
      </c>
      <c r="T8" s="21">
        <v>658</v>
      </c>
      <c r="U8" s="21">
        <v>442</v>
      </c>
      <c r="V8" s="22">
        <f t="shared" si="6"/>
        <v>0.32826747720364741</v>
      </c>
      <c r="W8" s="2">
        <v>457</v>
      </c>
      <c r="X8" s="2">
        <v>1866.49</v>
      </c>
      <c r="Y8" s="22">
        <f t="shared" si="7"/>
        <v>-3.0842231947483589</v>
      </c>
      <c r="Z8" s="21">
        <v>5784</v>
      </c>
      <c r="AA8" s="21">
        <v>4151.53</v>
      </c>
      <c r="AB8" s="22">
        <f t="shared" si="8"/>
        <v>0.28223893499308439</v>
      </c>
      <c r="AC8" s="2">
        <v>548</v>
      </c>
      <c r="AD8" s="2">
        <v>4968.5</v>
      </c>
      <c r="AE8" s="22">
        <f t="shared" si="9"/>
        <v>-8.0666058394160576</v>
      </c>
      <c r="AF8" s="21">
        <v>44</v>
      </c>
      <c r="AG8" s="21">
        <v>541</v>
      </c>
      <c r="AH8" s="22">
        <f t="shared" si="10"/>
        <v>-11.295454545454545</v>
      </c>
      <c r="AI8" s="2">
        <v>656</v>
      </c>
      <c r="AJ8" s="2">
        <v>56</v>
      </c>
      <c r="AK8" s="22">
        <f t="shared" si="11"/>
        <v>0.91463414634146345</v>
      </c>
      <c r="AL8" s="21">
        <f t="shared" si="12"/>
        <v>31642.66</v>
      </c>
      <c r="AM8" s="21">
        <f t="shared" si="13"/>
        <v>26475.511999999999</v>
      </c>
      <c r="AN8" s="22">
        <f t="shared" si="14"/>
        <v>0.16329689096934333</v>
      </c>
    </row>
    <row r="9" spans="1:40" x14ac:dyDescent="0.35">
      <c r="A9" s="5" t="s">
        <v>13</v>
      </c>
      <c r="B9" s="21">
        <v>5646</v>
      </c>
      <c r="C9" s="21">
        <v>3749.74</v>
      </c>
      <c r="D9" s="22">
        <f t="shared" si="0"/>
        <v>0.33585901523202272</v>
      </c>
      <c r="E9" s="2">
        <v>5646</v>
      </c>
      <c r="F9" s="2">
        <v>8149.2900000000009</v>
      </c>
      <c r="G9" s="16">
        <f t="shared" si="1"/>
        <v>-0.44337407013815106</v>
      </c>
      <c r="H9" s="21">
        <v>77541</v>
      </c>
      <c r="I9" s="21">
        <v>13703.22</v>
      </c>
      <c r="J9" s="22">
        <f t="shared" si="2"/>
        <v>0.82327774983557089</v>
      </c>
      <c r="K9" s="2">
        <v>5646</v>
      </c>
      <c r="L9" s="2">
        <v>4748.32</v>
      </c>
      <c r="M9" s="16">
        <f t="shared" si="3"/>
        <v>0.15899397803754875</v>
      </c>
      <c r="N9" s="21">
        <v>5646</v>
      </c>
      <c r="O9" s="21">
        <v>13703.22</v>
      </c>
      <c r="P9" s="22">
        <f t="shared" si="4"/>
        <v>-1.4270669500531348</v>
      </c>
      <c r="Q9" s="2">
        <v>4748.32</v>
      </c>
      <c r="R9" s="2">
        <v>4852.18</v>
      </c>
      <c r="S9" s="22">
        <f t="shared" si="5"/>
        <v>-2.1872999292381429E-2</v>
      </c>
      <c r="T9" s="21">
        <v>52</v>
      </c>
      <c r="U9" s="21">
        <v>5327.35</v>
      </c>
      <c r="V9" s="22">
        <f t="shared" si="6"/>
        <v>-101.44903846153846</v>
      </c>
      <c r="W9" s="2">
        <v>1132</v>
      </c>
      <c r="X9" s="2">
        <v>10158.27</v>
      </c>
      <c r="Y9" s="22">
        <f t="shared" si="7"/>
        <v>-7.9737367491166085</v>
      </c>
      <c r="Z9" s="21">
        <v>452</v>
      </c>
      <c r="AA9" s="21">
        <v>5215.8500000000004</v>
      </c>
      <c r="AB9" s="22">
        <f t="shared" si="8"/>
        <v>-10.539491150442478</v>
      </c>
      <c r="AC9" s="2">
        <v>215</v>
      </c>
      <c r="AD9" s="2">
        <v>9996.2099999999991</v>
      </c>
      <c r="AE9" s="22">
        <f t="shared" si="9"/>
        <v>-45.493999999999993</v>
      </c>
      <c r="AF9" s="21">
        <v>583</v>
      </c>
      <c r="AG9" s="21">
        <v>44</v>
      </c>
      <c r="AH9" s="22">
        <f t="shared" si="10"/>
        <v>0.92452830188679247</v>
      </c>
      <c r="AI9" s="2">
        <v>55</v>
      </c>
      <c r="AJ9" s="2">
        <v>5646</v>
      </c>
      <c r="AK9" s="22">
        <f t="shared" si="11"/>
        <v>-101.65454545454546</v>
      </c>
      <c r="AL9" s="21">
        <f t="shared" si="12"/>
        <v>108546.32</v>
      </c>
      <c r="AM9" s="21">
        <f t="shared" si="13"/>
        <v>66374.58</v>
      </c>
      <c r="AN9" s="22">
        <f t="shared" si="14"/>
        <v>0.38851376997396136</v>
      </c>
    </row>
    <row r="10" spans="1:40" x14ac:dyDescent="0.35">
      <c r="A10" s="5" t="s">
        <v>14</v>
      </c>
      <c r="B10" s="21">
        <v>6464</v>
      </c>
      <c r="C10" s="21">
        <v>2524.13</v>
      </c>
      <c r="D10" s="22">
        <f t="shared" si="0"/>
        <v>0.60950959158415841</v>
      </c>
      <c r="E10" s="2">
        <v>6464</v>
      </c>
      <c r="F10" s="2">
        <v>7217.55</v>
      </c>
      <c r="G10" s="16">
        <f t="shared" si="1"/>
        <v>-0.11657642326732676</v>
      </c>
      <c r="H10" s="21">
        <v>232</v>
      </c>
      <c r="I10" s="21">
        <v>3241.07</v>
      </c>
      <c r="J10" s="22">
        <f t="shared" si="2"/>
        <v>-12.970129310344829</v>
      </c>
      <c r="K10" s="2">
        <v>6464</v>
      </c>
      <c r="L10" s="2">
        <v>2123.8200000000002</v>
      </c>
      <c r="M10" s="16">
        <f t="shared" si="3"/>
        <v>0.67143873762376238</v>
      </c>
      <c r="N10" s="21">
        <v>6464</v>
      </c>
      <c r="O10" s="21">
        <v>3241.07</v>
      </c>
      <c r="P10" s="22">
        <f t="shared" si="4"/>
        <v>0.49859684405940591</v>
      </c>
      <c r="Q10" s="2">
        <v>2123.8200000000002</v>
      </c>
      <c r="R10" s="2">
        <v>2707.66</v>
      </c>
      <c r="S10" s="22">
        <f t="shared" si="5"/>
        <v>-0.2749008861391265</v>
      </c>
      <c r="T10" s="21">
        <v>548</v>
      </c>
      <c r="U10" s="21">
        <v>8712.41</v>
      </c>
      <c r="V10" s="22">
        <f t="shared" si="6"/>
        <v>-14.898558394160583</v>
      </c>
      <c r="W10" s="2">
        <v>1448</v>
      </c>
      <c r="X10" s="2">
        <v>6207.3</v>
      </c>
      <c r="Y10" s="22">
        <f t="shared" si="7"/>
        <v>-3.2868093922651935</v>
      </c>
      <c r="Z10" s="21">
        <v>1122</v>
      </c>
      <c r="AA10" s="21">
        <v>653</v>
      </c>
      <c r="AB10" s="22">
        <f t="shared" si="8"/>
        <v>0.41800356506238862</v>
      </c>
      <c r="AC10" s="2">
        <v>2544</v>
      </c>
      <c r="AD10" s="2">
        <v>7639.65</v>
      </c>
      <c r="AE10" s="22">
        <f t="shared" si="9"/>
        <v>-2.003007075471698</v>
      </c>
      <c r="AF10" s="21">
        <v>657</v>
      </c>
      <c r="AG10" s="21">
        <v>585</v>
      </c>
      <c r="AH10" s="22">
        <f t="shared" si="10"/>
        <v>0.1095890410958904</v>
      </c>
      <c r="AI10" s="2">
        <v>55</v>
      </c>
      <c r="AJ10" s="2">
        <v>656</v>
      </c>
      <c r="AK10" s="22">
        <f t="shared" si="11"/>
        <v>-10.927272727272728</v>
      </c>
      <c r="AL10" s="21">
        <f t="shared" si="12"/>
        <v>36581.82</v>
      </c>
      <c r="AM10" s="21">
        <f t="shared" si="13"/>
        <v>41614.589999999997</v>
      </c>
      <c r="AN10" s="22">
        <f t="shared" si="14"/>
        <v>-0.13757571383818512</v>
      </c>
    </row>
    <row r="11" spans="1:40" x14ac:dyDescent="0.35">
      <c r="A11" s="5" t="s">
        <v>15</v>
      </c>
      <c r="B11" s="21">
        <v>65494</v>
      </c>
      <c r="C11" s="21">
        <v>145.33000000000001</v>
      </c>
      <c r="D11" s="22">
        <f t="shared" si="0"/>
        <v>0.99778101810852904</v>
      </c>
      <c r="E11" s="2">
        <v>65494</v>
      </c>
      <c r="F11" s="2">
        <v>893.57</v>
      </c>
      <c r="G11" s="16">
        <f t="shared" si="1"/>
        <v>0.98635646013375267</v>
      </c>
      <c r="H11" s="21">
        <v>4563</v>
      </c>
      <c r="I11" s="21">
        <v>458</v>
      </c>
      <c r="J11" s="22">
        <f t="shared" si="2"/>
        <v>0.89962743808897661</v>
      </c>
      <c r="K11" s="2">
        <v>53</v>
      </c>
      <c r="L11" s="2">
        <v>5874</v>
      </c>
      <c r="M11" s="16">
        <f t="shared" si="3"/>
        <v>-109.83018867924528</v>
      </c>
      <c r="N11" s="21">
        <v>65494</v>
      </c>
      <c r="O11" s="21">
        <v>458</v>
      </c>
      <c r="P11" s="22">
        <f t="shared" si="4"/>
        <v>0.99300699300699302</v>
      </c>
      <c r="Q11" s="2">
        <v>5874</v>
      </c>
      <c r="R11" s="2">
        <v>620.62</v>
      </c>
      <c r="S11" s="22">
        <f t="shared" si="5"/>
        <v>0.89434456928838957</v>
      </c>
      <c r="T11" s="21">
        <v>543</v>
      </c>
      <c r="U11" s="21">
        <v>644</v>
      </c>
      <c r="V11" s="22">
        <f t="shared" si="6"/>
        <v>-0.1860036832412523</v>
      </c>
      <c r="W11" s="2">
        <v>144</v>
      </c>
      <c r="X11" s="2">
        <v>180.5</v>
      </c>
      <c r="Y11" s="22">
        <f t="shared" si="7"/>
        <v>-0.25347222222222221</v>
      </c>
      <c r="Z11" s="21">
        <v>41</v>
      </c>
      <c r="AA11" s="21">
        <v>454</v>
      </c>
      <c r="AB11" s="22">
        <f t="shared" si="8"/>
        <v>-10.073170731707316</v>
      </c>
      <c r="AC11" s="2">
        <v>5548</v>
      </c>
      <c r="AD11" s="2">
        <v>514.6</v>
      </c>
      <c r="AE11" s="22">
        <f t="shared" si="9"/>
        <v>0.90724585436193217</v>
      </c>
      <c r="AF11" s="21">
        <v>4485</v>
      </c>
      <c r="AG11" s="21">
        <v>55</v>
      </c>
      <c r="AH11" s="22">
        <f t="shared" si="10"/>
        <v>0.98773690078037901</v>
      </c>
      <c r="AI11" s="2">
        <v>54</v>
      </c>
      <c r="AJ11" s="2">
        <v>646</v>
      </c>
      <c r="AK11" s="22">
        <f t="shared" si="11"/>
        <v>-10.962962962962964</v>
      </c>
      <c r="AL11" s="21">
        <f t="shared" si="12"/>
        <v>218474</v>
      </c>
      <c r="AM11" s="21">
        <f t="shared" si="13"/>
        <v>10031.619999999999</v>
      </c>
      <c r="AN11" s="22">
        <f t="shared" si="14"/>
        <v>0.95408323187198474</v>
      </c>
    </row>
    <row r="12" spans="1:40" x14ac:dyDescent="0.35">
      <c r="A12" s="5" t="s">
        <v>26</v>
      </c>
      <c r="B12" s="21">
        <f>SUM(B6:B11)</f>
        <v>89168</v>
      </c>
      <c r="C12" s="21">
        <f t="shared" ref="C12:AL12" si="15">SUM(C6:C11)</f>
        <v>10000.929999999998</v>
      </c>
      <c r="D12" s="22">
        <f t="shared" si="0"/>
        <v>0.88784171451641858</v>
      </c>
      <c r="E12" s="2">
        <f t="shared" si="15"/>
        <v>89168</v>
      </c>
      <c r="F12" s="2">
        <f t="shared" si="15"/>
        <v>19345.38</v>
      </c>
      <c r="G12" s="16">
        <f t="shared" si="1"/>
        <v>0.78304571146599666</v>
      </c>
      <c r="H12" s="21">
        <f t="shared" si="15"/>
        <v>90880.98</v>
      </c>
      <c r="I12" s="21">
        <f t="shared" si="15"/>
        <v>25921.97</v>
      </c>
      <c r="J12" s="21">
        <f t="shared" si="15"/>
        <v>-11.985918461798823</v>
      </c>
      <c r="K12" s="2">
        <f t="shared" si="15"/>
        <v>23727</v>
      </c>
      <c r="L12" s="2">
        <f t="shared" si="15"/>
        <v>14429.98</v>
      </c>
      <c r="M12" s="2">
        <f t="shared" si="15"/>
        <v>-106.37175766416104</v>
      </c>
      <c r="N12" s="21">
        <f t="shared" si="15"/>
        <v>89168</v>
      </c>
      <c r="O12" s="21">
        <f t="shared" si="15"/>
        <v>25921.97</v>
      </c>
      <c r="P12" s="21">
        <f t="shared" si="15"/>
        <v>0.92173805930680053</v>
      </c>
      <c r="Q12" s="2">
        <f t="shared" si="15"/>
        <v>14429.98</v>
      </c>
      <c r="R12" s="2">
        <f t="shared" si="15"/>
        <v>12939.012000000001</v>
      </c>
      <c r="S12" s="2">
        <f t="shared" si="15"/>
        <v>-120.70973027339744</v>
      </c>
      <c r="T12" s="21">
        <f t="shared" si="15"/>
        <v>8032</v>
      </c>
      <c r="U12" s="21">
        <f t="shared" si="15"/>
        <v>21121.760000000002</v>
      </c>
      <c r="V12" s="21">
        <f t="shared" si="15"/>
        <v>-123.5880968053573</v>
      </c>
      <c r="W12" s="2">
        <f t="shared" si="15"/>
        <v>3844</v>
      </c>
      <c r="X12" s="2">
        <f t="shared" si="15"/>
        <v>18868.560000000001</v>
      </c>
      <c r="Y12" s="2">
        <f t="shared" si="15"/>
        <v>-13.688211163215605</v>
      </c>
      <c r="Z12" s="21">
        <f t="shared" si="15"/>
        <v>29309</v>
      </c>
      <c r="AA12" s="21">
        <f t="shared" si="15"/>
        <v>11905.380000000001</v>
      </c>
      <c r="AB12" s="21">
        <f t="shared" si="15"/>
        <v>-19.878502745602539</v>
      </c>
      <c r="AC12" s="2">
        <f t="shared" si="15"/>
        <v>9484</v>
      </c>
      <c r="AD12" s="2">
        <f t="shared" si="15"/>
        <v>24212.039999999997</v>
      </c>
      <c r="AE12" s="2">
        <f t="shared" si="15"/>
        <v>-57.732699079018417</v>
      </c>
      <c r="AF12" s="21">
        <f t="shared" si="15"/>
        <v>5878</v>
      </c>
      <c r="AG12" s="21">
        <f t="shared" si="15"/>
        <v>1334</v>
      </c>
      <c r="AH12" s="21">
        <f t="shared" si="15"/>
        <v>-9.2736003016914825</v>
      </c>
      <c r="AI12" s="2">
        <f t="shared" si="15"/>
        <v>66042</v>
      </c>
      <c r="AJ12" s="2">
        <f t="shared" si="15"/>
        <v>11535</v>
      </c>
      <c r="AK12" s="2">
        <f t="shared" si="15"/>
        <v>-120.85286122316892</v>
      </c>
      <c r="AL12" s="21">
        <f t="shared" si="15"/>
        <v>531006.96</v>
      </c>
      <c r="AM12" s="21">
        <f t="shared" si="13"/>
        <v>159708.63199999998</v>
      </c>
      <c r="AN12" s="22">
        <f t="shared" si="14"/>
        <v>0.69923439044942082</v>
      </c>
    </row>
    <row r="15" spans="1:40" ht="15" thickBot="1" x14ac:dyDescent="0.4">
      <c r="A15" s="26" t="s">
        <v>9</v>
      </c>
      <c r="B15" s="26">
        <v>12</v>
      </c>
    </row>
    <row r="16" spans="1:40" x14ac:dyDescent="0.35">
      <c r="A16" s="7" t="s">
        <v>4</v>
      </c>
      <c r="B16" s="7" t="s">
        <v>6</v>
      </c>
      <c r="C16" s="7" t="s">
        <v>7</v>
      </c>
      <c r="D16" s="8" t="s">
        <v>8</v>
      </c>
    </row>
    <row r="17" spans="1:4" x14ac:dyDescent="0.35">
      <c r="A17" s="10"/>
      <c r="B17" s="10"/>
      <c r="C17" s="10"/>
      <c r="D17" s="11"/>
    </row>
    <row r="18" spans="1:4" x14ac:dyDescent="0.35">
      <c r="A18" s="5" t="s">
        <v>10</v>
      </c>
      <c r="B18" s="24">
        <f>AL6/$B$15</f>
        <v>6670.1533333333327</v>
      </c>
      <c r="C18" s="24">
        <f>AJ6/$B$15</f>
        <v>370.33333333333331</v>
      </c>
      <c r="D18" s="25">
        <f>(B18-B20)/B18</f>
        <v>0.60467350575648937</v>
      </c>
    </row>
    <row r="19" spans="1:4" x14ac:dyDescent="0.35">
      <c r="A19" s="5" t="s">
        <v>11</v>
      </c>
      <c r="B19" s="24">
        <f t="shared" ref="B19:B23" si="16">AL7/$B$15</f>
        <v>4643.3599999999997</v>
      </c>
      <c r="C19" s="24">
        <f t="shared" ref="C19:C23" si="17">AJ7/$B$15</f>
        <v>7.25</v>
      </c>
      <c r="D19" s="25">
        <f t="shared" ref="D19:D21" si="18">(B19-B21)/B19</f>
        <v>-0.94805629256974844</v>
      </c>
    </row>
    <row r="20" spans="1:4" x14ac:dyDescent="0.35">
      <c r="A20" s="5" t="s">
        <v>12</v>
      </c>
      <c r="B20" s="24">
        <f t="shared" si="16"/>
        <v>2636.8883333333333</v>
      </c>
      <c r="C20" s="24">
        <f t="shared" si="17"/>
        <v>4.666666666666667</v>
      </c>
      <c r="D20" s="25">
        <f t="shared" si="18"/>
        <v>-0.1560918077051677</v>
      </c>
    </row>
    <row r="21" spans="1:4" x14ac:dyDescent="0.35">
      <c r="A21" s="5" t="s">
        <v>13</v>
      </c>
      <c r="B21" s="24">
        <f t="shared" si="16"/>
        <v>9045.5266666666666</v>
      </c>
      <c r="C21" s="24">
        <f t="shared" si="17"/>
        <v>470.5</v>
      </c>
      <c r="D21" s="25">
        <f t="shared" si="18"/>
        <v>-1.0127259956855286</v>
      </c>
    </row>
    <row r="22" spans="1:4" x14ac:dyDescent="0.35">
      <c r="A22" s="5" t="s">
        <v>14</v>
      </c>
      <c r="B22" s="24">
        <f t="shared" si="16"/>
        <v>3048.4850000000001</v>
      </c>
      <c r="C22" s="24">
        <f t="shared" si="17"/>
        <v>54.666666666666664</v>
      </c>
      <c r="D22" s="25">
        <f>(B22-B24)/B22</f>
        <v>1</v>
      </c>
    </row>
    <row r="23" spans="1:4" x14ac:dyDescent="0.35">
      <c r="A23" s="5" t="s">
        <v>15</v>
      </c>
      <c r="B23" s="24">
        <f t="shared" si="16"/>
        <v>18206.166666666668</v>
      </c>
      <c r="C23" s="24">
        <f t="shared" si="17"/>
        <v>53.833333333333336</v>
      </c>
      <c r="D23" s="25">
        <f>(B23-B25)/B23</f>
        <v>1</v>
      </c>
    </row>
    <row r="24" spans="1:4" x14ac:dyDescent="0.35">
      <c r="A24" s="1"/>
      <c r="B24" s="1"/>
      <c r="C24" s="1"/>
      <c r="D24" s="4"/>
    </row>
  </sheetData>
  <mergeCells count="15">
    <mergeCell ref="F2:J2"/>
    <mergeCell ref="T4:V4"/>
    <mergeCell ref="Q4:S4"/>
    <mergeCell ref="N4:P4"/>
    <mergeCell ref="K4:M4"/>
    <mergeCell ref="H4:J4"/>
    <mergeCell ref="AL4:AN4"/>
    <mergeCell ref="A4:A5"/>
    <mergeCell ref="B4:D4"/>
    <mergeCell ref="E4:G4"/>
    <mergeCell ref="AI4:AK4"/>
    <mergeCell ref="AF4:AH4"/>
    <mergeCell ref="AC4:AE4"/>
    <mergeCell ref="Z4:AB4"/>
    <mergeCell ref="W4:Y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FAMILLE 2</vt:lpstr>
      <vt:lpstr>FAMILLE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2020-02-05T20:43:37Z</dcterms:created>
  <dcterms:modified xsi:type="dcterms:W3CDTF">2020-11-12T15:12:15Z</dcterms:modified>
</cp:coreProperties>
</file>