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F553416\Desktop\"/>
    </mc:Choice>
  </mc:AlternateContent>
  <bookViews>
    <workbookView xWindow="0" yWindow="0" windowWidth="28800" windowHeight="14100" tabRatio="424" firstSheet="1" activeTab="1"/>
  </bookViews>
  <sheets>
    <sheet name="ACTIVITE INGE version 1" sheetId="9" state="hidden" r:id="rId1"/>
    <sheet name="FEUILLE ACTIVITE 1" sheetId="6" r:id="rId2"/>
    <sheet name="LISTE" sheetId="7" state="hidden" r:id="rId3"/>
    <sheet name="xxx" sheetId="4" state="hidden" r:id="rId4"/>
    <sheet name="activités (2)" sheetId="2" state="hidden" r:id="rId5"/>
    <sheet name="activités" sheetId="1" state="hidden" r:id="rId6"/>
  </sheets>
  <externalReferences>
    <externalReference r:id="rId7"/>
    <externalReference r:id="rId8"/>
    <externalReference r:id="rId9"/>
    <externalReference r:id="rId10"/>
  </externalReferences>
  <definedNames>
    <definedName name="_1__123Graph_ACHART_1" hidden="1">'[1]1.1 Title'!$N$8:$N$21</definedName>
    <definedName name="_2__123Graph_BCHART_1" hidden="1">'[1]1.1 Title'!$O$8:$O$21</definedName>
    <definedName name="_3__123Graph_CCHART_1" hidden="1">'[1]1.1 Title'!$P$8:$P$21</definedName>
    <definedName name="_4__123Graph_XCHART_1" hidden="1">'[1]1.1 Title'!$M$8:$M$21</definedName>
    <definedName name="_xlnm._FilterDatabase" localSheetId="0" hidden="1">'ACTIVITE INGE version 1'!$A$5:$T$51</definedName>
    <definedName name="_xlnm._FilterDatabase" localSheetId="5" hidden="1">activités!$A$3:$T$283</definedName>
    <definedName name="_xlnm._FilterDatabase" localSheetId="4" hidden="1">'activités (2)'!$A$6:$R$172</definedName>
    <definedName name="_xlnm._FilterDatabase" localSheetId="1" hidden="1">'FEUILLE ACTIVITE 1'!$B$6:$U$53</definedName>
    <definedName name="_xlnm._FilterDatabase" localSheetId="3" hidden="1">xxx!$B$2:$K$498</definedName>
    <definedName name="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a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ctions">xxx!$K$2:$K$352</definedName>
    <definedName name="Activities">xxx!$C$2:$C$352</definedName>
    <definedName name="ActivityWeights">xxx!$D$2:$D$352</definedName>
    <definedName name="ActualDates" localSheetId="0">xxx!#REF!</definedName>
    <definedName name="ActualDates" localSheetId="1">xxx!#REF!</definedName>
    <definedName name="ActualDates">xxx!#REF!</definedName>
    <definedName name="Admin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dmin2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dmin3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ar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Author">[2]Synthesis!$L$4</definedName>
    <definedName name="bb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bf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ategories">xxx!$B$2:$B$352</definedName>
    <definedName name="cc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c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dzde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cdzd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1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dir.A380.4.2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omments">xxx!$J$2:$J$352</definedName>
    <definedName name="CurrentPhase">[2]Synthesis!$D$22</definedName>
    <definedName name="czc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dez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czec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ata">xxx!$A$2:$K$352</definedName>
    <definedName name="dates">[3]Data!$C$3:$CA$3</definedName>
    <definedName name="DCR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CRx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d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etectionPhases">[2]Resources!$K$6:$K$15</definedName>
    <definedName name="dezde" hidden="1">{#N/A,#N/A,TRUE,"Page de garde";#N/A,#N/A,TRUE,"0.1 Fiche desciptif programme";#N/A,#N/A,TRUE,"0.2 Orga indus";#N/A,#N/A,TRUE,"1.1 Faits marquants";#N/A,#N/A,TRUE,"1.2 Décisions-actions";#N/A,#N/A,TRUE,"1.3 Indicateur satisfaction";#N/A,#N/A,TRUE,"2.1 Planning directeur";#N/A,#N/A,TRUE,"2.2 Jalons contractuels";#N/A,#N/A,TRUE,"2.3 IMD-IRD";#N/A,#N/A,TRUE,"2.4 DFT";#N/A,#N/A,TRUE,"2.5 Buyers obligations";#N/A,#N/A,TRUE,"3.1 Risques";#N/A,#N/A,TRUE,"3.2 Opportunités";#N/A,#N/A,TRUE,"4.1 Perfs et exigences critique";#N/A,#N/A,TRUE,"5 Charges-capacité";#N/A,#N/A,TRUE,"6 Proch. étapes";#N/A,#N/A,TRUE,"7.1 Statut actions";#N/A,#N/A,TRUE,"7.2 Actions";#N/A,#N/A,TRUE,"7.3 Scurve DRL";#N/A,#N/A,TRUE,"7.4 Gantt"}</definedName>
    <definedName name="dfgg" hidden="1">{"PageGarde1",#N/A,TRUE,"Page de garde";"Page0_1",#N/A,TRUE,"0.1 Fiche Descriptif Programme";"Page0_2",#N/A,TRUE,"0.2 Organisation";"Page1_1",#N/A,TRUE,"1.1 Faits Marquants";"Page1_2",#N/A,TRUE,"1.2 Décisions-Actions";"Page1_3",#N/A,TRUE,"1.3 Indicateur Satisfaction";"Page2_1",#N/A,TRUE,"2.1 Planning Directeur";"Page2_2",#N/A,TRUE,"2.2 Jalons Contractuels";"Page2_3",#N/A,TRUE,"2.3 IMD-IRD";"Page2_4",#N/A,TRUE,"2.4 Avancement Jalons";"Page2_5",#N/A,TRUE,"2.5 DFT";"Page2_6",#N/A,TRUE,"2.6 Obligations Client";"Page3_1",#N/A,TRUE,"3.1 Risques";"Page3_2",#N/A,TRUE,"3.2 Opportunités";"4_Performances",#N/A,TRUE,"4 Perfs et Exigences Critiques";"Page5_Charges",#N/A,TRUE,"5 Charges-Capacité";"6 Proch Etapes",#N/A,TRUE,"6 Proch. Etapes";"7 Reporting Spec",#N/A,TRUE,"7 Reporting Spec.";"Chap8",#N/A,TRUE,"Chap8";"Page8_1",#N/A,TRUE,"8.1 COP-CEP";"Page8_2",#N/A,TRUE,"8.2 CPP-CPE ";"Page8_3",#N/A,TRUE,"8.3 CPP-CPE par WP";"Page8_4",#N/A,TRUE,"8.4 Dépenses CPR-PPS";"Page8_5",#N/A,TRUE,"8.5 Compte d'Exploitation";"Page8_6",#N/A,TRUE,"8.6 Rentabilité"}</definedName>
    <definedName name="DocType">[2]Synthesis!$D$23</definedName>
    <definedName name="DocTypeList">[2]Resources!$F$6:$F$40</definedName>
    <definedName name="EEE">#REF!</definedName>
    <definedName name="effectiveUpdatedDate">'[3]Detailed progress'!$C$4</definedName>
    <definedName name="endDate" localSheetId="0">#REF!</definedName>
    <definedName name="endDate" localSheetId="1">#REF!</definedName>
    <definedName name="endDate">#REF!</definedName>
    <definedName name="ForecastDates" localSheetId="0">xxx!#REF!</definedName>
    <definedName name="ForecastDates" localSheetId="1">xxx!#REF!</definedName>
    <definedName name="ForecastDates">xxx!#REF!</definedName>
    <definedName name="GraphDates">[3]Data!$D$3:$CA$3</definedName>
    <definedName name="header">xxx!$B$2:$J$2</definedName>
    <definedName name="HTML_CodePage" hidden="1">1252</definedName>
    <definedName name="HTML_Control" hidden="1">{"'Affichage'!$A$1:$AI$34"}</definedName>
    <definedName name="HTML_Description" hidden="1">""</definedName>
    <definedName name="HTML_Email" hidden="1">""</definedName>
    <definedName name="HTML_Header" hidden="1">"Indicateurs RD"</definedName>
    <definedName name="HTML_LastUpdate" hidden="1">"06/09/2000"</definedName>
    <definedName name="HTML_LineAfter" hidden="1">FALSE</definedName>
    <definedName name="HTML_LineBefore" hidden="1">FALSE</definedName>
    <definedName name="HTML_Name" hidden="1">"A. LE PUT"</definedName>
    <definedName name="HTML_OBDlg2" hidden="1">TRUE</definedName>
    <definedName name="HTML_OBDlg4" hidden="1">TRUE</definedName>
    <definedName name="HTML_OS" hidden="1">0</definedName>
    <definedName name="HTML_PathFile" hidden="1">"K:\Tmp\MAT\MonHTML.htm"</definedName>
    <definedName name="HTML_Title" hidden="1">"Indicateurs RD"</definedName>
    <definedName name="InjectionData">[2]Resources!$I$6:$J$11</definedName>
    <definedName name="InjectionPhases">[2]Resources!$J$6:$J$11</definedName>
    <definedName name="method" localSheetId="0">#REF!</definedName>
    <definedName name="method" localSheetId="1">#REF!</definedName>
    <definedName name="method">#REF!</definedName>
    <definedName name="PROCESS">[4]Liste!$B$3:$B$32</definedName>
    <definedName name="Progress">xxx!$I$2:$I$352</definedName>
    <definedName name="Responsibles" localSheetId="0">xxx!#REF!</definedName>
    <definedName name="Responsibles" localSheetId="1">xxx!#REF!</definedName>
    <definedName name="Responsibles">xxx!#REF!</definedName>
    <definedName name="revision" localSheetId="0">#REF!</definedName>
    <definedName name="revision" localSheetId="1">#REF!</definedName>
    <definedName name="revision">#REF!</definedName>
    <definedName name="rrrr">#REF!</definedName>
    <definedName name="startDate" localSheetId="0">#REF!</definedName>
    <definedName name="startDate" localSheetId="1">#REF!</definedName>
    <definedName name="startDate">#REF!</definedName>
    <definedName name="Status" localSheetId="0">xxx!#REF!</definedName>
    <definedName name="Status" localSheetId="1">xxx!#REF!</definedName>
    <definedName name="Status">xxx!#REF!</definedName>
    <definedName name="Steps">xxx!$E$2:$E$352</definedName>
    <definedName name="TargetDates" localSheetId="0">xxx!#REF!</definedName>
    <definedName name="TargetDates" localSheetId="1">xxx!#REF!</definedName>
    <definedName name="TargetDates">xxx!#REF!</definedName>
    <definedName name="Total">[2]Export4Capitalisation!$31:$31</definedName>
    <definedName name="Trend" localSheetId="0">xxx!#REF!</definedName>
    <definedName name="Trend" localSheetId="1">xxx!#REF!</definedName>
    <definedName name="Trend">xxx!#REF!</definedName>
    <definedName name="updateDate">'[3]Detailed progress'!$C$3</definedName>
    <definedName name="Weeks">[3]Data!$C$2:$CA$2</definedName>
    <definedName name="Weights">xxx!$G$2:$G$352</definedName>
    <definedName name="_xlnm.Print_Area" localSheetId="3">xxx!$B$2:$J$2</definedName>
    <definedName name="zzz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5" i="6" l="1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U7" i="6" l="1" a="1"/>
  <c r="U7" i="6" s="1"/>
  <c r="T7" i="6" a="1"/>
  <c r="T7" i="6" s="1"/>
  <c r="S7" i="6" a="1"/>
  <c r="S7" i="6" s="1"/>
  <c r="R7" i="6" a="1"/>
  <c r="R7" i="6" s="1"/>
  <c r="Q7" i="6" a="1"/>
  <c r="Q7" i="6" s="1"/>
  <c r="P7" i="6" a="1"/>
  <c r="P7" i="6" s="1"/>
  <c r="O7" i="6" a="1"/>
  <c r="O7" i="6" s="1"/>
  <c r="N7" i="6" a="1"/>
  <c r="N7" i="6" s="1"/>
  <c r="M7" i="6" a="1"/>
  <c r="M7" i="6" s="1"/>
  <c r="L7" i="6" a="1"/>
  <c r="L7" i="6" s="1"/>
  <c r="K7" i="6" a="1"/>
  <c r="K7" i="6" s="1"/>
  <c r="J7" i="6" a="1"/>
  <c r="J7" i="6" s="1"/>
  <c r="U11" i="6" l="1"/>
  <c r="T11" i="6"/>
  <c r="S11" i="6"/>
  <c r="R11" i="6"/>
  <c r="Q11" i="6"/>
  <c r="P11" i="6"/>
  <c r="O11" i="6"/>
  <c r="N11" i="6"/>
  <c r="M11" i="6"/>
  <c r="L11" i="6"/>
  <c r="K11" i="6"/>
  <c r="J11" i="6"/>
  <c r="U9" i="6"/>
  <c r="T9" i="6"/>
  <c r="S9" i="6"/>
  <c r="R9" i="6"/>
  <c r="Q9" i="6"/>
  <c r="P9" i="6"/>
  <c r="O9" i="6"/>
  <c r="N9" i="6"/>
  <c r="M9" i="6"/>
  <c r="L9" i="6"/>
  <c r="K9" i="6"/>
  <c r="J9" i="6"/>
  <c r="J10" i="6" l="1"/>
  <c r="K10" i="6" l="1"/>
  <c r="L10" i="6" s="1"/>
  <c r="M10" i="6" s="1"/>
  <c r="N10" i="6" s="1"/>
  <c r="O10" i="6" s="1"/>
  <c r="P10" i="6" s="1"/>
  <c r="Q10" i="6" s="1"/>
  <c r="R10" i="6" s="1"/>
  <c r="S10" i="6" s="1"/>
  <c r="T10" i="6" s="1"/>
  <c r="U10" i="6" s="1"/>
  <c r="J12" i="6" l="1"/>
  <c r="K12" i="6" s="1"/>
  <c r="J8" i="6"/>
  <c r="K8" i="6" s="1"/>
  <c r="L8" i="6" s="1"/>
  <c r="M8" i="6" s="1"/>
  <c r="N8" i="6" s="1"/>
  <c r="O8" i="6" s="1"/>
  <c r="P8" i="6" s="1"/>
  <c r="Q8" i="6" s="1"/>
  <c r="R8" i="6" s="1"/>
  <c r="S8" i="6" s="1"/>
  <c r="T8" i="6" s="1"/>
  <c r="U8" i="6" s="1"/>
  <c r="J13" i="6" l="1"/>
  <c r="K13" i="6"/>
  <c r="L12" i="6"/>
  <c r="R51" i="9"/>
  <c r="Q51" i="9"/>
  <c r="M51" i="9"/>
  <c r="R50" i="9"/>
  <c r="Q50" i="9"/>
  <c r="M50" i="9"/>
  <c r="R49" i="9"/>
  <c r="Q49" i="9"/>
  <c r="M49" i="9"/>
  <c r="R48" i="9"/>
  <c r="Q48" i="9"/>
  <c r="M48" i="9"/>
  <c r="P47" i="9"/>
  <c r="O47" i="9"/>
  <c r="N47" i="9"/>
  <c r="M47" i="9"/>
  <c r="R46" i="9"/>
  <c r="Q46" i="9"/>
  <c r="M46" i="9"/>
  <c r="R45" i="9"/>
  <c r="Q45" i="9"/>
  <c r="M45" i="9"/>
  <c r="P44" i="9"/>
  <c r="O44" i="9"/>
  <c r="N44" i="9"/>
  <c r="M44" i="9"/>
  <c r="R43" i="9"/>
  <c r="Q43" i="9"/>
  <c r="M43" i="9"/>
  <c r="R42" i="9"/>
  <c r="Q42" i="9"/>
  <c r="M42" i="9"/>
  <c r="R41" i="9"/>
  <c r="Q41" i="9"/>
  <c r="M41" i="9"/>
  <c r="P40" i="9"/>
  <c r="O40" i="9"/>
  <c r="N40" i="9"/>
  <c r="M40" i="9"/>
  <c r="R39" i="9"/>
  <c r="Q39" i="9"/>
  <c r="M39" i="9"/>
  <c r="R38" i="9"/>
  <c r="Q38" i="9"/>
  <c r="M38" i="9"/>
  <c r="R37" i="9"/>
  <c r="Q37" i="9"/>
  <c r="M37" i="9"/>
  <c r="P36" i="9"/>
  <c r="O36" i="9"/>
  <c r="N36" i="9"/>
  <c r="M36" i="9"/>
  <c r="R35" i="9"/>
  <c r="Q35" i="9"/>
  <c r="M35" i="9"/>
  <c r="R34" i="9"/>
  <c r="Q34" i="9"/>
  <c r="M34" i="9"/>
  <c r="R33" i="9"/>
  <c r="Q33" i="9"/>
  <c r="M33" i="9"/>
  <c r="R32" i="9"/>
  <c r="Q32" i="9"/>
  <c r="M32" i="9"/>
  <c r="R31" i="9"/>
  <c r="Q31" i="9"/>
  <c r="M31" i="9"/>
  <c r="R30" i="9"/>
  <c r="Q30" i="9"/>
  <c r="M30" i="9"/>
  <c r="R29" i="9"/>
  <c r="Q29" i="9"/>
  <c r="M29" i="9"/>
  <c r="R28" i="9"/>
  <c r="Q28" i="9"/>
  <c r="M28" i="9"/>
  <c r="P27" i="9"/>
  <c r="O27" i="9"/>
  <c r="N27" i="9"/>
  <c r="M27" i="9"/>
  <c r="R26" i="9"/>
  <c r="Q26" i="9"/>
  <c r="M26" i="9"/>
  <c r="R25" i="9"/>
  <c r="Q25" i="9"/>
  <c r="M25" i="9"/>
  <c r="R24" i="9"/>
  <c r="Q24" i="9"/>
  <c r="M24" i="9"/>
  <c r="R23" i="9"/>
  <c r="Q23" i="9"/>
  <c r="M23" i="9"/>
  <c r="R22" i="9"/>
  <c r="Q22" i="9"/>
  <c r="M22" i="9"/>
  <c r="R21" i="9"/>
  <c r="Q21" i="9"/>
  <c r="M21" i="9"/>
  <c r="R20" i="9"/>
  <c r="Q20" i="9"/>
  <c r="M20" i="9"/>
  <c r="P19" i="9"/>
  <c r="O19" i="9"/>
  <c r="N19" i="9"/>
  <c r="M19" i="9"/>
  <c r="S18" i="9"/>
  <c r="I18" i="9" s="1"/>
  <c r="K18" i="9" s="1"/>
  <c r="R18" i="9"/>
  <c r="Q18" i="9"/>
  <c r="P18" i="9"/>
  <c r="O18" i="9"/>
  <c r="N18" i="9"/>
  <c r="M18" i="9"/>
  <c r="L18" i="9"/>
  <c r="R17" i="9"/>
  <c r="Q17" i="9"/>
  <c r="M17" i="9"/>
  <c r="S16" i="9"/>
  <c r="T16" i="9" s="1"/>
  <c r="R16" i="9"/>
  <c r="Q16" i="9"/>
  <c r="P16" i="9"/>
  <c r="O16" i="9"/>
  <c r="N16" i="9"/>
  <c r="M16" i="9"/>
  <c r="L16" i="9"/>
  <c r="I16" i="9"/>
  <c r="K16" i="9" s="1"/>
  <c r="S15" i="9"/>
  <c r="T15" i="9" s="1"/>
  <c r="R15" i="9"/>
  <c r="Q15" i="9"/>
  <c r="P15" i="9"/>
  <c r="O15" i="9"/>
  <c r="N15" i="9"/>
  <c r="M15" i="9"/>
  <c r="L15" i="9"/>
  <c r="R14" i="9"/>
  <c r="Q14" i="9"/>
  <c r="M14" i="9"/>
  <c r="S13" i="9"/>
  <c r="T13" i="9" s="1"/>
  <c r="R13" i="9"/>
  <c r="Q13" i="9"/>
  <c r="P13" i="9"/>
  <c r="O13" i="9"/>
  <c r="N13" i="9"/>
  <c r="M13" i="9"/>
  <c r="L13" i="9"/>
  <c r="I13" i="9"/>
  <c r="K13" i="9" s="1"/>
  <c r="R12" i="9"/>
  <c r="Q12" i="9"/>
  <c r="M12" i="9"/>
  <c r="P11" i="9"/>
  <c r="O11" i="9"/>
  <c r="N11" i="9"/>
  <c r="M11" i="9"/>
  <c r="R10" i="9"/>
  <c r="Q10" i="9"/>
  <c r="M10" i="9"/>
  <c r="R9" i="9"/>
  <c r="Q9" i="9"/>
  <c r="M9" i="9"/>
  <c r="R8" i="9"/>
  <c r="Q8" i="9"/>
  <c r="M8" i="9"/>
  <c r="D8" i="9"/>
  <c r="D9" i="9" s="1"/>
  <c r="D10" i="9" s="1"/>
  <c r="P7" i="9"/>
  <c r="O7" i="9"/>
  <c r="N7" i="9"/>
  <c r="M7" i="9"/>
  <c r="C7" i="9"/>
  <c r="C8" i="9" s="1"/>
  <c r="P6" i="9"/>
  <c r="O6" i="9"/>
  <c r="N6" i="9"/>
  <c r="M6" i="9"/>
  <c r="F3" i="9"/>
  <c r="T18" i="9" l="1"/>
  <c r="M12" i="6"/>
  <c r="L13" i="6"/>
  <c r="D11" i="9"/>
  <c r="D12" i="9" s="1"/>
  <c r="C9" i="9"/>
  <c r="C10" i="9" s="1"/>
  <c r="C11" i="9" s="1"/>
  <c r="I15" i="9"/>
  <c r="K15" i="9" s="1"/>
  <c r="N12" i="6" l="1"/>
  <c r="M13" i="6"/>
  <c r="C12" i="9"/>
  <c r="D13" i="9"/>
  <c r="D14" i="9" s="1"/>
  <c r="O12" i="6" l="1"/>
  <c r="N13" i="6"/>
  <c r="C13" i="9"/>
  <c r="D15" i="9"/>
  <c r="P12" i="6" l="1"/>
  <c r="O13" i="6"/>
  <c r="D16" i="9"/>
  <c r="C14" i="9"/>
  <c r="A347" i="4"/>
  <c r="A341" i="4"/>
  <c r="A335" i="4"/>
  <c r="A329" i="4"/>
  <c r="A323" i="4"/>
  <c r="A317" i="4"/>
  <c r="A311" i="4"/>
  <c r="A305" i="4"/>
  <c r="A299" i="4"/>
  <c r="A293" i="4"/>
  <c r="A287" i="4"/>
  <c r="A281" i="4"/>
  <c r="A274" i="4"/>
  <c r="A268" i="4"/>
  <c r="A262" i="4"/>
  <c r="A256" i="4"/>
  <c r="A250" i="4"/>
  <c r="A244" i="4"/>
  <c r="A238" i="4"/>
  <c r="A232" i="4"/>
  <c r="A226" i="4"/>
  <c r="A220" i="4"/>
  <c r="A214" i="4"/>
  <c r="A208" i="4"/>
  <c r="A109" i="4"/>
  <c r="A101" i="4"/>
  <c r="A93" i="4"/>
  <c r="A85" i="4"/>
  <c r="A77" i="4"/>
  <c r="A69" i="4"/>
  <c r="A60" i="4"/>
  <c r="A52" i="4"/>
  <c r="A44" i="4"/>
  <c r="A36" i="4"/>
  <c r="A28" i="4"/>
  <c r="A20" i="4"/>
  <c r="A12" i="4"/>
  <c r="A4" i="4"/>
  <c r="H1" i="2"/>
  <c r="F1" i="2"/>
  <c r="Q12" i="6" l="1"/>
  <c r="P13" i="6"/>
  <c r="C15" i="9"/>
  <c r="C16" i="9" s="1"/>
  <c r="C17" i="9" s="1"/>
  <c r="C18" i="9" s="1"/>
  <c r="C19" i="9" s="1"/>
  <c r="D17" i="9"/>
  <c r="H1" i="1"/>
  <c r="J1" i="1"/>
  <c r="R12" i="6" l="1"/>
  <c r="Q13" i="6"/>
  <c r="D18" i="9"/>
  <c r="C20" i="9"/>
  <c r="S12" i="6" l="1"/>
  <c r="R13" i="6"/>
  <c r="C21" i="9"/>
  <c r="C22" i="9" s="1"/>
  <c r="C23" i="9" s="1"/>
  <c r="C24" i="9" s="1"/>
  <c r="C25" i="9" s="1"/>
  <c r="C26" i="9" s="1"/>
  <c r="C27" i="9" s="1"/>
  <c r="D19" i="9"/>
  <c r="T12" i="6" l="1"/>
  <c r="S13" i="6"/>
  <c r="D20" i="9"/>
  <c r="C28" i="9"/>
  <c r="U12" i="6" l="1"/>
  <c r="U13" i="6" s="1"/>
  <c r="T13" i="6"/>
  <c r="C29" i="9"/>
  <c r="C30" i="9" s="1"/>
  <c r="C31" i="9" s="1"/>
  <c r="C32" i="9" s="1"/>
  <c r="C33" i="9" s="1"/>
  <c r="C34" i="9" s="1"/>
  <c r="C35" i="9" s="1"/>
  <c r="C36" i="9" s="1"/>
  <c r="D21" i="9"/>
  <c r="C37" i="9" l="1"/>
  <c r="D22" i="9"/>
  <c r="D23" i="9" l="1"/>
  <c r="C38" i="9"/>
  <c r="C39" i="9" l="1"/>
  <c r="D24" i="9"/>
  <c r="D25" i="9" l="1"/>
  <c r="C40" i="9"/>
  <c r="C41" i="9" l="1"/>
  <c r="C42" i="9" s="1"/>
  <c r="C43" i="9" s="1"/>
  <c r="C44" i="9" s="1"/>
  <c r="D26" i="9"/>
  <c r="C45" i="9" l="1"/>
  <c r="D27" i="9"/>
  <c r="D28" i="9" l="1"/>
  <c r="C46" i="9"/>
  <c r="C47" i="9" l="1"/>
  <c r="D29" i="9"/>
  <c r="D30" i="9" l="1"/>
  <c r="C48" i="9"/>
  <c r="C49" i="9" l="1"/>
  <c r="D31" i="9"/>
  <c r="D32" i="9" l="1"/>
  <c r="C50" i="9"/>
  <c r="C51" i="9" l="1"/>
  <c r="S44" i="9" s="1"/>
  <c r="S40" i="9"/>
  <c r="D33" i="9"/>
  <c r="T44" i="9" l="1"/>
  <c r="I44" i="9"/>
  <c r="I40" i="9"/>
  <c r="T40" i="9"/>
  <c r="S7" i="9"/>
  <c r="Q6" i="9"/>
  <c r="S11" i="9"/>
  <c r="S6" i="9"/>
  <c r="S19" i="9"/>
  <c r="S27" i="9"/>
  <c r="S36" i="9"/>
  <c r="S47" i="9"/>
  <c r="D34" i="9"/>
  <c r="T7" i="9" l="1"/>
  <c r="I7" i="9"/>
  <c r="I36" i="9"/>
  <c r="T36" i="9"/>
  <c r="T47" i="9"/>
  <c r="I47" i="9"/>
  <c r="D35" i="9"/>
  <c r="T19" i="9"/>
  <c r="I19" i="9"/>
  <c r="I6" i="9"/>
  <c r="K6" i="9" s="1"/>
  <c r="T6" i="9"/>
  <c r="R6" i="9" s="1"/>
  <c r="L6" i="9" s="1"/>
  <c r="T27" i="9"/>
  <c r="I27" i="9"/>
  <c r="T11" i="9"/>
  <c r="I11" i="9"/>
  <c r="D36" i="9" l="1"/>
  <c r="D37" i="9" l="1"/>
  <c r="D38" i="9" l="1"/>
  <c r="D39" i="9" l="1"/>
  <c r="D40" i="9" l="1"/>
  <c r="D41" i="9" l="1"/>
  <c r="D42" i="9" l="1"/>
  <c r="D43" i="9" l="1"/>
  <c r="D44" i="9" l="1"/>
  <c r="D45" i="9" l="1"/>
  <c r="D46" i="9" l="1"/>
  <c r="D47" i="9" l="1"/>
  <c r="D48" i="9" l="1"/>
  <c r="D49" i="9" l="1"/>
  <c r="D50" i="9" l="1"/>
  <c r="D51" i="9" l="1"/>
  <c r="N50" i="9"/>
  <c r="S50" i="9"/>
  <c r="N48" i="9"/>
  <c r="S42" i="9"/>
  <c r="S48" i="9"/>
  <c r="S46" i="9"/>
  <c r="N42" i="9"/>
  <c r="N46" i="9"/>
  <c r="S43" i="9"/>
  <c r="N45" i="9"/>
  <c r="S49" i="9"/>
  <c r="N49" i="9"/>
  <c r="I48" i="9" l="1"/>
  <c r="K48" i="9" s="1"/>
  <c r="T48" i="9"/>
  <c r="T42" i="9"/>
  <c r="O42" i="9" s="1"/>
  <c r="I42" i="9"/>
  <c r="K42" i="9" s="1"/>
  <c r="T46" i="9"/>
  <c r="I46" i="9"/>
  <c r="K46" i="9" s="1"/>
  <c r="T49" i="9"/>
  <c r="O49" i="9" s="1"/>
  <c r="I49" i="9"/>
  <c r="K49" i="9" s="1"/>
  <c r="O48" i="9"/>
  <c r="T50" i="9"/>
  <c r="O50" i="9" s="1"/>
  <c r="I50" i="9"/>
  <c r="K50" i="9" s="1"/>
  <c r="T43" i="9"/>
  <c r="I43" i="9"/>
  <c r="K43" i="9" s="1"/>
  <c r="O46" i="9"/>
  <c r="S51" i="9"/>
  <c r="N51" i="9"/>
  <c r="N9" i="9"/>
  <c r="S9" i="9"/>
  <c r="N10" i="9"/>
  <c r="N8" i="9"/>
  <c r="S8" i="9"/>
  <c r="S10" i="9"/>
  <c r="S14" i="9"/>
  <c r="S12" i="9"/>
  <c r="N14" i="9"/>
  <c r="N12" i="9"/>
  <c r="S17" i="9"/>
  <c r="N17" i="9"/>
  <c r="N20" i="9"/>
  <c r="S20" i="9"/>
  <c r="N24" i="9"/>
  <c r="S22" i="9"/>
  <c r="N21" i="9"/>
  <c r="N22" i="9"/>
  <c r="S21" i="9"/>
  <c r="S23" i="9"/>
  <c r="N23" i="9"/>
  <c r="S24" i="9"/>
  <c r="S25" i="9"/>
  <c r="S26" i="9"/>
  <c r="N25" i="9"/>
  <c r="N26" i="9"/>
  <c r="N28" i="9"/>
  <c r="N31" i="9"/>
  <c r="N29" i="9"/>
  <c r="S31" i="9"/>
  <c r="S30" i="9"/>
  <c r="S28" i="9"/>
  <c r="S29" i="9"/>
  <c r="S32" i="9"/>
  <c r="N30" i="9"/>
  <c r="N32" i="9"/>
  <c r="S33" i="9"/>
  <c r="N33" i="9"/>
  <c r="N34" i="9"/>
  <c r="S34" i="9"/>
  <c r="N35" i="9"/>
  <c r="S35" i="9"/>
  <c r="S37" i="9"/>
  <c r="N37" i="9"/>
  <c r="N38" i="9"/>
  <c r="S38" i="9"/>
  <c r="N39" i="9"/>
  <c r="S39" i="9"/>
  <c r="S41" i="9"/>
  <c r="S45" i="9"/>
  <c r="N43" i="9"/>
  <c r="N41" i="9"/>
  <c r="T20" i="9" l="1"/>
  <c r="I20" i="9"/>
  <c r="K20" i="9" s="1"/>
  <c r="O20" i="9"/>
  <c r="I21" i="9"/>
  <c r="K21" i="9" s="1"/>
  <c r="T21" i="9"/>
  <c r="I45" i="9"/>
  <c r="K45" i="9" s="1"/>
  <c r="T45" i="9"/>
  <c r="O45" i="9" s="1"/>
  <c r="I32" i="9"/>
  <c r="K32" i="9" s="1"/>
  <c r="T32" i="9"/>
  <c r="O32" i="9" s="1"/>
  <c r="O22" i="9"/>
  <c r="T9" i="9"/>
  <c r="I9" i="9"/>
  <c r="K9" i="9" s="1"/>
  <c r="P50" i="9"/>
  <c r="L50" i="9"/>
  <c r="T38" i="9"/>
  <c r="O38" i="9" s="1"/>
  <c r="I38" i="9"/>
  <c r="K38" i="9" s="1"/>
  <c r="O43" i="9"/>
  <c r="T35" i="9"/>
  <c r="O35" i="9" s="1"/>
  <c r="I35" i="9"/>
  <c r="K35" i="9" s="1"/>
  <c r="T41" i="9"/>
  <c r="O41" i="9" s="1"/>
  <c r="I41" i="9"/>
  <c r="K41" i="9" s="1"/>
  <c r="I29" i="9"/>
  <c r="K29" i="9" s="1"/>
  <c r="T29" i="9"/>
  <c r="O29" i="9" s="1"/>
  <c r="O21" i="9"/>
  <c r="O9" i="9"/>
  <c r="I24" i="9"/>
  <c r="K24" i="9" s="1"/>
  <c r="T24" i="9"/>
  <c r="T17" i="9"/>
  <c r="O17" i="9" s="1"/>
  <c r="I17" i="9"/>
  <c r="T34" i="9"/>
  <c r="O34" i="9" s="1"/>
  <c r="I34" i="9"/>
  <c r="K34" i="9" s="1"/>
  <c r="I26" i="9"/>
  <c r="K26" i="9" s="1"/>
  <c r="T26" i="9"/>
  <c r="O26" i="9" s="1"/>
  <c r="T22" i="9"/>
  <c r="I22" i="9"/>
  <c r="K22" i="9" s="1"/>
  <c r="T12" i="9"/>
  <c r="O12" i="9" s="1"/>
  <c r="I12" i="9"/>
  <c r="T33" i="9"/>
  <c r="O33" i="9" s="1"/>
  <c r="I33" i="9"/>
  <c r="K33" i="9" s="1"/>
  <c r="T8" i="9"/>
  <c r="O8" i="9" s="1"/>
  <c r="I8" i="9"/>
  <c r="K8" i="9" s="1"/>
  <c r="P48" i="9"/>
  <c r="L48" i="9"/>
  <c r="T23" i="9"/>
  <c r="O23" i="9" s="1"/>
  <c r="I23" i="9"/>
  <c r="K23" i="9" s="1"/>
  <c r="I37" i="9"/>
  <c r="K37" i="9" s="1"/>
  <c r="T37" i="9"/>
  <c r="O37" i="9" s="1"/>
  <c r="P42" i="9"/>
  <c r="L42" i="9"/>
  <c r="T39" i="9"/>
  <c r="O39" i="9" s="1"/>
  <c r="I39" i="9"/>
  <c r="K39" i="9" s="1"/>
  <c r="T28" i="9"/>
  <c r="O28" i="9" s="1"/>
  <c r="I28" i="9"/>
  <c r="K28" i="9" s="1"/>
  <c r="T30" i="9"/>
  <c r="O30" i="9" s="1"/>
  <c r="I30" i="9"/>
  <c r="K30" i="9" s="1"/>
  <c r="T25" i="9"/>
  <c r="O25" i="9" s="1"/>
  <c r="I25" i="9"/>
  <c r="K25" i="9" s="1"/>
  <c r="O24" i="9"/>
  <c r="T14" i="9"/>
  <c r="O14" i="9" s="1"/>
  <c r="I14" i="9"/>
  <c r="T51" i="9"/>
  <c r="O51" i="9" s="1"/>
  <c r="I51" i="9"/>
  <c r="K51" i="9" s="1"/>
  <c r="T31" i="9"/>
  <c r="O31" i="9" s="1"/>
  <c r="I31" i="9"/>
  <c r="K31" i="9" s="1"/>
  <c r="T10" i="9"/>
  <c r="O10" i="9" s="1"/>
  <c r="I10" i="9"/>
  <c r="K10" i="9" s="1"/>
  <c r="L46" i="9"/>
  <c r="P46" i="9"/>
  <c r="L49" i="9"/>
  <c r="P49" i="9"/>
  <c r="P23" i="9" l="1"/>
  <c r="L23" i="9"/>
  <c r="L14" i="9"/>
  <c r="P14" i="9"/>
  <c r="L28" i="9"/>
  <c r="P28" i="9"/>
  <c r="L17" i="9"/>
  <c r="K17" i="9" s="1"/>
  <c r="P17" i="9"/>
  <c r="P10" i="9"/>
  <c r="L10" i="9"/>
  <c r="L25" i="9"/>
  <c r="P25" i="9"/>
  <c r="P26" i="9"/>
  <c r="L26" i="9"/>
  <c r="P31" i="9"/>
  <c r="L31" i="9"/>
  <c r="L30" i="9"/>
  <c r="P30" i="9"/>
  <c r="L33" i="9"/>
  <c r="P33" i="9"/>
  <c r="L12" i="9"/>
  <c r="P12" i="9"/>
  <c r="P39" i="9"/>
  <c r="L39" i="9"/>
  <c r="L41" i="9"/>
  <c r="P41" i="9"/>
  <c r="L35" i="9"/>
  <c r="P35" i="9"/>
  <c r="P34" i="9"/>
  <c r="L34" i="9"/>
  <c r="P29" i="9"/>
  <c r="L29" i="9"/>
  <c r="P32" i="9"/>
  <c r="L32" i="9"/>
  <c r="P37" i="9"/>
  <c r="L37" i="9"/>
  <c r="L43" i="9"/>
  <c r="P43" i="9"/>
  <c r="P24" i="9"/>
  <c r="L24" i="9"/>
  <c r="P8" i="9"/>
  <c r="L8" i="9"/>
  <c r="L51" i="9"/>
  <c r="P51" i="9"/>
  <c r="L9" i="9"/>
  <c r="P9" i="9"/>
  <c r="L22" i="9"/>
  <c r="P22" i="9"/>
  <c r="P45" i="9"/>
  <c r="Q44" i="9" s="1"/>
  <c r="R44" i="9" s="1"/>
  <c r="L44" i="9" s="1"/>
  <c r="K44" i="9" s="1"/>
  <c r="L45" i="9"/>
  <c r="L38" i="9"/>
  <c r="P38" i="9"/>
  <c r="P21" i="9"/>
  <c r="L21" i="9"/>
  <c r="K12" i="9"/>
  <c r="Q47" i="9"/>
  <c r="R47" i="9" s="1"/>
  <c r="L47" i="9" s="1"/>
  <c r="K47" i="9" s="1"/>
  <c r="L20" i="9"/>
  <c r="P20" i="9"/>
  <c r="K14" i="9"/>
  <c r="Q11" i="9" l="1"/>
  <c r="R11" i="9" s="1"/>
  <c r="L11" i="9" s="1"/>
  <c r="K11" i="9" s="1"/>
  <c r="Q27" i="9"/>
  <c r="R27" i="9" s="1"/>
  <c r="L27" i="9" s="1"/>
  <c r="K27" i="9" s="1"/>
  <c r="Q36" i="9"/>
  <c r="R36" i="9" s="1"/>
  <c r="L36" i="9" s="1"/>
  <c r="K36" i="9" s="1"/>
  <c r="Q19" i="9"/>
  <c r="R19" i="9" s="1"/>
  <c r="L19" i="9" s="1"/>
  <c r="K19" i="9" s="1"/>
  <c r="Q40" i="9"/>
  <c r="R40" i="9" s="1"/>
  <c r="L40" i="9" s="1"/>
  <c r="K40" i="9" s="1"/>
  <c r="Q7" i="9"/>
  <c r="R7" i="9" s="1"/>
  <c r="L7" i="9" s="1"/>
  <c r="K7" i="9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<sst xmlns="http://schemas.openxmlformats.org/spreadsheetml/2006/main" count="4473" uniqueCount="619">
  <si>
    <t>Nom de la tâche</t>
  </si>
  <si>
    <t>Niveau hiérarchique</t>
  </si>
  <si>
    <t>Durée</t>
  </si>
  <si>
    <t>Début</t>
  </si>
  <si>
    <t>Fin</t>
  </si>
  <si>
    <t>Prédécesseurs</t>
  </si>
  <si>
    <t>Successeurs</t>
  </si>
  <si>
    <t>% achevé</t>
  </si>
  <si>
    <t>% physique achevé</t>
  </si>
  <si>
    <t>Échéance</t>
  </si>
  <si>
    <t>Avance (+) / Retard (-)</t>
  </si>
  <si>
    <t>PLANNNING PROJET [PROJET]</t>
  </si>
  <si>
    <t>620 jours?</t>
  </si>
  <si>
    <t>Mar 13/12/22</t>
  </si>
  <si>
    <t>Jeu 19/06/25</t>
  </si>
  <si>
    <t>0 jour?</t>
  </si>
  <si>
    <t>NC</t>
  </si>
  <si>
    <t>0 jour</t>
  </si>
  <si>
    <t xml:space="preserve">   MACRO-PLANNING</t>
  </si>
  <si>
    <t xml:space="preserve">      Lignes Vides</t>
  </si>
  <si>
    <t>#ERREUR</t>
  </si>
  <si>
    <t xml:space="preserve">   SORTIES</t>
  </si>
  <si>
    <t>127 jours</t>
  </si>
  <si>
    <t>Mer 21/06/23</t>
  </si>
  <si>
    <t xml:space="preserve">       Clients AIRBUS H.</t>
  </si>
  <si>
    <t>49 jours</t>
  </si>
  <si>
    <t>Lun 27/02/23</t>
  </si>
  <si>
    <t>1 jour</t>
  </si>
  <si>
    <t xml:space="preserve">         T0</t>
  </si>
  <si>
    <t xml:space="preserve">         KOM (T0+1)</t>
  </si>
  <si>
    <t>Ven 27/01/23</t>
  </si>
  <si>
    <t xml:space="preserve">         KOM +1</t>
  </si>
  <si>
    <t xml:space="preserve">         PDR (T0+11)</t>
  </si>
  <si>
    <t>Lun 13/11/23</t>
  </si>
  <si>
    <t xml:space="preserve">      Jalons MER</t>
  </si>
  <si>
    <t>26 jours</t>
  </si>
  <si>
    <t>Mer 25/01/23</t>
  </si>
  <si>
    <t xml:space="preserve">         M3</t>
  </si>
  <si>
    <t xml:space="preserve">         M4</t>
  </si>
  <si>
    <t>Jeu 06/07/23</t>
  </si>
  <si>
    <t xml:space="preserve">      Livrables Model</t>
  </si>
  <si>
    <t xml:space="preserve">         Model M (T0+7)</t>
  </si>
  <si>
    <t>Jeu 13/07/23</t>
  </si>
  <si>
    <t xml:space="preserve">         DMU Installation 1 (T0+9)</t>
  </si>
  <si>
    <t>Mer 13/09/23</t>
  </si>
  <si>
    <t xml:space="preserve">         DMU Installation 2 (T0+12)</t>
  </si>
  <si>
    <t>Mer 13/12/23</t>
  </si>
  <si>
    <t xml:space="preserve">         DMU PDR (T0+11)</t>
  </si>
  <si>
    <t xml:space="preserve">         Model S1</t>
  </si>
  <si>
    <t>Ven 10/11/23</t>
  </si>
  <si>
    <t xml:space="preserve">         Model S2</t>
  </si>
  <si>
    <t>Lun 16/09/24</t>
  </si>
  <si>
    <t xml:space="preserve">         Model S3</t>
  </si>
  <si>
    <t>Lun 14/07/25</t>
  </si>
  <si>
    <t xml:space="preserve">      Jalons Lot PRD</t>
  </si>
  <si>
    <t>101 jours</t>
  </si>
  <si>
    <t xml:space="preserve">         T0 lot PRD</t>
  </si>
  <si>
    <t>149;153;184;185;270;145;102;103</t>
  </si>
  <si>
    <t xml:space="preserve">         RCP (Revue de Conception Préliminaire)</t>
  </si>
  <si>
    <t>268;99;168;162;113;104;122;270;198;197;202;184;185;203;206;258;279;272;235;239;196;133</t>
  </si>
  <si>
    <t xml:space="preserve">   Travaux Lot Design</t>
  </si>
  <si>
    <t>255 jours?</t>
  </si>
  <si>
    <t>Jeu 21/12/23</t>
  </si>
  <si>
    <t xml:space="preserve">      Activités DIMO</t>
  </si>
  <si>
    <t>117,5 jours</t>
  </si>
  <si>
    <t>Jeu 08/06/23</t>
  </si>
  <si>
    <t xml:space="preserve">          Prise en main TRIM série</t>
  </si>
  <si>
    <t>4 jours</t>
  </si>
  <si>
    <t>Lun 16/01/23</t>
  </si>
  <si>
    <t>Jeu 19/01/23</t>
  </si>
  <si>
    <t xml:space="preserve">          Capture du besoin Tigre mkIII</t>
  </si>
  <si>
    <t xml:space="preserve">          Design Préliminaire</t>
  </si>
  <si>
    <t>94,5 jours</t>
  </si>
  <si>
    <t>Ven 20/01/23</t>
  </si>
  <si>
    <t xml:space="preserve">             CAD (CAO / PLM)</t>
  </si>
  <si>
    <t xml:space="preserve">                CAO : Recopie Baseline Conception TRIM Gradient</t>
  </si>
  <si>
    <t xml:space="preserve">                CAO : Positionnement Enveloppes Max</t>
  </si>
  <si>
    <t>2 jours</t>
  </si>
  <si>
    <t>Jeu 26/01/23</t>
  </si>
  <si>
    <t xml:space="preserve">                CAO : Modif longueur Levier (47mm to 50mm)</t>
  </si>
  <si>
    <t>Lun 30/01/23</t>
  </si>
  <si>
    <t xml:space="preserve">                TRIM LAT (base 913-2001)</t>
  </si>
  <si>
    <t>42,5 jours</t>
  </si>
  <si>
    <t>Mar 31/01/23</t>
  </si>
  <si>
    <t>Jeu 30/03/23</t>
  </si>
  <si>
    <t xml:space="preserve">                   CAO : Ligne amortissement permanent</t>
  </si>
  <si>
    <t>19 jours</t>
  </si>
  <si>
    <t>Ven 24/02/23</t>
  </si>
  <si>
    <t xml:space="preserve">                      Récupérer les S-E Reuse</t>
  </si>
  <si>
    <t>Mer 01/02/23</t>
  </si>
  <si>
    <t xml:space="preserve">                      Optim. Positionnement dans TRIM</t>
  </si>
  <si>
    <t>Jeu 02/02/23</t>
  </si>
  <si>
    <t>Mar 07/02/23</t>
  </si>
  <si>
    <t xml:space="preserve">                      Modif doigt (cf ex: NH90) + plan</t>
  </si>
  <si>
    <t>Mer 08/02/23</t>
  </si>
  <si>
    <t>Lun 13/02/23</t>
  </si>
  <si>
    <t xml:space="preserve">                      Conception Palier/Support Central (Ex: NH90)</t>
  </si>
  <si>
    <t>7 jours</t>
  </si>
  <si>
    <t>Mar 14/02/23</t>
  </si>
  <si>
    <t>Mer 22/02/23</t>
  </si>
  <si>
    <t xml:space="preserve">                     Reglage S-E Torque limiter</t>
  </si>
  <si>
    <t>Jeu 23/02/23</t>
  </si>
  <si>
    <t xml:space="preserve">                     Liaison Goupille Pignon de Sécurité</t>
  </si>
  <si>
    <t xml:space="preserve">                   CAO Carter (support connecteurs intégré)</t>
  </si>
  <si>
    <t>10 jours</t>
  </si>
  <si>
    <t>Ven 10/03/23</t>
  </si>
  <si>
    <t xml:space="preserve">                   CAO Capot</t>
  </si>
  <si>
    <t>Lun 13/03/23</t>
  </si>
  <si>
    <t>Mar 14/03/23</t>
  </si>
  <si>
    <t xml:space="preserve">                   CAO : Modifs Loi d'effort (K=0.14N.m/°)</t>
  </si>
  <si>
    <t>Jeu 16/03/23</t>
  </si>
  <si>
    <t xml:space="preserve">                      CAO Modification de l'arbre</t>
  </si>
  <si>
    <t xml:space="preserve">                     CAO: liaison goupilles (31N.m +-5N.m)</t>
  </si>
  <si>
    <t>Mer 15/03/23</t>
  </si>
  <si>
    <t xml:space="preserve">                      CAO : Modif Précharge 0,95N.m (1er Trou plateau Sup)</t>
  </si>
  <si>
    <t xml:space="preserve">                      CAO : Imp. Retournement microswitchs</t>
  </si>
  <si>
    <t xml:space="preserve">                  Run down Damper (6 patins)</t>
  </si>
  <si>
    <t>0,5 jour</t>
  </si>
  <si>
    <t>Ven 17/03/23</t>
  </si>
  <si>
    <t xml:space="preserve">                   E-BOM + propriétés articles + plans d'assemblages</t>
  </si>
  <si>
    <t>6 jours</t>
  </si>
  <si>
    <t>Lun 27/03/23</t>
  </si>
  <si>
    <t xml:space="preserve">                   Carte electronique (x2) dans PLM</t>
  </si>
  <si>
    <t>3 jours</t>
  </si>
  <si>
    <t>52;53</t>
  </si>
  <si>
    <t xml:space="preserve">                TRIM COLL (base 921-4002)</t>
  </si>
  <si>
    <t>28 jours</t>
  </si>
  <si>
    <t>Ven 12/05/23</t>
  </si>
  <si>
    <t xml:space="preserve">                   CAO: Récupérer les S-E Reuse (TRIM NG + Amortisement Permanent)</t>
  </si>
  <si>
    <t>Mar 04/04/23</t>
  </si>
  <si>
    <t>Jeu 13/04/23</t>
  </si>
  <si>
    <t>Jeu 06/04/23</t>
  </si>
  <si>
    <t xml:space="preserve">                      Modif Secteur Damping + plan</t>
  </si>
  <si>
    <t>Ven 07/04/23</t>
  </si>
  <si>
    <t>Mer 12/04/23</t>
  </si>
  <si>
    <t>Mer 19/04/23</t>
  </si>
  <si>
    <t>Jeu 20/04/23</t>
  </si>
  <si>
    <t>61;62</t>
  </si>
  <si>
    <t xml:space="preserve">                   CAO : Epuration Loi d'effort</t>
  </si>
  <si>
    <t>Mar 02/05/23</t>
  </si>
  <si>
    <t>Lun 24/04/23</t>
  </si>
  <si>
    <t xml:space="preserve">                     CAO: liaison goupilles (30N.m +-10N.m)</t>
  </si>
  <si>
    <t>Mar 25/04/23</t>
  </si>
  <si>
    <t xml:space="preserve">                      CAO : Supression Ensemble Ressort équipé</t>
  </si>
  <si>
    <t>Mer 26/04/23</t>
  </si>
  <si>
    <t xml:space="preserve">                      CAO : Roue à RdJ + Butées Méca</t>
  </si>
  <si>
    <t xml:space="preserve">                  Run down Damper (4 patins)</t>
  </si>
  <si>
    <t xml:space="preserve">                  CAO: Modif longueur Cloche Friction</t>
  </si>
  <si>
    <t>Mer 03/05/23</t>
  </si>
  <si>
    <t xml:space="preserve">                   E-BOM + propriétés articles + plan d'assemblage</t>
  </si>
  <si>
    <t>70;71</t>
  </si>
  <si>
    <t xml:space="preserve">                TRIM LON (base 913-7001)</t>
  </si>
  <si>
    <t>9 jours</t>
  </si>
  <si>
    <t>Ven 26/05/23</t>
  </si>
  <si>
    <t>Mar 16/05/23</t>
  </si>
  <si>
    <t>Lun 15/05/23</t>
  </si>
  <si>
    <t xml:space="preserve">                      Modif doigt (cf ex: NH90)</t>
  </si>
  <si>
    <t>Mer 17/05/23</t>
  </si>
  <si>
    <t>Ven 19/05/23</t>
  </si>
  <si>
    <t>77;100</t>
  </si>
  <si>
    <t>79;80</t>
  </si>
  <si>
    <t xml:space="preserve">                   CAO : Modifs Loi d'effort (K=0.26N.m/°)</t>
  </si>
  <si>
    <t>Mar 23/05/23</t>
  </si>
  <si>
    <t xml:space="preserve">                     CAO: liaison goupilles (35N.m +-10N.m)</t>
  </si>
  <si>
    <t>Lun 22/05/23</t>
  </si>
  <si>
    <t xml:space="preserve">                      CAO : Modif Précharge 1,15N.m (1er Trou plateau Sup)</t>
  </si>
  <si>
    <t xml:space="preserve">                  Run down Damper (3 patins)</t>
  </si>
  <si>
    <t>Mer 24/05/23</t>
  </si>
  <si>
    <t>86;87</t>
  </si>
  <si>
    <t xml:space="preserve">                TRIM YAW (base 921-4002)</t>
  </si>
  <si>
    <t>8 jours</t>
  </si>
  <si>
    <t xml:space="preserve">                  Suppression amortissement permanent</t>
  </si>
  <si>
    <t>Mar 30/05/23</t>
  </si>
  <si>
    <t xml:space="preserve">                   Conception Palier/Support Central (Ex: NH90)</t>
  </si>
  <si>
    <t>91;92</t>
  </si>
  <si>
    <t xml:space="preserve">                   CAO : Modifs Loi d'effort</t>
  </si>
  <si>
    <t>Mer 31/05/23</t>
  </si>
  <si>
    <t>96;97</t>
  </si>
  <si>
    <t xml:space="preserve">                  Modif Motoréducteur</t>
  </si>
  <si>
    <t>Lun 05/06/23</t>
  </si>
  <si>
    <t xml:space="preserve">                     Suppression Run down Damper</t>
  </si>
  <si>
    <t>Jeu 01/06/23</t>
  </si>
  <si>
    <t xml:space="preserve">                     Suppression FTR (devient Bride)</t>
  </si>
  <si>
    <t xml:space="preserve">         Congés JDU</t>
  </si>
  <si>
    <t xml:space="preserve">         Livrables</t>
  </si>
  <si>
    <t>116 jours</t>
  </si>
  <si>
    <t>Mar 06/06/23</t>
  </si>
  <si>
    <t>11 jours</t>
  </si>
  <si>
    <t xml:space="preserve">            CAO models M</t>
  </si>
  <si>
    <t>90 jours</t>
  </si>
  <si>
    <t xml:space="preserve">               Préparation CAO des models M</t>
  </si>
  <si>
    <t>60 jours</t>
  </si>
  <si>
    <t xml:space="preserve">               Fabrication des models M</t>
  </si>
  <si>
    <t>30 jours</t>
  </si>
  <si>
    <t xml:space="preserve">            BOM</t>
  </si>
  <si>
    <t>Mer 14/12/22</t>
  </si>
  <si>
    <t xml:space="preserve">            Weight &amp; Balance</t>
  </si>
  <si>
    <t xml:space="preserve">            Préliminary DJD </t>
  </si>
  <si>
    <t>Mer 10/05/23</t>
  </si>
  <si>
    <t xml:space="preserve">               Engrenages (Phertz / flexion pieds de dents) / Hors ligne damper</t>
  </si>
  <si>
    <t xml:space="preserve">               Tenue Arbre (section mini + canelures)</t>
  </si>
  <si>
    <t>5 jours</t>
  </si>
  <si>
    <t xml:space="preserve">               Levier (cannelures + Flexion)</t>
  </si>
  <si>
    <t>Ven 24/03/23</t>
  </si>
  <si>
    <t xml:space="preserve">               Roulements (loi d'effort et ligne ancrage) / hors ligne damper</t>
  </si>
  <si>
    <t xml:space="preserve">               Couple serrage + tenue vis écrou Levier (hors scope reste visserie)</t>
  </si>
  <si>
    <t>Mar 11/04/23</t>
  </si>
  <si>
    <t xml:space="preserve">               Fatigue (Goupille vs spectre endurance)</t>
  </si>
  <si>
    <t xml:space="preserve">      Activités Simulation</t>
  </si>
  <si>
    <t xml:space="preserve">         Création Models S1</t>
  </si>
  <si>
    <t xml:space="preserve">         Création Models S2</t>
  </si>
  <si>
    <t xml:space="preserve">         Création Models S3</t>
  </si>
  <si>
    <t xml:space="preserve">      Activités Safety</t>
  </si>
  <si>
    <t>94 jours</t>
  </si>
  <si>
    <t>Mar 03/01/23</t>
  </si>
  <si>
    <t xml:space="preserve">         R&amp;S Plan</t>
  </si>
  <si>
    <t>24 jours</t>
  </si>
  <si>
    <t>Ven 03/02/23</t>
  </si>
  <si>
    <t>121;124;122</t>
  </si>
  <si>
    <t xml:space="preserve">         Preliminary RSA</t>
  </si>
  <si>
    <t>70 jours</t>
  </si>
  <si>
    <t>Lun 06/02/23</t>
  </si>
  <si>
    <t xml:space="preserve">            Analyse Fonctionelle (avec PRD)</t>
  </si>
  <si>
    <t>Ven 10/02/23</t>
  </si>
  <si>
    <t xml:space="preserve">            PAS DE TIGRE</t>
  </si>
  <si>
    <t>Ven 17/02/23</t>
  </si>
  <si>
    <t>119;121</t>
  </si>
  <si>
    <t>23;123</t>
  </si>
  <si>
    <t xml:space="preserve">            AMDEC Fonctionelle</t>
  </si>
  <si>
    <t>21 jours</t>
  </si>
  <si>
    <t>Lun 20/02/23</t>
  </si>
  <si>
    <t>Lun 20/03/23</t>
  </si>
  <si>
    <t xml:space="preserve">            Reliability Analysis</t>
  </si>
  <si>
    <t xml:space="preserve">            FTA</t>
  </si>
  <si>
    <t>Mar 21/03/23</t>
  </si>
  <si>
    <t>Lun 03/04/23</t>
  </si>
  <si>
    <t>123;124</t>
  </si>
  <si>
    <t xml:space="preserve">            Rapport Documentaire</t>
  </si>
  <si>
    <t>29 jours</t>
  </si>
  <si>
    <t xml:space="preserve">               Safety Concept Description</t>
  </si>
  <si>
    <t xml:space="preserve">               Common Mode Analysis</t>
  </si>
  <si>
    <t>Ven 14/04/23</t>
  </si>
  <si>
    <t xml:space="preserve">               Internal Hazard Analysis</t>
  </si>
  <si>
    <t>Lun 17/04/23</t>
  </si>
  <si>
    <t xml:space="preserve">               Safety Critical Element List</t>
  </si>
  <si>
    <t>Mar 18/04/23</t>
  </si>
  <si>
    <t xml:space="preserve">               Preliminary EMI/Lightning dormant failure Analysis</t>
  </si>
  <si>
    <t xml:space="preserve">               Compliance Matrix (ERS + TNX)</t>
  </si>
  <si>
    <t xml:space="preserve">               Prise en compte Points retex SAF APQP</t>
  </si>
  <si>
    <t>Jeu 11/05/23</t>
  </si>
  <si>
    <t xml:space="preserve">      Activités Ingénieurs Produits</t>
  </si>
  <si>
    <t>114 jours</t>
  </si>
  <si>
    <t>Ven 02/06/23</t>
  </si>
  <si>
    <t>13 jours</t>
  </si>
  <si>
    <t xml:space="preserve">         Absence MLI</t>
  </si>
  <si>
    <t>Jeu 09/03/23</t>
  </si>
  <si>
    <t>Jeu 23/03/23</t>
  </si>
  <si>
    <t>150;151;166</t>
  </si>
  <si>
    <t xml:space="preserve">         Rédaction livrables KoM+1</t>
  </si>
  <si>
    <t xml:space="preserve">            CMP</t>
  </si>
  <si>
    <t xml:space="preserve">            Valid. Plan</t>
  </si>
  <si>
    <t xml:space="preserve">            Verif. Plan</t>
  </si>
  <si>
    <t xml:space="preserve">         Essais de Derisk</t>
  </si>
  <si>
    <t>40 jours</t>
  </si>
  <si>
    <t>Mar 17/01/23</t>
  </si>
  <si>
    <t xml:space="preserve">            1. Derisk CEM (dielectric strength)</t>
  </si>
  <si>
    <t xml:space="preserve">               TP essai dérisk CEM</t>
  </si>
  <si>
    <t>187;147</t>
  </si>
  <si>
    <t xml:space="preserve">            2. Derisk Endurance T°C</t>
  </si>
  <si>
    <t xml:space="preserve">               STB MEL dérisk End. T°C (moyens + clim)</t>
  </si>
  <si>
    <t>Mer 18/01/23</t>
  </si>
  <si>
    <t>145;273</t>
  </si>
  <si>
    <t xml:space="preserve">               TP essai dérisk End. T°C</t>
  </si>
  <si>
    <t>Mar 07/03/23</t>
  </si>
  <si>
    <t>144;22;147</t>
  </si>
  <si>
    <t xml:space="preserve">            3. Derisk GunFire</t>
  </si>
  <si>
    <t>Lun 06/03/23</t>
  </si>
  <si>
    <t xml:space="preserve">               TP essai dérisk Gun Fire + Prépa Essai</t>
  </si>
  <si>
    <t>145;272;153</t>
  </si>
  <si>
    <t xml:space="preserve">         Spécifications</t>
  </si>
  <si>
    <t>54 jours</t>
  </si>
  <si>
    <t xml:space="preserve">            PRS TRIM LON</t>
  </si>
  <si>
    <t>18 jours</t>
  </si>
  <si>
    <t>196;199;152;235</t>
  </si>
  <si>
    <t xml:space="preserve">            Déclinaison PRS vers BRS</t>
  </si>
  <si>
    <t>Mar 28/03/23</t>
  </si>
  <si>
    <t>152;135</t>
  </si>
  <si>
    <t xml:space="preserve">            PRS TRIM LAT</t>
  </si>
  <si>
    <t>Mer 29/03/23</t>
  </si>
  <si>
    <t>150;135</t>
  </si>
  <si>
    <t>197;157</t>
  </si>
  <si>
    <t xml:space="preserve">            CTS MOTOR GRADIENT</t>
  </si>
  <si>
    <t>268;198;150;239</t>
  </si>
  <si>
    <t xml:space="preserve">            PRS TRIM COLL</t>
  </si>
  <si>
    <t>15 jours</t>
  </si>
  <si>
    <t>22;147</t>
  </si>
  <si>
    <t>33 jours</t>
  </si>
  <si>
    <t xml:space="preserve">            PRS TRIM YAW</t>
  </si>
  <si>
    <t xml:space="preserve">            CTS MOTOR FRICTION</t>
  </si>
  <si>
    <t>166;154</t>
  </si>
  <si>
    <t xml:space="preserve">         V&amp;V</t>
  </si>
  <si>
    <t xml:space="preserve">            Validation Matrix TRIM LON</t>
  </si>
  <si>
    <t>Mer 05/04/23</t>
  </si>
  <si>
    <t xml:space="preserve">            Validation Matrix TRIM LAT</t>
  </si>
  <si>
    <t xml:space="preserve">            Verification Matrix TRIM LON</t>
  </si>
  <si>
    <t xml:space="preserve">            Verification Matrix TRIM LAT</t>
  </si>
  <si>
    <t xml:space="preserve">            Validation Matrix TRIM COLL</t>
  </si>
  <si>
    <t xml:space="preserve">            Validation Matrix TRIM YAW</t>
  </si>
  <si>
    <t xml:space="preserve">            Verification Matrix TRIM COLL</t>
  </si>
  <si>
    <t>Lun 19/12/22</t>
  </si>
  <si>
    <t xml:space="preserve">            Verification Matrix TRIM YAW</t>
  </si>
  <si>
    <t>Ven 16/12/22</t>
  </si>
  <si>
    <t xml:space="preserve">         Justification</t>
  </si>
  <si>
    <t>39 jours</t>
  </si>
  <si>
    <t xml:space="preserve">            Analyse fonctionnelle</t>
  </si>
  <si>
    <t>155;135</t>
  </si>
  <si>
    <t xml:space="preserve">            Design Performance Analysis</t>
  </si>
  <si>
    <t>Jeu 25/05/23</t>
  </si>
  <si>
    <t xml:space="preserve">            ICD Méca &amp; Elec</t>
  </si>
  <si>
    <t xml:space="preserve">         Support MEL</t>
  </si>
  <si>
    <t xml:space="preserve">            STB maj banc B525 (besoin)</t>
  </si>
  <si>
    <t xml:space="preserve">            STB bancs Qualif (harnais, maj baies mobiles)</t>
  </si>
  <si>
    <t xml:space="preserve">            Analyse Rapports essais dérisk</t>
  </si>
  <si>
    <t xml:space="preserve">         APQP</t>
  </si>
  <si>
    <t>104 jours</t>
  </si>
  <si>
    <t xml:space="preserve">            Retex classification</t>
  </si>
  <si>
    <t xml:space="preserve">            DFMEA</t>
  </si>
  <si>
    <t xml:space="preserve">         Revues</t>
  </si>
  <si>
    <t xml:space="preserve">            PV PDR Sermat</t>
  </si>
  <si>
    <t xml:space="preserve">            PV CDR Sermat</t>
  </si>
  <si>
    <t xml:space="preserve">            PV BPDR Carte Elec.</t>
  </si>
  <si>
    <t xml:space="preserve">            PV BDFR Carte Elec.</t>
  </si>
  <si>
    <t xml:space="preserve">            Revue de dossier de définition (DD)</t>
  </si>
  <si>
    <t xml:space="preserve">      Activités CEM</t>
  </si>
  <si>
    <t>81 jours</t>
  </si>
  <si>
    <t xml:space="preserve">         1. Suivi Management</t>
  </si>
  <si>
    <t xml:space="preserve">            1.2 Pilotage / Suivi</t>
  </si>
  <si>
    <t xml:space="preserve">            1.5 Analyse Expert (Contrainte Client + Relecture + Validation)</t>
  </si>
  <si>
    <t xml:space="preserve">         5.1 Derisquage CEM (Dielectric Strength)</t>
  </si>
  <si>
    <t>22,75 jours</t>
  </si>
  <si>
    <t xml:space="preserve">            5.1.1 Support TP Derisk Dielectric Strength</t>
  </si>
  <si>
    <t>2,5 jours</t>
  </si>
  <si>
    <t xml:space="preserve">            5.1.2 Essai dérisk CEM Dielectric Strenght (IN-SITU)</t>
  </si>
  <si>
    <t xml:space="preserve">            5.1.3 Suivi technique métier (IN-SITU) </t>
  </si>
  <si>
    <t>Mer 01/03/23</t>
  </si>
  <si>
    <t xml:space="preserve">            5.1.4. Analyse CR Labo (IN SITU)</t>
  </si>
  <si>
    <t>1,25 jours</t>
  </si>
  <si>
    <t>Jeu 02/03/23</t>
  </si>
  <si>
    <t>Ven 03/03/23</t>
  </si>
  <si>
    <t xml:space="preserve">            5.1.5. Analyser TR EMI/Foudre de conception</t>
  </si>
  <si>
    <t xml:space="preserve">            5.1.6. Participation Expertises et Préconisations</t>
  </si>
  <si>
    <t xml:space="preserve">            5.1.7. Relecture Validation TR Derisk</t>
  </si>
  <si>
    <t xml:space="preserve">         4. Equipement Conception</t>
  </si>
  <si>
    <t xml:space="preserve">            Specification</t>
  </si>
  <si>
    <t>37 jours</t>
  </si>
  <si>
    <t xml:space="preserve">               Support PRS TRIM (ELEC/CEM)</t>
  </si>
  <si>
    <t xml:space="preserve">               4.1 Support CTS MOTOR</t>
  </si>
  <si>
    <t xml:space="preserve">               4.1 Support DEV MOTOR</t>
  </si>
  <si>
    <t xml:space="preserve">               4.2 Support BRS ELECTRONIC BOARD</t>
  </si>
  <si>
    <t>12,5 jours</t>
  </si>
  <si>
    <t>Mer 08/03/23</t>
  </si>
  <si>
    <t xml:space="preserve">            Support DEV Electronic Board</t>
  </si>
  <si>
    <t>75,25 jours</t>
  </si>
  <si>
    <t xml:space="preserve">               4.3 Validation placement/routages carte</t>
  </si>
  <si>
    <t>6,25 jours</t>
  </si>
  <si>
    <t xml:space="preserve">               4.4 Dossier de justification de la conception Foudre et RF</t>
  </si>
  <si>
    <t>193;199</t>
  </si>
  <si>
    <t xml:space="preserve">               4.5 Analyse DJD Electronic Board (VLN)</t>
  </si>
  <si>
    <t xml:space="preserve">         3. Equipement EMI et Foudre</t>
  </si>
  <si>
    <t xml:space="preserve">            3.2 Architecture globale Equipement TRIM</t>
  </si>
  <si>
    <t xml:space="preserve">            3.3 Préconisation câblage du TRIM</t>
  </si>
  <si>
    <t>7,5 jours</t>
  </si>
  <si>
    <t xml:space="preserve">         2. Définition banc charge Equipement pour les EMI/Foudre/CEM</t>
  </si>
  <si>
    <t xml:space="preserve">            2.1 Participation et Validation STB banc (au sens besoin de tests)</t>
  </si>
  <si>
    <t xml:space="preserve">            2.2 Définition/ dimensionnement des protections banc</t>
  </si>
  <si>
    <t xml:space="preserve">            2.3 STB Boîtes de protections</t>
  </si>
  <si>
    <t xml:space="preserve">            2.4 STB Harnais</t>
  </si>
  <si>
    <t xml:space="preserve">            2.18 Intégration et valid fonctionnelle Banc + Protections pour les EMI/Foudre/CEM</t>
  </si>
  <si>
    <t xml:space="preserve">            2.19 Recette banc pour les essais sur l'Equipement</t>
  </si>
  <si>
    <t xml:space="preserve">      Activités Electronic Board (VLN) _v0</t>
  </si>
  <si>
    <t>80 jours</t>
  </si>
  <si>
    <t xml:space="preserve">         1. Specification</t>
  </si>
  <si>
    <t>Lun 02/01/23</t>
  </si>
  <si>
    <t xml:space="preserve">            1.1 Déclinaison PRS vers CTS (team PRD)</t>
  </si>
  <si>
    <t xml:space="preserve">            1.2 BRS ELECTRONIC BOARD</t>
  </si>
  <si>
    <t xml:space="preserve">         2. Design Carte</t>
  </si>
  <si>
    <t xml:space="preserve">            2.1 Analyse d'impacts modifs CEM</t>
  </si>
  <si>
    <t xml:space="preserve">            2.2 Traçabilité</t>
  </si>
  <si>
    <t>Lun 23/01/23</t>
  </si>
  <si>
    <t xml:space="preserve">            2.3 BDDD</t>
  </si>
  <si>
    <t>Mar 24/01/23</t>
  </si>
  <si>
    <t xml:space="preserve">            2.4 Schéma</t>
  </si>
  <si>
    <t>223;201</t>
  </si>
  <si>
    <t xml:space="preserve">            2.5 BVM</t>
  </si>
  <si>
    <t>Jeu 16/02/23</t>
  </si>
  <si>
    <t xml:space="preserve">            2.6 BVP</t>
  </si>
  <si>
    <t xml:space="preserve">            2.7 Mise au Point</t>
  </si>
  <si>
    <t xml:space="preserve">            2.8 Vérification Formelle</t>
  </si>
  <si>
    <t xml:space="preserve">            2.9 Revues (BPDR / BDDR / BDFR (+RDI et RFI) / BVRR / BCR)</t>
  </si>
  <si>
    <t xml:space="preserve">         3. Suivi / Qualité</t>
  </si>
  <si>
    <t>18,75 jours</t>
  </si>
  <si>
    <t>Ven 13/01/23</t>
  </si>
  <si>
    <t xml:space="preserve">            3.1 Suivi BE pour P&amp;R</t>
  </si>
  <si>
    <t>Jeu 22/12/22</t>
  </si>
  <si>
    <t xml:space="preserve">            3.2 Suivi SERMAT pour cohérence Elec. (Noise Filt. + HES)</t>
  </si>
  <si>
    <t xml:space="preserve">            3.3 Suivi Produit pour Intégration / Support</t>
  </si>
  <si>
    <t xml:space="preserve">            3.4 Qualité Dev.</t>
  </si>
  <si>
    <t xml:space="preserve">      Activités Electronic Board (VLN) _v1</t>
  </si>
  <si>
    <t xml:space="preserve">            BRS (Spécification carte)</t>
  </si>
  <si>
    <t>83 jours?</t>
  </si>
  <si>
    <t>Mer 15/02/23</t>
  </si>
  <si>
    <t>Ven 16/06/23</t>
  </si>
  <si>
    <t xml:space="preserve">            BVVM (traça)</t>
  </si>
  <si>
    <t>Ven 31/03/23</t>
  </si>
  <si>
    <t xml:space="preserve">            Analyse impacte modifs CEM</t>
  </si>
  <si>
    <t xml:space="preserve">            Suivi SERMAT pour cohérence Elec</t>
  </si>
  <si>
    <t>45 jours</t>
  </si>
  <si>
    <t xml:space="preserve">            BDDD + BSCM (justification design) préliminaire</t>
  </si>
  <si>
    <t xml:space="preserve">            Sécurisation BOM</t>
  </si>
  <si>
    <t xml:space="preserve">            Fiche pré-indus R24</t>
  </si>
  <si>
    <t>51 jours</t>
  </si>
  <si>
    <t xml:space="preserve">            Migration carte Damping</t>
  </si>
  <si>
    <t xml:space="preserve">            Création dossier PLM + ZUKEN ( 1 interco + 5 Damping)</t>
  </si>
  <si>
    <t xml:space="preserve">            Revue BPDR</t>
  </si>
  <si>
    <t xml:space="preserve">            BDDD + BSCM + PSA (justification design)</t>
  </si>
  <si>
    <t>20 jours?</t>
  </si>
  <si>
    <t xml:space="preserve">            Schéma ZUKEN</t>
  </si>
  <si>
    <t>20 jours</t>
  </si>
  <si>
    <t xml:space="preserve">            Maj BVVM pour verif</t>
  </si>
  <si>
    <t xml:space="preserve">            Revue de schéma</t>
  </si>
  <si>
    <t xml:space="preserve">            SMTC cartes</t>
  </si>
  <si>
    <t>Ven 28/04/23</t>
  </si>
  <si>
    <t xml:space="preserve">            RCS cartes</t>
  </si>
  <si>
    <t xml:space="preserve">            Revue de début d'implantation (RDI)</t>
  </si>
  <si>
    <t xml:space="preserve">            Revue BDDR</t>
  </si>
  <si>
    <t xml:space="preserve">            Lancement appro composants</t>
  </si>
  <si>
    <t>9 jours?</t>
  </si>
  <si>
    <t xml:space="preserve">            Placement / routage</t>
  </si>
  <si>
    <t xml:space="preserve">            BVP (fiche verif)</t>
  </si>
  <si>
    <t xml:space="preserve">            Revue de fin d'implantation (RFI)</t>
  </si>
  <si>
    <t>12 jours</t>
  </si>
  <si>
    <t xml:space="preserve">            Revue BDFR</t>
  </si>
  <si>
    <t>259;23</t>
  </si>
  <si>
    <t xml:space="preserve">         Fabrication MKP</t>
  </si>
  <si>
    <t>50 jours</t>
  </si>
  <si>
    <t>Lun 19/06/23</t>
  </si>
  <si>
    <t>Mar 29/08/23</t>
  </si>
  <si>
    <t>260;261</t>
  </si>
  <si>
    <t xml:space="preserve">         Mise au point carte</t>
  </si>
  <si>
    <t>Mer 30/08/23</t>
  </si>
  <si>
    <t>Mer 27/09/23</t>
  </si>
  <si>
    <t xml:space="preserve">         Maj BVVM pour entrée en vérif</t>
  </si>
  <si>
    <t xml:space="preserve">         Suivi Produit pour intégration</t>
  </si>
  <si>
    <t>Jeu 28/09/23</t>
  </si>
  <si>
    <t xml:space="preserve">         Revue BVVR</t>
  </si>
  <si>
    <t>10 jours?</t>
  </si>
  <si>
    <t>Lun 02/10/23</t>
  </si>
  <si>
    <t>Ven 13/10/23</t>
  </si>
  <si>
    <t xml:space="preserve">         Vérification formelle</t>
  </si>
  <si>
    <t>Lun 16/10/23</t>
  </si>
  <si>
    <t>Lun 11/12/23</t>
  </si>
  <si>
    <t xml:space="preserve">         Revue BCR</t>
  </si>
  <si>
    <t>Mar 12/12/23</t>
  </si>
  <si>
    <t>Jeu 14/12/23</t>
  </si>
  <si>
    <t xml:space="preserve">         Qualité VLN</t>
  </si>
  <si>
    <t>1 jour?</t>
  </si>
  <si>
    <t xml:space="preserve">         Activités SERMAT</t>
  </si>
  <si>
    <t xml:space="preserve">            Conception Moteurs (SERMAT)</t>
  </si>
  <si>
    <t>Mer 14/06/23</t>
  </si>
  <si>
    <t xml:space="preserve">         Activités Maxon</t>
  </si>
  <si>
    <t xml:space="preserve">            Echanges Moteur damper (MAXON)</t>
  </si>
  <si>
    <t>Mar 21/02/23</t>
  </si>
  <si>
    <t xml:space="preserve">            Activités MEL</t>
  </si>
  <si>
    <t>82 jours</t>
  </si>
  <si>
    <t xml:space="preserve">               Rassembler ME essai dérisk GunFire (=ME Vib NG)</t>
  </si>
  <si>
    <t xml:space="preserve">               MAJ ME Endurance derisk en T°C</t>
  </si>
  <si>
    <t xml:space="preserve">                Upgrade Banc B525 + Baies Mobiles</t>
  </si>
  <si>
    <t xml:space="preserve">            Activités ESSAIS</t>
  </si>
  <si>
    <t xml:space="preserve">               Phase dérisk (Produit)</t>
  </si>
  <si>
    <t xml:space="preserve">                  Réserv. créneau labo essai GunFire</t>
  </si>
  <si>
    <t>25 jours</t>
  </si>
  <si>
    <t xml:space="preserve">                  Essai dérisk GunFire</t>
  </si>
  <si>
    <t xml:space="preserve">                  Essai dérisk endurance température</t>
  </si>
  <si>
    <t>273;145</t>
  </si>
  <si>
    <t xml:space="preserve">                  Analyse &amp; Rapport essai dérisk</t>
  </si>
  <si>
    <t>NO</t>
  </si>
  <si>
    <t>YES</t>
  </si>
  <si>
    <t>SELECT FOR REF</t>
  </si>
  <si>
    <t xml:space="preserve">REF </t>
  </si>
  <si>
    <t>REGLES D'AVANCEMENT</t>
  </si>
  <si>
    <t>POIDS</t>
  </si>
  <si>
    <t>SELECT FOR AVANCEMENT PHYSIQUE</t>
  </si>
  <si>
    <t>%</t>
  </si>
  <si>
    <t xml:space="preserve">NIVEAU </t>
  </si>
  <si>
    <t>A</t>
  </si>
  <si>
    <t>B</t>
  </si>
  <si>
    <t>C</t>
  </si>
  <si>
    <t>saisie</t>
  </si>
  <si>
    <t>automatique</t>
  </si>
  <si>
    <t>REF</t>
  </si>
  <si>
    <t>tbd</t>
  </si>
  <si>
    <t>n°</t>
  </si>
  <si>
    <t>Progress</t>
  </si>
  <si>
    <t>Commentaires</t>
  </si>
  <si>
    <t>Action</t>
  </si>
  <si>
    <t>#1</t>
  </si>
  <si>
    <t>#2</t>
  </si>
  <si>
    <t>#3</t>
  </si>
  <si>
    <t>#4</t>
  </si>
  <si>
    <t>#5</t>
  </si>
  <si>
    <t>Niveau 1</t>
  </si>
  <si>
    <t>Niveau 2</t>
  </si>
  <si>
    <t>Niveau 3</t>
  </si>
  <si>
    <t>Design Préliminaire</t>
  </si>
  <si>
    <t xml:space="preserve">   CAD (CAO / PLM)</t>
  </si>
  <si>
    <t>Règles d'avancement</t>
  </si>
  <si>
    <t xml:space="preserve">Niveau </t>
  </si>
  <si>
    <t>ACTIVITE</t>
  </si>
  <si>
    <t>AVANCEMENT SAISIE (Niveau 3)</t>
  </si>
  <si>
    <t>AVANCEMENT CONSOLIDE (Niveau 1 et 2)</t>
  </si>
  <si>
    <t>REFERENCE NIVEAU 1</t>
  </si>
  <si>
    <t>POIDS
NIVEAU 2 et 3</t>
  </si>
  <si>
    <t>RANG DU NIVEAU 1</t>
  </si>
  <si>
    <t>RANG DU NIVEAU 2</t>
  </si>
  <si>
    <t>avancement pondéré unitaire
NIVEAU 3</t>
  </si>
  <si>
    <t>SOMME_POIDS conditionnée
NIVEAUX 1 &amp; 2</t>
  </si>
  <si>
    <t>TOTAL REF</t>
  </si>
  <si>
    <t>avancement pondéré unitaire
NIVEAU 2</t>
  </si>
  <si>
    <t>Somme totale Avancement x Poids NIVEAU 2</t>
  </si>
  <si>
    <t>Somme totale Avancement x poids NIVEAU 1</t>
  </si>
  <si>
    <t>Avancement consolidé Niveau 2</t>
  </si>
  <si>
    <t>Avancement consolidé Niveau 1</t>
  </si>
  <si>
    <t>REGLES D'AVANCEMENT NIVEAU 3</t>
  </si>
  <si>
    <t xml:space="preserve">NIVEAU 4 5 6 </t>
  </si>
  <si>
    <t>CHOIX</t>
  </si>
  <si>
    <t>x</t>
  </si>
  <si>
    <t>TYPE SAISIE</t>
  </si>
  <si>
    <t>check for verif</t>
  </si>
  <si>
    <t>DATE CONTRAT</t>
  </si>
  <si>
    <t>X</t>
  </si>
  <si>
    <t># CONTRAT</t>
  </si>
  <si>
    <t>OTD</t>
  </si>
  <si>
    <t>CUMUL CONTRAT</t>
  </si>
  <si>
    <t>CUMUL OTD</t>
  </si>
  <si>
    <t>PLANNIFICATION</t>
  </si>
  <si>
    <t>SELECTION</t>
  </si>
  <si>
    <t># PLANIF M-1</t>
  </si>
  <si>
    <t>CUMUL M-1</t>
  </si>
  <si>
    <t># PLANIF courant</t>
  </si>
  <si>
    <t>CUMUL PLANIF courant</t>
  </si>
  <si>
    <t>/!\                MACHINERIE   OTD         (NE PAS MODIFIER)               /!\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</si>
  <si>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</si>
  <si>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</si>
  <si>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</si>
  <si>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</si>
  <si>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</si>
  <si>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</si>
  <si>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</si>
  <si>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</si>
  <si>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</si>
  <si>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</si>
  <si>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</si>
  <si>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</si>
  <si>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PLANIFIEE (M - 1)</t>
  </si>
  <si>
    <t>DATE PLANIFIEE (M)</t>
  </si>
  <si>
    <t>XX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</si>
  <si>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</si>
  <si>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</si>
  <si>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</si>
  <si>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</si>
  <si>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</si>
  <si>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</si>
  <si>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</si>
  <si>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</si>
  <si>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</si>
  <si>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</si>
  <si>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</si>
  <si>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</si>
  <si>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</si>
  <si>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</si>
  <si>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</si>
  <si>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</si>
  <si>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</si>
  <si>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</si>
  <si>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</si>
  <si>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</si>
  <si>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</si>
  <si>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</si>
  <si>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</si>
  <si>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</si>
  <si>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</si>
  <si>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</si>
  <si>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</si>
  <si>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</si>
  <si>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</si>
  <si>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</si>
  <si>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</si>
  <si>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</si>
  <si>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</si>
  <si>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</si>
  <si>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</si>
  <si>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</si>
  <si>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</si>
  <si>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</si>
  <si>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</si>
  <si>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</si>
  <si>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</si>
  <si>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</si>
  <si>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</si>
  <si>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</si>
  <si>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</si>
  <si>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</si>
  <si>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</si>
  <si>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Année</t>
  </si>
  <si>
    <t>(A adapter….)</t>
  </si>
  <si>
    <t>Colonne1</t>
  </si>
  <si>
    <t>numéro de semaine</t>
  </si>
  <si>
    <t xml:space="preserve">SEMAINE </t>
  </si>
  <si>
    <t>CALCUL EN NB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</si>
</sst>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363636"/>
      <name val="Calibri"/>
      <family val="2"/>
      <scheme val="minor"/>
    </font>
    <font>
      <b/>
      <sz val="10"/>
      <color rgb="FF1F497D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ED1C24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color rgb="FFED7D3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rgb="FFED1C24"/>
      <name val="Calibri"/>
      <family val="2"/>
      <scheme val="minor"/>
    </font>
    <font>
      <b/>
      <sz val="12"/>
      <color rgb="FF363636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66"/>
      <name val="Calibri"/>
      <family val="2"/>
      <scheme val="minor"/>
    </font>
    <font>
      <b/>
      <sz val="9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mbria"/>
      <family val="1"/>
    </font>
    <font>
      <sz val="8"/>
      <name val="Cambria"/>
      <family val="1"/>
    </font>
    <font>
      <b/>
      <sz val="10"/>
      <name val="Cambria"/>
      <family val="1"/>
    </font>
    <font>
      <sz val="11"/>
      <color indexed="9"/>
      <name val="Arial"/>
      <family val="2"/>
    </font>
    <font>
      <b/>
      <sz val="14"/>
      <color indexed="11"/>
      <name val="Wingdings"/>
      <charset val="2"/>
    </font>
    <font>
      <sz val="10"/>
      <color rgb="FFFF0000"/>
      <name val="Cambria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757070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EBDFF"/>
        <bgColor indexed="64"/>
      </patternFill>
    </fill>
    <fill>
      <patternFill patternType="solid">
        <fgColor rgb="FF8C3FC5"/>
        <bgColor indexed="64"/>
      </patternFill>
    </fill>
    <fill>
      <patternFill patternType="solid">
        <fgColor rgb="FF8377DB"/>
        <bgColor indexed="64"/>
      </patternFill>
    </fill>
    <fill>
      <patternFill patternType="solid">
        <fgColor rgb="FFB28BFF"/>
        <bgColor indexed="64"/>
      </patternFill>
    </fill>
    <fill>
      <patternFill patternType="solid">
        <fgColor rgb="FFCF9FFF"/>
        <bgColor indexed="64"/>
      </patternFill>
    </fill>
    <fill>
      <patternFill patternType="solid">
        <fgColor rgb="FFFFF200"/>
        <bgColor indexed="64"/>
      </patternFill>
    </fill>
    <fill>
      <patternFill patternType="solid">
        <fgColor rgb="FFAEABAB"/>
        <bgColor indexed="64"/>
      </patternFill>
    </fill>
    <fill>
      <patternFill patternType="solid">
        <fgColor rgb="FFBF9000"/>
        <bgColor indexed="64"/>
      </patternFill>
    </fill>
    <fill>
      <patternFill patternType="solid">
        <fgColor rgb="FFCDB371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5DBFF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rgb="FF61C0CD"/>
        <bgColor indexed="64"/>
      </patternFill>
    </fill>
    <fill>
      <patternFill patternType="solid">
        <fgColor rgb="FF9CD8E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8E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lightUp">
        <bgColor theme="4" tint="0.5999633777886288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9" fontId="31" fillId="0" borderId="0" applyFont="0" applyFill="0" applyBorder="0" applyAlignment="0" applyProtection="0"/>
  </cellStyleXfs>
  <cellXfs count="356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right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9" fontId="4" fillId="3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right" vertical="center" wrapText="1"/>
    </xf>
    <xf numFmtId="9" fontId="5" fillId="6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right" vertical="center" wrapText="1"/>
    </xf>
    <xf numFmtId="9" fontId="7" fillId="7" borderId="1" xfId="0" applyNumberFormat="1" applyFont="1" applyFill="1" applyBorder="1" applyAlignment="1">
      <alignment horizontal="center" vertical="center" wrapText="1"/>
    </xf>
    <xf numFmtId="9" fontId="6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right" vertical="center" wrapText="1"/>
    </xf>
    <xf numFmtId="0" fontId="5" fillId="9" borderId="1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right" vertical="center" wrapText="1"/>
    </xf>
    <xf numFmtId="9" fontId="5" fillId="9" borderId="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vertical="center" wrapText="1"/>
    </xf>
    <xf numFmtId="0" fontId="5" fillId="10" borderId="1" xfId="0" applyFont="1" applyFill="1" applyBorder="1" applyAlignment="1">
      <alignment horizontal="right" vertical="center" wrapText="1"/>
    </xf>
    <xf numFmtId="9" fontId="5" fillId="10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right" vertical="center" wrapText="1"/>
    </xf>
    <xf numFmtId="9" fontId="7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vertical="center" wrapText="1"/>
    </xf>
    <xf numFmtId="0" fontId="5" fillId="12" borderId="1" xfId="0" applyFont="1" applyFill="1" applyBorder="1" applyAlignment="1">
      <alignment horizontal="right" vertical="center" wrapText="1"/>
    </xf>
    <xf numFmtId="9" fontId="5" fillId="12" borderId="1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horizontal="right" vertical="center" wrapText="1"/>
    </xf>
    <xf numFmtId="9" fontId="5" fillId="13" borderId="1" xfId="0" applyNumberFormat="1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vertical="center" wrapText="1"/>
    </xf>
    <xf numFmtId="0" fontId="5" fillId="14" borderId="1" xfId="0" applyFont="1" applyFill="1" applyBorder="1" applyAlignment="1">
      <alignment horizontal="right" vertical="center" wrapText="1"/>
    </xf>
    <xf numFmtId="9" fontId="5" fillId="14" borderId="1" xfId="0" applyNumberFormat="1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vertical="center" wrapText="1"/>
    </xf>
    <xf numFmtId="0" fontId="1" fillId="15" borderId="1" xfId="0" applyFont="1" applyFill="1" applyBorder="1" applyAlignment="1">
      <alignment vertical="center" wrapText="1"/>
    </xf>
    <xf numFmtId="0" fontId="3" fillId="15" borderId="1" xfId="0" applyFont="1" applyFill="1" applyBorder="1" applyAlignment="1">
      <alignment horizontal="right" vertical="center" wrapText="1"/>
    </xf>
    <xf numFmtId="9" fontId="3" fillId="15" borderId="1" xfId="0" applyNumberFormat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horizontal="right" vertical="center" wrapText="1"/>
    </xf>
    <xf numFmtId="9" fontId="7" fillId="15" borderId="1" xfId="0" applyNumberFormat="1" applyFont="1" applyFill="1" applyBorder="1" applyAlignment="1">
      <alignment horizontal="center" vertical="center" wrapText="1"/>
    </xf>
    <xf numFmtId="9" fontId="4" fillId="15" borderId="1" xfId="0" applyNumberFormat="1" applyFont="1" applyFill="1" applyBorder="1" applyAlignment="1">
      <alignment horizontal="center" vertical="center" wrapText="1"/>
    </xf>
    <xf numFmtId="9" fontId="10" fillId="15" borderId="1" xfId="0" applyNumberFormat="1" applyFont="1" applyFill="1" applyBorder="1" applyAlignment="1">
      <alignment horizontal="center" vertical="center" wrapText="1"/>
    </xf>
    <xf numFmtId="9" fontId="4" fillId="11" borderId="1" xfId="0" applyNumberFormat="1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vertical="center" wrapText="1"/>
    </xf>
    <xf numFmtId="0" fontId="4" fillId="17" borderId="1" xfId="0" applyFont="1" applyFill="1" applyBorder="1" applyAlignment="1">
      <alignment horizontal="right" vertical="center" wrapText="1"/>
    </xf>
    <xf numFmtId="9" fontId="4" fillId="17" borderId="1" xfId="0" applyNumberFormat="1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vertical="center" wrapText="1"/>
    </xf>
    <xf numFmtId="0" fontId="1" fillId="18" borderId="1" xfId="0" applyFont="1" applyFill="1" applyBorder="1" applyAlignment="1">
      <alignment vertical="center" wrapText="1"/>
    </xf>
    <xf numFmtId="0" fontId="5" fillId="18" borderId="1" xfId="0" applyFont="1" applyFill="1" applyBorder="1" applyAlignment="1">
      <alignment horizontal="right" vertical="center" wrapText="1"/>
    </xf>
    <xf numFmtId="9" fontId="5" fillId="18" borderId="1" xfId="0" applyNumberFormat="1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vertical="center" wrapText="1"/>
    </xf>
    <xf numFmtId="0" fontId="12" fillId="20" borderId="1" xfId="0" applyFont="1" applyFill="1" applyBorder="1" applyAlignment="1">
      <alignment vertical="center" wrapText="1"/>
    </xf>
    <xf numFmtId="0" fontId="4" fillId="19" borderId="1" xfId="0" applyFont="1" applyFill="1" applyBorder="1" applyAlignment="1">
      <alignment horizontal="right" vertical="center" wrapText="1"/>
    </xf>
    <xf numFmtId="9" fontId="4" fillId="19" borderId="1" xfId="0" applyNumberFormat="1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vertical="center" wrapText="1"/>
    </xf>
    <xf numFmtId="0" fontId="1" fillId="21" borderId="1" xfId="0" applyFont="1" applyFill="1" applyBorder="1" applyAlignment="1">
      <alignment vertical="center" wrapText="1"/>
    </xf>
    <xf numFmtId="0" fontId="5" fillId="21" borderId="1" xfId="0" applyFont="1" applyFill="1" applyBorder="1" applyAlignment="1">
      <alignment horizontal="right" vertical="center" wrapText="1"/>
    </xf>
    <xf numFmtId="9" fontId="5" fillId="21" borderId="1" xfId="0" applyNumberFormat="1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vertical="center" wrapText="1"/>
    </xf>
    <xf numFmtId="0" fontId="4" fillId="22" borderId="1" xfId="0" applyFont="1" applyFill="1" applyBorder="1" applyAlignment="1">
      <alignment horizontal="right" vertical="center" wrapText="1"/>
    </xf>
    <xf numFmtId="9" fontId="7" fillId="22" borderId="1" xfId="0" applyNumberFormat="1" applyFont="1" applyFill="1" applyBorder="1" applyAlignment="1">
      <alignment horizontal="center" vertical="center" wrapText="1"/>
    </xf>
    <xf numFmtId="9" fontId="4" fillId="22" borderId="1" xfId="0" applyNumberFormat="1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vertical="center" wrapText="1"/>
    </xf>
    <xf numFmtId="0" fontId="4" fillId="23" borderId="1" xfId="0" applyFont="1" applyFill="1" applyBorder="1" applyAlignment="1">
      <alignment horizontal="right" vertical="center" wrapText="1"/>
    </xf>
    <xf numFmtId="9" fontId="7" fillId="23" borderId="1" xfId="0" applyNumberFormat="1" applyFont="1" applyFill="1" applyBorder="1" applyAlignment="1">
      <alignment horizontal="center" vertical="center" wrapText="1"/>
    </xf>
    <xf numFmtId="9" fontId="4" fillId="23" borderId="1" xfId="0" applyNumberFormat="1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vertical="center" wrapText="1"/>
    </xf>
    <xf numFmtId="0" fontId="1" fillId="24" borderId="1" xfId="0" applyFont="1" applyFill="1" applyBorder="1" applyAlignment="1">
      <alignment vertical="center" wrapText="1"/>
    </xf>
    <xf numFmtId="0" fontId="5" fillId="24" borderId="1" xfId="0" applyFont="1" applyFill="1" applyBorder="1" applyAlignment="1">
      <alignment horizontal="right" vertical="center" wrapText="1"/>
    </xf>
    <xf numFmtId="9" fontId="5" fillId="24" borderId="1" xfId="0" applyNumberFormat="1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vertical="center" wrapText="1"/>
    </xf>
    <xf numFmtId="0" fontId="5" fillId="25" borderId="1" xfId="0" applyFont="1" applyFill="1" applyBorder="1" applyAlignment="1">
      <alignment horizontal="right" vertical="center" wrapText="1"/>
    </xf>
    <xf numFmtId="9" fontId="5" fillId="25" borderId="1" xfId="0" applyNumberFormat="1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vertical="center" wrapText="1"/>
    </xf>
    <xf numFmtId="0" fontId="4" fillId="26" borderId="1" xfId="0" applyFont="1" applyFill="1" applyBorder="1" applyAlignment="1">
      <alignment horizontal="right" vertical="center" wrapText="1"/>
    </xf>
    <xf numFmtId="9" fontId="7" fillId="26" borderId="1" xfId="0" applyNumberFormat="1" applyFont="1" applyFill="1" applyBorder="1" applyAlignment="1">
      <alignment horizontal="center" vertical="center" wrapText="1"/>
    </xf>
    <xf numFmtId="0" fontId="8" fillId="26" borderId="1" xfId="0" applyFont="1" applyFill="1" applyBorder="1" applyAlignment="1">
      <alignment horizontal="right" vertical="center" wrapText="1"/>
    </xf>
    <xf numFmtId="0" fontId="3" fillId="27" borderId="1" xfId="0" applyFont="1" applyFill="1" applyBorder="1" applyAlignment="1">
      <alignment vertical="center" wrapText="1"/>
    </xf>
    <xf numFmtId="0" fontId="3" fillId="27" borderId="1" xfId="0" applyFont="1" applyFill="1" applyBorder="1" applyAlignment="1">
      <alignment horizontal="right" vertical="center" wrapText="1"/>
    </xf>
    <xf numFmtId="9" fontId="3" fillId="27" borderId="1" xfId="0" applyNumberFormat="1" applyFont="1" applyFill="1" applyBorder="1" applyAlignment="1">
      <alignment horizontal="center" vertical="center" wrapText="1"/>
    </xf>
    <xf numFmtId="9" fontId="4" fillId="26" borderId="1" xfId="0" applyNumberFormat="1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vertical="center" wrapText="1"/>
    </xf>
    <xf numFmtId="0" fontId="1" fillId="30" borderId="1" xfId="0" applyFont="1" applyFill="1" applyBorder="1" applyAlignment="1">
      <alignment vertical="center" wrapText="1"/>
    </xf>
    <xf numFmtId="0" fontId="5" fillId="30" borderId="1" xfId="0" applyFont="1" applyFill="1" applyBorder="1" applyAlignment="1">
      <alignment horizontal="right" vertical="center" wrapText="1"/>
    </xf>
    <xf numFmtId="9" fontId="5" fillId="30" borderId="1" xfId="0" applyNumberFormat="1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vertical="center" wrapText="1"/>
    </xf>
    <xf numFmtId="0" fontId="5" fillId="31" borderId="1" xfId="0" applyFont="1" applyFill="1" applyBorder="1" applyAlignment="1">
      <alignment horizontal="right" vertical="center" wrapText="1"/>
    </xf>
    <xf numFmtId="9" fontId="5" fillId="31" borderId="1" xfId="0" applyNumberFormat="1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vertical="center" wrapText="1"/>
    </xf>
    <xf numFmtId="0" fontId="4" fillId="32" borderId="1" xfId="0" applyFont="1" applyFill="1" applyBorder="1" applyAlignment="1">
      <alignment horizontal="right" vertical="center" wrapText="1"/>
    </xf>
    <xf numFmtId="9" fontId="4" fillId="32" borderId="1" xfId="0" applyNumberFormat="1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vertical="center" wrapText="1"/>
    </xf>
    <xf numFmtId="0" fontId="3" fillId="33" borderId="1" xfId="0" applyFont="1" applyFill="1" applyBorder="1" applyAlignment="1">
      <alignment horizontal="right" vertical="center" wrapText="1"/>
    </xf>
    <xf numFmtId="9" fontId="3" fillId="33" borderId="1" xfId="0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right" vertical="center" wrapText="1"/>
    </xf>
    <xf numFmtId="9" fontId="13" fillId="7" borderId="1" xfId="0" applyNumberFormat="1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vertical="center" wrapText="1"/>
    </xf>
    <xf numFmtId="0" fontId="4" fillId="34" borderId="1" xfId="0" applyFont="1" applyFill="1" applyBorder="1" applyAlignment="1">
      <alignment horizontal="right" vertical="center" wrapText="1"/>
    </xf>
    <xf numFmtId="9" fontId="4" fillId="34" borderId="1" xfId="0" applyNumberFormat="1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vertical="center" wrapText="1"/>
    </xf>
    <xf numFmtId="0" fontId="4" fillId="35" borderId="1" xfId="0" applyFont="1" applyFill="1" applyBorder="1" applyAlignment="1">
      <alignment horizontal="right" vertical="center" wrapText="1"/>
    </xf>
    <xf numFmtId="9" fontId="4" fillId="35" borderId="1" xfId="0" applyNumberFormat="1" applyFont="1" applyFill="1" applyBorder="1" applyAlignment="1">
      <alignment horizontal="center" vertical="center" wrapText="1"/>
    </xf>
    <xf numFmtId="0" fontId="12" fillId="34" borderId="1" xfId="0" applyFont="1" applyFill="1" applyBorder="1" applyAlignment="1">
      <alignment horizontal="right" vertical="center" wrapText="1"/>
    </xf>
    <xf numFmtId="0" fontId="5" fillId="36" borderId="1" xfId="0" applyFont="1" applyFill="1" applyBorder="1" applyAlignment="1">
      <alignment vertical="center" wrapText="1"/>
    </xf>
    <xf numFmtId="0" fontId="1" fillId="36" borderId="1" xfId="0" applyFont="1" applyFill="1" applyBorder="1" applyAlignment="1">
      <alignment vertical="center" wrapText="1"/>
    </xf>
    <xf numFmtId="0" fontId="5" fillId="36" borderId="1" xfId="0" applyFont="1" applyFill="1" applyBorder="1" applyAlignment="1">
      <alignment horizontal="right" vertical="center" wrapText="1"/>
    </xf>
    <xf numFmtId="9" fontId="5" fillId="36" borderId="1" xfId="0" applyNumberFormat="1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vertical="center" wrapText="1"/>
    </xf>
    <xf numFmtId="0" fontId="3" fillId="34" borderId="1" xfId="0" applyFont="1" applyFill="1" applyBorder="1" applyAlignment="1">
      <alignment horizontal="right" vertical="center" wrapText="1"/>
    </xf>
    <xf numFmtId="9" fontId="3" fillId="34" borderId="1" xfId="0" applyNumberFormat="1" applyFont="1" applyFill="1" applyBorder="1" applyAlignment="1">
      <alignment horizontal="center" vertical="center" wrapText="1"/>
    </xf>
    <xf numFmtId="0" fontId="4" fillId="37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vertical="center" wrapText="1"/>
    </xf>
    <xf numFmtId="0" fontId="4" fillId="38" borderId="1" xfId="0" applyFont="1" applyFill="1" applyBorder="1" applyAlignment="1">
      <alignment horizontal="right" vertical="center" wrapText="1"/>
    </xf>
    <xf numFmtId="9" fontId="4" fillId="38" borderId="1" xfId="0" applyNumberFormat="1" applyFont="1" applyFill="1" applyBorder="1" applyAlignment="1">
      <alignment horizontal="center" vertical="center" wrapText="1"/>
    </xf>
    <xf numFmtId="0" fontId="8" fillId="38" borderId="1" xfId="0" applyFont="1" applyFill="1" applyBorder="1" applyAlignment="1">
      <alignment horizontal="right" vertical="center" wrapText="1"/>
    </xf>
    <xf numFmtId="0" fontId="5" fillId="39" borderId="1" xfId="0" applyFont="1" applyFill="1" applyBorder="1" applyAlignment="1">
      <alignment vertical="center" wrapText="1"/>
    </xf>
    <xf numFmtId="0" fontId="5" fillId="39" borderId="1" xfId="0" applyFont="1" applyFill="1" applyBorder="1" applyAlignment="1">
      <alignment horizontal="right" vertical="center" wrapText="1"/>
    </xf>
    <xf numFmtId="9" fontId="5" fillId="39" borderId="1" xfId="0" applyNumberFormat="1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vertical="center" wrapText="1"/>
    </xf>
    <xf numFmtId="0" fontId="4" fillId="40" borderId="1" xfId="0" applyFont="1" applyFill="1" applyBorder="1" applyAlignment="1">
      <alignment horizontal="right" vertical="center" wrapText="1"/>
    </xf>
    <xf numFmtId="9" fontId="4" fillId="40" borderId="1" xfId="0" applyNumberFormat="1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11" fillId="15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wrapText="1"/>
    </xf>
    <xf numFmtId="0" fontId="12" fillId="20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5" fillId="31" borderId="1" xfId="0" applyFont="1" applyFill="1" applyBorder="1" applyAlignment="1">
      <alignment horizontal="center" vertical="center" wrapText="1"/>
    </xf>
    <xf numFmtId="0" fontId="4" fillId="34" borderId="1" xfId="0" applyFont="1" applyFill="1" applyBorder="1" applyAlignment="1">
      <alignment horizontal="center" vertical="center" wrapText="1"/>
    </xf>
    <xf numFmtId="0" fontId="3" fillId="34" borderId="1" xfId="0" applyFont="1" applyFill="1" applyBorder="1" applyAlignment="1">
      <alignment horizontal="center" vertical="center" wrapText="1"/>
    </xf>
    <xf numFmtId="0" fontId="4" fillId="35" borderId="1" xfId="0" applyFont="1" applyFill="1" applyBorder="1" applyAlignment="1">
      <alignment horizontal="center" vertical="center" wrapText="1"/>
    </xf>
    <xf numFmtId="0" fontId="4" fillId="26" borderId="1" xfId="0" applyFont="1" applyFill="1" applyBorder="1" applyAlignment="1">
      <alignment horizontal="center" vertical="center" wrapText="1"/>
    </xf>
    <xf numFmtId="0" fontId="5" fillId="18" borderId="1" xfId="0" applyFont="1" applyFill="1" applyBorder="1" applyAlignment="1">
      <alignment horizontal="center" vertical="center" wrapText="1"/>
    </xf>
    <xf numFmtId="0" fontId="5" fillId="39" borderId="1" xfId="0" applyFont="1" applyFill="1" applyBorder="1" applyAlignment="1">
      <alignment horizontal="center" vertical="center" wrapText="1"/>
    </xf>
    <xf numFmtId="0" fontId="14" fillId="42" borderId="1" xfId="0" applyFont="1" applyFill="1" applyBorder="1" applyAlignment="1">
      <alignment horizontal="center" vertical="center" wrapText="1"/>
    </xf>
    <xf numFmtId="0" fontId="4" fillId="44" borderId="1" xfId="0" applyFont="1" applyFill="1" applyBorder="1" applyAlignment="1">
      <alignment horizontal="center" vertical="center" wrapText="1"/>
    </xf>
    <xf numFmtId="0" fontId="3" fillId="44" borderId="1" xfId="0" applyFont="1" applyFill="1" applyBorder="1" applyAlignment="1">
      <alignment horizontal="center" vertical="center" wrapText="1"/>
    </xf>
    <xf numFmtId="0" fontId="3" fillId="45" borderId="1" xfId="0" applyFont="1" applyFill="1" applyBorder="1" applyAlignment="1">
      <alignment horizontal="center" vertical="center" wrapText="1"/>
    </xf>
    <xf numFmtId="0" fontId="15" fillId="46" borderId="1" xfId="0" applyFont="1" applyFill="1" applyBorder="1" applyAlignment="1">
      <alignment horizontal="center" vertical="center" wrapText="1"/>
    </xf>
    <xf numFmtId="0" fontId="16" fillId="45" borderId="1" xfId="0" applyFont="1" applyFill="1" applyBorder="1" applyAlignment="1">
      <alignment horizontal="center" vertical="center" wrapText="1"/>
    </xf>
    <xf numFmtId="0" fontId="17" fillId="42" borderId="1" xfId="0" applyFont="1" applyFill="1" applyBorder="1" applyAlignment="1">
      <alignment horizontal="center" vertical="center" wrapText="1"/>
    </xf>
    <xf numFmtId="0" fontId="15" fillId="42" borderId="1" xfId="0" applyFont="1" applyFill="1" applyBorder="1" applyAlignment="1">
      <alignment vertical="center" wrapText="1"/>
    </xf>
    <xf numFmtId="0" fontId="18" fillId="42" borderId="1" xfId="0" applyFont="1" applyFill="1" applyBorder="1" applyAlignment="1">
      <alignment vertical="center" wrapText="1"/>
    </xf>
    <xf numFmtId="0" fontId="15" fillId="42" borderId="1" xfId="0" applyFont="1" applyFill="1" applyBorder="1" applyAlignment="1">
      <alignment horizontal="center" vertical="center" wrapText="1"/>
    </xf>
    <xf numFmtId="0" fontId="17" fillId="46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27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 wrapText="1"/>
    </xf>
    <xf numFmtId="0" fontId="4" fillId="32" borderId="1" xfId="0" applyFont="1" applyFill="1" applyBorder="1" applyAlignment="1">
      <alignment horizontal="center" vertical="center" wrapText="1"/>
    </xf>
    <xf numFmtId="0" fontId="3" fillId="33" borderId="1" xfId="0" applyFont="1" applyFill="1" applyBorder="1" applyAlignment="1">
      <alignment horizontal="center" vertical="center" wrapText="1"/>
    </xf>
    <xf numFmtId="0" fontId="4" fillId="38" borderId="1" xfId="0" applyFont="1" applyFill="1" applyBorder="1" applyAlignment="1">
      <alignment horizontal="center" vertical="center" wrapText="1"/>
    </xf>
    <xf numFmtId="0" fontId="4" fillId="40" borderId="1" xfId="0" applyFont="1" applyFill="1" applyBorder="1" applyAlignment="1">
      <alignment horizontal="center" vertical="center" wrapText="1"/>
    </xf>
    <xf numFmtId="0" fontId="3" fillId="29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1" fillId="22" borderId="1" xfId="0" applyFont="1" applyFill="1" applyBorder="1" applyAlignment="1">
      <alignment horizontal="center" vertical="center" wrapText="1"/>
    </xf>
    <xf numFmtId="0" fontId="1" fillId="25" borderId="1" xfId="0" applyFont="1" applyFill="1" applyBorder="1" applyAlignment="1">
      <alignment horizontal="center" vertical="center" wrapText="1"/>
    </xf>
    <xf numFmtId="0" fontId="1" fillId="26" borderId="1" xfId="0" applyFont="1" applyFill="1" applyBorder="1" applyAlignment="1">
      <alignment horizontal="center" vertical="center" wrapText="1"/>
    </xf>
    <xf numFmtId="0" fontId="1" fillId="27" borderId="1" xfId="0" applyFont="1" applyFill="1" applyBorder="1" applyAlignment="1">
      <alignment horizontal="center" vertical="center" wrapText="1"/>
    </xf>
    <xf numFmtId="0" fontId="1" fillId="31" borderId="1" xfId="0" applyFont="1" applyFill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 vertical="center" wrapText="1"/>
    </xf>
    <xf numFmtId="0" fontId="1" fillId="32" borderId="1" xfId="0" applyFont="1" applyFill="1" applyBorder="1" applyAlignment="1">
      <alignment horizontal="center" vertical="center" wrapText="1"/>
    </xf>
    <xf numFmtId="0" fontId="1" fillId="34" borderId="1" xfId="0" applyFont="1" applyFill="1" applyBorder="1" applyAlignment="1">
      <alignment horizontal="center" vertical="center" wrapText="1"/>
    </xf>
    <xf numFmtId="0" fontId="1" fillId="35" borderId="1" xfId="0" applyFont="1" applyFill="1" applyBorder="1" applyAlignment="1">
      <alignment horizontal="center" vertical="center" wrapText="1"/>
    </xf>
    <xf numFmtId="0" fontId="1" fillId="18" borderId="1" xfId="0" applyFont="1" applyFill="1" applyBorder="1" applyAlignment="1">
      <alignment horizontal="center" vertical="center" wrapText="1"/>
    </xf>
    <xf numFmtId="0" fontId="1" fillId="39" borderId="1" xfId="0" applyFont="1" applyFill="1" applyBorder="1" applyAlignment="1">
      <alignment horizontal="center" vertical="center" wrapText="1"/>
    </xf>
    <xf numFmtId="0" fontId="0" fillId="47" borderId="0" xfId="0" applyFill="1"/>
    <xf numFmtId="0" fontId="0" fillId="47" borderId="0" xfId="0" applyFill="1" applyAlignment="1">
      <alignment horizontal="center"/>
    </xf>
    <xf numFmtId="0" fontId="20" fillId="47" borderId="0" xfId="0" applyFont="1" applyFill="1" applyAlignment="1">
      <alignment horizontal="center" vertical="center"/>
    </xf>
    <xf numFmtId="0" fontId="19" fillId="47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9" fontId="20" fillId="47" borderId="0" xfId="0" applyNumberFormat="1" applyFont="1" applyFill="1" applyAlignment="1">
      <alignment horizontal="center" vertical="center"/>
    </xf>
    <xf numFmtId="9" fontId="0" fillId="47" borderId="0" xfId="0" applyNumberFormat="1" applyFill="1" applyAlignment="1">
      <alignment horizontal="center"/>
    </xf>
    <xf numFmtId="9" fontId="17" fillId="42" borderId="1" xfId="0" applyNumberFormat="1" applyFont="1" applyFill="1" applyBorder="1" applyAlignment="1">
      <alignment horizontal="center" vertical="center" wrapText="1"/>
    </xf>
    <xf numFmtId="9" fontId="15" fillId="42" borderId="1" xfId="0" applyNumberFormat="1" applyFont="1" applyFill="1" applyBorder="1" applyAlignment="1">
      <alignment vertical="center" wrapText="1"/>
    </xf>
    <xf numFmtId="9" fontId="15" fillId="42" borderId="1" xfId="0" applyNumberFormat="1" applyFont="1" applyFill="1" applyBorder="1" applyAlignment="1">
      <alignment horizontal="center" vertical="center" wrapText="1"/>
    </xf>
    <xf numFmtId="9" fontId="18" fillId="42" borderId="1" xfId="0" applyNumberFormat="1" applyFont="1" applyFill="1" applyBorder="1" applyAlignment="1">
      <alignment vertical="center" wrapText="1"/>
    </xf>
    <xf numFmtId="9" fontId="0" fillId="0" borderId="0" xfId="0" applyNumberFormat="1" applyAlignment="1">
      <alignment horizontal="center"/>
    </xf>
    <xf numFmtId="0" fontId="21" fillId="42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 wrapText="1"/>
    </xf>
    <xf numFmtId="0" fontId="5" fillId="3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5" fillId="36" borderId="1" xfId="0" applyFont="1" applyFill="1" applyBorder="1" applyAlignment="1">
      <alignment horizontal="center" vertical="center" wrapText="1"/>
    </xf>
    <xf numFmtId="9" fontId="19" fillId="0" borderId="0" xfId="0" applyNumberFormat="1" applyFont="1" applyAlignment="1">
      <alignment horizontal="center"/>
    </xf>
    <xf numFmtId="9" fontId="22" fillId="42" borderId="1" xfId="0" applyNumberFormat="1" applyFont="1" applyFill="1" applyBorder="1" applyAlignment="1">
      <alignment horizontal="center" vertical="center" wrapText="1"/>
    </xf>
    <xf numFmtId="0" fontId="15" fillId="41" borderId="1" xfId="0" applyFont="1" applyFill="1" applyBorder="1" applyAlignment="1">
      <alignment horizontal="center" vertical="center" wrapText="1"/>
    </xf>
    <xf numFmtId="9" fontId="17" fillId="41" borderId="1" xfId="0" applyNumberFormat="1" applyFont="1" applyFill="1" applyBorder="1" applyAlignment="1">
      <alignment horizontal="center" vertical="center" wrapText="1"/>
    </xf>
    <xf numFmtId="9" fontId="22" fillId="41" borderId="1" xfId="0" applyNumberFormat="1" applyFont="1" applyFill="1" applyBorder="1" applyAlignment="1">
      <alignment horizontal="center" vertical="center" wrapText="1"/>
    </xf>
    <xf numFmtId="9" fontId="15" fillId="41" borderId="1" xfId="0" applyNumberFormat="1" applyFont="1" applyFill="1" applyBorder="1" applyAlignment="1">
      <alignment vertical="center" wrapText="1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vertical="center"/>
    </xf>
    <xf numFmtId="0" fontId="24" fillId="0" borderId="0" xfId="1" applyFont="1" applyAlignment="1">
      <alignment horizontal="left" vertical="center" wrapText="1"/>
    </xf>
    <xf numFmtId="0" fontId="25" fillId="0" borderId="0" xfId="1" applyFont="1" applyAlignment="1">
      <alignment horizontal="left" vertical="center"/>
    </xf>
    <xf numFmtId="0" fontId="24" fillId="0" borderId="0" xfId="1" applyFont="1" applyAlignment="1">
      <alignment horizontal="center" vertical="center" wrapText="1"/>
    </xf>
    <xf numFmtId="0" fontId="24" fillId="0" borderId="0" xfId="1" applyFont="1"/>
    <xf numFmtId="0" fontId="24" fillId="0" borderId="0" xfId="1" applyFont="1" applyAlignment="1">
      <alignment wrapText="1"/>
    </xf>
    <xf numFmtId="14" fontId="24" fillId="0" borderId="0" xfId="1" applyNumberFormat="1" applyFont="1" applyAlignment="1">
      <alignment wrapText="1"/>
    </xf>
    <xf numFmtId="0" fontId="24" fillId="49" borderId="2" xfId="1" applyFont="1" applyFill="1" applyBorder="1" applyAlignment="1">
      <alignment horizontal="center" vertical="center"/>
    </xf>
    <xf numFmtId="0" fontId="24" fillId="49" borderId="3" xfId="3" applyFont="1" applyFill="1" applyBorder="1" applyAlignment="1">
      <alignment horizontal="left" vertical="center" wrapText="1"/>
    </xf>
    <xf numFmtId="0" fontId="25" fillId="49" borderId="3" xfId="3" applyFont="1" applyFill="1" applyBorder="1" applyAlignment="1">
      <alignment horizontal="left" vertical="center"/>
    </xf>
    <xf numFmtId="0" fontId="24" fillId="50" borderId="0" xfId="1" applyFont="1" applyFill="1" applyAlignment="1">
      <alignment horizontal="center" vertical="center"/>
    </xf>
    <xf numFmtId="0" fontId="24" fillId="50" borderId="5" xfId="3" applyFont="1" applyFill="1" applyBorder="1" applyAlignment="1">
      <alignment horizontal="left" vertical="center" wrapText="1"/>
    </xf>
    <xf numFmtId="0" fontId="24" fillId="50" borderId="6" xfId="3" applyFont="1" applyFill="1" applyBorder="1" applyAlignment="1">
      <alignment horizontal="center" vertical="center"/>
    </xf>
    <xf numFmtId="0" fontId="24" fillId="49" borderId="3" xfId="4" applyFont="1" applyFill="1" applyBorder="1" applyAlignment="1">
      <alignment horizontal="left" vertical="center" wrapText="1"/>
    </xf>
    <xf numFmtId="0" fontId="25" fillId="49" borderId="3" xfId="4" applyFont="1" applyFill="1" applyBorder="1" applyAlignment="1">
      <alignment horizontal="left" vertical="center" wrapText="1"/>
    </xf>
    <xf numFmtId="0" fontId="24" fillId="0" borderId="0" xfId="2" applyFont="1"/>
    <xf numFmtId="0" fontId="24" fillId="51" borderId="3" xfId="4" applyFont="1" applyFill="1" applyBorder="1" applyAlignment="1">
      <alignment horizontal="left" vertical="center" wrapText="1"/>
    </xf>
    <xf numFmtId="0" fontId="24" fillId="49" borderId="2" xfId="3" applyFont="1" applyFill="1" applyBorder="1" applyAlignment="1">
      <alignment horizontal="center" vertical="center" wrapText="1"/>
    </xf>
    <xf numFmtId="9" fontId="24" fillId="49" borderId="4" xfId="3" applyNumberFormat="1" applyFont="1" applyFill="1" applyBorder="1" applyAlignment="1">
      <alignment horizontal="center" vertical="center"/>
    </xf>
    <xf numFmtId="0" fontId="24" fillId="50" borderId="7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/>
    </xf>
    <xf numFmtId="0" fontId="24" fillId="0" borderId="1" xfId="4" applyFont="1" applyBorder="1" applyAlignment="1">
      <alignment vertical="center" wrapText="1"/>
    </xf>
    <xf numFmtId="0" fontId="24" fillId="0" borderId="1" xfId="4" applyFont="1" applyBorder="1" applyAlignment="1">
      <alignment horizontal="center" vertical="center" wrapText="1"/>
    </xf>
    <xf numFmtId="0" fontId="24" fillId="49" borderId="1" xfId="4" applyFont="1" applyFill="1" applyBorder="1" applyAlignment="1">
      <alignment horizontal="center" vertical="center"/>
    </xf>
    <xf numFmtId="0" fontId="29" fillId="0" borderId="1" xfId="4" applyFont="1" applyBorder="1" applyAlignment="1">
      <alignment vertical="center" wrapText="1"/>
    </xf>
    <xf numFmtId="0" fontId="27" fillId="48" borderId="1" xfId="1" applyFont="1" applyFill="1" applyBorder="1" applyAlignment="1">
      <alignment horizontal="center" vertical="center" wrapText="1"/>
    </xf>
    <xf numFmtId="0" fontId="29" fillId="0" borderId="1" xfId="4" applyFont="1" applyBorder="1" applyAlignment="1">
      <alignment horizontal="center" vertical="center" wrapText="1"/>
    </xf>
    <xf numFmtId="0" fontId="24" fillId="0" borderId="1" xfId="4" applyFont="1" applyBorder="1" applyAlignment="1">
      <alignment vertical="center"/>
    </xf>
    <xf numFmtId="0" fontId="24" fillId="0" borderId="1" xfId="3" applyFont="1" applyBorder="1" applyAlignment="1">
      <alignment horizontal="center" vertical="center" wrapText="1"/>
    </xf>
    <xf numFmtId="0" fontId="26" fillId="43" borderId="3" xfId="1" applyFont="1" applyFill="1" applyBorder="1" applyAlignment="1">
      <alignment horizontal="center" vertical="center" wrapText="1"/>
    </xf>
    <xf numFmtId="0" fontId="27" fillId="48" borderId="1" xfId="2" applyFont="1" applyFill="1" applyBorder="1" applyAlignment="1">
      <alignment horizontal="center" vertical="center" wrapText="1"/>
    </xf>
    <xf numFmtId="9" fontId="27" fillId="48" borderId="1" xfId="1" applyNumberFormat="1" applyFont="1" applyFill="1" applyBorder="1" applyAlignment="1">
      <alignment horizontal="center" vertical="center" wrapText="1"/>
    </xf>
    <xf numFmtId="0" fontId="24" fillId="49" borderId="1" xfId="1" applyFont="1" applyFill="1" applyBorder="1" applyAlignment="1">
      <alignment horizontal="center" vertical="center"/>
    </xf>
    <xf numFmtId="0" fontId="24" fillId="49" borderId="1" xfId="3" applyFont="1" applyFill="1" applyBorder="1" applyAlignment="1">
      <alignment horizontal="left" vertical="center" wrapText="1"/>
    </xf>
    <xf numFmtId="0" fontId="24" fillId="49" borderId="1" xfId="3" applyFont="1" applyFill="1" applyBorder="1" applyAlignment="1">
      <alignment horizontal="center" vertical="center" wrapText="1"/>
    </xf>
    <xf numFmtId="9" fontId="24" fillId="49" borderId="1" xfId="3" applyNumberFormat="1" applyFont="1" applyFill="1" applyBorder="1" applyAlignment="1">
      <alignment horizontal="center" vertical="center"/>
    </xf>
    <xf numFmtId="0" fontId="25" fillId="49" borderId="1" xfId="3" applyFont="1" applyFill="1" applyBorder="1" applyAlignment="1">
      <alignment horizontal="left" vertical="center" wrapText="1"/>
    </xf>
    <xf numFmtId="0" fontId="25" fillId="49" borderId="1" xfId="3" applyFont="1" applyFill="1" applyBorder="1" applyAlignment="1">
      <alignment horizontal="left" vertical="center"/>
    </xf>
    <xf numFmtId="0" fontId="24" fillId="50" borderId="1" xfId="1" applyFont="1" applyFill="1" applyBorder="1" applyAlignment="1">
      <alignment horizontal="center" vertical="center"/>
    </xf>
    <xf numFmtId="0" fontId="24" fillId="50" borderId="1" xfId="3" applyFont="1" applyFill="1" applyBorder="1" applyAlignment="1">
      <alignment horizontal="left" vertical="center" wrapText="1"/>
    </xf>
    <xf numFmtId="0" fontId="24" fillId="50" borderId="1" xfId="3" applyFont="1" applyFill="1" applyBorder="1" applyAlignment="1">
      <alignment horizontal="center" vertical="center"/>
    </xf>
    <xf numFmtId="0" fontId="24" fillId="49" borderId="1" xfId="4" applyFont="1" applyFill="1" applyBorder="1" applyAlignment="1">
      <alignment horizontal="left" vertical="center" wrapText="1"/>
    </xf>
    <xf numFmtId="0" fontId="25" fillId="49" borderId="1" xfId="3" quotePrefix="1" applyFont="1" applyFill="1" applyBorder="1" applyAlignment="1">
      <alignment horizontal="left" vertical="center" wrapText="1"/>
    </xf>
    <xf numFmtId="0" fontId="24" fillId="49" borderId="1" xfId="4" applyFont="1" applyFill="1" applyBorder="1" applyAlignment="1">
      <alignment horizontal="center" vertical="center" wrapText="1"/>
    </xf>
    <xf numFmtId="9" fontId="24" fillId="49" borderId="1" xfId="4" applyNumberFormat="1" applyFont="1" applyFill="1" applyBorder="1" applyAlignment="1">
      <alignment horizontal="center" vertical="center"/>
    </xf>
    <xf numFmtId="0" fontId="25" fillId="49" borderId="1" xfId="4" applyFont="1" applyFill="1" applyBorder="1" applyAlignment="1">
      <alignment horizontal="left" vertical="center" wrapText="1"/>
    </xf>
    <xf numFmtId="0" fontId="25" fillId="49" borderId="1" xfId="4" applyFont="1" applyFill="1" applyBorder="1" applyAlignment="1">
      <alignment horizontal="left" vertical="center"/>
    </xf>
    <xf numFmtId="0" fontId="24" fillId="50" borderId="1" xfId="2" applyFont="1" applyFill="1" applyBorder="1" applyAlignment="1">
      <alignment horizontal="center"/>
    </xf>
    <xf numFmtId="0" fontId="24" fillId="50" borderId="1" xfId="4" applyFont="1" applyFill="1" applyBorder="1" applyAlignment="1">
      <alignment horizontal="left" vertical="center" wrapText="1"/>
    </xf>
    <xf numFmtId="0" fontId="24" fillId="50" borderId="1" xfId="4" applyFont="1" applyFill="1" applyBorder="1" applyAlignment="1">
      <alignment horizontal="center" vertical="center"/>
    </xf>
    <xf numFmtId="0" fontId="25" fillId="49" borderId="1" xfId="4" quotePrefix="1" applyFont="1" applyFill="1" applyBorder="1" applyAlignment="1">
      <alignment horizontal="left" vertical="center" wrapText="1"/>
    </xf>
    <xf numFmtId="0" fontId="29" fillId="49" borderId="1" xfId="4" applyFont="1" applyFill="1" applyBorder="1" applyAlignment="1">
      <alignment horizontal="center" vertical="center" wrapText="1"/>
    </xf>
    <xf numFmtId="49" fontId="28" fillId="49" borderId="1" xfId="1" applyNumberFormat="1" applyFont="1" applyFill="1" applyBorder="1" applyAlignment="1">
      <alignment horizontal="center" vertical="center"/>
    </xf>
    <xf numFmtId="0" fontId="27" fillId="48" borderId="1" xfId="1" applyFont="1" applyFill="1" applyBorder="1" applyAlignment="1">
      <alignment horizontal="left" vertical="center" wrapText="1"/>
    </xf>
    <xf numFmtId="0" fontId="24" fillId="0" borderId="1" xfId="4" applyFont="1" applyBorder="1" applyAlignment="1">
      <alignment horizontal="left" vertical="center" wrapText="1"/>
    </xf>
    <xf numFmtId="9" fontId="24" fillId="0" borderId="0" xfId="1" applyNumberFormat="1" applyFont="1" applyAlignment="1">
      <alignment vertical="center" wrapText="1"/>
    </xf>
    <xf numFmtId="9" fontId="26" fillId="43" borderId="3" xfId="1" applyNumberFormat="1" applyFont="1" applyFill="1" applyBorder="1" applyAlignment="1">
      <alignment horizontal="center" vertical="center" wrapText="1"/>
    </xf>
    <xf numFmtId="9" fontId="24" fillId="0" borderId="1" xfId="3" applyNumberFormat="1" applyFont="1" applyBorder="1" applyAlignment="1">
      <alignment horizontal="center" vertical="center"/>
    </xf>
    <xf numFmtId="9" fontId="24" fillId="0" borderId="1" xfId="4" applyNumberFormat="1" applyFont="1" applyBorder="1" applyAlignment="1">
      <alignment horizontal="center" vertical="center"/>
    </xf>
    <xf numFmtId="9" fontId="24" fillId="0" borderId="0" xfId="1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45" borderId="1" xfId="0" applyFill="1" applyBorder="1" applyAlignment="1">
      <alignment horizontal="center"/>
    </xf>
    <xf numFmtId="0" fontId="0" fillId="52" borderId="1" xfId="0" applyFill="1" applyBorder="1" applyAlignment="1">
      <alignment horizontal="center"/>
    </xf>
    <xf numFmtId="9" fontId="0" fillId="52" borderId="1" xfId="0" applyNumberFormat="1" applyFill="1" applyBorder="1" applyAlignment="1">
      <alignment horizontal="center"/>
    </xf>
    <xf numFmtId="9" fontId="0" fillId="45" borderId="1" xfId="0" applyNumberFormat="1" applyFill="1" applyBorder="1" applyAlignment="1">
      <alignment horizontal="center"/>
    </xf>
    <xf numFmtId="1" fontId="0" fillId="45" borderId="1" xfId="0" applyNumberFormat="1" applyFill="1" applyBorder="1" applyAlignment="1">
      <alignment horizontal="center"/>
    </xf>
    <xf numFmtId="1" fontId="0" fillId="52" borderId="1" xfId="0" applyNumberFormat="1" applyFill="1" applyBorder="1" applyAlignment="1">
      <alignment horizontal="center"/>
    </xf>
    <xf numFmtId="0" fontId="0" fillId="45" borderId="1" xfId="0" applyFill="1" applyBorder="1" applyAlignment="1">
      <alignment horizontal="left"/>
    </xf>
    <xf numFmtId="0" fontId="0" fillId="52" borderId="1" xfId="0" applyFill="1" applyBorder="1" applyAlignment="1">
      <alignment horizontal="left"/>
    </xf>
    <xf numFmtId="0" fontId="0" fillId="44" borderId="1" xfId="0" applyFill="1" applyBorder="1" applyAlignment="1">
      <alignment horizontal="left"/>
    </xf>
    <xf numFmtId="0" fontId="0" fillId="44" borderId="1" xfId="0" applyFill="1" applyBorder="1" applyAlignment="1">
      <alignment horizontal="center"/>
    </xf>
    <xf numFmtId="1" fontId="0" fillId="44" borderId="1" xfId="0" applyNumberFormat="1" applyFill="1" applyBorder="1" applyAlignment="1">
      <alignment horizontal="center"/>
    </xf>
    <xf numFmtId="9" fontId="0" fillId="44" borderId="1" xfId="0" applyNumberFormat="1" applyFill="1" applyBorder="1" applyAlignment="1">
      <alignment horizontal="center"/>
    </xf>
    <xf numFmtId="9" fontId="0" fillId="44" borderId="1" xfId="0" quotePrefix="1" applyNumberFormat="1" applyFill="1" applyBorder="1" applyAlignment="1">
      <alignment horizontal="center"/>
    </xf>
    <xf numFmtId="9" fontId="0" fillId="44" borderId="1" xfId="5" applyFont="1" applyFill="1" applyBorder="1" applyAlignment="1">
      <alignment horizontal="center"/>
    </xf>
    <xf numFmtId="9" fontId="0" fillId="45" borderId="1" xfId="0" quotePrefix="1" applyNumberFormat="1" applyFill="1" applyBorder="1" applyAlignment="1">
      <alignment horizontal="center"/>
    </xf>
    <xf numFmtId="9" fontId="0" fillId="45" borderId="1" xfId="5" applyFont="1" applyFill="1" applyBorder="1" applyAlignment="1">
      <alignment horizontal="center"/>
    </xf>
    <xf numFmtId="0" fontId="30" fillId="54" borderId="1" xfId="0" applyFont="1" applyFill="1" applyBorder="1" applyAlignment="1">
      <alignment horizontal="center" vertical="center"/>
    </xf>
    <xf numFmtId="0" fontId="30" fillId="54" borderId="1" xfId="0" applyFont="1" applyFill="1" applyBorder="1" applyAlignment="1">
      <alignment horizontal="center" vertical="center" wrapText="1"/>
    </xf>
    <xf numFmtId="9" fontId="30" fillId="54" borderId="1" xfId="0" applyNumberFormat="1" applyFont="1" applyFill="1" applyBorder="1" applyAlignment="1">
      <alignment horizontal="center" vertical="center" wrapText="1"/>
    </xf>
    <xf numFmtId="0" fontId="0" fillId="54" borderId="1" xfId="0" applyFill="1" applyBorder="1" applyAlignment="1">
      <alignment horizontal="center" vertical="center" wrapText="1"/>
    </xf>
    <xf numFmtId="0" fontId="32" fillId="0" borderId="0" xfId="0" applyFont="1" applyAlignment="1">
      <alignment horizontal="center"/>
    </xf>
    <xf numFmtId="9" fontId="0" fillId="52" borderId="1" xfId="0" quotePrefix="1" applyNumberFormat="1" applyFill="1" applyBorder="1" applyAlignment="1">
      <alignment horizontal="center"/>
    </xf>
    <xf numFmtId="9" fontId="0" fillId="52" borderId="1" xfId="5" applyFont="1" applyFill="1" applyBorder="1" applyAlignment="1">
      <alignment horizontal="center"/>
    </xf>
    <xf numFmtId="0" fontId="0" fillId="45" borderId="1" xfId="0" applyFill="1" applyBorder="1" applyAlignment="1">
      <alignment horizontal="left" vertical="center"/>
    </xf>
    <xf numFmtId="0" fontId="0" fillId="45" borderId="1" xfId="0" applyFill="1" applyBorder="1" applyAlignment="1">
      <alignment horizontal="center" vertical="center"/>
    </xf>
    <xf numFmtId="9" fontId="0" fillId="45" borderId="1" xfId="0" applyNumberFormat="1" applyFill="1" applyBorder="1" applyAlignment="1">
      <alignment horizontal="center" vertical="center"/>
    </xf>
    <xf numFmtId="1" fontId="0" fillId="0" borderId="0" xfId="0" applyNumberFormat="1"/>
    <xf numFmtId="1" fontId="0" fillId="53" borderId="1" xfId="5" applyNumberFormat="1" applyFont="1" applyFill="1" applyBorder="1" applyAlignment="1">
      <alignment horizontal="center"/>
    </xf>
    <xf numFmtId="0" fontId="0" fillId="47" borderId="0" xfId="0" applyFill="1" applyAlignment="1">
      <alignment horizontal="center" vertical="center"/>
    </xf>
    <xf numFmtId="0" fontId="0" fillId="47" borderId="0" xfId="0" applyFill="1" applyAlignment="1">
      <alignment vertical="center"/>
    </xf>
    <xf numFmtId="0" fontId="0" fillId="47" borderId="11" xfId="0" applyFill="1" applyBorder="1" applyAlignment="1">
      <alignment horizontal="left"/>
    </xf>
    <xf numFmtId="0" fontId="0" fillId="47" borderId="1" xfId="0" applyFill="1" applyBorder="1" applyAlignment="1">
      <alignment horizontal="center"/>
    </xf>
    <xf numFmtId="14" fontId="0" fillId="47" borderId="12" xfId="0" applyNumberFormat="1" applyFill="1" applyBorder="1" applyAlignment="1">
      <alignment horizontal="center"/>
    </xf>
    <xf numFmtId="14" fontId="0" fillId="47" borderId="12" xfId="0" applyNumberFormat="1" applyFill="1" applyBorder="1" applyAlignment="1">
      <alignment horizontal="center" vertical="center"/>
    </xf>
    <xf numFmtId="0" fontId="34" fillId="57" borderId="14" xfId="0" applyFont="1" applyFill="1" applyBorder="1" applyAlignment="1">
      <alignment horizontal="center" vertical="center" wrapText="1"/>
    </xf>
    <xf numFmtId="0" fontId="34" fillId="57" borderId="14" xfId="0" applyFont="1" applyFill="1" applyBorder="1" applyAlignment="1">
      <alignment horizontal="center" vertical="center"/>
    </xf>
    <xf numFmtId="0" fontId="34" fillId="55" borderId="9" xfId="0" applyFont="1" applyFill="1" applyBorder="1" applyAlignment="1">
      <alignment horizontal="center" vertical="center"/>
    </xf>
    <xf numFmtId="0" fontId="34" fillId="57" borderId="10" xfId="0" applyFont="1" applyFill="1" applyBorder="1" applyAlignment="1">
      <alignment horizontal="center" vertical="center" wrapText="1"/>
    </xf>
    <xf numFmtId="0" fontId="36" fillId="55" borderId="1" xfId="0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center" vertical="center"/>
    </xf>
    <xf numFmtId="9" fontId="33" fillId="56" borderId="1" xfId="5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left" vertical="center" wrapText="1"/>
    </xf>
    <xf numFmtId="0" fontId="33" fillId="56" borderId="1" xfId="0" applyFont="1" applyFill="1" applyBorder="1" applyAlignment="1">
      <alignment horizontal="left"/>
    </xf>
    <xf numFmtId="0" fontId="35" fillId="57" borderId="14" xfId="0" applyFont="1" applyFill="1" applyBorder="1" applyAlignment="1">
      <alignment horizontal="center" vertical="center" textRotation="90"/>
    </xf>
    <xf numFmtId="49" fontId="33" fillId="56" borderId="1" xfId="0" applyNumberFormat="1" applyFont="1" applyFill="1" applyBorder="1" applyAlignment="1">
      <alignment horizontal="center" vertical="center"/>
    </xf>
    <xf numFmtId="0" fontId="33" fillId="56" borderId="1" xfId="0" applyFon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/>
    </xf>
    <xf numFmtId="14" fontId="0" fillId="47" borderId="1" xfId="0" applyNumberFormat="1" applyFill="1" applyBorder="1" applyAlignment="1">
      <alignment horizontal="center" vertical="center"/>
    </xf>
    <xf numFmtId="0" fontId="37" fillId="47" borderId="0" xfId="0" applyFont="1" applyFill="1" applyAlignment="1">
      <alignment horizontal="center" vertical="top" wrapText="1"/>
    </xf>
    <xf numFmtId="0" fontId="37" fillId="47" borderId="0" xfId="0" applyFont="1" applyFill="1" applyAlignment="1">
      <alignment horizontal="center" vertical="top"/>
    </xf>
    <xf numFmtId="0" fontId="17" fillId="55" borderId="12" xfId="0" applyFont="1" applyFill="1" applyBorder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33" fillId="56" borderId="10" xfId="0" applyFont="1" applyFill="1" applyBorder="1" applyAlignment="1">
      <alignment horizontal="center" vertical="center"/>
    </xf>
    <xf numFmtId="0" fontId="33" fillId="56" borderId="8" xfId="0" applyFont="1" applyFill="1" applyBorder="1" applyAlignment="1">
      <alignment horizontal="center" vertical="center"/>
    </xf>
    <xf numFmtId="0" fontId="17" fillId="57" borderId="12" xfId="0" applyFont="1" applyFill="1" applyBorder="1" applyAlignment="1">
      <alignment horizontal="center" vertical="center"/>
    </xf>
    <xf numFmtId="0" fontId="17" fillId="57" borderId="13" xfId="0" applyFont="1" applyFill="1" applyBorder="1" applyAlignment="1">
      <alignment horizontal="center" vertical="center"/>
    </xf>
    <xf numFmtId="0" fontId="17" fillId="57" borderId="11" xfId="0" applyFont="1" applyFill="1" applyBorder="1" applyAlignment="1">
      <alignment horizontal="center" vertical="center"/>
    </xf>
    <xf numFmtId="0" fontId="0" fillId="47" borderId="0" xfId="0" applyNumberFormat="1" applyFill="1" applyAlignment="1">
      <alignment horizontal="center"/>
    </xf>
    <xf numFmtId="0" fontId="0" fillId="47" borderId="0" xfId="0" applyNumberFormat="1" applyFill="1" applyAlignment="1">
      <alignment horizontal="center" vertical="center"/>
    </xf>
    <xf numFmtId="0" fontId="38" fillId="47" borderId="8" xfId="0" applyFont="1" applyFill="1" applyBorder="1" applyAlignment="1">
      <alignment horizontal="center" vertical="center"/>
    </xf>
    <xf numFmtId="0" fontId="39" fillId="47" borderId="1" xfId="0" applyFont="1" applyFill="1" applyBorder="1" applyAlignment="1">
      <alignment vertical="center"/>
    </xf>
    <xf numFmtId="0" fontId="40" fillId="47" borderId="0" xfId="0" applyFont="1" applyFill="1" applyAlignment="1">
      <alignment horizontal="center" vertical="center"/>
    </xf>
    <xf numFmtId="0" fontId="40" fillId="29" borderId="1" xfId="0" applyFont="1" applyFill="1" applyBorder="1" applyAlignment="1">
      <alignment horizontal="left" vertical="center" wrapText="1"/>
    </xf>
    <xf numFmtId="0" fontId="40" fillId="29" borderId="1" xfId="0" applyFont="1" applyFill="1" applyBorder="1" applyAlignment="1">
      <alignment horizontal="center" vertical="center"/>
    </xf>
    <xf numFmtId="0" fontId="0" fillId="29" borderId="0" xfId="0" applyFill="1" applyAlignment="1">
      <alignment vertical="center"/>
    </xf>
    <xf numFmtId="49" fontId="39" fillId="29" borderId="1" xfId="0" applyNumberFormat="1" applyFont="1" applyFill="1" applyBorder="1" applyAlignment="1">
      <alignment vertical="center"/>
    </xf>
  </cellXfs>
  <cellStyles count="6">
    <cellStyle name="Normal" xfId="0" builtinId="0"/>
    <cellStyle name="Normal 2" xfId="1"/>
    <cellStyle name="Normal 2 2 2" xfId="2"/>
    <cellStyle name="Normal 5" xfId="3"/>
    <cellStyle name="Normal 5 2" xfId="4"/>
    <cellStyle name="Pourcentage" xfId="5" builtinId="5"/>
  </cellStyles>
  <dxfs count="22">
    <dxf>
      <fill>
        <patternFill>
          <fgColor indexed="64"/>
          <bgColor theme="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ill>
        <patternFill patternType="solid">
          <fgColor auto="1"/>
          <bgColor rgb="FFB0E0FE"/>
        </patternFill>
      </fill>
    </dxf>
    <dxf>
      <fill>
        <patternFill>
          <bgColor rgb="FFDDEBF7"/>
        </patternFill>
      </fill>
    </dxf>
    <dxf>
      <fill>
        <patternFill>
          <bgColor theme="9" tint="0.79998168889431442"/>
        </patternFill>
      </fill>
    </dxf>
    <dxf>
      <numFmt numFmtId="0" formatCode="General"/>
      <fill>
        <patternFill>
          <fgColor indexed="64"/>
          <bgColor theme="0"/>
        </patternFill>
      </fill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colors>
    <mruColors>
      <color rgb="FFFF0066"/>
      <color rgb="FF0192FF"/>
      <color rgb="FF1A4168"/>
      <color rgb="FFDDEBF7"/>
      <color rgb="FFB0E0FE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48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4800"/>
              <a:t>OTD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8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9858074824615446E-2"/>
          <c:y val="5.5784961089927178E-2"/>
          <c:w val="0.89953957116319194"/>
          <c:h val="0.8491725102974023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'FEUILLE ACTIVITE 1'!$I$8</c:f>
              <c:strCache>
                <c:ptCount val="1"/>
                <c:pt idx="0">
                  <c:v>CUMUL CONTRAT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shade val="30000"/>
                    <a:satMod val="115000"/>
                  </a:schemeClr>
                </a:gs>
                <a:gs pos="50000">
                  <a:schemeClr val="accent1">
                    <a:shade val="67500"/>
                    <a:satMod val="115000"/>
                  </a:schemeClr>
                </a:gs>
                <a:gs pos="100000">
                  <a:schemeClr val="accent1">
                    <a:shade val="100000"/>
                    <a:satMod val="115000"/>
                  </a:schemeClr>
                </a:gs>
              </a:gsLst>
              <a:lin ang="5400000" scaled="1"/>
              <a:tileRect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1'!$J$8:$U$8</c:f>
              <c:numCache>
                <c:formatCode>General</c:formatCode>
                <c:ptCount val="1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11</c:v>
                </c:pt>
                <c:pt idx="4">
                  <c:v>18</c:v>
                </c:pt>
                <c:pt idx="5">
                  <c:v>18</c:v>
                </c:pt>
                <c:pt idx="6">
                  <c:v>26</c:v>
                </c:pt>
                <c:pt idx="7">
                  <c:v>26</c:v>
                </c:pt>
                <c:pt idx="8">
                  <c:v>32</c:v>
                </c:pt>
                <c:pt idx="9">
                  <c:v>36</c:v>
                </c:pt>
                <c:pt idx="10">
                  <c:v>41</c:v>
                </c:pt>
                <c:pt idx="11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18172976"/>
        <c:axId val="718173304"/>
      </c:barChart>
      <c:lineChart>
        <c:grouping val="standard"/>
        <c:varyColors val="0"/>
        <c:ser>
          <c:idx val="3"/>
          <c:order val="1"/>
          <c:tx>
            <c:strRef>
              <c:f>'FEUILLE ACTIVITE 1'!$I$10</c:f>
              <c:strCache>
                <c:ptCount val="1"/>
                <c:pt idx="0">
                  <c:v>CUMUL M-1</c:v>
                </c:pt>
              </c:strCache>
            </c:strRef>
          </c:tx>
          <c:spPr>
            <a:ln w="34925" cap="rnd">
              <a:solidFill>
                <a:schemeClr val="accent4"/>
              </a:solidFill>
              <a:prstDash val="dash"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1'!$J$10:$U$10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</c:v>
                </c:pt>
                <c:pt idx="4">
                  <c:v>12</c:v>
                </c:pt>
                <c:pt idx="5">
                  <c:v>12</c:v>
                </c:pt>
                <c:pt idx="6">
                  <c:v>19</c:v>
                </c:pt>
                <c:pt idx="7">
                  <c:v>19</c:v>
                </c:pt>
                <c:pt idx="8">
                  <c:v>23</c:v>
                </c:pt>
                <c:pt idx="9">
                  <c:v>30</c:v>
                </c:pt>
                <c:pt idx="10">
                  <c:v>38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435-4AD6-AFEB-AEA4AD14F0DC}"/>
            </c:ext>
          </c:extLst>
        </c:ser>
        <c:ser>
          <c:idx val="5"/>
          <c:order val="2"/>
          <c:tx>
            <c:strRef>
              <c:f>'FEUILLE ACTIVITE 1'!$I$12</c:f>
              <c:strCache>
                <c:ptCount val="1"/>
                <c:pt idx="0">
                  <c:v>CUMUL PLANIF courant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'FEUILLE ACTIVITE 1'!$J$12:$U$12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</c:v>
                </c:pt>
                <c:pt idx="4">
                  <c:v>10</c:v>
                </c:pt>
                <c:pt idx="5">
                  <c:v>10</c:v>
                </c:pt>
                <c:pt idx="6">
                  <c:v>18</c:v>
                </c:pt>
                <c:pt idx="7">
                  <c:v>18</c:v>
                </c:pt>
                <c:pt idx="8">
                  <c:v>24</c:v>
                </c:pt>
                <c:pt idx="9">
                  <c:v>30</c:v>
                </c:pt>
                <c:pt idx="10">
                  <c:v>40</c:v>
                </c:pt>
                <c:pt idx="1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18172976"/>
        <c:axId val="718173304"/>
      </c:lineChart>
      <c:scatterChart>
        <c:scatterStyle val="lineMarker"/>
        <c:varyColors val="0"/>
        <c:ser>
          <c:idx val="6"/>
          <c:order val="3"/>
          <c:tx>
            <c:strRef>
              <c:f>'FEUILLE ACTIVITE 1'!$I$13</c:f>
              <c:strCache>
                <c:ptCount val="1"/>
                <c:pt idx="0">
                  <c:v>CUMUL OTD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star"/>
            <c:size val="6"/>
            <c:spPr>
              <a:noFill/>
              <a:ln w="9525">
                <a:solidFill>
                  <a:srgbClr val="FF000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strRef>
              <c:f>'FEUILLE ACTIVITE 1'!$J$6:$U$6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xVal>
          <c:yVal>
            <c:numRef>
              <c:f>'FEUILLE ACTIVITE 1'!$J$13:$U$13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0.81818181818181823</c:v>
                </c:pt>
                <c:pt idx="4">
                  <c:v>0.55555555555555558</c:v>
                </c:pt>
                <c:pt idx="5">
                  <c:v>0.55555555555555558</c:v>
                </c:pt>
                <c:pt idx="6">
                  <c:v>0.69230769230769229</c:v>
                </c:pt>
                <c:pt idx="7">
                  <c:v>0.69230769230769229</c:v>
                </c:pt>
                <c:pt idx="8">
                  <c:v>0.75</c:v>
                </c:pt>
                <c:pt idx="9">
                  <c:v>0.83333333333333337</c:v>
                </c:pt>
                <c:pt idx="10">
                  <c:v>0.97560975609756095</c:v>
                </c:pt>
                <c:pt idx="1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435-4AD6-AFEB-AEA4AD14F0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297496"/>
        <c:axId val="697302088"/>
      </c:scatterChart>
      <c:catAx>
        <c:axId val="71817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3304"/>
        <c:crosses val="autoZero"/>
        <c:auto val="1"/>
        <c:lblAlgn val="ctr"/>
        <c:lblOffset val="100"/>
        <c:noMultiLvlLbl val="0"/>
      </c:catAx>
      <c:valAx>
        <c:axId val="718173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18172976"/>
        <c:crosses val="autoZero"/>
        <c:crossBetween val="between"/>
      </c:valAx>
      <c:valAx>
        <c:axId val="697302088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297496"/>
        <c:crosses val="max"/>
        <c:crossBetween val="midCat"/>
      </c:valAx>
      <c:valAx>
        <c:axId val="697297496"/>
        <c:scaling>
          <c:orientation val="minMax"/>
        </c:scaling>
        <c:delete val="1"/>
        <c:axPos val="b"/>
        <c:majorTickMark val="out"/>
        <c:minorTickMark val="none"/>
        <c:tickLblPos val="nextTo"/>
        <c:crossAx val="6973020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0729865094718481E-2"/>
          <c:y val="2.7269000385546804E-2"/>
          <c:w val="0.19228058299269016"/>
          <c:h val="0.17142421105434111"/>
        </c:manualLayout>
      </c:layout>
      <c:overlay val="0"/>
      <c:spPr>
        <a:solidFill>
          <a:schemeClr val="bg1">
            <a:lumMod val="9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70757</xdr:colOff>
      <xdr:row>23</xdr:row>
      <xdr:rowOff>97972</xdr:rowOff>
    </xdr:from>
    <xdr:to>
      <xdr:col>21</xdr:col>
      <xdr:colOff>391885</xdr:colOff>
      <xdr:row>60</xdr:row>
      <xdr:rowOff>13607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PSPFS01\PROJETS\Documents%20and%20Settings\p378904\Desktop\Divers\Avancement_IS_IMA_RRJ_ACS_07_004189_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eer%20Review%20Form.xltm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SE\MB\DE_S\R%20et%20D\BE%20developpement\Projets\A320\BSCU%20NG\01-Projet\04-Reporting\03-KPI\KPI%20-%20Plans%20Projet%20-%20Produit%20BSCU%20NG%20SAR42%20new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s.safran\dfs\DOCUME~1\Pastor\OTLocal\ATMOSP~1\Workbin\207D8C5.R.O\Mod&#232;le%20Excel%20pour%20Formulaire%20du%20R&#233;f&#233;rentiel%20Technique%20TR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 Title"/>
      <sheetName val="0 Sum."/>
      <sheetName val="1.1 M.Events"/>
      <sheetName val="1.2 Reference Milesones"/>
      <sheetName val="1.3 P&amp;T Schedule"/>
      <sheetName val="2.1 Syst"/>
      <sheetName val="1.4 Process Overview"/>
      <sheetName val="1.5 Tools Overview"/>
      <sheetName val="2.1.1 P-ICD-IMA-ADN"/>
      <sheetName val="2.1.3 P-WIRING"/>
      <sheetName val="2.1.4 P-Follow-up"/>
      <sheetName val="2.1.5 P-Config Mngt"/>
      <sheetName val="4.0.1 T-BDS2"/>
      <sheetName val="1.2 Participants"/>
      <sheetName val="1.3 Major events"/>
      <sheetName val="2.1 S1.2.2-H1.2"/>
      <sheetName val="SOF Follow up V150"/>
      <sheetName val="Actions Log"/>
      <sheetName val="2.2.2 QUALIF MS"/>
      <sheetName val="2.2.3 QUALIF SCHED"/>
      <sheetName val="2.3.1 Sys Ind"/>
      <sheetName val="2.3.2 Tools Ind"/>
      <sheetName val="2.3.3 PR indicateur"/>
      <sheetName val="3.1 IVV&amp;SW"/>
      <sheetName val="3.2 IVV MS S3"/>
      <sheetName val="3.2 BUILD&amp;SW S4"/>
      <sheetName val="3.2 IVV MS - S4"/>
      <sheetName val="3.3  IVV Ind"/>
      <sheetName val="4.1 Certif"/>
      <sheetName val="4.2.1 Global Certif MS"/>
      <sheetName val="4.2.2 FLS_IVV Certif MS"/>
      <sheetName val="4.2.3 FLS_SW Certif MS "/>
      <sheetName val="4.2.3 ACS_SW Certif MS"/>
      <sheetName val="5.1 SFS"/>
      <sheetName val="5.2 SFS MS"/>
      <sheetName val="5.3 SFS Ind"/>
      <sheetName val="5.4 SFS IMP"/>
      <sheetName val="A3 FCA_PCA"/>
      <sheetName val="A1.1 DOC SYS"/>
      <sheetName val="A1.2 DOC IVV"/>
      <sheetName val="3.1.4 T-LODGE"/>
      <sheetName val="3.1.5 T-PIT-BET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Synthesis"/>
      <sheetName val="Remarques - Remarks"/>
      <sheetName val="Doc Readiness"/>
      <sheetName val="Cod Readiness"/>
      <sheetName val="SOW_Checklist"/>
      <sheetName val="SEMPold_Checklist"/>
      <sheetName val="SEMP_Checklist"/>
      <sheetName val="SDP_Checklist"/>
      <sheetName val="Sched_Checklist"/>
      <sheetName val="ICD_Checklist"/>
      <sheetName val="Generic_Checklist"/>
      <sheetName val="VHDL_Checklist"/>
      <sheetName val="FRS_Checklist"/>
      <sheetName val="SSS_Checklist"/>
      <sheetName val="SSDD_Checklist"/>
      <sheetName val="VDD_Checklist"/>
      <sheetName val="ECR_Checklist"/>
      <sheetName val="SRS_Checklist"/>
      <sheetName val="SDD_Checklist"/>
      <sheetName val="Code_Checklist"/>
      <sheetName val="PM_Checklist"/>
      <sheetName val="UITP_Checklist"/>
      <sheetName val="STP_Checklist"/>
      <sheetName val="TestDoc_Checklist"/>
      <sheetName val="STD_Checklist"/>
      <sheetName val="PD_MDD_Checklist"/>
      <sheetName val="FD_MDD_Checklist"/>
      <sheetName val="IVVQP_Checklist"/>
      <sheetName val="Export4Capitalisation"/>
      <sheetName val="EC"/>
      <sheetName val="XXX_Checklist"/>
      <sheetName val="Resources"/>
    </sheetNames>
    <sheetDataSet>
      <sheetData sheetId="0" refreshError="1"/>
      <sheetData sheetId="1" refreshError="1">
        <row r="4">
          <cell r="L4" t="str">
            <v>the Author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31">
          <cell r="B31" t="str">
            <v>TOTAL</v>
          </cell>
          <cell r="C31" t="str">
            <v>NA</v>
          </cell>
          <cell r="D31" t="str">
            <v>NA</v>
          </cell>
          <cell r="E31" t="str">
            <v>NA</v>
          </cell>
          <cell r="F31" t="str">
            <v>NA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</row>
      </sheetData>
      <sheetData sheetId="30" refreshError="1"/>
      <sheetData sheetId="31" refreshError="1"/>
      <sheetData sheetId="32" refreshError="1">
        <row r="6">
          <cell r="F6" t="str">
            <v>CPA-CRE</v>
          </cell>
          <cell r="I6" t="str">
            <v>Syst. Eng.</v>
          </cell>
          <cell r="J6" t="str">
            <v>System Engineering</v>
          </cell>
          <cell r="K6" t="str">
            <v>System Engineering</v>
          </cell>
        </row>
        <row r="7">
          <cell r="F7" t="str">
            <v>CPEQ-CREQ</v>
          </cell>
          <cell r="I7" t="str">
            <v>Sub-syst. Eng.</v>
          </cell>
          <cell r="J7" t="str">
            <v>Sub-system Engineering</v>
          </cell>
          <cell r="K7" t="str">
            <v>Sub-system Engineering</v>
          </cell>
        </row>
        <row r="8">
          <cell r="F8" t="str">
            <v>CRISD</v>
          </cell>
          <cell r="I8" t="str">
            <v>Spec.</v>
          </cell>
          <cell r="J8" t="str">
            <v>Specification</v>
          </cell>
          <cell r="K8" t="str">
            <v>Specification</v>
          </cell>
        </row>
        <row r="9">
          <cell r="F9" t="str">
            <v>CSOM</v>
          </cell>
          <cell r="I9" t="str">
            <v>P. Design</v>
          </cell>
          <cell r="J9" t="str">
            <v>Preliminary Design</v>
          </cell>
          <cell r="K9" t="str">
            <v>Preliminary Design</v>
          </cell>
        </row>
        <row r="10">
          <cell r="F10" t="str">
            <v>ECR</v>
          </cell>
          <cell r="I10" t="str">
            <v>Det. Design</v>
          </cell>
          <cell r="J10" t="str">
            <v>Detailed Design</v>
          </cell>
          <cell r="K10" t="str">
            <v>Detailed Design</v>
          </cell>
        </row>
        <row r="11">
          <cell r="F11" t="str">
            <v>FPGA : FDD</v>
          </cell>
          <cell r="I11" t="str">
            <v>Implementation</v>
          </cell>
          <cell r="J11" t="str">
            <v>Implementation (CUT …)</v>
          </cell>
          <cell r="K11" t="str">
            <v>Implementation (CUT …)</v>
          </cell>
        </row>
        <row r="12">
          <cell r="F12" t="str">
            <v>FPGA : FRS</v>
          </cell>
          <cell r="K12" t="str">
            <v>Integration</v>
          </cell>
        </row>
        <row r="13">
          <cell r="F13" t="str">
            <v>FPGA : Source Code (VHDL)</v>
          </cell>
          <cell r="K13" t="str">
            <v>Verification</v>
          </cell>
        </row>
        <row r="14">
          <cell r="F14" t="str">
            <v>ICD</v>
          </cell>
          <cell r="K14" t="str">
            <v>Sub-system IVV</v>
          </cell>
        </row>
        <row r="15">
          <cell r="F15" t="str">
            <v>IRS</v>
          </cell>
          <cell r="K15" t="str">
            <v>System IVV</v>
          </cell>
        </row>
        <row r="16">
          <cell r="F16" t="str">
            <v>IVVQP</v>
          </cell>
        </row>
        <row r="17">
          <cell r="F17" t="str">
            <v>MDD : Final Design (MDD)</v>
          </cell>
        </row>
        <row r="18">
          <cell r="F18" t="str">
            <v>MDD : Preliminary Design (MDD)</v>
          </cell>
        </row>
        <row r="19">
          <cell r="F19" t="str">
            <v>NAL</v>
          </cell>
        </row>
        <row r="20">
          <cell r="F20" t="str">
            <v>Post-Mortem Report</v>
          </cell>
        </row>
        <row r="21">
          <cell r="F21" t="str">
            <v>Quotation (devis)</v>
          </cell>
        </row>
        <row r="22">
          <cell r="F22" t="str">
            <v>Risks</v>
          </cell>
        </row>
        <row r="23">
          <cell r="F23" t="str">
            <v>Schedule</v>
          </cell>
        </row>
        <row r="24">
          <cell r="F24" t="str">
            <v>SDD-Detailed Design</v>
          </cell>
        </row>
        <row r="25">
          <cell r="F25" t="str">
            <v>SDP</v>
          </cell>
        </row>
        <row r="26">
          <cell r="F26" t="str">
            <v>SEMP</v>
          </cell>
        </row>
        <row r="27">
          <cell r="F27" t="str">
            <v>Source Code (operational SW)</v>
          </cell>
        </row>
        <row r="28">
          <cell r="F28" t="str">
            <v>Source Code (unitary test SW)</v>
          </cell>
        </row>
        <row r="29">
          <cell r="F29" t="str">
            <v>SOW-CDRL</v>
          </cell>
        </row>
        <row r="30">
          <cell r="F30" t="str">
            <v>SRS</v>
          </cell>
        </row>
        <row r="31">
          <cell r="F31" t="str">
            <v>SSDD- FAD</v>
          </cell>
        </row>
        <row r="32">
          <cell r="F32" t="str">
            <v>SSS</v>
          </cell>
        </row>
        <row r="33">
          <cell r="F33" t="str">
            <v>STD</v>
          </cell>
        </row>
        <row r="34">
          <cell r="F34" t="str">
            <v>STP</v>
          </cell>
        </row>
        <row r="35">
          <cell r="F35" t="str">
            <v>STR</v>
          </cell>
        </row>
        <row r="36">
          <cell r="F36" t="str">
            <v>SUM</v>
          </cell>
        </row>
        <row r="37">
          <cell r="F37" t="str">
            <v>UITP</v>
          </cell>
        </row>
        <row r="38">
          <cell r="F38" t="str">
            <v>VDD</v>
          </cell>
        </row>
        <row r="39">
          <cell r="F39" t="str">
            <v>Work-Package Order</v>
          </cell>
        </row>
        <row r="40">
          <cell r="F40" t="str">
            <v>Other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CONF"/>
      <sheetName val="PROGRESS MONIT."/>
      <sheetName val="Detailed progress"/>
      <sheetName val="Data"/>
      <sheetName val="Resources"/>
      <sheetName val="Micro-jalonnement"/>
      <sheetName val="Audit Dates"/>
      <sheetName val="Reporting 7S"/>
      <sheetName val="Historique des évolutions"/>
    </sheetNames>
    <sheetDataSet>
      <sheetData sheetId="0"/>
      <sheetData sheetId="1"/>
      <sheetData sheetId="2"/>
      <sheetData sheetId="3">
        <row r="3">
          <cell r="C3">
            <v>44893</v>
          </cell>
        </row>
        <row r="4">
          <cell r="C4">
            <v>44893</v>
          </cell>
        </row>
      </sheetData>
      <sheetData sheetId="4">
        <row r="2">
          <cell r="C2" t="str">
            <v>semaine</v>
          </cell>
          <cell r="D2" t="str">
            <v>W49-21</v>
          </cell>
          <cell r="E2" t="str">
            <v>W50-21</v>
          </cell>
          <cell r="F2" t="str">
            <v>W51-21</v>
          </cell>
          <cell r="G2" t="str">
            <v>W52-21</v>
          </cell>
          <cell r="H2" t="str">
            <v>W1-22</v>
          </cell>
          <cell r="I2" t="str">
            <v>W2-22</v>
          </cell>
          <cell r="J2" t="str">
            <v>W3-22</v>
          </cell>
          <cell r="K2" t="str">
            <v>W4-22</v>
          </cell>
          <cell r="L2" t="str">
            <v>W5-22</v>
          </cell>
          <cell r="M2" t="str">
            <v>W6-22</v>
          </cell>
          <cell r="N2" t="str">
            <v>W7-22</v>
          </cell>
          <cell r="O2" t="str">
            <v>W8-22</v>
          </cell>
          <cell r="P2" t="str">
            <v>W9-22</v>
          </cell>
          <cell r="Q2" t="str">
            <v>W10-22</v>
          </cell>
          <cell r="R2" t="str">
            <v>W11-22</v>
          </cell>
          <cell r="S2" t="str">
            <v>W12-22</v>
          </cell>
          <cell r="T2" t="str">
            <v>W13-22</v>
          </cell>
          <cell r="U2" t="str">
            <v>W14-22</v>
          </cell>
          <cell r="V2" t="str">
            <v>W15-22</v>
          </cell>
          <cell r="W2" t="str">
            <v>W16-22</v>
          </cell>
          <cell r="X2" t="str">
            <v>W17-22</v>
          </cell>
          <cell r="Y2" t="str">
            <v>W18-22</v>
          </cell>
          <cell r="Z2" t="str">
            <v>W19-22</v>
          </cell>
          <cell r="AA2" t="str">
            <v>W20-22</v>
          </cell>
          <cell r="AB2" t="str">
            <v>W21-22</v>
          </cell>
          <cell r="AC2" t="str">
            <v>W22-22</v>
          </cell>
          <cell r="AD2" t="str">
            <v>W23-22</v>
          </cell>
          <cell r="AE2" t="str">
            <v>W24-22</v>
          </cell>
          <cell r="AF2" t="str">
            <v>W25-22</v>
          </cell>
          <cell r="AG2" t="str">
            <v>W26-22</v>
          </cell>
          <cell r="AH2" t="str">
            <v>W27-22</v>
          </cell>
          <cell r="AI2" t="str">
            <v>W28-22</v>
          </cell>
          <cell r="AJ2" t="str">
            <v>W29-22</v>
          </cell>
          <cell r="AK2" t="str">
            <v>W30-22</v>
          </cell>
          <cell r="AL2" t="str">
            <v>W31-22</v>
          </cell>
          <cell r="AM2" t="str">
            <v>W32-22</v>
          </cell>
          <cell r="AN2" t="str">
            <v>W33-22</v>
          </cell>
          <cell r="AO2" t="str">
            <v>W34-22</v>
          </cell>
          <cell r="AP2" t="str">
            <v>W35-22</v>
          </cell>
          <cell r="AQ2" t="str">
            <v>W36-22</v>
          </cell>
          <cell r="AR2" t="str">
            <v>W37-22</v>
          </cell>
          <cell r="AS2" t="str">
            <v>W38-22</v>
          </cell>
          <cell r="AT2" t="str">
            <v>W39-22</v>
          </cell>
          <cell r="AU2" t="str">
            <v>W40-22</v>
          </cell>
          <cell r="AV2" t="str">
            <v>W41-22</v>
          </cell>
          <cell r="AW2" t="str">
            <v>W42-22</v>
          </cell>
          <cell r="AX2" t="str">
            <v>W43-22</v>
          </cell>
          <cell r="AY2" t="str">
            <v>W44-22</v>
          </cell>
          <cell r="AZ2" t="str">
            <v>W45-22</v>
          </cell>
          <cell r="BA2" t="str">
            <v>W46-22</v>
          </cell>
          <cell r="BB2" t="str">
            <v>W47-22</v>
          </cell>
          <cell r="BC2" t="str">
            <v>W48-22</v>
          </cell>
          <cell r="BD2" t="str">
            <v>W49-22</v>
          </cell>
          <cell r="BE2" t="str">
            <v>W50-22</v>
          </cell>
          <cell r="BF2" t="str">
            <v>W51-22</v>
          </cell>
          <cell r="BG2" t="str">
            <v>W52-22</v>
          </cell>
          <cell r="BH2" t="str">
            <v>W1-23</v>
          </cell>
          <cell r="BI2" t="str">
            <v>W2-23</v>
          </cell>
          <cell r="BJ2" t="str">
            <v>W3-23</v>
          </cell>
          <cell r="BK2" t="str">
            <v>W4-23</v>
          </cell>
          <cell r="BL2" t="str">
            <v>W5-23</v>
          </cell>
          <cell r="BM2" t="str">
            <v>W6-23</v>
          </cell>
          <cell r="BN2" t="str">
            <v>W7-23</v>
          </cell>
          <cell r="BO2" t="str">
            <v>W8-23</v>
          </cell>
          <cell r="BP2" t="str">
            <v>W9-23</v>
          </cell>
          <cell r="BQ2" t="str">
            <v>W10-23</v>
          </cell>
          <cell r="BR2" t="str">
            <v>W11-23</v>
          </cell>
          <cell r="BS2" t="str">
            <v>W12-23</v>
          </cell>
          <cell r="BT2" t="str">
            <v>W13-23</v>
          </cell>
          <cell r="BU2" t="str">
            <v>W14-23</v>
          </cell>
          <cell r="BV2" t="str">
            <v>W15-23</v>
          </cell>
          <cell r="BW2" t="str">
            <v>W16-23</v>
          </cell>
          <cell r="BX2" t="str">
            <v>W17-23</v>
          </cell>
          <cell r="BY2" t="str">
            <v>W18-23</v>
          </cell>
          <cell r="BZ2" t="str">
            <v>W19-23</v>
          </cell>
        </row>
        <row r="3">
          <cell r="C3" t="str">
            <v>Date</v>
          </cell>
          <cell r="D3">
            <v>44536</v>
          </cell>
          <cell r="E3">
            <v>44543</v>
          </cell>
          <cell r="F3">
            <v>44550</v>
          </cell>
          <cell r="G3">
            <v>44557</v>
          </cell>
          <cell r="H3">
            <v>44564</v>
          </cell>
          <cell r="I3">
            <v>44571</v>
          </cell>
          <cell r="J3">
            <v>44578</v>
          </cell>
          <cell r="K3">
            <v>44585</v>
          </cell>
          <cell r="L3">
            <v>44592</v>
          </cell>
          <cell r="M3">
            <v>44599</v>
          </cell>
          <cell r="N3">
            <v>44606</v>
          </cell>
          <cell r="O3">
            <v>44613</v>
          </cell>
          <cell r="P3">
            <v>44620</v>
          </cell>
          <cell r="Q3">
            <v>44627</v>
          </cell>
          <cell r="R3">
            <v>44634</v>
          </cell>
          <cell r="S3">
            <v>44641</v>
          </cell>
          <cell r="T3">
            <v>44648</v>
          </cell>
          <cell r="U3">
            <v>44655</v>
          </cell>
          <cell r="V3">
            <v>44662</v>
          </cell>
          <cell r="W3">
            <v>44669</v>
          </cell>
          <cell r="X3">
            <v>44676</v>
          </cell>
          <cell r="Y3">
            <v>44683</v>
          </cell>
          <cell r="Z3">
            <v>44690</v>
          </cell>
          <cell r="AA3">
            <v>44697</v>
          </cell>
          <cell r="AB3">
            <v>44704</v>
          </cell>
          <cell r="AC3">
            <v>44711</v>
          </cell>
          <cell r="AD3">
            <v>44718</v>
          </cell>
          <cell r="AE3">
            <v>44725</v>
          </cell>
          <cell r="AF3">
            <v>44732</v>
          </cell>
          <cell r="AG3">
            <v>44739</v>
          </cell>
          <cell r="AH3">
            <v>44746</v>
          </cell>
          <cell r="AI3">
            <v>44753</v>
          </cell>
          <cell r="AJ3">
            <v>44760</v>
          </cell>
          <cell r="AK3">
            <v>44767</v>
          </cell>
          <cell r="AL3">
            <v>44774</v>
          </cell>
          <cell r="AM3">
            <v>44781</v>
          </cell>
          <cell r="AN3">
            <v>44788</v>
          </cell>
          <cell r="AO3">
            <v>44795</v>
          </cell>
          <cell r="AP3">
            <v>44802</v>
          </cell>
          <cell r="AQ3">
            <v>44809</v>
          </cell>
          <cell r="AR3">
            <v>44816</v>
          </cell>
          <cell r="AS3">
            <v>44823</v>
          </cell>
          <cell r="AT3">
            <v>44830</v>
          </cell>
          <cell r="AU3">
            <v>44837</v>
          </cell>
          <cell r="AV3">
            <v>44844</v>
          </cell>
          <cell r="AW3">
            <v>44851</v>
          </cell>
          <cell r="AX3">
            <v>44858</v>
          </cell>
          <cell r="AY3">
            <v>44865</v>
          </cell>
          <cell r="AZ3">
            <v>44872</v>
          </cell>
          <cell r="BA3">
            <v>44879</v>
          </cell>
          <cell r="BB3">
            <v>44886</v>
          </cell>
          <cell r="BC3">
            <v>44893</v>
          </cell>
          <cell r="BD3">
            <v>44900</v>
          </cell>
          <cell r="BE3">
            <v>44907</v>
          </cell>
          <cell r="BF3">
            <v>44914</v>
          </cell>
          <cell r="BG3">
            <v>44921</v>
          </cell>
          <cell r="BH3">
            <v>44928</v>
          </cell>
          <cell r="BI3">
            <v>44935</v>
          </cell>
          <cell r="BJ3">
            <v>44942</v>
          </cell>
          <cell r="BK3">
            <v>44949</v>
          </cell>
          <cell r="BL3">
            <v>44956</v>
          </cell>
          <cell r="BM3">
            <v>44963</v>
          </cell>
          <cell r="BN3">
            <v>44970</v>
          </cell>
          <cell r="BO3">
            <v>44977</v>
          </cell>
          <cell r="BP3">
            <v>44984</v>
          </cell>
          <cell r="BQ3">
            <v>44991</v>
          </cell>
          <cell r="BR3">
            <v>44998</v>
          </cell>
          <cell r="BS3">
            <v>45005</v>
          </cell>
          <cell r="BT3">
            <v>45012</v>
          </cell>
          <cell r="BU3">
            <v>45019</v>
          </cell>
          <cell r="BV3">
            <v>45026</v>
          </cell>
          <cell r="BW3">
            <v>45033</v>
          </cell>
          <cell r="BX3">
            <v>45040</v>
          </cell>
          <cell r="BY3">
            <v>45047</v>
          </cell>
          <cell r="BZ3">
            <v>45054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C"/>
      <sheetName val="Liste"/>
    </sheetNames>
    <sheetDataSet>
      <sheetData sheetId="0"/>
      <sheetData sheetId="1"/>
      <sheetData sheetId="2">
        <row r="3">
          <cell r="B3" t="str">
            <v>1.1-STR</v>
          </cell>
        </row>
        <row r="4">
          <cell r="B4" t="str">
            <v>2.1-FIN</v>
          </cell>
        </row>
        <row r="5">
          <cell r="B5" t="str">
            <v>2.3-IWC</v>
          </cell>
        </row>
        <row r="6">
          <cell r="B6" t="str">
            <v>3.1-HRC</v>
          </cell>
        </row>
        <row r="7">
          <cell r="B7" t="str">
            <v>4.1-QCI</v>
          </cell>
        </row>
        <row r="8">
          <cell r="B8" t="str">
            <v>4.1.a-SAF</v>
          </cell>
        </row>
        <row r="9">
          <cell r="B9" t="str">
            <v>5.1-BID</v>
          </cell>
        </row>
        <row r="10">
          <cell r="B10" t="str">
            <v>5.2-PRJ</v>
          </cell>
        </row>
        <row r="11">
          <cell r="B11" t="str">
            <v>7.1.a-ACQ</v>
          </cell>
        </row>
        <row r="12">
          <cell r="B12" t="str">
            <v>7.2-PMD</v>
          </cell>
        </row>
        <row r="13">
          <cell r="B13" t="str">
            <v>8.1-SER</v>
          </cell>
        </row>
        <row r="14">
          <cell r="B14" t="str">
            <v>9.3-EXP</v>
          </cell>
        </row>
        <row r="15">
          <cell r="B15" t="str">
            <v>9.4-ESS</v>
          </cell>
        </row>
        <row r="16">
          <cell r="B16" t="str">
            <v>9.5-RES</v>
          </cell>
        </row>
        <row r="17">
          <cell r="B17" t="str">
            <v>9.9-HRM</v>
          </cell>
        </row>
        <row r="18">
          <cell r="B18" t="str">
            <v>9.10-FIP</v>
          </cell>
        </row>
        <row r="19">
          <cell r="B19" t="str">
            <v>Formulaires administratifs locaux</v>
          </cell>
        </row>
        <row r="20">
          <cell r="B20" t="str">
            <v>ST Electronique</v>
          </cell>
        </row>
        <row r="21">
          <cell r="B21" t="str">
            <v>ST Hyperfréquences</v>
          </cell>
        </row>
        <row r="22">
          <cell r="B22" t="str">
            <v>ST Logiciels</v>
          </cell>
        </row>
        <row r="23">
          <cell r="B23" t="str">
            <v>ST Manufacturing &amp; Technologie</v>
          </cell>
        </row>
        <row r="24">
          <cell r="B24" t="str">
            <v>ST Mécanique</v>
          </cell>
        </row>
        <row r="25">
          <cell r="B25" t="str">
            <v>ST Tests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B6:H53" totalsRowShown="0" headerRowDxfId="21" dataDxfId="19" headerRowBorderDxfId="20" tableBorderDxfId="18" totalsRowBorderDxfId="17">
  <autoFilter ref="B6:H53"/>
  <tableColumns count="7">
    <tableColumn id="1" name="ACTIVITE" dataDxfId="16"/>
    <tableColumn id="20" name="SELECTION" dataDxfId="15"/>
    <tableColumn id="21" name="DATE CONTRAT" dataDxfId="14"/>
    <tableColumn id="22" name="DATE PLANIFIEE (M - 1)" dataDxfId="13"/>
    <tableColumn id="23" name="DATE PLANIFIEE (M)" dataDxfId="12"/>
    <tableColumn id="2" name="numéro de semaine" dataDxfId="11">
      <calculatedColumnFormula>WEEKNUM(Tableau2[[#This Row],[DATE CONTRAT]])</calculatedColumnFormula>
    </tableColumn>
    <tableColumn id="3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1"/>
  <sheetViews>
    <sheetView zoomScale="85" zoomScaleNormal="85" workbookViewId="0">
      <selection activeCell="B45" sqref="B45"/>
    </sheetView>
  </sheetViews>
  <sheetFormatPr baseColWidth="10" defaultRowHeight="15" customHeight="1" x14ac:dyDescent="0.25"/>
  <cols>
    <col min="1" max="1" width="35.85546875" style="138" customWidth="1"/>
    <col min="2" max="2" width="9.7109375" style="138" customWidth="1"/>
    <col min="3" max="3" width="15.85546875" style="138" customWidth="1"/>
    <col min="4" max="4" width="13" style="138" customWidth="1"/>
    <col min="5" max="5" width="10.28515625" style="138" customWidth="1"/>
    <col min="6" max="6" width="16.42578125" style="138" customWidth="1"/>
    <col min="7" max="7" width="15.7109375" style="138" customWidth="1"/>
    <col min="8" max="8" width="14.85546875" style="138" customWidth="1"/>
    <col min="9" max="9" width="10.5703125" style="138" customWidth="1"/>
    <col min="10" max="10" width="15.5703125" style="209" customWidth="1"/>
    <col min="11" max="11" width="18.7109375" style="209" customWidth="1"/>
    <col min="12" max="12" width="16.28515625" customWidth="1"/>
    <col min="13" max="13" width="17.7109375" customWidth="1"/>
    <col min="14" max="16" width="16.28515625" customWidth="1"/>
    <col min="17" max="17" width="12.140625" customWidth="1"/>
    <col min="18" max="18" width="13.85546875" customWidth="1"/>
    <col min="19" max="19" width="14.28515625" style="316" customWidth="1"/>
    <col min="20" max="20" width="18.42578125" customWidth="1"/>
    <col min="21" max="21" width="16.42578125" customWidth="1"/>
  </cols>
  <sheetData>
    <row r="2" spans="1:20" ht="15" customHeight="1" x14ac:dyDescent="0.35">
      <c r="A2" s="138" t="s">
        <v>533</v>
      </c>
      <c r="F2" s="310" t="s">
        <v>526</v>
      </c>
      <c r="L2" t="s">
        <v>492</v>
      </c>
    </row>
    <row r="3" spans="1:20" ht="15" customHeight="1" x14ac:dyDescent="0.35">
      <c r="F3" s="310">
        <f>SUM(F6:F80)</f>
        <v>270</v>
      </c>
    </row>
    <row r="5" spans="1:20" s="289" customFormat="1" ht="67.5" customHeight="1" x14ac:dyDescent="0.25">
      <c r="A5" s="306" t="s">
        <v>517</v>
      </c>
      <c r="B5" s="306" t="s">
        <v>537</v>
      </c>
      <c r="C5" s="307" t="s">
        <v>522</v>
      </c>
      <c r="D5" s="307" t="s">
        <v>523</v>
      </c>
      <c r="E5" s="306" t="s">
        <v>516</v>
      </c>
      <c r="F5" s="307" t="s">
        <v>520</v>
      </c>
      <c r="G5" s="307" t="s">
        <v>521</v>
      </c>
      <c r="H5" s="307" t="s">
        <v>532</v>
      </c>
      <c r="I5" s="307" t="s">
        <v>536</v>
      </c>
      <c r="J5" s="308" t="s">
        <v>518</v>
      </c>
      <c r="K5" s="308" t="s">
        <v>519</v>
      </c>
      <c r="L5" s="308" t="s">
        <v>519</v>
      </c>
      <c r="M5" s="309" t="s">
        <v>524</v>
      </c>
      <c r="N5" s="309" t="s">
        <v>528</v>
      </c>
      <c r="O5" s="309" t="s">
        <v>530</v>
      </c>
      <c r="P5" s="309" t="s">
        <v>527</v>
      </c>
      <c r="Q5" s="309" t="s">
        <v>529</v>
      </c>
      <c r="R5" s="309" t="s">
        <v>531</v>
      </c>
      <c r="S5" s="309" t="s">
        <v>525</v>
      </c>
      <c r="T5" s="309" t="s">
        <v>525</v>
      </c>
    </row>
    <row r="6" spans="1:20" ht="15" customHeight="1" x14ac:dyDescent="0.25">
      <c r="A6" s="297" t="s">
        <v>258</v>
      </c>
      <c r="B6" s="297"/>
      <c r="C6" s="291">
        <v>1</v>
      </c>
      <c r="D6" s="291">
        <v>0</v>
      </c>
      <c r="E6" s="295">
        <v>1</v>
      </c>
      <c r="F6" s="291">
        <v>30</v>
      </c>
      <c r="G6" s="291"/>
      <c r="H6" s="291"/>
      <c r="I6" s="291" t="str">
        <f>IF(OR(S6=0,S6=""),"M","A")</f>
        <v>M</v>
      </c>
      <c r="J6" s="292">
        <v>0.1</v>
      </c>
      <c r="K6" s="292">
        <f>IF(I6="M",J6,L6)</f>
        <v>0.1</v>
      </c>
      <c r="L6" s="311">
        <f t="shared" ref="L6:L51" si="0">IF(E6=1,R6,IF(E6=2,O6,".."))</f>
        <v>0</v>
      </c>
      <c r="M6" s="312" t="str">
        <f t="shared" ref="M6:M51" si="1">IF(E6=3,G6*J6,"..")</f>
        <v>..</v>
      </c>
      <c r="N6" s="312" t="str">
        <f>IF(E6=2,SUMIFS(M6:M$80,D6:D$80,D6,E6:E$80,3),"..")</f>
        <v>..</v>
      </c>
      <c r="O6" s="312" t="str">
        <f t="shared" ref="O6:O51" si="2">IF(E6=2,N6/T6,"..")</f>
        <v>..</v>
      </c>
      <c r="P6" s="312" t="str">
        <f t="shared" ref="P6:P51" si="3">IF(E6=2,O6*G6,"..")</f>
        <v>..</v>
      </c>
      <c r="Q6" s="312">
        <f>IF(E6=1,SUMIFS(P6:P$80,C6:C$80,C6,E6:E$80,2),"..")</f>
        <v>0</v>
      </c>
      <c r="R6" s="312">
        <f t="shared" ref="R6:R51" si="4">IF(E6=1,Q6/T6,"..")</f>
        <v>0</v>
      </c>
      <c r="S6" s="317">
        <f>IF(E6=2,SUMIFS(G6:G$80,D6:D$80,D6,E6:E$80,3),IF(E6=1,SUMIFS(G6:G$80,C6:C$80,C6,E6:E$80,2),""))</f>
        <v>0</v>
      </c>
      <c r="T6" s="295">
        <f>IF(S6=0,1,S6)</f>
        <v>1</v>
      </c>
    </row>
    <row r="7" spans="1:20" ht="15" customHeight="1" x14ac:dyDescent="0.25">
      <c r="A7" s="297" t="s">
        <v>259</v>
      </c>
      <c r="B7" s="297"/>
      <c r="C7" s="291">
        <f t="shared" ref="C7:C51" si="5">IF(E7=1,1+C6,C6)</f>
        <v>2</v>
      </c>
      <c r="D7" s="291">
        <v>1</v>
      </c>
      <c r="E7" s="295">
        <v>1</v>
      </c>
      <c r="F7" s="291">
        <v>30</v>
      </c>
      <c r="G7" s="291"/>
      <c r="H7" s="291"/>
      <c r="I7" s="291" t="str">
        <f t="shared" ref="I7:I51" si="6">IF(OR(S7=0,S7=""),"M","A")</f>
        <v>A</v>
      </c>
      <c r="J7" s="292"/>
      <c r="K7" s="292">
        <f t="shared" ref="K7:K51" si="7">IF(I7="M",J7,L7)</f>
        <v>0</v>
      </c>
      <c r="L7" s="311">
        <f t="shared" si="0"/>
        <v>0</v>
      </c>
      <c r="M7" s="312" t="str">
        <f t="shared" si="1"/>
        <v>..</v>
      </c>
      <c r="N7" s="312" t="str">
        <f>IF(E7=2,SUMIFS(M7:M$80,D7:D$80,D7,E7:E$80,3),"..")</f>
        <v>..</v>
      </c>
      <c r="O7" s="312" t="str">
        <f t="shared" si="2"/>
        <v>..</v>
      </c>
      <c r="P7" s="312" t="str">
        <f t="shared" si="3"/>
        <v>..</v>
      </c>
      <c r="Q7" s="312">
        <f>IF(E7=1,SUMIFS(P7:P$80,C7:C$80,C7,E7:E$80,2),"..")</f>
        <v>0</v>
      </c>
      <c r="R7" s="312">
        <f t="shared" si="4"/>
        <v>0</v>
      </c>
      <c r="S7" s="317">
        <f>IF(E7=2,SUMIFS(G7:G$80,D7:D$80,D7,E7:E$80,3),IF(E7=1,SUMIFS(G7:G$80,C7:C$80,C7,E7:E$80,2),""))</f>
        <v>3</v>
      </c>
      <c r="T7" s="295">
        <f t="shared" ref="T7:T51" si="8">IF(S7=0,1,S7)</f>
        <v>3</v>
      </c>
    </row>
    <row r="8" spans="1:20" ht="15" customHeight="1" x14ac:dyDescent="0.25">
      <c r="A8" s="296" t="s">
        <v>260</v>
      </c>
      <c r="B8" s="296"/>
      <c r="C8" s="290">
        <f t="shared" si="5"/>
        <v>2</v>
      </c>
      <c r="D8" s="290">
        <f t="shared" ref="D8:D51" si="9">IF(E8=2,D7+1,D7)</f>
        <v>2</v>
      </c>
      <c r="E8" s="294">
        <v>2</v>
      </c>
      <c r="F8" s="290"/>
      <c r="G8" s="290">
        <v>1</v>
      </c>
      <c r="H8" s="290"/>
      <c r="I8" s="291" t="str">
        <f t="shared" si="6"/>
        <v>M</v>
      </c>
      <c r="J8" s="293"/>
      <c r="K8" s="292">
        <f t="shared" si="7"/>
        <v>0</v>
      </c>
      <c r="L8" s="304">
        <f t="shared" si="0"/>
        <v>0</v>
      </c>
      <c r="M8" s="305" t="str">
        <f t="shared" si="1"/>
        <v>..</v>
      </c>
      <c r="N8" s="305">
        <f>IF(E8=2,SUMIFS(M8:M$80,D8:D$80,D8,E8:E$80,3),"..")</f>
        <v>0</v>
      </c>
      <c r="O8" s="305">
        <f t="shared" si="2"/>
        <v>0</v>
      </c>
      <c r="P8" s="305">
        <f t="shared" si="3"/>
        <v>0</v>
      </c>
      <c r="Q8" s="305" t="str">
        <f>IF(E8=1,SUMIFS(P8:P$80,C8:C$80,C8,E8:E$80,2),"..")</f>
        <v>..</v>
      </c>
      <c r="R8" s="305" t="str">
        <f t="shared" si="4"/>
        <v>..</v>
      </c>
      <c r="S8" s="317">
        <f>IF(E8=2,SUMIFS(G8:G$80,D8:D$80,D8,E8:E$80,3),IF(E8=1,SUMIFS(G8:G$80,C8:C$80,C8,E8:E$80,2),""))</f>
        <v>0</v>
      </c>
      <c r="T8" s="295">
        <f t="shared" si="8"/>
        <v>1</v>
      </c>
    </row>
    <row r="9" spans="1:20" ht="15" customHeight="1" x14ac:dyDescent="0.25">
      <c r="A9" s="296" t="s">
        <v>261</v>
      </c>
      <c r="B9" s="296"/>
      <c r="C9" s="290">
        <f t="shared" si="5"/>
        <v>2</v>
      </c>
      <c r="D9" s="290">
        <f t="shared" si="9"/>
        <v>3</v>
      </c>
      <c r="E9" s="294">
        <v>2</v>
      </c>
      <c r="F9" s="290"/>
      <c r="G9" s="290">
        <v>1</v>
      </c>
      <c r="H9" s="290"/>
      <c r="I9" s="291" t="str">
        <f t="shared" si="6"/>
        <v>M</v>
      </c>
      <c r="J9" s="293"/>
      <c r="K9" s="292">
        <f t="shared" si="7"/>
        <v>0</v>
      </c>
      <c r="L9" s="304">
        <f t="shared" si="0"/>
        <v>0</v>
      </c>
      <c r="M9" s="305" t="str">
        <f t="shared" si="1"/>
        <v>..</v>
      </c>
      <c r="N9" s="305">
        <f>IF(E9=2,SUMIFS(M9:M$80,D9:D$80,D9,E9:E$80,3),"..")</f>
        <v>0</v>
      </c>
      <c r="O9" s="305">
        <f t="shared" si="2"/>
        <v>0</v>
      </c>
      <c r="P9" s="305">
        <f t="shared" si="3"/>
        <v>0</v>
      </c>
      <c r="Q9" s="305" t="str">
        <f>IF(E9=1,SUMIFS(P9:P$80,C9:C$80,C9,E9:E$80,2),"..")</f>
        <v>..</v>
      </c>
      <c r="R9" s="305" t="str">
        <f t="shared" si="4"/>
        <v>..</v>
      </c>
      <c r="S9" s="317">
        <f>IF(E9=2,SUMIFS(G9:G$80,D9:D$80,D9,E9:E$80,3),IF(E9=1,SUMIFS(G9:G$80,C9:C$80,C9,E9:E$80,2),""))</f>
        <v>0</v>
      </c>
      <c r="T9" s="295">
        <f t="shared" si="8"/>
        <v>1</v>
      </c>
    </row>
    <row r="10" spans="1:20" ht="15" customHeight="1" x14ac:dyDescent="0.25">
      <c r="A10" s="296" t="s">
        <v>262</v>
      </c>
      <c r="B10" s="296"/>
      <c r="C10" s="290">
        <f t="shared" si="5"/>
        <v>2</v>
      </c>
      <c r="D10" s="290">
        <f t="shared" si="9"/>
        <v>4</v>
      </c>
      <c r="E10" s="294">
        <v>2</v>
      </c>
      <c r="F10" s="290"/>
      <c r="G10" s="290">
        <v>1</v>
      </c>
      <c r="H10" s="290"/>
      <c r="I10" s="291" t="str">
        <f t="shared" si="6"/>
        <v>M</v>
      </c>
      <c r="J10" s="293"/>
      <c r="K10" s="292">
        <f t="shared" si="7"/>
        <v>0</v>
      </c>
      <c r="L10" s="304">
        <f t="shared" si="0"/>
        <v>0</v>
      </c>
      <c r="M10" s="305" t="str">
        <f t="shared" si="1"/>
        <v>..</v>
      </c>
      <c r="N10" s="305">
        <f>IF(E10=2,SUMIFS(M10:M$80,D10:D$80,D10,E10:E$80,3),"..")</f>
        <v>0</v>
      </c>
      <c r="O10" s="305">
        <f t="shared" si="2"/>
        <v>0</v>
      </c>
      <c r="P10" s="305">
        <f t="shared" si="3"/>
        <v>0</v>
      </c>
      <c r="Q10" s="305" t="str">
        <f>IF(E10=1,SUMIFS(P10:P$80,C10:C$80,C10,E10:E$80,2),"..")</f>
        <v>..</v>
      </c>
      <c r="R10" s="305" t="str">
        <f t="shared" si="4"/>
        <v>..</v>
      </c>
      <c r="S10" s="317">
        <f>IF(E10=2,SUMIFS(G10:G$80,D10:D$80,D10,E10:E$80,3),IF(E10=1,SUMIFS(G10:G$80,C10:C$80,C10,E10:E$80,2),""))</f>
        <v>0</v>
      </c>
      <c r="T10" s="295">
        <f t="shared" si="8"/>
        <v>1</v>
      </c>
    </row>
    <row r="11" spans="1:20" ht="15" customHeight="1" x14ac:dyDescent="0.25">
      <c r="A11" s="297" t="s">
        <v>265</v>
      </c>
      <c r="B11" s="297"/>
      <c r="C11" s="291">
        <f t="shared" si="5"/>
        <v>3</v>
      </c>
      <c r="D11" s="291">
        <f t="shared" si="9"/>
        <v>4</v>
      </c>
      <c r="E11" s="295">
        <v>1</v>
      </c>
      <c r="F11" s="291">
        <v>30</v>
      </c>
      <c r="G11" s="291"/>
      <c r="H11" s="291"/>
      <c r="I11" s="291" t="str">
        <f t="shared" si="6"/>
        <v>A</v>
      </c>
      <c r="J11" s="292"/>
      <c r="K11" s="292">
        <f t="shared" si="7"/>
        <v>0.10000000000000002</v>
      </c>
      <c r="L11" s="311">
        <f t="shared" si="0"/>
        <v>0.10000000000000002</v>
      </c>
      <c r="M11" s="312" t="str">
        <f t="shared" si="1"/>
        <v>..</v>
      </c>
      <c r="N11" s="312" t="str">
        <f>IF(E11=2,SUMIFS(M11:M$80,D11:D$80,D11,E11:E$80,3),"..")</f>
        <v>..</v>
      </c>
      <c r="O11" s="312" t="str">
        <f t="shared" si="2"/>
        <v>..</v>
      </c>
      <c r="P11" s="312" t="str">
        <f t="shared" si="3"/>
        <v>..</v>
      </c>
      <c r="Q11" s="312">
        <f>IF(E11=1,SUMIFS(P11:P$80,C11:C$80,C11,E11:E$80,2),"..")</f>
        <v>0.30000000000000004</v>
      </c>
      <c r="R11" s="312">
        <f t="shared" si="4"/>
        <v>0.10000000000000002</v>
      </c>
      <c r="S11" s="317">
        <f>IF(E11=2,SUMIFS(G11:G$80,D11:D$80,D11,E11:E$80,3),IF(E11=1,SUMIFS(G11:G$80,C11:C$80,C11,E11:E$80,2),""))</f>
        <v>3</v>
      </c>
      <c r="T11" s="295">
        <f t="shared" si="8"/>
        <v>3</v>
      </c>
    </row>
    <row r="12" spans="1:20" ht="15" customHeight="1" x14ac:dyDescent="0.25">
      <c r="A12" s="296" t="s">
        <v>266</v>
      </c>
      <c r="B12" s="296"/>
      <c r="C12" s="290">
        <f t="shared" si="5"/>
        <v>3</v>
      </c>
      <c r="D12" s="290">
        <f t="shared" si="9"/>
        <v>5</v>
      </c>
      <c r="E12" s="294">
        <v>2</v>
      </c>
      <c r="F12" s="290"/>
      <c r="G12" s="290">
        <v>1</v>
      </c>
      <c r="H12" s="290"/>
      <c r="I12" s="291" t="str">
        <f t="shared" si="6"/>
        <v>A</v>
      </c>
      <c r="J12" s="293"/>
      <c r="K12" s="292">
        <f t="shared" si="7"/>
        <v>0.1</v>
      </c>
      <c r="L12" s="304">
        <f t="shared" si="0"/>
        <v>0.1</v>
      </c>
      <c r="M12" s="305" t="str">
        <f t="shared" si="1"/>
        <v>..</v>
      </c>
      <c r="N12" s="305">
        <f>IF(E12=2,SUMIFS(M12:M$80,D12:D$80,D12,E12:E$80,3),"..")</f>
        <v>0.1</v>
      </c>
      <c r="O12" s="305">
        <f t="shared" si="2"/>
        <v>0.1</v>
      </c>
      <c r="P12" s="305">
        <f t="shared" si="3"/>
        <v>0.1</v>
      </c>
      <c r="Q12" s="305" t="str">
        <f>IF(E12=1,SUMIFS(P12:P$80,C12:C$80,C12,E12:E$80,2),"..")</f>
        <v>..</v>
      </c>
      <c r="R12" s="305" t="str">
        <f t="shared" si="4"/>
        <v>..</v>
      </c>
      <c r="S12" s="317">
        <f>IF(E12=2,SUMIFS(G12:G$80,D12:D$80,D12,E12:E$80,3),IF(E12=1,SUMIFS(G12:G$80,C12:C$80,C12,E12:E$80,2),""))</f>
        <v>1</v>
      </c>
      <c r="T12" s="295">
        <f t="shared" si="8"/>
        <v>1</v>
      </c>
    </row>
    <row r="13" spans="1:20" ht="15" customHeight="1" x14ac:dyDescent="0.25">
      <c r="A13" s="298" t="s">
        <v>268</v>
      </c>
      <c r="B13" s="298"/>
      <c r="C13" s="299">
        <f t="shared" si="5"/>
        <v>3</v>
      </c>
      <c r="D13" s="299">
        <f t="shared" si="9"/>
        <v>5</v>
      </c>
      <c r="E13" s="300">
        <v>3</v>
      </c>
      <c r="F13" s="299"/>
      <c r="G13" s="299">
        <v>1</v>
      </c>
      <c r="H13" s="299"/>
      <c r="I13" s="291" t="str">
        <f t="shared" si="6"/>
        <v>M</v>
      </c>
      <c r="J13" s="301">
        <v>0.1</v>
      </c>
      <c r="K13" s="292">
        <f t="shared" si="7"/>
        <v>0.1</v>
      </c>
      <c r="L13" s="302" t="str">
        <f t="shared" si="0"/>
        <v>..</v>
      </c>
      <c r="M13" s="303">
        <f t="shared" si="1"/>
        <v>0.1</v>
      </c>
      <c r="N13" s="303" t="str">
        <f>IF(E13=2,SUMIFS(M13:M$80,D13:D$80,D13,E13:E$80,3),"..")</f>
        <v>..</v>
      </c>
      <c r="O13" s="303" t="str">
        <f t="shared" si="2"/>
        <v>..</v>
      </c>
      <c r="P13" s="303" t="str">
        <f t="shared" si="3"/>
        <v>..</v>
      </c>
      <c r="Q13" s="303" t="str">
        <f>IF(E13=1,SUMIFS(P13:P$80,C13:C$80,C13,E13:E$80,2),"..")</f>
        <v>..</v>
      </c>
      <c r="R13" s="303" t="str">
        <f t="shared" si="4"/>
        <v>..</v>
      </c>
      <c r="S13" s="317" t="str">
        <f>IF(E13=2,SUMIFS(G13:G$80,D13:D$80,D13,E13:E$80,3),IF(E13=1,SUMIFS(G13:G$80,C13:C$80,C13,E13:E$80,2),""))</f>
        <v/>
      </c>
      <c r="T13" s="295" t="str">
        <f t="shared" si="8"/>
        <v/>
      </c>
    </row>
    <row r="14" spans="1:20" ht="15" customHeight="1" x14ac:dyDescent="0.25">
      <c r="A14" s="296" t="s">
        <v>269</v>
      </c>
      <c r="B14" s="296"/>
      <c r="C14" s="290">
        <f t="shared" si="5"/>
        <v>3</v>
      </c>
      <c r="D14" s="290">
        <f t="shared" si="9"/>
        <v>6</v>
      </c>
      <c r="E14" s="294">
        <v>2</v>
      </c>
      <c r="F14" s="290"/>
      <c r="G14" s="290">
        <v>1</v>
      </c>
      <c r="H14" s="290"/>
      <c r="I14" s="291" t="str">
        <f t="shared" si="6"/>
        <v>A</v>
      </c>
      <c r="J14" s="293"/>
      <c r="K14" s="292">
        <f t="shared" si="7"/>
        <v>0.1</v>
      </c>
      <c r="L14" s="304">
        <f t="shared" si="0"/>
        <v>0.1</v>
      </c>
      <c r="M14" s="305" t="str">
        <f t="shared" si="1"/>
        <v>..</v>
      </c>
      <c r="N14" s="305">
        <f>IF(E14=2,SUMIFS(M14:M$80,D14:D$80,D14,E14:E$80,3),"..")</f>
        <v>0.2</v>
      </c>
      <c r="O14" s="305">
        <f t="shared" si="2"/>
        <v>0.1</v>
      </c>
      <c r="P14" s="305">
        <f t="shared" si="3"/>
        <v>0.1</v>
      </c>
      <c r="Q14" s="305" t="str">
        <f>IF(E14=1,SUMIFS(P14:P$80,C14:C$80,C14,E14:E$80,2),"..")</f>
        <v>..</v>
      </c>
      <c r="R14" s="305" t="str">
        <f t="shared" si="4"/>
        <v>..</v>
      </c>
      <c r="S14" s="317">
        <f>IF(E14=2,SUMIFS(G14:G$80,D14:D$80,D14,E14:E$80,3),IF(E14=1,SUMIFS(G14:G$80,C14:C$80,C14,E14:E$80,2),""))</f>
        <v>2</v>
      </c>
      <c r="T14" s="295">
        <f t="shared" si="8"/>
        <v>2</v>
      </c>
    </row>
    <row r="15" spans="1:20" ht="15" customHeight="1" x14ac:dyDescent="0.25">
      <c r="A15" s="298" t="s">
        <v>272</v>
      </c>
      <c r="B15" s="298"/>
      <c r="C15" s="299">
        <f t="shared" si="5"/>
        <v>3</v>
      </c>
      <c r="D15" s="299">
        <f t="shared" si="9"/>
        <v>6</v>
      </c>
      <c r="E15" s="300">
        <v>3</v>
      </c>
      <c r="F15" s="299"/>
      <c r="G15" s="299">
        <v>1</v>
      </c>
      <c r="H15" s="299"/>
      <c r="I15" s="291" t="str">
        <f t="shared" si="6"/>
        <v>M</v>
      </c>
      <c r="J15" s="301">
        <v>0.1</v>
      </c>
      <c r="K15" s="292">
        <f t="shared" si="7"/>
        <v>0.1</v>
      </c>
      <c r="L15" s="302" t="str">
        <f t="shared" si="0"/>
        <v>..</v>
      </c>
      <c r="M15" s="303">
        <f t="shared" si="1"/>
        <v>0.1</v>
      </c>
      <c r="N15" s="303" t="str">
        <f>IF(E15=2,SUMIFS(M15:M$80,D15:D$80,D15,E15:E$80,3),"..")</f>
        <v>..</v>
      </c>
      <c r="O15" s="303" t="str">
        <f t="shared" si="2"/>
        <v>..</v>
      </c>
      <c r="P15" s="303" t="str">
        <f t="shared" si="3"/>
        <v>..</v>
      </c>
      <c r="Q15" s="303" t="str">
        <f>IF(E15=1,SUMIFS(P15:P$80,C15:C$80,C15,E15:E$80,2),"..")</f>
        <v>..</v>
      </c>
      <c r="R15" s="303" t="str">
        <f t="shared" si="4"/>
        <v>..</v>
      </c>
      <c r="S15" s="317" t="str">
        <f>IF(E15=2,SUMIFS(G15:G$80,D15:D$80,D15,E15:E$80,3),IF(E15=1,SUMIFS(G15:G$80,C15:C$80,C15,E15:E$80,2),""))</f>
        <v/>
      </c>
      <c r="T15" s="295" t="str">
        <f t="shared" si="8"/>
        <v/>
      </c>
    </row>
    <row r="16" spans="1:20" ht="15" customHeight="1" x14ac:dyDescent="0.25">
      <c r="A16" s="298" t="s">
        <v>275</v>
      </c>
      <c r="B16" s="298"/>
      <c r="C16" s="299">
        <f t="shared" si="5"/>
        <v>3</v>
      </c>
      <c r="D16" s="299">
        <f t="shared" si="9"/>
        <v>6</v>
      </c>
      <c r="E16" s="300">
        <v>3</v>
      </c>
      <c r="F16" s="299"/>
      <c r="G16" s="299">
        <v>1</v>
      </c>
      <c r="H16" s="299"/>
      <c r="I16" s="291" t="str">
        <f t="shared" si="6"/>
        <v>M</v>
      </c>
      <c r="J16" s="301">
        <v>0.1</v>
      </c>
      <c r="K16" s="292">
        <f t="shared" si="7"/>
        <v>0.1</v>
      </c>
      <c r="L16" s="302" t="str">
        <f t="shared" si="0"/>
        <v>..</v>
      </c>
      <c r="M16" s="303">
        <f t="shared" si="1"/>
        <v>0.1</v>
      </c>
      <c r="N16" s="303" t="str">
        <f>IF(E16=2,SUMIFS(M16:M$80,D16:D$80,D16,E16:E$80,3),"..")</f>
        <v>..</v>
      </c>
      <c r="O16" s="303" t="str">
        <f t="shared" si="2"/>
        <v>..</v>
      </c>
      <c r="P16" s="303" t="str">
        <f t="shared" si="3"/>
        <v>..</v>
      </c>
      <c r="Q16" s="303" t="str">
        <f>IF(E16=1,SUMIFS(P16:P$80,C16:C$80,C16,E16:E$80,2),"..")</f>
        <v>..</v>
      </c>
      <c r="R16" s="303" t="str">
        <f t="shared" si="4"/>
        <v>..</v>
      </c>
      <c r="S16" s="317" t="str">
        <f>IF(E16=2,SUMIFS(G16:G$80,D16:D$80,D16,E16:E$80,3),IF(E16=1,SUMIFS(G16:G$80,C16:C$80,C16,E16:E$80,2),""))</f>
        <v/>
      </c>
      <c r="T16" s="295" t="str">
        <f t="shared" si="8"/>
        <v/>
      </c>
    </row>
    <row r="17" spans="1:20" ht="15" customHeight="1" x14ac:dyDescent="0.25">
      <c r="A17" s="296" t="s">
        <v>277</v>
      </c>
      <c r="B17" s="296"/>
      <c r="C17" s="290">
        <f t="shared" si="5"/>
        <v>3</v>
      </c>
      <c r="D17" s="290">
        <f t="shared" si="9"/>
        <v>7</v>
      </c>
      <c r="E17" s="294">
        <v>2</v>
      </c>
      <c r="F17" s="290"/>
      <c r="G17" s="290">
        <v>1</v>
      </c>
      <c r="H17" s="290"/>
      <c r="I17" s="291" t="str">
        <f t="shared" si="6"/>
        <v>A</v>
      </c>
      <c r="J17" s="293"/>
      <c r="K17" s="292">
        <f t="shared" si="7"/>
        <v>0.1</v>
      </c>
      <c r="L17" s="304">
        <f t="shared" si="0"/>
        <v>0.1</v>
      </c>
      <c r="M17" s="305" t="str">
        <f t="shared" si="1"/>
        <v>..</v>
      </c>
      <c r="N17" s="305">
        <f>IF(E17=2,SUMIFS(M17:M$80,D17:D$80,D17,E17:E$80,3),"..")</f>
        <v>0.1</v>
      </c>
      <c r="O17" s="305">
        <f t="shared" si="2"/>
        <v>0.1</v>
      </c>
      <c r="P17" s="305">
        <f t="shared" si="3"/>
        <v>0.1</v>
      </c>
      <c r="Q17" s="305" t="str">
        <f>IF(E17=1,SUMIFS(P17:P$80,C17:C$80,C17,E17:E$80,2),"..")</f>
        <v>..</v>
      </c>
      <c r="R17" s="305" t="str">
        <f t="shared" si="4"/>
        <v>..</v>
      </c>
      <c r="S17" s="317">
        <f>IF(E17=2,SUMIFS(G17:G$80,D17:D$80,D17,E17:E$80,3),IF(E17=1,SUMIFS(G17:G$80,C17:C$80,C17,E17:E$80,2),""))</f>
        <v>1</v>
      </c>
      <c r="T17" s="295">
        <f t="shared" si="8"/>
        <v>1</v>
      </c>
    </row>
    <row r="18" spans="1:20" ht="15" customHeight="1" x14ac:dyDescent="0.25">
      <c r="A18" s="298" t="s">
        <v>279</v>
      </c>
      <c r="B18" s="298"/>
      <c r="C18" s="299">
        <f t="shared" si="5"/>
        <v>3</v>
      </c>
      <c r="D18" s="299">
        <f t="shared" si="9"/>
        <v>7</v>
      </c>
      <c r="E18" s="300">
        <v>3</v>
      </c>
      <c r="F18" s="299"/>
      <c r="G18" s="299">
        <v>1</v>
      </c>
      <c r="H18" s="299"/>
      <c r="I18" s="291" t="str">
        <f t="shared" si="6"/>
        <v>M</v>
      </c>
      <c r="J18" s="301">
        <v>0.1</v>
      </c>
      <c r="K18" s="292">
        <f t="shared" si="7"/>
        <v>0.1</v>
      </c>
      <c r="L18" s="302" t="str">
        <f t="shared" si="0"/>
        <v>..</v>
      </c>
      <c r="M18" s="303">
        <f t="shared" si="1"/>
        <v>0.1</v>
      </c>
      <c r="N18" s="303" t="str">
        <f>IF(E18=2,SUMIFS(M18:M$80,D18:D$80,D18,E18:E$80,3),"..")</f>
        <v>..</v>
      </c>
      <c r="O18" s="303" t="str">
        <f t="shared" si="2"/>
        <v>..</v>
      </c>
      <c r="P18" s="303" t="str">
        <f t="shared" si="3"/>
        <v>..</v>
      </c>
      <c r="Q18" s="303" t="str">
        <f>IF(E18=1,SUMIFS(P18:P$80,C18:C$80,C18,E18:E$80,2),"..")</f>
        <v>..</v>
      </c>
      <c r="R18" s="303" t="str">
        <f t="shared" si="4"/>
        <v>..</v>
      </c>
      <c r="S18" s="317" t="str">
        <f>IF(E18=2,SUMIFS(G18:G$80,D18:D$80,D18,E18:E$80,3),IF(E18=1,SUMIFS(G18:G$80,C18:C$80,C18,E18:E$80,2),""))</f>
        <v/>
      </c>
      <c r="T18" s="295" t="str">
        <f t="shared" si="8"/>
        <v/>
      </c>
    </row>
    <row r="19" spans="1:20" ht="15" customHeight="1" x14ac:dyDescent="0.25">
      <c r="A19" s="297" t="s">
        <v>281</v>
      </c>
      <c r="B19" s="297" t="s">
        <v>535</v>
      </c>
      <c r="C19" s="291">
        <f t="shared" si="5"/>
        <v>4</v>
      </c>
      <c r="D19" s="291">
        <f t="shared" si="9"/>
        <v>7</v>
      </c>
      <c r="E19" s="295">
        <v>1</v>
      </c>
      <c r="F19" s="291">
        <v>30</v>
      </c>
      <c r="G19" s="291"/>
      <c r="H19" s="291"/>
      <c r="I19" s="291" t="str">
        <f t="shared" si="6"/>
        <v>A</v>
      </c>
      <c r="J19" s="292"/>
      <c r="K19" s="292">
        <f t="shared" si="7"/>
        <v>0</v>
      </c>
      <c r="L19" s="311">
        <f t="shared" si="0"/>
        <v>0</v>
      </c>
      <c r="M19" s="312" t="str">
        <f t="shared" si="1"/>
        <v>..</v>
      </c>
      <c r="N19" s="312" t="str">
        <f>IF(E19=2,SUMIFS(M19:M$80,D19:D$80,D19,E19:E$80,3),"..")</f>
        <v>..</v>
      </c>
      <c r="O19" s="312" t="str">
        <f t="shared" si="2"/>
        <v>..</v>
      </c>
      <c r="P19" s="312" t="str">
        <f t="shared" si="3"/>
        <v>..</v>
      </c>
      <c r="Q19" s="312">
        <f>IF(E19=1,SUMIFS(P19:P$80,C19:C$80,C19,E19:E$80,2),"..")</f>
        <v>0</v>
      </c>
      <c r="R19" s="312">
        <f t="shared" si="4"/>
        <v>0</v>
      </c>
      <c r="S19" s="317">
        <f>IF(E19=2,SUMIFS(G19:G$80,D19:D$80,D19,E19:E$80,3),IF(E19=1,SUMIFS(G19:G$80,C19:C$80,C19,E19:E$80,2),""))</f>
        <v>7</v>
      </c>
      <c r="T19" s="295">
        <f t="shared" si="8"/>
        <v>7</v>
      </c>
    </row>
    <row r="20" spans="1:20" ht="15" customHeight="1" x14ac:dyDescent="0.25">
      <c r="A20" s="296" t="s">
        <v>284</v>
      </c>
      <c r="B20" s="296" t="s">
        <v>535</v>
      </c>
      <c r="C20" s="290">
        <f t="shared" si="5"/>
        <v>4</v>
      </c>
      <c r="D20" s="290">
        <f t="shared" si="9"/>
        <v>8</v>
      </c>
      <c r="E20" s="294">
        <v>2</v>
      </c>
      <c r="F20" s="290"/>
      <c r="G20" s="290">
        <v>1</v>
      </c>
      <c r="H20" s="290"/>
      <c r="I20" s="291" t="str">
        <f t="shared" si="6"/>
        <v>M</v>
      </c>
      <c r="J20" s="293">
        <v>0.1</v>
      </c>
      <c r="K20" s="292">
        <f t="shared" si="7"/>
        <v>0.1</v>
      </c>
      <c r="L20" s="304">
        <f t="shared" si="0"/>
        <v>0</v>
      </c>
      <c r="M20" s="305" t="str">
        <f t="shared" si="1"/>
        <v>..</v>
      </c>
      <c r="N20" s="305">
        <f>IF(E20=2,SUMIFS(M20:M$80,D20:D$80,D20,E20:E$80,3),"..")</f>
        <v>0</v>
      </c>
      <c r="O20" s="305">
        <f t="shared" si="2"/>
        <v>0</v>
      </c>
      <c r="P20" s="305">
        <f t="shared" si="3"/>
        <v>0</v>
      </c>
      <c r="Q20" s="305" t="str">
        <f>IF(E20=1,SUMIFS(P20:P$80,C20:C$80,C20,E20:E$80,2),"..")</f>
        <v>..</v>
      </c>
      <c r="R20" s="305" t="str">
        <f t="shared" si="4"/>
        <v>..</v>
      </c>
      <c r="S20" s="317">
        <f>IF(E20=2,SUMIFS(G20:G$80,D20:D$80,D20,E20:E$80,3),IF(E20=1,SUMIFS(G20:G$80,C20:C$80,C20,E20:E$80,2),""))</f>
        <v>0</v>
      </c>
      <c r="T20" s="295">
        <f t="shared" si="8"/>
        <v>1</v>
      </c>
    </row>
    <row r="21" spans="1:20" s="289" customFormat="1" ht="15" customHeight="1" x14ac:dyDescent="0.25">
      <c r="A21" s="313" t="s">
        <v>287</v>
      </c>
      <c r="B21" s="313" t="s">
        <v>535</v>
      </c>
      <c r="C21" s="290">
        <f t="shared" si="5"/>
        <v>4</v>
      </c>
      <c r="D21" s="290">
        <f t="shared" si="9"/>
        <v>9</v>
      </c>
      <c r="E21" s="314">
        <v>2</v>
      </c>
      <c r="F21" s="314"/>
      <c r="G21" s="290">
        <v>1</v>
      </c>
      <c r="H21" s="314"/>
      <c r="I21" s="291" t="str">
        <f t="shared" si="6"/>
        <v>M</v>
      </c>
      <c r="J21" s="315"/>
      <c r="K21" s="292">
        <f t="shared" si="7"/>
        <v>0</v>
      </c>
      <c r="L21" s="304">
        <f t="shared" si="0"/>
        <v>0</v>
      </c>
      <c r="M21" s="305" t="str">
        <f t="shared" si="1"/>
        <v>..</v>
      </c>
      <c r="N21" s="305">
        <f>IF(E21=2,SUMIFS(M21:M$80,D21:D$80,D21,E21:E$80,3),"..")</f>
        <v>0</v>
      </c>
      <c r="O21" s="305">
        <f t="shared" si="2"/>
        <v>0</v>
      </c>
      <c r="P21" s="305">
        <f t="shared" si="3"/>
        <v>0</v>
      </c>
      <c r="Q21" s="305" t="str">
        <f>IF(E21=1,SUMIFS(P21:P$80,C21:C$80,C21,E21:E$80,2),"..")</f>
        <v>..</v>
      </c>
      <c r="R21" s="305" t="str">
        <f t="shared" si="4"/>
        <v>..</v>
      </c>
      <c r="S21" s="317">
        <f>IF(E21=2,SUMIFS(G21:G$80,D21:D$80,D21,E21:E$80,3),IF(E21=1,SUMIFS(G21:G$80,C21:C$80,C21,E21:E$80,2),""))</f>
        <v>0</v>
      </c>
      <c r="T21" s="295">
        <f t="shared" si="8"/>
        <v>1</v>
      </c>
    </row>
    <row r="22" spans="1:20" s="289" customFormat="1" ht="15" customHeight="1" x14ac:dyDescent="0.25">
      <c r="A22" s="313" t="s">
        <v>291</v>
      </c>
      <c r="B22" s="313" t="s">
        <v>535</v>
      </c>
      <c r="C22" s="290">
        <f t="shared" si="5"/>
        <v>4</v>
      </c>
      <c r="D22" s="290">
        <f t="shared" si="9"/>
        <v>10</v>
      </c>
      <c r="E22" s="314">
        <v>2</v>
      </c>
      <c r="F22" s="314"/>
      <c r="G22" s="290">
        <v>1</v>
      </c>
      <c r="H22" s="314"/>
      <c r="I22" s="291" t="str">
        <f t="shared" si="6"/>
        <v>M</v>
      </c>
      <c r="J22" s="315"/>
      <c r="K22" s="292">
        <f t="shared" si="7"/>
        <v>0</v>
      </c>
      <c r="L22" s="304">
        <f t="shared" si="0"/>
        <v>0</v>
      </c>
      <c r="M22" s="305" t="str">
        <f t="shared" si="1"/>
        <v>..</v>
      </c>
      <c r="N22" s="305">
        <f>IF(E22=2,SUMIFS(M22:M$80,D22:D$80,D22,E22:E$80,3),"..")</f>
        <v>0</v>
      </c>
      <c r="O22" s="305">
        <f t="shared" si="2"/>
        <v>0</v>
      </c>
      <c r="P22" s="305">
        <f t="shared" si="3"/>
        <v>0</v>
      </c>
      <c r="Q22" s="305" t="str">
        <f>IF(E22=1,SUMIFS(P22:P$80,C22:C$80,C22,E22:E$80,2),"..")</f>
        <v>..</v>
      </c>
      <c r="R22" s="305" t="str">
        <f t="shared" si="4"/>
        <v>..</v>
      </c>
      <c r="S22" s="317">
        <f>IF(E22=2,SUMIFS(G22:G$80,D22:D$80,D22,E22:E$80,3),IF(E22=1,SUMIFS(G22:G$80,C22:C$80,C22,E22:E$80,2),""))</f>
        <v>0</v>
      </c>
      <c r="T22" s="295">
        <f t="shared" si="8"/>
        <v>1</v>
      </c>
    </row>
    <row r="23" spans="1:20" ht="15" customHeight="1" x14ac:dyDescent="0.25">
      <c r="A23" s="296" t="s">
        <v>293</v>
      </c>
      <c r="B23" s="296" t="s">
        <v>535</v>
      </c>
      <c r="C23" s="290">
        <f t="shared" si="5"/>
        <v>4</v>
      </c>
      <c r="D23" s="290">
        <f t="shared" si="9"/>
        <v>11</v>
      </c>
      <c r="E23" s="290">
        <v>2</v>
      </c>
      <c r="F23" s="290"/>
      <c r="G23" s="290">
        <v>1</v>
      </c>
      <c r="H23" s="290"/>
      <c r="I23" s="291" t="str">
        <f t="shared" si="6"/>
        <v>M</v>
      </c>
      <c r="J23" s="293"/>
      <c r="K23" s="292">
        <f t="shared" si="7"/>
        <v>0</v>
      </c>
      <c r="L23" s="304">
        <f t="shared" si="0"/>
        <v>0</v>
      </c>
      <c r="M23" s="305" t="str">
        <f t="shared" si="1"/>
        <v>..</v>
      </c>
      <c r="N23" s="305">
        <f>IF(E23=2,SUMIFS(M23:M$80,D23:D$80,D23,E23:E$80,3),"..")</f>
        <v>0</v>
      </c>
      <c r="O23" s="305">
        <f t="shared" si="2"/>
        <v>0</v>
      </c>
      <c r="P23" s="305">
        <f t="shared" si="3"/>
        <v>0</v>
      </c>
      <c r="Q23" s="305" t="str">
        <f>IF(E23=1,SUMIFS(P23:P$80,C23:C$80,C23,E23:E$80,2),"..")</f>
        <v>..</v>
      </c>
      <c r="R23" s="305" t="str">
        <f t="shared" si="4"/>
        <v>..</v>
      </c>
      <c r="S23" s="317">
        <f>IF(E23=2,SUMIFS(G23:G$80,D23:D$80,D23,E23:E$80,3),IF(E23=1,SUMIFS(G23:G$80,C23:C$80,C23,E23:E$80,2),""))</f>
        <v>0</v>
      </c>
      <c r="T23" s="295">
        <f t="shared" si="8"/>
        <v>1</v>
      </c>
    </row>
    <row r="24" spans="1:20" ht="15" customHeight="1" x14ac:dyDescent="0.25">
      <c r="A24" s="296" t="s">
        <v>297</v>
      </c>
      <c r="B24" s="296" t="s">
        <v>535</v>
      </c>
      <c r="C24" s="290">
        <f t="shared" si="5"/>
        <v>4</v>
      </c>
      <c r="D24" s="290">
        <f t="shared" si="9"/>
        <v>12</v>
      </c>
      <c r="E24" s="290">
        <v>2</v>
      </c>
      <c r="F24" s="290"/>
      <c r="G24" s="290">
        <v>1</v>
      </c>
      <c r="H24" s="290"/>
      <c r="I24" s="291" t="str">
        <f t="shared" si="6"/>
        <v>M</v>
      </c>
      <c r="J24" s="293"/>
      <c r="K24" s="292">
        <f t="shared" si="7"/>
        <v>0</v>
      </c>
      <c r="L24" s="304">
        <f t="shared" si="0"/>
        <v>0</v>
      </c>
      <c r="M24" s="305" t="str">
        <f t="shared" si="1"/>
        <v>..</v>
      </c>
      <c r="N24" s="305">
        <f>IF(E24=2,SUMIFS(M24:M$80,D24:D$80,D24,E24:E$80,3),"..")</f>
        <v>0</v>
      </c>
      <c r="O24" s="305">
        <f t="shared" si="2"/>
        <v>0</v>
      </c>
      <c r="P24" s="305">
        <f t="shared" si="3"/>
        <v>0</v>
      </c>
      <c r="Q24" s="305" t="str">
        <f>IF(E24=1,SUMIFS(P24:P$80,C24:C$80,C24,E24:E$80,2),"..")</f>
        <v>..</v>
      </c>
      <c r="R24" s="305" t="str">
        <f t="shared" si="4"/>
        <v>..</v>
      </c>
      <c r="S24" s="317">
        <f>IF(E24=2,SUMIFS(G24:G$80,D24:D$80,D24,E24:E$80,3),IF(E24=1,SUMIFS(G24:G$80,C24:C$80,C24,E24:E$80,2),""))</f>
        <v>0</v>
      </c>
      <c r="T24" s="295">
        <f t="shared" si="8"/>
        <v>1</v>
      </c>
    </row>
    <row r="25" spans="1:20" ht="15" customHeight="1" x14ac:dyDescent="0.25">
      <c r="A25" s="296" t="s">
        <v>298</v>
      </c>
      <c r="B25" s="296" t="s">
        <v>535</v>
      </c>
      <c r="C25" s="290">
        <f t="shared" si="5"/>
        <v>4</v>
      </c>
      <c r="D25" s="290">
        <f t="shared" si="9"/>
        <v>13</v>
      </c>
      <c r="E25" s="290">
        <v>2</v>
      </c>
      <c r="F25" s="290"/>
      <c r="G25" s="290">
        <v>1</v>
      </c>
      <c r="H25" s="290"/>
      <c r="I25" s="291" t="str">
        <f t="shared" si="6"/>
        <v>M</v>
      </c>
      <c r="J25" s="293"/>
      <c r="K25" s="292">
        <f t="shared" si="7"/>
        <v>0</v>
      </c>
      <c r="L25" s="304">
        <f t="shared" si="0"/>
        <v>0</v>
      </c>
      <c r="M25" s="305" t="str">
        <f t="shared" si="1"/>
        <v>..</v>
      </c>
      <c r="N25" s="305">
        <f>IF(E25=2,SUMIFS(M25:M$80,D25:D$80,D25,E25:E$80,3),"..")</f>
        <v>0</v>
      </c>
      <c r="O25" s="305">
        <f t="shared" si="2"/>
        <v>0</v>
      </c>
      <c r="P25" s="305">
        <f t="shared" si="3"/>
        <v>0</v>
      </c>
      <c r="Q25" s="305" t="str">
        <f>IF(E25=1,SUMIFS(P25:P$80,C25:C$80,C25,E25:E$80,2),"..")</f>
        <v>..</v>
      </c>
      <c r="R25" s="305" t="str">
        <f t="shared" si="4"/>
        <v>..</v>
      </c>
      <c r="S25" s="317">
        <f>IF(E25=2,SUMIFS(G25:G$80,D25:D$80,D25,E25:E$80,3),IF(E25=1,SUMIFS(G25:G$80,C25:C$80,C25,E25:E$80,2),""))</f>
        <v>0</v>
      </c>
      <c r="T25" s="295">
        <f t="shared" si="8"/>
        <v>1</v>
      </c>
    </row>
    <row r="26" spans="1:20" ht="15" customHeight="1" x14ac:dyDescent="0.25">
      <c r="A26" s="296" t="s">
        <v>300</v>
      </c>
      <c r="B26" s="296" t="s">
        <v>535</v>
      </c>
      <c r="C26" s="290">
        <f t="shared" si="5"/>
        <v>4</v>
      </c>
      <c r="D26" s="290">
        <f t="shared" si="9"/>
        <v>14</v>
      </c>
      <c r="E26" s="290">
        <v>2</v>
      </c>
      <c r="F26" s="290"/>
      <c r="G26" s="290">
        <v>1</v>
      </c>
      <c r="H26" s="290"/>
      <c r="I26" s="291" t="str">
        <f t="shared" si="6"/>
        <v>M</v>
      </c>
      <c r="J26" s="290"/>
      <c r="K26" s="292">
        <f t="shared" si="7"/>
        <v>0</v>
      </c>
      <c r="L26" s="304">
        <f t="shared" si="0"/>
        <v>0</v>
      </c>
      <c r="M26" s="305" t="str">
        <f t="shared" si="1"/>
        <v>..</v>
      </c>
      <c r="N26" s="305">
        <f>IF(E26=2,SUMIFS(M26:M$80,D26:D$80,D26,E26:E$80,3),"..")</f>
        <v>0</v>
      </c>
      <c r="O26" s="305">
        <f t="shared" si="2"/>
        <v>0</v>
      </c>
      <c r="P26" s="305">
        <f t="shared" si="3"/>
        <v>0</v>
      </c>
      <c r="Q26" s="305" t="str">
        <f>IF(E26=1,SUMIFS(P26:P$80,C26:C$80,C26,E26:E$80,2),"..")</f>
        <v>..</v>
      </c>
      <c r="R26" s="305" t="str">
        <f t="shared" si="4"/>
        <v>..</v>
      </c>
      <c r="S26" s="317">
        <f>IF(E26=2,SUMIFS(G26:G$80,D26:D$80,D26,E26:E$80,3),IF(E26=1,SUMIFS(G26:G$80,C26:C$80,C26,E26:E$80,2),""))</f>
        <v>0</v>
      </c>
      <c r="T26" s="295">
        <f t="shared" si="8"/>
        <v>1</v>
      </c>
    </row>
    <row r="27" spans="1:20" ht="15" customHeight="1" x14ac:dyDescent="0.25">
      <c r="A27" s="297" t="s">
        <v>301</v>
      </c>
      <c r="B27" s="297"/>
      <c r="C27" s="291">
        <f t="shared" si="5"/>
        <v>5</v>
      </c>
      <c r="D27" s="291">
        <f t="shared" si="9"/>
        <v>14</v>
      </c>
      <c r="E27" s="291">
        <v>1</v>
      </c>
      <c r="F27" s="291">
        <v>30</v>
      </c>
      <c r="G27" s="291"/>
      <c r="H27" s="291"/>
      <c r="I27" s="291" t="str">
        <f t="shared" si="6"/>
        <v>A</v>
      </c>
      <c r="J27" s="292"/>
      <c r="K27" s="292">
        <f t="shared" si="7"/>
        <v>0</v>
      </c>
      <c r="L27" s="311">
        <f t="shared" si="0"/>
        <v>0</v>
      </c>
      <c r="M27" s="312" t="str">
        <f t="shared" si="1"/>
        <v>..</v>
      </c>
      <c r="N27" s="312" t="str">
        <f>IF(E27=2,SUMIFS(M27:M$80,D27:D$80,D27,E27:E$80,3),"..")</f>
        <v>..</v>
      </c>
      <c r="O27" s="312" t="str">
        <f t="shared" si="2"/>
        <v>..</v>
      </c>
      <c r="P27" s="312" t="str">
        <f t="shared" si="3"/>
        <v>..</v>
      </c>
      <c r="Q27" s="312">
        <f>IF(E27=1,SUMIFS(P27:P$80,C27:C$80,C27,E27:E$80,2),"..")</f>
        <v>0</v>
      </c>
      <c r="R27" s="312">
        <f t="shared" si="4"/>
        <v>0</v>
      </c>
      <c r="S27" s="317">
        <f>IF(E27=2,SUMIFS(G27:G$80,D27:D$80,D27,E27:E$80,3),IF(E27=1,SUMIFS(G27:G$80,C27:C$80,C27,E27:E$80,2),""))</f>
        <v>8</v>
      </c>
      <c r="T27" s="295">
        <f t="shared" si="8"/>
        <v>8</v>
      </c>
    </row>
    <row r="28" spans="1:20" ht="15" customHeight="1" x14ac:dyDescent="0.25">
      <c r="A28" s="296" t="s">
        <v>303</v>
      </c>
      <c r="B28" s="296"/>
      <c r="C28" s="290">
        <f t="shared" si="5"/>
        <v>5</v>
      </c>
      <c r="D28" s="290">
        <f t="shared" si="9"/>
        <v>15</v>
      </c>
      <c r="E28" s="290">
        <v>2</v>
      </c>
      <c r="F28" s="290"/>
      <c r="G28" s="290">
        <v>1</v>
      </c>
      <c r="H28" s="290"/>
      <c r="I28" s="291" t="str">
        <f t="shared" si="6"/>
        <v>M</v>
      </c>
      <c r="J28" s="293"/>
      <c r="K28" s="292">
        <f t="shared" si="7"/>
        <v>0</v>
      </c>
      <c r="L28" s="304">
        <f t="shared" si="0"/>
        <v>0</v>
      </c>
      <c r="M28" s="305" t="str">
        <f t="shared" si="1"/>
        <v>..</v>
      </c>
      <c r="N28" s="305">
        <f>IF(E28=2,SUMIFS(M28:M$80,D28:D$80,D28,E28:E$80,3),"..")</f>
        <v>0</v>
      </c>
      <c r="O28" s="305">
        <f t="shared" si="2"/>
        <v>0</v>
      </c>
      <c r="P28" s="305">
        <f t="shared" si="3"/>
        <v>0</v>
      </c>
      <c r="Q28" s="305" t="str">
        <f>IF(E28=1,SUMIFS(P28:P$80,C28:C$80,C28,E28:E$80,2),"..")</f>
        <v>..</v>
      </c>
      <c r="R28" s="305" t="str">
        <f t="shared" si="4"/>
        <v>..</v>
      </c>
      <c r="S28" s="317">
        <f>IF(E28=2,SUMIFS(G28:G$80,D28:D$80,D28,E28:E$80,3),IF(E28=1,SUMIFS(G28:G$80,C28:C$80,C28,E28:E$80,2),""))</f>
        <v>0</v>
      </c>
      <c r="T28" s="295">
        <f t="shared" si="8"/>
        <v>1</v>
      </c>
    </row>
    <row r="29" spans="1:20" ht="15" customHeight="1" x14ac:dyDescent="0.25">
      <c r="A29" s="296" t="s">
        <v>304</v>
      </c>
      <c r="B29" s="296"/>
      <c r="C29" s="290">
        <f t="shared" si="5"/>
        <v>5</v>
      </c>
      <c r="D29" s="290">
        <f t="shared" si="9"/>
        <v>16</v>
      </c>
      <c r="E29" s="290">
        <v>2</v>
      </c>
      <c r="F29" s="290"/>
      <c r="G29" s="290">
        <v>1</v>
      </c>
      <c r="H29" s="290"/>
      <c r="I29" s="291" t="str">
        <f t="shared" si="6"/>
        <v>M</v>
      </c>
      <c r="J29" s="293"/>
      <c r="K29" s="292">
        <f t="shared" si="7"/>
        <v>0</v>
      </c>
      <c r="L29" s="304">
        <f t="shared" si="0"/>
        <v>0</v>
      </c>
      <c r="M29" s="305" t="str">
        <f t="shared" si="1"/>
        <v>..</v>
      </c>
      <c r="N29" s="305">
        <f>IF(E29=2,SUMIFS(M29:M$80,D29:D$80,D29,E29:E$80,3),"..")</f>
        <v>0</v>
      </c>
      <c r="O29" s="305">
        <f t="shared" si="2"/>
        <v>0</v>
      </c>
      <c r="P29" s="305">
        <f t="shared" si="3"/>
        <v>0</v>
      </c>
      <c r="Q29" s="305" t="str">
        <f>IF(E29=1,SUMIFS(P29:P$80,C29:C$80,C29,E29:E$80,2),"..")</f>
        <v>..</v>
      </c>
      <c r="R29" s="305" t="str">
        <f t="shared" si="4"/>
        <v>..</v>
      </c>
      <c r="S29" s="317">
        <f>IF(E29=2,SUMIFS(G29:G$80,D29:D$80,D29,E29:E$80,3),IF(E29=1,SUMIFS(G29:G$80,C29:C$80,C29,E29:E$80,2),""))</f>
        <v>0</v>
      </c>
      <c r="T29" s="295">
        <f t="shared" si="8"/>
        <v>1</v>
      </c>
    </row>
    <row r="30" spans="1:20" ht="15" customHeight="1" x14ac:dyDescent="0.25">
      <c r="A30" s="296" t="s">
        <v>305</v>
      </c>
      <c r="B30" s="296"/>
      <c r="C30" s="290">
        <f t="shared" si="5"/>
        <v>5</v>
      </c>
      <c r="D30" s="290">
        <f t="shared" si="9"/>
        <v>17</v>
      </c>
      <c r="E30" s="290">
        <v>2</v>
      </c>
      <c r="F30" s="290"/>
      <c r="G30" s="290">
        <v>1</v>
      </c>
      <c r="H30" s="290"/>
      <c r="I30" s="291" t="str">
        <f t="shared" si="6"/>
        <v>M</v>
      </c>
      <c r="J30" s="293"/>
      <c r="K30" s="292">
        <f t="shared" si="7"/>
        <v>0</v>
      </c>
      <c r="L30" s="304">
        <f t="shared" si="0"/>
        <v>0</v>
      </c>
      <c r="M30" s="305" t="str">
        <f t="shared" si="1"/>
        <v>..</v>
      </c>
      <c r="N30" s="305">
        <f>IF(E30=2,SUMIFS(M30:M$80,D30:D$80,D30,E30:E$80,3),"..")</f>
        <v>0</v>
      </c>
      <c r="O30" s="305">
        <f t="shared" si="2"/>
        <v>0</v>
      </c>
      <c r="P30" s="305">
        <f t="shared" si="3"/>
        <v>0</v>
      </c>
      <c r="Q30" s="305" t="str">
        <f>IF(E30=1,SUMIFS(P30:P$80,C30:C$80,C30,E30:E$80,2),"..")</f>
        <v>..</v>
      </c>
      <c r="R30" s="305" t="str">
        <f t="shared" si="4"/>
        <v>..</v>
      </c>
      <c r="S30" s="317">
        <f>IF(E30=2,SUMIFS(G30:G$80,D30:D$80,D30,E30:E$80,3),IF(E30=1,SUMIFS(G30:G$80,C30:C$80,C30,E30:E$80,2),""))</f>
        <v>0</v>
      </c>
      <c r="T30" s="295">
        <f t="shared" si="8"/>
        <v>1</v>
      </c>
    </row>
    <row r="31" spans="1:20" ht="15" customHeight="1" x14ac:dyDescent="0.25">
      <c r="A31" s="296" t="s">
        <v>306</v>
      </c>
      <c r="B31" s="296"/>
      <c r="C31" s="290">
        <f t="shared" si="5"/>
        <v>5</v>
      </c>
      <c r="D31" s="290">
        <f t="shared" si="9"/>
        <v>18</v>
      </c>
      <c r="E31" s="290">
        <v>2</v>
      </c>
      <c r="F31" s="290"/>
      <c r="G31" s="290">
        <v>1</v>
      </c>
      <c r="H31" s="290"/>
      <c r="I31" s="291" t="str">
        <f t="shared" si="6"/>
        <v>M</v>
      </c>
      <c r="J31" s="293"/>
      <c r="K31" s="292">
        <f t="shared" si="7"/>
        <v>0</v>
      </c>
      <c r="L31" s="304">
        <f t="shared" si="0"/>
        <v>0</v>
      </c>
      <c r="M31" s="305" t="str">
        <f t="shared" si="1"/>
        <v>..</v>
      </c>
      <c r="N31" s="305">
        <f>IF(E31=2,SUMIFS(M31:M$80,D31:D$80,D31,E31:E$80,3),"..")</f>
        <v>0</v>
      </c>
      <c r="O31" s="305">
        <f t="shared" si="2"/>
        <v>0</v>
      </c>
      <c r="P31" s="305">
        <f t="shared" si="3"/>
        <v>0</v>
      </c>
      <c r="Q31" s="305" t="str">
        <f>IF(E31=1,SUMIFS(P31:P$80,C31:C$80,C31,E31:E$80,2),"..")</f>
        <v>..</v>
      </c>
      <c r="R31" s="305" t="str">
        <f t="shared" si="4"/>
        <v>..</v>
      </c>
      <c r="S31" s="317">
        <f>IF(E31=2,SUMIFS(G31:G$80,D31:D$80,D31,E31:E$80,3),IF(E31=1,SUMIFS(G31:G$80,C31:C$80,C31,E31:E$80,2),""))</f>
        <v>0</v>
      </c>
      <c r="T31" s="295">
        <f t="shared" si="8"/>
        <v>1</v>
      </c>
    </row>
    <row r="32" spans="1:20" ht="15" customHeight="1" x14ac:dyDescent="0.25">
      <c r="A32" s="296" t="s">
        <v>307</v>
      </c>
      <c r="B32" s="296"/>
      <c r="C32" s="290">
        <f t="shared" si="5"/>
        <v>5</v>
      </c>
      <c r="D32" s="290">
        <f t="shared" si="9"/>
        <v>19</v>
      </c>
      <c r="E32" s="290">
        <v>2</v>
      </c>
      <c r="F32" s="290"/>
      <c r="G32" s="290">
        <v>1</v>
      </c>
      <c r="H32" s="290"/>
      <c r="I32" s="291" t="str">
        <f t="shared" si="6"/>
        <v>M</v>
      </c>
      <c r="J32" s="293"/>
      <c r="K32" s="292">
        <f t="shared" si="7"/>
        <v>0</v>
      </c>
      <c r="L32" s="304">
        <f t="shared" si="0"/>
        <v>0</v>
      </c>
      <c r="M32" s="305" t="str">
        <f t="shared" si="1"/>
        <v>..</v>
      </c>
      <c r="N32" s="305">
        <f>IF(E32=2,SUMIFS(M32:M$80,D32:D$80,D32,E32:E$80,3),"..")</f>
        <v>0</v>
      </c>
      <c r="O32" s="305">
        <f t="shared" si="2"/>
        <v>0</v>
      </c>
      <c r="P32" s="305">
        <f t="shared" si="3"/>
        <v>0</v>
      </c>
      <c r="Q32" s="305" t="str">
        <f>IF(E32=1,SUMIFS(P32:P$80,C32:C$80,C32,E32:E$80,2),"..")</f>
        <v>..</v>
      </c>
      <c r="R32" s="305" t="str">
        <f t="shared" si="4"/>
        <v>..</v>
      </c>
      <c r="S32" s="317">
        <f>IF(E32=2,SUMIFS(G32:G$80,D32:D$80,D32,E32:E$80,3),IF(E32=1,SUMIFS(G32:G$80,C32:C$80,C32,E32:E$80,2),""))</f>
        <v>0</v>
      </c>
      <c r="T32" s="295">
        <f t="shared" si="8"/>
        <v>1</v>
      </c>
    </row>
    <row r="33" spans="1:20" ht="15" customHeight="1" x14ac:dyDescent="0.25">
      <c r="A33" s="296" t="s">
        <v>308</v>
      </c>
      <c r="B33" s="296"/>
      <c r="C33" s="290">
        <f t="shared" si="5"/>
        <v>5</v>
      </c>
      <c r="D33" s="290">
        <f t="shared" si="9"/>
        <v>20</v>
      </c>
      <c r="E33" s="290">
        <v>2</v>
      </c>
      <c r="F33" s="290"/>
      <c r="G33" s="290">
        <v>1</v>
      </c>
      <c r="H33" s="290"/>
      <c r="I33" s="291" t="str">
        <f t="shared" si="6"/>
        <v>M</v>
      </c>
      <c r="J33" s="293"/>
      <c r="K33" s="292">
        <f t="shared" si="7"/>
        <v>0</v>
      </c>
      <c r="L33" s="304">
        <f t="shared" si="0"/>
        <v>0</v>
      </c>
      <c r="M33" s="305" t="str">
        <f t="shared" si="1"/>
        <v>..</v>
      </c>
      <c r="N33" s="305">
        <f>IF(E33=2,SUMIFS(M33:M$80,D33:D$80,D33,E33:E$80,3),"..")</f>
        <v>0</v>
      </c>
      <c r="O33" s="305">
        <f t="shared" si="2"/>
        <v>0</v>
      </c>
      <c r="P33" s="305">
        <f t="shared" si="3"/>
        <v>0</v>
      </c>
      <c r="Q33" s="305" t="str">
        <f>IF(E33=1,SUMIFS(P33:P$80,C33:C$80,C33,E33:E$80,2),"..")</f>
        <v>..</v>
      </c>
      <c r="R33" s="305" t="str">
        <f t="shared" si="4"/>
        <v>..</v>
      </c>
      <c r="S33" s="317">
        <f>IF(E33=2,SUMIFS(G33:G$80,D33:D$80,D33,E33:E$80,3),IF(E33=1,SUMIFS(G33:G$80,C33:C$80,C33,E33:E$80,2),""))</f>
        <v>0</v>
      </c>
      <c r="T33" s="295">
        <f t="shared" si="8"/>
        <v>1</v>
      </c>
    </row>
    <row r="34" spans="1:20" ht="15" customHeight="1" x14ac:dyDescent="0.25">
      <c r="A34" s="296" t="s">
        <v>310</v>
      </c>
      <c r="B34" s="296"/>
      <c r="C34" s="290">
        <f t="shared" si="5"/>
        <v>5</v>
      </c>
      <c r="D34" s="290">
        <f t="shared" si="9"/>
        <v>21</v>
      </c>
      <c r="E34" s="290">
        <v>2</v>
      </c>
      <c r="F34" s="290"/>
      <c r="G34" s="290">
        <v>1</v>
      </c>
      <c r="H34" s="290"/>
      <c r="I34" s="291" t="str">
        <f t="shared" si="6"/>
        <v>M</v>
      </c>
      <c r="J34" s="293"/>
      <c r="K34" s="292">
        <f t="shared" si="7"/>
        <v>0</v>
      </c>
      <c r="L34" s="304">
        <f t="shared" si="0"/>
        <v>0</v>
      </c>
      <c r="M34" s="305" t="str">
        <f t="shared" si="1"/>
        <v>..</v>
      </c>
      <c r="N34" s="305">
        <f>IF(E34=2,SUMIFS(M34:M$80,D34:D$80,D34,E34:E$80,3),"..")</f>
        <v>0</v>
      </c>
      <c r="O34" s="305">
        <f t="shared" si="2"/>
        <v>0</v>
      </c>
      <c r="P34" s="305">
        <f t="shared" si="3"/>
        <v>0</v>
      </c>
      <c r="Q34" s="305" t="str">
        <f>IF(E34=1,SUMIFS(P34:P$80,C34:C$80,C34,E34:E$80,2),"..")</f>
        <v>..</v>
      </c>
      <c r="R34" s="305" t="str">
        <f t="shared" si="4"/>
        <v>..</v>
      </c>
      <c r="S34" s="317">
        <f>IF(E34=2,SUMIFS(G34:G$80,D34:D$80,D34,E34:E$80,3),IF(E34=1,SUMIFS(G34:G$80,C34:C$80,C34,E34:E$80,2),""))</f>
        <v>0</v>
      </c>
      <c r="T34" s="295">
        <f t="shared" si="8"/>
        <v>1</v>
      </c>
    </row>
    <row r="35" spans="1:20" ht="15" customHeight="1" x14ac:dyDescent="0.25">
      <c r="A35" s="296" t="s">
        <v>312</v>
      </c>
      <c r="B35" s="296"/>
      <c r="C35" s="290">
        <f t="shared" si="5"/>
        <v>5</v>
      </c>
      <c r="D35" s="290">
        <f t="shared" si="9"/>
        <v>22</v>
      </c>
      <c r="E35" s="290">
        <v>2</v>
      </c>
      <c r="F35" s="290"/>
      <c r="G35" s="290">
        <v>1</v>
      </c>
      <c r="H35" s="290"/>
      <c r="I35" s="291" t="str">
        <f t="shared" si="6"/>
        <v>M</v>
      </c>
      <c r="J35" s="293"/>
      <c r="K35" s="292">
        <f t="shared" si="7"/>
        <v>0</v>
      </c>
      <c r="L35" s="304">
        <f t="shared" si="0"/>
        <v>0</v>
      </c>
      <c r="M35" s="305" t="str">
        <f t="shared" si="1"/>
        <v>..</v>
      </c>
      <c r="N35" s="305">
        <f>IF(E35=2,SUMIFS(M35:M$80,D35:D$80,D35,E35:E$80,3),"..")</f>
        <v>0</v>
      </c>
      <c r="O35" s="305">
        <f t="shared" si="2"/>
        <v>0</v>
      </c>
      <c r="P35" s="305">
        <f t="shared" si="3"/>
        <v>0</v>
      </c>
      <c r="Q35" s="305" t="str">
        <f>IF(E35=1,SUMIFS(P35:P$80,C35:C$80,C35,E35:E$80,2),"..")</f>
        <v>..</v>
      </c>
      <c r="R35" s="305" t="str">
        <f t="shared" si="4"/>
        <v>..</v>
      </c>
      <c r="S35" s="317">
        <f>IF(E35=2,SUMIFS(G35:G$80,D35:D$80,D35,E35:E$80,3),IF(E35=1,SUMIFS(G35:G$80,C35:C$80,C35,E35:E$80,2),""))</f>
        <v>0</v>
      </c>
      <c r="T35" s="295">
        <f t="shared" si="8"/>
        <v>1</v>
      </c>
    </row>
    <row r="36" spans="1:20" ht="15" customHeight="1" x14ac:dyDescent="0.25">
      <c r="A36" s="297" t="s">
        <v>314</v>
      </c>
      <c r="B36" s="297"/>
      <c r="C36" s="291">
        <f t="shared" si="5"/>
        <v>6</v>
      </c>
      <c r="D36" s="291">
        <f t="shared" si="9"/>
        <v>22</v>
      </c>
      <c r="E36" s="291">
        <v>1</v>
      </c>
      <c r="F36" s="291">
        <v>30</v>
      </c>
      <c r="G36" s="291"/>
      <c r="H36" s="291"/>
      <c r="I36" s="291" t="str">
        <f t="shared" si="6"/>
        <v>A</v>
      </c>
      <c r="J36" s="292"/>
      <c r="K36" s="292">
        <f t="shared" si="7"/>
        <v>0</v>
      </c>
      <c r="L36" s="311">
        <f t="shared" si="0"/>
        <v>0</v>
      </c>
      <c r="M36" s="312" t="str">
        <f t="shared" si="1"/>
        <v>..</v>
      </c>
      <c r="N36" s="312" t="str">
        <f>IF(E36=2,SUMIFS(M36:M$80,D36:D$80,D36,E36:E$80,3),"..")</f>
        <v>..</v>
      </c>
      <c r="O36" s="312" t="str">
        <f t="shared" si="2"/>
        <v>..</v>
      </c>
      <c r="P36" s="312" t="str">
        <f t="shared" si="3"/>
        <v>..</v>
      </c>
      <c r="Q36" s="312">
        <f>IF(E36=1,SUMIFS(P36:P$80,C36:C$80,C36,E36:E$80,2),"..")</f>
        <v>0</v>
      </c>
      <c r="R36" s="312">
        <f t="shared" si="4"/>
        <v>0</v>
      </c>
      <c r="S36" s="317">
        <f>IF(E36=2,SUMIFS(G36:G$80,D36:D$80,D36,E36:E$80,3),IF(E36=1,SUMIFS(G36:G$80,C36:C$80,C36,E36:E$80,2),""))</f>
        <v>3</v>
      </c>
      <c r="T36" s="295">
        <f t="shared" si="8"/>
        <v>3</v>
      </c>
    </row>
    <row r="37" spans="1:20" ht="15" customHeight="1" x14ac:dyDescent="0.25">
      <c r="A37" s="296" t="s">
        <v>316</v>
      </c>
      <c r="B37" s="296"/>
      <c r="C37" s="290">
        <f t="shared" si="5"/>
        <v>6</v>
      </c>
      <c r="D37" s="290">
        <f t="shared" si="9"/>
        <v>23</v>
      </c>
      <c r="E37" s="290">
        <v>2</v>
      </c>
      <c r="F37" s="290"/>
      <c r="G37" s="290">
        <v>1</v>
      </c>
      <c r="H37" s="290"/>
      <c r="I37" s="291" t="str">
        <f t="shared" si="6"/>
        <v>M</v>
      </c>
      <c r="J37" s="293"/>
      <c r="K37" s="292">
        <f t="shared" si="7"/>
        <v>0</v>
      </c>
      <c r="L37" s="304">
        <f t="shared" si="0"/>
        <v>0</v>
      </c>
      <c r="M37" s="305" t="str">
        <f t="shared" si="1"/>
        <v>..</v>
      </c>
      <c r="N37" s="305">
        <f>IF(E37=2,SUMIFS(M37:M$80,D37:D$80,D37,E37:E$80,3),"..")</f>
        <v>0</v>
      </c>
      <c r="O37" s="305">
        <f t="shared" si="2"/>
        <v>0</v>
      </c>
      <c r="P37" s="305">
        <f t="shared" si="3"/>
        <v>0</v>
      </c>
      <c r="Q37" s="305" t="str">
        <f>IF(E37=1,SUMIFS(P37:P$80,C37:C$80,C37,E37:E$80,2),"..")</f>
        <v>..</v>
      </c>
      <c r="R37" s="305" t="str">
        <f t="shared" si="4"/>
        <v>..</v>
      </c>
      <c r="S37" s="317">
        <f>IF(E37=2,SUMIFS(G37:G$80,D37:D$80,D37,E37:E$80,3),IF(E37=1,SUMIFS(G37:G$80,C37:C$80,C37,E37:E$80,2),""))</f>
        <v>0</v>
      </c>
      <c r="T37" s="295">
        <f t="shared" si="8"/>
        <v>1</v>
      </c>
    </row>
    <row r="38" spans="1:20" ht="15" customHeight="1" x14ac:dyDescent="0.25">
      <c r="A38" s="296" t="s">
        <v>318</v>
      </c>
      <c r="B38" s="296"/>
      <c r="C38" s="290">
        <f t="shared" si="5"/>
        <v>6</v>
      </c>
      <c r="D38" s="290">
        <f t="shared" si="9"/>
        <v>24</v>
      </c>
      <c r="E38" s="290">
        <v>2</v>
      </c>
      <c r="F38" s="290"/>
      <c r="G38" s="290">
        <v>1</v>
      </c>
      <c r="H38" s="290"/>
      <c r="I38" s="291" t="str">
        <f t="shared" si="6"/>
        <v>M</v>
      </c>
      <c r="J38" s="293"/>
      <c r="K38" s="292">
        <f t="shared" si="7"/>
        <v>0</v>
      </c>
      <c r="L38" s="304">
        <f t="shared" si="0"/>
        <v>0</v>
      </c>
      <c r="M38" s="305" t="str">
        <f t="shared" si="1"/>
        <v>..</v>
      </c>
      <c r="N38" s="305">
        <f>IF(E38=2,SUMIFS(M38:M$80,D38:D$80,D38,E38:E$80,3),"..")</f>
        <v>0</v>
      </c>
      <c r="O38" s="305">
        <f t="shared" si="2"/>
        <v>0</v>
      </c>
      <c r="P38" s="305">
        <f t="shared" si="3"/>
        <v>0</v>
      </c>
      <c r="Q38" s="305" t="str">
        <f>IF(E38=1,SUMIFS(P38:P$80,C38:C$80,C38,E38:E$80,2),"..")</f>
        <v>..</v>
      </c>
      <c r="R38" s="305" t="str">
        <f t="shared" si="4"/>
        <v>..</v>
      </c>
      <c r="S38" s="317">
        <f>IF(E38=2,SUMIFS(G38:G$80,D38:D$80,D38,E38:E$80,3),IF(E38=1,SUMIFS(G38:G$80,C38:C$80,C38,E38:E$80,2),""))</f>
        <v>0</v>
      </c>
      <c r="T38" s="295">
        <f t="shared" si="8"/>
        <v>1</v>
      </c>
    </row>
    <row r="39" spans="1:20" ht="15" customHeight="1" x14ac:dyDescent="0.25">
      <c r="A39" s="296" t="s">
        <v>319</v>
      </c>
      <c r="B39" s="296"/>
      <c r="C39" s="290">
        <f t="shared" si="5"/>
        <v>6</v>
      </c>
      <c r="D39" s="290">
        <f t="shared" si="9"/>
        <v>25</v>
      </c>
      <c r="E39" s="290">
        <v>2</v>
      </c>
      <c r="F39" s="290"/>
      <c r="G39" s="290">
        <v>1</v>
      </c>
      <c r="H39" s="290"/>
      <c r="I39" s="291" t="str">
        <f t="shared" si="6"/>
        <v>M</v>
      </c>
      <c r="J39" s="293"/>
      <c r="K39" s="292">
        <f t="shared" si="7"/>
        <v>0</v>
      </c>
      <c r="L39" s="304">
        <f t="shared" si="0"/>
        <v>0</v>
      </c>
      <c r="M39" s="305" t="str">
        <f t="shared" si="1"/>
        <v>..</v>
      </c>
      <c r="N39" s="305">
        <f>IF(E39=2,SUMIFS(M39:M$80,D39:D$80,D39,E39:E$80,3),"..")</f>
        <v>0</v>
      </c>
      <c r="O39" s="305">
        <f t="shared" si="2"/>
        <v>0</v>
      </c>
      <c r="P39" s="305">
        <f t="shared" si="3"/>
        <v>0</v>
      </c>
      <c r="Q39" s="305" t="str">
        <f>IF(E39=1,SUMIFS(P39:P$80,C39:C$80,C39,E39:E$80,2),"..")</f>
        <v>..</v>
      </c>
      <c r="R39" s="305" t="str">
        <f t="shared" si="4"/>
        <v>..</v>
      </c>
      <c r="S39" s="317">
        <f>IF(E39=2,SUMIFS(G39:G$80,D39:D$80,D39,E39:E$80,3),IF(E39=1,SUMIFS(G39:G$80,C39:C$80,C39,E39:E$80,2),""))</f>
        <v>0</v>
      </c>
      <c r="T39" s="295">
        <f t="shared" si="8"/>
        <v>1</v>
      </c>
    </row>
    <row r="40" spans="1:20" ht="15" customHeight="1" x14ac:dyDescent="0.25">
      <c r="A40" s="297" t="s">
        <v>320</v>
      </c>
      <c r="B40" s="297"/>
      <c r="C40" s="291">
        <f t="shared" si="5"/>
        <v>7</v>
      </c>
      <c r="D40" s="291">
        <f t="shared" si="9"/>
        <v>25</v>
      </c>
      <c r="E40" s="291">
        <v>1</v>
      </c>
      <c r="F40" s="291">
        <v>30</v>
      </c>
      <c r="G40" s="291"/>
      <c r="H40" s="291"/>
      <c r="I40" s="291" t="str">
        <f t="shared" si="6"/>
        <v>A</v>
      </c>
      <c r="J40" s="292"/>
      <c r="K40" s="292">
        <f t="shared" si="7"/>
        <v>0</v>
      </c>
      <c r="L40" s="311">
        <f t="shared" si="0"/>
        <v>0</v>
      </c>
      <c r="M40" s="312" t="str">
        <f t="shared" si="1"/>
        <v>..</v>
      </c>
      <c r="N40" s="312" t="str">
        <f>IF(E40=2,SUMIFS(M40:M$80,D40:D$80,D40,E40:E$80,3),"..")</f>
        <v>..</v>
      </c>
      <c r="O40" s="312" t="str">
        <f t="shared" si="2"/>
        <v>..</v>
      </c>
      <c r="P40" s="312" t="str">
        <f t="shared" si="3"/>
        <v>..</v>
      </c>
      <c r="Q40" s="312">
        <f>IF(E40=1,SUMIFS(P40:P$80,C40:C$80,C40,E40:E$80,2),"..")</f>
        <v>0</v>
      </c>
      <c r="R40" s="312">
        <f t="shared" si="4"/>
        <v>0</v>
      </c>
      <c r="S40" s="317">
        <f>IF(E40=2,SUMIFS(G40:G$80,D40:D$80,D40,E40:E$80,3),IF(E40=1,SUMIFS(G40:G$80,C40:C$80,C40,E40:E$80,2),""))</f>
        <v>3</v>
      </c>
      <c r="T40" s="295">
        <f t="shared" si="8"/>
        <v>3</v>
      </c>
    </row>
    <row r="41" spans="1:20" ht="15" customHeight="1" x14ac:dyDescent="0.25">
      <c r="A41" s="296" t="s">
        <v>321</v>
      </c>
      <c r="B41" s="296"/>
      <c r="C41" s="290">
        <f t="shared" si="5"/>
        <v>7</v>
      </c>
      <c r="D41" s="290">
        <f t="shared" si="9"/>
        <v>26</v>
      </c>
      <c r="E41" s="290">
        <v>2</v>
      </c>
      <c r="F41" s="290"/>
      <c r="G41" s="290">
        <v>1</v>
      </c>
      <c r="H41" s="290"/>
      <c r="I41" s="291" t="str">
        <f t="shared" si="6"/>
        <v>M</v>
      </c>
      <c r="J41" s="293"/>
      <c r="K41" s="292">
        <f t="shared" si="7"/>
        <v>0</v>
      </c>
      <c r="L41" s="304">
        <f t="shared" si="0"/>
        <v>0</v>
      </c>
      <c r="M41" s="305" t="str">
        <f t="shared" si="1"/>
        <v>..</v>
      </c>
      <c r="N41" s="305">
        <f>IF(E41=2,SUMIFS(M41:M$80,D41:D$80,D41,E41:E$80,3),"..")</f>
        <v>0</v>
      </c>
      <c r="O41" s="305">
        <f t="shared" si="2"/>
        <v>0</v>
      </c>
      <c r="P41" s="305">
        <f t="shared" si="3"/>
        <v>0</v>
      </c>
      <c r="Q41" s="305" t="str">
        <f>IF(E41=1,SUMIFS(P41:P$80,C41:C$80,C41,E41:E$80,2),"..")</f>
        <v>..</v>
      </c>
      <c r="R41" s="305" t="str">
        <f t="shared" si="4"/>
        <v>..</v>
      </c>
      <c r="S41" s="317">
        <f>IF(E41=2,SUMIFS(G41:G$80,D41:D$80,D41,E41:E$80,3),IF(E41=1,SUMIFS(G41:G$80,C41:C$80,C41,E41:E$80,2),""))</f>
        <v>0</v>
      </c>
      <c r="T41" s="295">
        <f t="shared" si="8"/>
        <v>1</v>
      </c>
    </row>
    <row r="42" spans="1:20" ht="15" customHeight="1" x14ac:dyDescent="0.25">
      <c r="A42" s="296" t="s">
        <v>322</v>
      </c>
      <c r="B42" s="296"/>
      <c r="C42" s="290">
        <f t="shared" si="5"/>
        <v>7</v>
      </c>
      <c r="D42" s="290">
        <f t="shared" si="9"/>
        <v>27</v>
      </c>
      <c r="E42" s="290">
        <v>2</v>
      </c>
      <c r="F42" s="290"/>
      <c r="G42" s="290">
        <v>1</v>
      </c>
      <c r="H42" s="290"/>
      <c r="I42" s="291" t="str">
        <f t="shared" si="6"/>
        <v>M</v>
      </c>
      <c r="J42" s="293"/>
      <c r="K42" s="292">
        <f t="shared" si="7"/>
        <v>0</v>
      </c>
      <c r="L42" s="304">
        <f t="shared" si="0"/>
        <v>0</v>
      </c>
      <c r="M42" s="305" t="str">
        <f t="shared" si="1"/>
        <v>..</v>
      </c>
      <c r="N42" s="305">
        <f>IF(E42=2,SUMIFS(M42:M$80,D42:D$80,D42,E42:E$80,3),"..")</f>
        <v>0</v>
      </c>
      <c r="O42" s="305">
        <f t="shared" si="2"/>
        <v>0</v>
      </c>
      <c r="P42" s="305">
        <f t="shared" si="3"/>
        <v>0</v>
      </c>
      <c r="Q42" s="305" t="str">
        <f>IF(E42=1,SUMIFS(P42:P$80,C42:C$80,C42,E42:E$80,2),"..")</f>
        <v>..</v>
      </c>
      <c r="R42" s="305" t="str">
        <f t="shared" si="4"/>
        <v>..</v>
      </c>
      <c r="S42" s="317">
        <f>IF(E42=2,SUMIFS(G42:G$80,D42:D$80,D42,E42:E$80,3),IF(E42=1,SUMIFS(G42:G$80,C42:C$80,C42,E42:E$80,2),""))</f>
        <v>0</v>
      </c>
      <c r="T42" s="295">
        <f t="shared" si="8"/>
        <v>1</v>
      </c>
    </row>
    <row r="43" spans="1:20" ht="15" customHeight="1" x14ac:dyDescent="0.25">
      <c r="A43" s="296" t="s">
        <v>323</v>
      </c>
      <c r="B43" s="296"/>
      <c r="C43" s="290">
        <f t="shared" si="5"/>
        <v>7</v>
      </c>
      <c r="D43" s="290">
        <f t="shared" si="9"/>
        <v>28</v>
      </c>
      <c r="E43" s="290">
        <v>2</v>
      </c>
      <c r="F43" s="290"/>
      <c r="G43" s="290">
        <v>1</v>
      </c>
      <c r="H43" s="290"/>
      <c r="I43" s="291" t="str">
        <f t="shared" si="6"/>
        <v>M</v>
      </c>
      <c r="J43" s="293"/>
      <c r="K43" s="292">
        <f t="shared" si="7"/>
        <v>0</v>
      </c>
      <c r="L43" s="304">
        <f t="shared" si="0"/>
        <v>0</v>
      </c>
      <c r="M43" s="305" t="str">
        <f t="shared" si="1"/>
        <v>..</v>
      </c>
      <c r="N43" s="305">
        <f>IF(E43=2,SUMIFS(M43:M$80,D43:D$80,D43,E43:E$80,3),"..")</f>
        <v>0</v>
      </c>
      <c r="O43" s="305">
        <f t="shared" si="2"/>
        <v>0</v>
      </c>
      <c r="P43" s="305">
        <f t="shared" si="3"/>
        <v>0</v>
      </c>
      <c r="Q43" s="305" t="str">
        <f>IF(E43=1,SUMIFS(P43:P$80,C43:C$80,C43,E43:E$80,2),"..")</f>
        <v>..</v>
      </c>
      <c r="R43" s="305" t="str">
        <f t="shared" si="4"/>
        <v>..</v>
      </c>
      <c r="S43" s="317">
        <f>IF(E43=2,SUMIFS(G43:G$80,D43:D$80,D43,E43:E$80,3),IF(E43=1,SUMIFS(G43:G$80,C43:C$80,C43,E43:E$80,2),""))</f>
        <v>0</v>
      </c>
      <c r="T43" s="295">
        <f t="shared" si="8"/>
        <v>1</v>
      </c>
    </row>
    <row r="44" spans="1:20" ht="15" customHeight="1" x14ac:dyDescent="0.25">
      <c r="A44" s="297" t="s">
        <v>325</v>
      </c>
      <c r="B44" s="297"/>
      <c r="C44" s="291">
        <f t="shared" si="5"/>
        <v>8</v>
      </c>
      <c r="D44" s="291">
        <f t="shared" si="9"/>
        <v>28</v>
      </c>
      <c r="E44" s="291">
        <v>1</v>
      </c>
      <c r="F44" s="291">
        <v>30</v>
      </c>
      <c r="G44" s="291"/>
      <c r="H44" s="291"/>
      <c r="I44" s="291" t="str">
        <f t="shared" si="6"/>
        <v>A</v>
      </c>
      <c r="J44" s="292"/>
      <c r="K44" s="292">
        <f t="shared" si="7"/>
        <v>0</v>
      </c>
      <c r="L44" s="311">
        <f t="shared" si="0"/>
        <v>0</v>
      </c>
      <c r="M44" s="312" t="str">
        <f t="shared" si="1"/>
        <v>..</v>
      </c>
      <c r="N44" s="312" t="str">
        <f>IF(E44=2,SUMIFS(M44:M$80,D44:D$80,D44,E44:E$80,3),"..")</f>
        <v>..</v>
      </c>
      <c r="O44" s="312" t="str">
        <f t="shared" si="2"/>
        <v>..</v>
      </c>
      <c r="P44" s="312" t="str">
        <f t="shared" si="3"/>
        <v>..</v>
      </c>
      <c r="Q44" s="312">
        <f>IF(E44=1,SUMIFS(P44:P$80,C44:C$80,C44,E44:E$80,2),"..")</f>
        <v>0</v>
      </c>
      <c r="R44" s="312">
        <f t="shared" si="4"/>
        <v>0</v>
      </c>
      <c r="S44" s="317">
        <f>IF(E44=2,SUMIFS(G44:G$80,D44:D$80,D44,E44:E$80,3),IF(E44=1,SUMIFS(G44:G$80,C44:C$80,C44,E44:E$80,2),""))</f>
        <v>2</v>
      </c>
      <c r="T44" s="295">
        <f t="shared" si="8"/>
        <v>2</v>
      </c>
    </row>
    <row r="45" spans="1:20" ht="15" customHeight="1" x14ac:dyDescent="0.25">
      <c r="A45" s="296" t="s">
        <v>326</v>
      </c>
      <c r="B45" s="296"/>
      <c r="C45" s="290">
        <f t="shared" si="5"/>
        <v>8</v>
      </c>
      <c r="D45" s="290">
        <f t="shared" si="9"/>
        <v>29</v>
      </c>
      <c r="E45" s="290">
        <v>2</v>
      </c>
      <c r="F45" s="290"/>
      <c r="G45" s="290">
        <v>1</v>
      </c>
      <c r="H45" s="290"/>
      <c r="I45" s="291" t="str">
        <f t="shared" si="6"/>
        <v>M</v>
      </c>
      <c r="J45" s="293"/>
      <c r="K45" s="292">
        <f t="shared" si="7"/>
        <v>0</v>
      </c>
      <c r="L45" s="304">
        <f t="shared" si="0"/>
        <v>0</v>
      </c>
      <c r="M45" s="305" t="str">
        <f t="shared" si="1"/>
        <v>..</v>
      </c>
      <c r="N45" s="305">
        <f>IF(E45=2,SUMIFS(M45:M$80,D45:D$80,D45,E45:E$80,3),"..")</f>
        <v>0</v>
      </c>
      <c r="O45" s="305">
        <f t="shared" si="2"/>
        <v>0</v>
      </c>
      <c r="P45" s="305">
        <f t="shared" si="3"/>
        <v>0</v>
      </c>
      <c r="Q45" s="305" t="str">
        <f>IF(E45=1,SUMIFS(P45:P$80,C45:C$80,C45,E45:E$80,2),"..")</f>
        <v>..</v>
      </c>
      <c r="R45" s="305" t="str">
        <f t="shared" si="4"/>
        <v>..</v>
      </c>
      <c r="S45" s="317">
        <f>IF(E45=2,SUMIFS(G45:G$80,D45:D$80,D45,E45:E$80,3),IF(E45=1,SUMIFS(G45:G$80,C45:C$80,C45,E45:E$80,2),""))</f>
        <v>0</v>
      </c>
      <c r="T45" s="295">
        <f t="shared" si="8"/>
        <v>1</v>
      </c>
    </row>
    <row r="46" spans="1:20" ht="15" customHeight="1" x14ac:dyDescent="0.25">
      <c r="A46" s="296" t="s">
        <v>327</v>
      </c>
      <c r="B46" s="296"/>
      <c r="C46" s="290">
        <f t="shared" si="5"/>
        <v>8</v>
      </c>
      <c r="D46" s="290">
        <f t="shared" si="9"/>
        <v>30</v>
      </c>
      <c r="E46" s="290">
        <v>2</v>
      </c>
      <c r="F46" s="290"/>
      <c r="G46" s="290">
        <v>1</v>
      </c>
      <c r="H46" s="290"/>
      <c r="I46" s="291" t="str">
        <f t="shared" si="6"/>
        <v>M</v>
      </c>
      <c r="J46" s="293"/>
      <c r="K46" s="292">
        <f t="shared" si="7"/>
        <v>0</v>
      </c>
      <c r="L46" s="304">
        <f t="shared" si="0"/>
        <v>0</v>
      </c>
      <c r="M46" s="305" t="str">
        <f t="shared" si="1"/>
        <v>..</v>
      </c>
      <c r="N46" s="305">
        <f>IF(E46=2,SUMIFS(M46:M$80,D46:D$80,D46,E46:E$80,3),"..")</f>
        <v>0</v>
      </c>
      <c r="O46" s="305">
        <f t="shared" si="2"/>
        <v>0</v>
      </c>
      <c r="P46" s="305">
        <f t="shared" si="3"/>
        <v>0</v>
      </c>
      <c r="Q46" s="305" t="str">
        <f>IF(E46=1,SUMIFS(P46:P$80,C46:C$80,C46,E46:E$80,2),"..")</f>
        <v>..</v>
      </c>
      <c r="R46" s="305" t="str">
        <f t="shared" si="4"/>
        <v>..</v>
      </c>
      <c r="S46" s="317">
        <f>IF(E46=2,SUMIFS(G46:G$80,D46:D$80,D46,E46:E$80,3),IF(E46=1,SUMIFS(G46:G$80,C46:C$80,C46,E46:E$80,2),""))</f>
        <v>0</v>
      </c>
      <c r="T46" s="295">
        <f t="shared" si="8"/>
        <v>1</v>
      </c>
    </row>
    <row r="47" spans="1:20" ht="15" customHeight="1" x14ac:dyDescent="0.25">
      <c r="A47" s="297" t="s">
        <v>328</v>
      </c>
      <c r="B47" s="297"/>
      <c r="C47" s="291">
        <f t="shared" si="5"/>
        <v>9</v>
      </c>
      <c r="D47" s="291">
        <f t="shared" si="9"/>
        <v>30</v>
      </c>
      <c r="E47" s="291">
        <v>1</v>
      </c>
      <c r="F47" s="291">
        <v>30</v>
      </c>
      <c r="G47" s="291"/>
      <c r="H47" s="291"/>
      <c r="I47" s="291" t="str">
        <f t="shared" si="6"/>
        <v>A</v>
      </c>
      <c r="J47" s="292"/>
      <c r="K47" s="292">
        <f t="shared" si="7"/>
        <v>0</v>
      </c>
      <c r="L47" s="311">
        <f t="shared" si="0"/>
        <v>0</v>
      </c>
      <c r="M47" s="312" t="str">
        <f t="shared" si="1"/>
        <v>..</v>
      </c>
      <c r="N47" s="312" t="str">
        <f>IF(E47=2,SUMIFS(M47:M$80,D47:D$80,D47,E47:E$80,3),"..")</f>
        <v>..</v>
      </c>
      <c r="O47" s="312" t="str">
        <f t="shared" si="2"/>
        <v>..</v>
      </c>
      <c r="P47" s="312" t="str">
        <f t="shared" si="3"/>
        <v>..</v>
      </c>
      <c r="Q47" s="312">
        <f>IF(E47=1,SUMIFS(P47:P$80,C47:C$80,C47,E47:E$80,2),"..")</f>
        <v>0</v>
      </c>
      <c r="R47" s="312">
        <f t="shared" si="4"/>
        <v>0</v>
      </c>
      <c r="S47" s="317">
        <f>IF(E47=2,SUMIFS(G47:G$80,D47:D$80,D47,E47:E$80,3),IF(E47=1,SUMIFS(G47:G$80,C47:C$80,C47,E47:E$80,2),""))</f>
        <v>4</v>
      </c>
      <c r="T47" s="295">
        <f t="shared" si="8"/>
        <v>4</v>
      </c>
    </row>
    <row r="48" spans="1:20" ht="15" customHeight="1" x14ac:dyDescent="0.25">
      <c r="A48" s="296" t="s">
        <v>329</v>
      </c>
      <c r="B48" s="296"/>
      <c r="C48" s="290">
        <f t="shared" si="5"/>
        <v>9</v>
      </c>
      <c r="D48" s="290">
        <f t="shared" si="9"/>
        <v>31</v>
      </c>
      <c r="E48" s="290">
        <v>2</v>
      </c>
      <c r="F48" s="290"/>
      <c r="G48" s="290">
        <v>1</v>
      </c>
      <c r="H48" s="290"/>
      <c r="I48" s="291" t="str">
        <f t="shared" si="6"/>
        <v>M</v>
      </c>
      <c r="J48" s="293"/>
      <c r="K48" s="292">
        <f t="shared" si="7"/>
        <v>0</v>
      </c>
      <c r="L48" s="304">
        <f t="shared" si="0"/>
        <v>0</v>
      </c>
      <c r="M48" s="305" t="str">
        <f t="shared" si="1"/>
        <v>..</v>
      </c>
      <c r="N48" s="305">
        <f>IF(E48=2,SUMIFS(M48:M$80,D48:D$80,D48,E48:E$80,3),"..")</f>
        <v>0</v>
      </c>
      <c r="O48" s="305">
        <f t="shared" si="2"/>
        <v>0</v>
      </c>
      <c r="P48" s="305">
        <f t="shared" si="3"/>
        <v>0</v>
      </c>
      <c r="Q48" s="305" t="str">
        <f>IF(E48=1,SUMIFS(P48:P$80,C48:C$80,C48,E48:E$80,2),"..")</f>
        <v>..</v>
      </c>
      <c r="R48" s="305" t="str">
        <f t="shared" si="4"/>
        <v>..</v>
      </c>
      <c r="S48" s="317">
        <f>IF(E48=2,SUMIFS(G48:G$80,D48:D$80,D48,E48:E$80,3),IF(E48=1,SUMIFS(G48:G$80,C48:C$80,C48,E48:E$80,2),""))</f>
        <v>0</v>
      </c>
      <c r="T48" s="295">
        <f t="shared" si="8"/>
        <v>1</v>
      </c>
    </row>
    <row r="49" spans="1:20" ht="15" customHeight="1" x14ac:dyDescent="0.25">
      <c r="A49" s="296" t="s">
        <v>330</v>
      </c>
      <c r="B49" s="296"/>
      <c r="C49" s="290">
        <f t="shared" si="5"/>
        <v>9</v>
      </c>
      <c r="D49" s="290">
        <f t="shared" si="9"/>
        <v>32</v>
      </c>
      <c r="E49" s="290">
        <v>2</v>
      </c>
      <c r="F49" s="290"/>
      <c r="G49" s="290">
        <v>1</v>
      </c>
      <c r="H49" s="290"/>
      <c r="I49" s="291" t="str">
        <f t="shared" si="6"/>
        <v>M</v>
      </c>
      <c r="J49" s="293"/>
      <c r="K49" s="292">
        <f t="shared" si="7"/>
        <v>0</v>
      </c>
      <c r="L49" s="304">
        <f t="shared" si="0"/>
        <v>0</v>
      </c>
      <c r="M49" s="305" t="str">
        <f t="shared" si="1"/>
        <v>..</v>
      </c>
      <c r="N49" s="305">
        <f>IF(E49=2,SUMIFS(M49:M$80,D49:D$80,D49,E49:E$80,3),"..")</f>
        <v>0</v>
      </c>
      <c r="O49" s="305">
        <f t="shared" si="2"/>
        <v>0</v>
      </c>
      <c r="P49" s="305">
        <f t="shared" si="3"/>
        <v>0</v>
      </c>
      <c r="Q49" s="305" t="str">
        <f>IF(E49=1,SUMIFS(P49:P$80,C49:C$80,C49,E49:E$80,2),"..")</f>
        <v>..</v>
      </c>
      <c r="R49" s="305" t="str">
        <f t="shared" si="4"/>
        <v>..</v>
      </c>
      <c r="S49" s="317">
        <f>IF(E49=2,SUMIFS(G49:G$80,D49:D$80,D49,E49:E$80,3),IF(E49=1,SUMIFS(G49:G$80,C49:C$80,C49,E49:E$80,2),""))</f>
        <v>0</v>
      </c>
      <c r="T49" s="295">
        <f t="shared" si="8"/>
        <v>1</v>
      </c>
    </row>
    <row r="50" spans="1:20" ht="15" customHeight="1" x14ac:dyDescent="0.25">
      <c r="A50" s="296" t="s">
        <v>331</v>
      </c>
      <c r="B50" s="296"/>
      <c r="C50" s="290">
        <f t="shared" si="5"/>
        <v>9</v>
      </c>
      <c r="D50" s="290">
        <f t="shared" si="9"/>
        <v>33</v>
      </c>
      <c r="E50" s="290">
        <v>2</v>
      </c>
      <c r="F50" s="290"/>
      <c r="G50" s="290">
        <v>1</v>
      </c>
      <c r="H50" s="290"/>
      <c r="I50" s="291" t="str">
        <f t="shared" si="6"/>
        <v>M</v>
      </c>
      <c r="J50" s="293"/>
      <c r="K50" s="292">
        <f t="shared" si="7"/>
        <v>0</v>
      </c>
      <c r="L50" s="304">
        <f t="shared" si="0"/>
        <v>0</v>
      </c>
      <c r="M50" s="305" t="str">
        <f t="shared" si="1"/>
        <v>..</v>
      </c>
      <c r="N50" s="305">
        <f>IF(E50=2,SUMIFS(M50:M$80,D50:D$80,D50,E50:E$80,3),"..")</f>
        <v>0</v>
      </c>
      <c r="O50" s="305">
        <f t="shared" si="2"/>
        <v>0</v>
      </c>
      <c r="P50" s="305">
        <f t="shared" si="3"/>
        <v>0</v>
      </c>
      <c r="Q50" s="305" t="str">
        <f>IF(E50=1,SUMIFS(P50:P$80,C50:C$80,C50,E50:E$80,2),"..")</f>
        <v>..</v>
      </c>
      <c r="R50" s="305" t="str">
        <f t="shared" si="4"/>
        <v>..</v>
      </c>
      <c r="S50" s="317">
        <f>IF(E50=2,SUMIFS(G50:G$80,D50:D$80,D50,E50:E$80,3),IF(E50=1,SUMIFS(G50:G$80,C50:C$80,C50,E50:E$80,2),""))</f>
        <v>0</v>
      </c>
      <c r="T50" s="295">
        <f t="shared" si="8"/>
        <v>1</v>
      </c>
    </row>
    <row r="51" spans="1:20" ht="15" customHeight="1" x14ac:dyDescent="0.25">
      <c r="A51" s="296" t="s">
        <v>332</v>
      </c>
      <c r="B51" s="296"/>
      <c r="C51" s="290">
        <f t="shared" si="5"/>
        <v>9</v>
      </c>
      <c r="D51" s="290">
        <f t="shared" si="9"/>
        <v>34</v>
      </c>
      <c r="E51" s="290">
        <v>2</v>
      </c>
      <c r="F51" s="290"/>
      <c r="G51" s="290">
        <v>1</v>
      </c>
      <c r="H51" s="290"/>
      <c r="I51" s="291" t="str">
        <f t="shared" si="6"/>
        <v>M</v>
      </c>
      <c r="J51" s="293"/>
      <c r="K51" s="292">
        <f t="shared" si="7"/>
        <v>0</v>
      </c>
      <c r="L51" s="304">
        <f t="shared" si="0"/>
        <v>0</v>
      </c>
      <c r="M51" s="305" t="str">
        <f t="shared" si="1"/>
        <v>..</v>
      </c>
      <c r="N51" s="305">
        <f>IF(E51=2,SUMIFS(M51:M$80,D51:D$80,D51,E51:E$80,3),"..")</f>
        <v>0</v>
      </c>
      <c r="O51" s="305">
        <f t="shared" si="2"/>
        <v>0</v>
      </c>
      <c r="P51" s="305">
        <f t="shared" si="3"/>
        <v>0</v>
      </c>
      <c r="Q51" s="305" t="str">
        <f>IF(E51=1,SUMIFS(P51:P$80,C51:C$80,C51,E51:E$80,2),"..")</f>
        <v>..</v>
      </c>
      <c r="R51" s="305" t="str">
        <f t="shared" si="4"/>
        <v>..</v>
      </c>
      <c r="S51" s="317">
        <f>IF(E51=2,SUMIFS(G51:G$80,D51:D$80,D51,E51:E$80,3),IF(E51=1,SUMIFS(G51:G$80,C51:C$80,C51,E51:E$80,2),""))</f>
        <v>0</v>
      </c>
      <c r="T51" s="295">
        <f t="shared" si="8"/>
        <v>1</v>
      </c>
    </row>
  </sheetData>
  <autoFilter ref="A5:T51"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LISTE!$A$1:$A$3</xm:f>
          </x14:formula1>
          <xm:sqref>E6:E204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3"/>
  <sheetViews>
    <sheetView tabSelected="1" zoomScale="70" zoomScaleNormal="70" workbookViewId="0">
      <selection activeCell="J15" sqref="J15"/>
    </sheetView>
  </sheetViews>
  <sheetFormatPr baseColWidth="10" defaultColWidth="11.42578125" defaultRowHeight="15" customHeight="1" outlineLevelCol="1" x14ac:dyDescent="0.25"/>
  <cols>
    <col min="1" max="1" width="1.28515625" style="198" customWidth="1" outlineLevel="1"/>
    <col min="2" max="2" width="50.85546875" style="199" customWidth="1"/>
    <col min="3" max="3" width="4.28515625" style="198" customWidth="1"/>
    <col min="4" max="4" width="16.7109375" style="199" customWidth="1"/>
    <col min="5" max="5" width="15.7109375" style="199" customWidth="1"/>
    <col min="6" max="6" width="15.85546875" style="199" customWidth="1"/>
    <col min="7" max="7" width="26.85546875" style="199" customWidth="1"/>
    <col min="8" max="8" width="41" style="199" customWidth="1"/>
    <col min="9" max="9" width="27.5703125" style="198" customWidth="1"/>
    <col min="10" max="10" width="17.7109375" style="198" customWidth="1"/>
    <col min="11" max="17" width="11.85546875" style="198" customWidth="1"/>
    <col min="18" max="18" width="14.28515625" style="198" customWidth="1"/>
    <col min="19" max="19" width="12.42578125" style="198" customWidth="1"/>
    <col min="20" max="21" width="12.85546875" style="198" customWidth="1"/>
    <col min="22" max="16384" width="11.42578125" style="198"/>
  </cols>
  <sheetData>
    <row r="1" spans="1:43" ht="21.75" customHeight="1" x14ac:dyDescent="0.25">
      <c r="A1" s="338"/>
      <c r="B1" s="328" t="s">
        <v>565</v>
      </c>
    </row>
    <row r="2" spans="1:43" s="319" customFormat="1" ht="22.5" customHeight="1" x14ac:dyDescent="0.25">
      <c r="A2" s="339"/>
      <c r="B2" s="328" t="s">
        <v>565</v>
      </c>
      <c r="D2" s="318"/>
      <c r="E2" s="318"/>
      <c r="F2" s="318"/>
      <c r="G2" s="318"/>
      <c r="H2" s="318"/>
      <c r="J2" s="341" t="s">
        <v>613</v>
      </c>
      <c r="K2" s="341">
        <v>2023</v>
      </c>
      <c r="L2" s="319" t="s">
        <v>614</v>
      </c>
    </row>
    <row r="3" spans="1:43" s="319" customFormat="1" ht="25.5" customHeight="1" x14ac:dyDescent="0.25">
      <c r="A3" s="339"/>
      <c r="B3" s="328" t="s">
        <v>565</v>
      </c>
      <c r="D3" s="318"/>
      <c r="E3" s="318"/>
      <c r="F3" s="318"/>
      <c r="G3" s="318"/>
      <c r="H3" s="318"/>
      <c r="I3" s="350" t="s">
        <v>617</v>
      </c>
      <c r="J3" s="355">
        <v>1</v>
      </c>
      <c r="K3" s="355">
        <v>2</v>
      </c>
      <c r="L3" s="355">
        <v>3</v>
      </c>
      <c r="M3" s="355">
        <v>4</v>
      </c>
      <c r="N3" s="355">
        <v>5</v>
      </c>
      <c r="O3" s="355">
        <v>6</v>
      </c>
      <c r="P3" s="355">
        <v>7</v>
      </c>
      <c r="Q3" s="355">
        <v>8</v>
      </c>
      <c r="R3" s="355">
        <v>9</v>
      </c>
      <c r="S3" s="355">
        <v>10</v>
      </c>
      <c r="T3" s="355">
        <v>11</v>
      </c>
      <c r="U3" s="355">
        <v>12</v>
      </c>
      <c r="V3" s="354">
        <v>13</v>
      </c>
      <c r="W3" s="319">
        <v>14</v>
      </c>
      <c r="X3" s="319">
        <v>15</v>
      </c>
      <c r="Y3" s="319">
        <v>16</v>
      </c>
      <c r="Z3" s="319">
        <v>17</v>
      </c>
      <c r="AA3" s="319">
        <v>18</v>
      </c>
      <c r="AB3" s="319">
        <v>19</v>
      </c>
      <c r="AC3" s="319">
        <v>20</v>
      </c>
      <c r="AD3" s="319">
        <v>21</v>
      </c>
      <c r="AE3" s="319">
        <v>22</v>
      </c>
      <c r="AF3" s="319">
        <v>23</v>
      </c>
      <c r="AG3" s="319">
        <v>24</v>
      </c>
      <c r="AH3" s="319">
        <v>25</v>
      </c>
      <c r="AI3" s="319">
        <v>26</v>
      </c>
      <c r="AJ3" s="319">
        <v>27</v>
      </c>
      <c r="AK3" s="319">
        <v>28</v>
      </c>
      <c r="AL3" s="319">
        <v>29</v>
      </c>
      <c r="AM3" s="319">
        <v>30</v>
      </c>
      <c r="AN3" s="319">
        <v>31</v>
      </c>
      <c r="AO3" s="319">
        <v>32</v>
      </c>
      <c r="AP3" s="319">
        <v>33</v>
      </c>
      <c r="AQ3" s="319">
        <v>34</v>
      </c>
    </row>
    <row r="4" spans="1:43" s="319" customFormat="1" ht="19.5" customHeight="1" x14ac:dyDescent="0.25">
      <c r="A4" s="339"/>
      <c r="B4" s="318"/>
      <c r="D4" s="318"/>
      <c r="E4" s="318"/>
      <c r="F4" s="318"/>
      <c r="G4" s="318"/>
      <c r="H4" s="318"/>
    </row>
    <row r="5" spans="1:43" s="319" customFormat="1" ht="24.75" customHeight="1" x14ac:dyDescent="0.25">
      <c r="A5" s="339"/>
      <c r="B5" s="340"/>
      <c r="C5" s="344" t="s">
        <v>544</v>
      </c>
      <c r="D5" s="345"/>
      <c r="E5" s="345"/>
      <c r="F5" s="346"/>
      <c r="G5" s="318"/>
      <c r="H5" s="318"/>
      <c r="I5" s="342" t="s">
        <v>550</v>
      </c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</row>
    <row r="6" spans="1:43" s="319" customFormat="1" ht="75" customHeight="1" x14ac:dyDescent="0.25">
      <c r="A6" s="339"/>
      <c r="B6" s="326" t="s">
        <v>517</v>
      </c>
      <c r="C6" s="333" t="s">
        <v>545</v>
      </c>
      <c r="D6" s="325" t="s">
        <v>538</v>
      </c>
      <c r="E6" s="324" t="s">
        <v>563</v>
      </c>
      <c r="F6" s="327" t="s">
        <v>564</v>
      </c>
      <c r="G6" s="349" t="s">
        <v>616</v>
      </c>
      <c r="H6" s="349" t="s">
        <v>615</v>
      </c>
      <c r="I6" s="329" t="s">
        <v>541</v>
      </c>
      <c r="J6" s="334" t="s">
        <v>551</v>
      </c>
      <c r="K6" s="334" t="s">
        <v>552</v>
      </c>
      <c r="L6" s="334" t="s">
        <v>553</v>
      </c>
      <c r="M6" s="334" t="s">
        <v>554</v>
      </c>
      <c r="N6" s="334" t="s">
        <v>555</v>
      </c>
      <c r="O6" s="334" t="s">
        <v>556</v>
      </c>
      <c r="P6" s="334" t="s">
        <v>557</v>
      </c>
      <c r="Q6" s="334" t="s">
        <v>558</v>
      </c>
      <c r="R6" s="334" t="s">
        <v>559</v>
      </c>
      <c r="S6" s="334" t="s">
        <v>560</v>
      </c>
      <c r="T6" s="334" t="s">
        <v>561</v>
      </c>
      <c r="U6" s="334" t="s">
        <v>562</v>
      </c>
    </row>
    <row r="7" spans="1:43" ht="15" customHeight="1" x14ac:dyDescent="0.25">
      <c r="A7" s="339"/>
      <c r="B7" s="320" t="s">
        <v>566</v>
      </c>
      <c r="C7" s="321" t="s">
        <v>539</v>
      </c>
      <c r="D7" s="322">
        <v>44927</v>
      </c>
      <c r="E7" s="336">
        <v>45046</v>
      </c>
      <c r="F7" s="322">
        <v>45046</v>
      </c>
      <c r="G7" s="318">
        <f>WEEKNUM(Tableau2[[#This Row],[DATE CONTRAT]])</f>
        <v>1</v>
      </c>
      <c r="H7" s="318"/>
      <c r="I7" s="331" t="s">
        <v>540</v>
      </c>
      <c r="J7" s="329" cm="1">
        <f t="array" ref="J7">SUMPRODUCT( (Tableau2[SELECTION]="X") * (MONTH(Tableau2[DATE CONTRAT])=MONTH(1&amp;J6)) * (YEAR(Tableau2[DATE CONTRAT])=$K$2))</f>
        <v>10</v>
      </c>
      <c r="K7" s="329" cm="1">
        <f t="array" ref="K7">SUMPRODUCT( (Tableau2[SELECTION]="X") * (MONTH(Tableau2[DATE CONTRAT])=MONTH(1&amp;K6)) * (YEAR(Tableau2[DATE CONTRAT])=$K$2))</f>
        <v>0</v>
      </c>
      <c r="L7" s="329" cm="1">
        <f t="array" ref="L7">SUMPRODUCT( (Tableau2[SELECTION]="X") * (MONTH(Tableau2[DATE CONTRAT])=MONTH(1&amp;L6)) * (YEAR(Tableau2[DATE CONTRAT])=$K$2))</f>
        <v>0</v>
      </c>
      <c r="M7" s="329" cm="1">
        <f t="array" ref="M7">SUMPRODUCT( (Tableau2[SELECTION]="X") * (MONTH(Tableau2[DATE CONTRAT])=MONTH(1&amp;M6)) * (YEAR(Tableau2[DATE CONTRAT])=$K$2))</f>
        <v>1</v>
      </c>
      <c r="N7" s="329" cm="1">
        <f t="array" ref="N7">SUMPRODUCT( (Tableau2[SELECTION]="X") * (MONTH(Tableau2[DATE CONTRAT])=MONTH(1&amp;N6)) * (YEAR(Tableau2[DATE CONTRAT])=$K$2))</f>
        <v>7</v>
      </c>
      <c r="O7" s="329" cm="1">
        <f t="array" ref="O7">SUMPRODUCT( (Tableau2[SELECTION]="X") * (MONTH(Tableau2[DATE CONTRAT])=MONTH(1&amp;O6)) * (YEAR(Tableau2[DATE CONTRAT])=$K$2))</f>
        <v>0</v>
      </c>
      <c r="P7" s="329" cm="1">
        <f t="array" ref="P7">SUMPRODUCT( (Tableau2[SELECTION]="X") * (MONTH(Tableau2[DATE CONTRAT])=MONTH(1&amp;P6)) * (YEAR(Tableau2[DATE CONTRAT])=$K$2))</f>
        <v>8</v>
      </c>
      <c r="Q7" s="329" cm="1">
        <f t="array" ref="Q7">SUMPRODUCT( (Tableau2[SELECTION]="X") * (MONTH(Tableau2[DATE CONTRAT])=MONTH(1&amp;Q6)) * (YEAR(Tableau2[DATE CONTRAT])=$K$2))</f>
        <v>0</v>
      </c>
      <c r="R7" s="329" cm="1">
        <f t="array" ref="R7">SUMPRODUCT( (Tableau2[SELECTION]="X") * (MONTH(Tableau2[DATE CONTRAT])=MONTH(1&amp;R6)) * (YEAR(Tableau2[DATE CONTRAT])=$K$2))</f>
        <v>6</v>
      </c>
      <c r="S7" s="329" cm="1">
        <f t="array" ref="S7">SUMPRODUCT( (Tableau2[SELECTION]="X") * (MONTH(Tableau2[DATE CONTRAT])=MONTH(1&amp;S6)) * (YEAR(Tableau2[DATE CONTRAT])=$K$2))</f>
        <v>4</v>
      </c>
      <c r="T7" s="329" cm="1">
        <f t="array" ref="T7">SUMPRODUCT( (Tableau2[SELECTION]="X") * (MONTH(Tableau2[DATE CONTRAT])=MONTH(1&amp;T6)) * (YEAR(Tableau2[DATE CONTRAT])=$K$2))</f>
        <v>5</v>
      </c>
      <c r="U7" s="329" cm="1">
        <f t="array" ref="U7">SUMPRODUCT( (Tableau2[SELECTION]="X") * (MONTH(Tableau2[DATE CONTRAT])=MONTH(1&amp;U6)) * (YEAR(Tableau2[DATE CONTRAT])=$K$2))</f>
        <v>6</v>
      </c>
    </row>
    <row r="8" spans="1:43" ht="15" customHeight="1" x14ac:dyDescent="0.25">
      <c r="A8" s="339"/>
      <c r="B8" s="320" t="s">
        <v>567</v>
      </c>
      <c r="C8" s="321" t="s">
        <v>539</v>
      </c>
      <c r="D8" s="322">
        <v>44928</v>
      </c>
      <c r="E8" s="336">
        <v>45046</v>
      </c>
      <c r="F8" s="322">
        <v>45046</v>
      </c>
      <c r="G8" s="318">
        <f>WEEKNUM(Tableau2[[#This Row],[DATE CONTRAT]])</f>
        <v>1</v>
      </c>
      <c r="H8" s="318"/>
      <c r="I8" s="331" t="s">
        <v>542</v>
      </c>
      <c r="J8" s="329">
        <f>J7</f>
        <v>10</v>
      </c>
      <c r="K8" s="329">
        <f>J8+K7</f>
        <v>10</v>
      </c>
      <c r="L8" s="329">
        <f t="shared" ref="L8:U8" si="0">K8+L7</f>
        <v>10</v>
      </c>
      <c r="M8" s="329">
        <f t="shared" si="0"/>
        <v>11</v>
      </c>
      <c r="N8" s="329">
        <f t="shared" si="0"/>
        <v>18</v>
      </c>
      <c r="O8" s="329">
        <f t="shared" si="0"/>
        <v>18</v>
      </c>
      <c r="P8" s="329">
        <f t="shared" si="0"/>
        <v>26</v>
      </c>
      <c r="Q8" s="329">
        <f t="shared" si="0"/>
        <v>26</v>
      </c>
      <c r="R8" s="329">
        <f t="shared" si="0"/>
        <v>32</v>
      </c>
      <c r="S8" s="329">
        <f t="shared" si="0"/>
        <v>36</v>
      </c>
      <c r="T8" s="329">
        <f t="shared" si="0"/>
        <v>41</v>
      </c>
      <c r="U8" s="329">
        <f t="shared" si="0"/>
        <v>47</v>
      </c>
    </row>
    <row r="9" spans="1:43" ht="15" customHeight="1" x14ac:dyDescent="0.25">
      <c r="A9" s="339"/>
      <c r="B9" s="320" t="s">
        <v>568</v>
      </c>
      <c r="C9" s="321" t="s">
        <v>539</v>
      </c>
      <c r="D9" s="322">
        <v>44929</v>
      </c>
      <c r="E9" s="336">
        <v>45046</v>
      </c>
      <c r="F9" s="322">
        <v>45046</v>
      </c>
      <c r="G9" s="318">
        <f>WEEKNUM(Tableau2[[#This Row],[DATE CONTRAT]])</f>
        <v>1</v>
      </c>
      <c r="H9" s="318"/>
      <c r="I9" s="332" t="s">
        <v>546</v>
      </c>
      <c r="J9" s="329">
        <f>SUMPRODUCT((Tableau2[SELECTION]="X")*(MONTH(Tableau2[DATE PLANIFIEE (M - 1)])=MONTH(1&amp;J6)))</f>
        <v>0</v>
      </c>
      <c r="K9" s="329">
        <f>SUMPRODUCT((Tableau2[SELECTION]="X")*(MONTH(Tableau2[DATE PLANIFIEE (M - 1)])=MONTH(1&amp;K6)))</f>
        <v>0</v>
      </c>
      <c r="L9" s="329">
        <f>SUMPRODUCT((Tableau2[SELECTION]="X")*(MONTH(Tableau2[DATE PLANIFIEE (M - 1)])=MONTH(1&amp;L6)))</f>
        <v>0</v>
      </c>
      <c r="M9" s="329">
        <f>SUMPRODUCT((Tableau2[SELECTION]="X")*(MONTH(Tableau2[DATE PLANIFIEE (M - 1)])=MONTH(1&amp;M6)))</f>
        <v>7</v>
      </c>
      <c r="N9" s="329">
        <f>SUMPRODUCT((Tableau2[SELECTION]="X")*(MONTH(Tableau2[DATE PLANIFIEE (M - 1)])=MONTH(1&amp;N6)))</f>
        <v>5</v>
      </c>
      <c r="O9" s="329">
        <f>SUMPRODUCT((Tableau2[SELECTION]="X")*(MONTH(Tableau2[DATE PLANIFIEE (M - 1)])=MONTH(1&amp;O6)))</f>
        <v>0</v>
      </c>
      <c r="P9" s="329">
        <f>SUMPRODUCT((Tableau2[SELECTION]="X")*(MONTH(Tableau2[DATE PLANIFIEE (M - 1)])=MONTH(1&amp;P6)))</f>
        <v>7</v>
      </c>
      <c r="Q9" s="329">
        <f>SUMPRODUCT((Tableau2[SELECTION]="X")*(MONTH(Tableau2[DATE PLANIFIEE (M - 1)])=MONTH(1&amp;Q6)))</f>
        <v>0</v>
      </c>
      <c r="R9" s="329">
        <f>SUMPRODUCT((Tableau2[SELECTION]="X")*(MONTH(Tableau2[DATE PLANIFIEE (M - 1)])=MONTH(1&amp;R6)))</f>
        <v>4</v>
      </c>
      <c r="S9" s="329">
        <f>SUMPRODUCT((Tableau2[SELECTION]="X")*(MONTH(Tableau2[DATE PLANIFIEE (M - 1)])=MONTH(1&amp;S6)))</f>
        <v>7</v>
      </c>
      <c r="T9" s="329">
        <f>SUMPRODUCT((Tableau2[SELECTION]="X")*(MONTH(Tableau2[DATE PLANIFIEE (M - 1)])=MONTH(1&amp;T6)))</f>
        <v>8</v>
      </c>
      <c r="U9" s="329">
        <f>SUMPRODUCT((Tableau2[SELECTION]="X")*(MONTH(Tableau2[DATE PLANIFIEE (M - 1)])=MONTH(1&amp;U6)))</f>
        <v>9</v>
      </c>
    </row>
    <row r="10" spans="1:43" ht="15" customHeight="1" x14ac:dyDescent="0.25">
      <c r="A10" s="339"/>
      <c r="B10" s="320" t="s">
        <v>569</v>
      </c>
      <c r="C10" s="321" t="s">
        <v>539</v>
      </c>
      <c r="D10" s="322">
        <v>44930</v>
      </c>
      <c r="E10" s="336">
        <v>45046</v>
      </c>
      <c r="F10" s="322">
        <v>45046</v>
      </c>
      <c r="G10" s="318">
        <f>WEEKNUM(Tableau2[[#This Row],[DATE CONTRAT]])</f>
        <v>1</v>
      </c>
      <c r="H10" s="318"/>
      <c r="I10" s="332" t="s">
        <v>547</v>
      </c>
      <c r="J10" s="335">
        <f>J9</f>
        <v>0</v>
      </c>
      <c r="K10" s="335">
        <f>J10+K9</f>
        <v>0</v>
      </c>
      <c r="L10" s="335">
        <f t="shared" ref="L10:U10" si="1">K10+L9</f>
        <v>0</v>
      </c>
      <c r="M10" s="335">
        <f t="shared" si="1"/>
        <v>7</v>
      </c>
      <c r="N10" s="335">
        <f t="shared" si="1"/>
        <v>12</v>
      </c>
      <c r="O10" s="335">
        <f t="shared" si="1"/>
        <v>12</v>
      </c>
      <c r="P10" s="335">
        <f t="shared" si="1"/>
        <v>19</v>
      </c>
      <c r="Q10" s="335">
        <f t="shared" si="1"/>
        <v>19</v>
      </c>
      <c r="R10" s="335">
        <f t="shared" si="1"/>
        <v>23</v>
      </c>
      <c r="S10" s="335">
        <f t="shared" si="1"/>
        <v>30</v>
      </c>
      <c r="T10" s="335">
        <f t="shared" si="1"/>
        <v>38</v>
      </c>
      <c r="U10" s="335">
        <f t="shared" si="1"/>
        <v>47</v>
      </c>
    </row>
    <row r="11" spans="1:43" ht="15" customHeight="1" x14ac:dyDescent="0.25">
      <c r="A11" s="339"/>
      <c r="B11" s="320" t="s">
        <v>570</v>
      </c>
      <c r="C11" s="321" t="s">
        <v>539</v>
      </c>
      <c r="D11" s="322">
        <v>44931</v>
      </c>
      <c r="E11" s="336">
        <v>45046</v>
      </c>
      <c r="F11" s="322">
        <v>45046</v>
      </c>
      <c r="G11" s="318">
        <f>WEEKNUM(Tableau2[[#This Row],[DATE CONTRAT]])</f>
        <v>1</v>
      </c>
      <c r="H11" s="318"/>
      <c r="I11" s="331" t="s">
        <v>548</v>
      </c>
      <c r="J11" s="329">
        <f>SUMPRODUCT((Tableau2[SELECTION]="X")*(MONTH(Tableau2[DATE PLANIFIEE (M)])=MONTH(1&amp;J6)))</f>
        <v>0</v>
      </c>
      <c r="K11" s="329">
        <f>SUMPRODUCT((Tableau2[SELECTION]="X")*(MONTH(Tableau2[DATE PLANIFIEE (M)])=MONTH(1&amp;K6)))</f>
        <v>0</v>
      </c>
      <c r="L11" s="329">
        <f>SUMPRODUCT((Tableau2[SELECTION]="X")*(MONTH(Tableau2[DATE PLANIFIEE (M)])=MONTH(1&amp;L6)))</f>
        <v>0</v>
      </c>
      <c r="M11" s="329">
        <f>SUMPRODUCT((Tableau2[SELECTION]="X")*(MONTH(Tableau2[DATE PLANIFIEE (M)])=MONTH(1&amp;M6)))</f>
        <v>9</v>
      </c>
      <c r="N11" s="329">
        <f>SUMPRODUCT((Tableau2[SELECTION]="X")*(MONTH(Tableau2[DATE PLANIFIEE (M)])=MONTH(1&amp;N6)))</f>
        <v>1</v>
      </c>
      <c r="O11" s="329">
        <f>SUMPRODUCT((Tableau2[SELECTION]="X")*(MONTH(Tableau2[DATE PLANIFIEE (M)])=MONTH(1&amp;O6)))</f>
        <v>0</v>
      </c>
      <c r="P11" s="329">
        <f>SUMPRODUCT((Tableau2[SELECTION]="X")*(MONTH(Tableau2[DATE PLANIFIEE (M)])=MONTH(1&amp;P6)))</f>
        <v>8</v>
      </c>
      <c r="Q11" s="329">
        <f>SUMPRODUCT((Tableau2[SELECTION]="X")*(MONTH(Tableau2[DATE PLANIFIEE (M)])=MONTH(1&amp;Q6)))</f>
        <v>0</v>
      </c>
      <c r="R11" s="329">
        <f>SUMPRODUCT((Tableau2[SELECTION]="X")*(MONTH(Tableau2[DATE PLANIFIEE (M)])=MONTH(1&amp;R6)))</f>
        <v>6</v>
      </c>
      <c r="S11" s="329">
        <f>SUMPRODUCT((Tableau2[SELECTION]="X")*(MONTH(Tableau2[DATE PLANIFIEE (M)])=MONTH(1&amp;S6)))</f>
        <v>6</v>
      </c>
      <c r="T11" s="329">
        <f>SUMPRODUCT((Tableau2[SELECTION]="X")*(MONTH(Tableau2[DATE PLANIFIEE (M)])=MONTH(1&amp;T6)))</f>
        <v>10</v>
      </c>
      <c r="U11" s="329">
        <f>SUMPRODUCT((Tableau2[SELECTION]="X")*(MONTH(Tableau2[DATE PLANIFIEE (M)])=MONTH(1&amp;U6)))</f>
        <v>7</v>
      </c>
    </row>
    <row r="12" spans="1:43" ht="15" customHeight="1" x14ac:dyDescent="0.25">
      <c r="A12" s="339"/>
      <c r="B12" s="320" t="s">
        <v>571</v>
      </c>
      <c r="C12" s="321" t="s">
        <v>539</v>
      </c>
      <c r="D12" s="322">
        <v>44932</v>
      </c>
      <c r="E12" s="336">
        <v>45046</v>
      </c>
      <c r="F12" s="322">
        <v>45046</v>
      </c>
      <c r="G12" s="318">
        <f>WEEKNUM(Tableau2[[#This Row],[DATE CONTRAT]])</f>
        <v>1</v>
      </c>
      <c r="H12" s="318"/>
      <c r="I12" s="331" t="s">
        <v>549</v>
      </c>
      <c r="J12" s="329">
        <f>J11</f>
        <v>0</v>
      </c>
      <c r="K12" s="329">
        <f>J12+K11</f>
        <v>0</v>
      </c>
      <c r="L12" s="329">
        <f t="shared" ref="L12:U12" si="2">K12+L11</f>
        <v>0</v>
      </c>
      <c r="M12" s="329">
        <f t="shared" si="2"/>
        <v>9</v>
      </c>
      <c r="N12" s="329">
        <f t="shared" si="2"/>
        <v>10</v>
      </c>
      <c r="O12" s="329">
        <f t="shared" si="2"/>
        <v>10</v>
      </c>
      <c r="P12" s="329">
        <f t="shared" si="2"/>
        <v>18</v>
      </c>
      <c r="Q12" s="329">
        <f t="shared" si="2"/>
        <v>18</v>
      </c>
      <c r="R12" s="329">
        <f t="shared" si="2"/>
        <v>24</v>
      </c>
      <c r="S12" s="329">
        <f t="shared" si="2"/>
        <v>30</v>
      </c>
      <c r="T12" s="329">
        <f t="shared" si="2"/>
        <v>40</v>
      </c>
      <c r="U12" s="329">
        <f t="shared" si="2"/>
        <v>47</v>
      </c>
    </row>
    <row r="13" spans="1:43" ht="15" customHeight="1" x14ac:dyDescent="0.25">
      <c r="A13" s="339"/>
      <c r="B13" s="320" t="s">
        <v>572</v>
      </c>
      <c r="C13" s="321" t="s">
        <v>539</v>
      </c>
      <c r="D13" s="322">
        <v>44933</v>
      </c>
      <c r="E13" s="336">
        <v>45046</v>
      </c>
      <c r="F13" s="322">
        <v>45046</v>
      </c>
      <c r="G13" s="318">
        <f>WEEKNUM(Tableau2[[#This Row],[DATE CONTRAT]])</f>
        <v>1</v>
      </c>
      <c r="H13" s="318"/>
      <c r="I13" s="331" t="s">
        <v>543</v>
      </c>
      <c r="J13" s="330">
        <f t="shared" ref="J13:U13" si="3">J12/J8</f>
        <v>0</v>
      </c>
      <c r="K13" s="330">
        <f t="shared" si="3"/>
        <v>0</v>
      </c>
      <c r="L13" s="330">
        <f t="shared" si="3"/>
        <v>0</v>
      </c>
      <c r="M13" s="330">
        <f t="shared" si="3"/>
        <v>0.81818181818181823</v>
      </c>
      <c r="N13" s="330">
        <f t="shared" si="3"/>
        <v>0.55555555555555558</v>
      </c>
      <c r="O13" s="330">
        <f t="shared" si="3"/>
        <v>0.55555555555555558</v>
      </c>
      <c r="P13" s="330">
        <f t="shared" si="3"/>
        <v>0.69230769230769229</v>
      </c>
      <c r="Q13" s="330">
        <f t="shared" si="3"/>
        <v>0.69230769230769229</v>
      </c>
      <c r="R13" s="330">
        <f t="shared" si="3"/>
        <v>0.75</v>
      </c>
      <c r="S13" s="330">
        <f t="shared" si="3"/>
        <v>0.83333333333333337</v>
      </c>
      <c r="T13" s="330">
        <f t="shared" si="3"/>
        <v>0.97560975609756095</v>
      </c>
      <c r="U13" s="330">
        <f t="shared" si="3"/>
        <v>1</v>
      </c>
    </row>
    <row r="14" spans="1:43" ht="15" customHeight="1" x14ac:dyDescent="0.25">
      <c r="A14" s="339"/>
      <c r="B14" s="320" t="s">
        <v>573</v>
      </c>
      <c r="C14" s="321" t="s">
        <v>539</v>
      </c>
      <c r="D14" s="322">
        <v>44934</v>
      </c>
      <c r="E14" s="337">
        <v>45076</v>
      </c>
      <c r="F14" s="322">
        <v>45046</v>
      </c>
      <c r="G14" s="318">
        <f>WEEKNUM(Tableau2[[#This Row],[DATE CONTRAT]])</f>
        <v>2</v>
      </c>
      <c r="H14" s="318"/>
    </row>
    <row r="15" spans="1:43" ht="15" customHeight="1" x14ac:dyDescent="0.25">
      <c r="A15" s="339"/>
      <c r="B15" s="320" t="s">
        <v>574</v>
      </c>
      <c r="C15" s="321" t="s">
        <v>539</v>
      </c>
      <c r="D15" s="322">
        <v>44935</v>
      </c>
      <c r="E15" s="337">
        <v>45076</v>
      </c>
      <c r="F15" s="322">
        <v>45046</v>
      </c>
      <c r="G15" s="318">
        <f>WEEKNUM(Tableau2[[#This Row],[DATE CONTRAT]])</f>
        <v>2</v>
      </c>
      <c r="H15" s="351" t="s">
        <v>618</v>
      </c>
      <c r="I15" s="352" t="s">
        <v>540</v>
      </c>
      <c r="J15" s="353" t="e">
        <f>SUMPRODUCT( (Tableau2[SELECTION]="X") * (WEEKNUM(Tableau2[DATE CONTRAT]=WEEKNUM(J3)))* (YEAR(Tableau2[DATE CONTRAT])=$K$2))</f>
        <v>#VALUE!</v>
      </c>
    </row>
    <row r="16" spans="1:43" ht="15" customHeight="1" x14ac:dyDescent="0.25">
      <c r="A16" s="339"/>
      <c r="B16" s="320" t="s">
        <v>575</v>
      </c>
      <c r="C16" s="321" t="s">
        <v>539</v>
      </c>
      <c r="D16" s="322">
        <v>44936</v>
      </c>
      <c r="E16" s="337">
        <v>45076</v>
      </c>
      <c r="F16" s="323">
        <v>45076</v>
      </c>
      <c r="G16" s="318">
        <f>WEEKNUM(Tableau2[[#This Row],[DATE CONTRAT]])</f>
        <v>2</v>
      </c>
      <c r="H16" s="318"/>
    </row>
    <row r="17" spans="1:8" ht="15" customHeight="1" x14ac:dyDescent="0.25">
      <c r="A17" s="339"/>
      <c r="B17" s="320" t="s">
        <v>576</v>
      </c>
      <c r="C17" s="321" t="s">
        <v>539</v>
      </c>
      <c r="D17" s="322">
        <v>45046</v>
      </c>
      <c r="E17" s="337">
        <v>45076</v>
      </c>
      <c r="F17" s="322">
        <v>45137</v>
      </c>
      <c r="G17" s="318">
        <f>WEEKNUM(Tableau2[[#This Row],[DATE CONTRAT]])</f>
        <v>18</v>
      </c>
      <c r="H17" s="318"/>
    </row>
    <row r="18" spans="1:8" ht="15" customHeight="1" x14ac:dyDescent="0.25">
      <c r="A18" s="339"/>
      <c r="B18" s="320" t="s">
        <v>577</v>
      </c>
      <c r="C18" s="321" t="s">
        <v>539</v>
      </c>
      <c r="D18" s="322">
        <v>45076</v>
      </c>
      <c r="E18" s="337">
        <v>45076</v>
      </c>
      <c r="F18" s="322">
        <v>45137</v>
      </c>
      <c r="G18" s="318">
        <f>WEEKNUM(Tableau2[[#This Row],[DATE CONTRAT]])</f>
        <v>22</v>
      </c>
      <c r="H18" s="318"/>
    </row>
    <row r="19" spans="1:8" ht="15" customHeight="1" x14ac:dyDescent="0.25">
      <c r="A19" s="339"/>
      <c r="B19" s="320" t="s">
        <v>578</v>
      </c>
      <c r="C19" s="321" t="s">
        <v>539</v>
      </c>
      <c r="D19" s="322">
        <v>45076</v>
      </c>
      <c r="E19" s="336">
        <v>45137</v>
      </c>
      <c r="F19" s="322">
        <v>45137</v>
      </c>
      <c r="G19" s="347">
        <f>WEEKNUM(Tableau2[[#This Row],[DATE CONTRAT]])</f>
        <v>22</v>
      </c>
      <c r="H19" s="347"/>
    </row>
    <row r="20" spans="1:8" ht="15" customHeight="1" x14ac:dyDescent="0.25">
      <c r="A20" s="339"/>
      <c r="B20" s="320" t="s">
        <v>579</v>
      </c>
      <c r="C20" s="321" t="s">
        <v>539</v>
      </c>
      <c r="D20" s="322">
        <v>45076</v>
      </c>
      <c r="E20" s="336">
        <v>45137</v>
      </c>
      <c r="F20" s="322">
        <v>45137</v>
      </c>
      <c r="G20" s="347">
        <f>WEEKNUM(Tableau2[[#This Row],[DATE CONTRAT]])</f>
        <v>22</v>
      </c>
      <c r="H20" s="347"/>
    </row>
    <row r="21" spans="1:8" ht="15" customHeight="1" x14ac:dyDescent="0.25">
      <c r="A21" s="339"/>
      <c r="B21" s="320" t="s">
        <v>580</v>
      </c>
      <c r="C21" s="321" t="s">
        <v>539</v>
      </c>
      <c r="D21" s="322">
        <v>45076</v>
      </c>
      <c r="E21" s="336">
        <v>45137</v>
      </c>
      <c r="F21" s="322">
        <v>45137</v>
      </c>
      <c r="G21" s="347">
        <f>WEEKNUM(Tableau2[[#This Row],[DATE CONTRAT]])</f>
        <v>22</v>
      </c>
      <c r="H21" s="347"/>
    </row>
    <row r="22" spans="1:8" s="319" customFormat="1" ht="15" customHeight="1" x14ac:dyDescent="0.25">
      <c r="A22" s="339"/>
      <c r="B22" s="320" t="s">
        <v>581</v>
      </c>
      <c r="C22" s="321" t="s">
        <v>539</v>
      </c>
      <c r="D22" s="322">
        <v>45076</v>
      </c>
      <c r="E22" s="336">
        <v>45137</v>
      </c>
      <c r="F22" s="322">
        <v>45137</v>
      </c>
      <c r="G22" s="348">
        <f>WEEKNUM(Tableau2[[#This Row],[DATE CONTRAT]])</f>
        <v>22</v>
      </c>
      <c r="H22" s="348"/>
    </row>
    <row r="23" spans="1:8" s="319" customFormat="1" ht="15" customHeight="1" x14ac:dyDescent="0.25">
      <c r="A23" s="339"/>
      <c r="B23" s="320" t="s">
        <v>582</v>
      </c>
      <c r="C23" s="321" t="s">
        <v>539</v>
      </c>
      <c r="D23" s="322">
        <v>45076</v>
      </c>
      <c r="E23" s="336">
        <v>45137</v>
      </c>
      <c r="F23" s="322">
        <v>45137</v>
      </c>
      <c r="G23" s="348">
        <f>WEEKNUM(Tableau2[[#This Row],[DATE CONTRAT]])</f>
        <v>22</v>
      </c>
      <c r="H23" s="348"/>
    </row>
    <row r="24" spans="1:8" s="319" customFormat="1" ht="15" customHeight="1" x14ac:dyDescent="0.25">
      <c r="A24" s="339"/>
      <c r="B24" s="320" t="s">
        <v>583</v>
      </c>
      <c r="C24" s="321" t="s">
        <v>539</v>
      </c>
      <c r="D24" s="322">
        <v>45076</v>
      </c>
      <c r="E24" s="336">
        <v>45199</v>
      </c>
      <c r="F24" s="322">
        <v>45199</v>
      </c>
      <c r="G24" s="347">
        <f>WEEKNUM(Tableau2[[#This Row],[DATE CONTRAT]])</f>
        <v>22</v>
      </c>
      <c r="H24" s="347"/>
    </row>
    <row r="25" spans="1:8" ht="15" customHeight="1" x14ac:dyDescent="0.25">
      <c r="A25" s="339"/>
      <c r="B25" s="320" t="s">
        <v>584</v>
      </c>
      <c r="C25" s="321" t="s">
        <v>539</v>
      </c>
      <c r="D25" s="322">
        <v>45137</v>
      </c>
      <c r="E25" s="336">
        <v>45137</v>
      </c>
      <c r="F25" s="322">
        <v>45137</v>
      </c>
      <c r="G25" s="347">
        <f>WEEKNUM(Tableau2[[#This Row],[DATE CONTRAT]])</f>
        <v>31</v>
      </c>
      <c r="H25" s="347"/>
    </row>
    <row r="26" spans="1:8" ht="15" customHeight="1" x14ac:dyDescent="0.25">
      <c r="A26" s="339"/>
      <c r="B26" s="320" t="s">
        <v>585</v>
      </c>
      <c r="C26" s="321" t="s">
        <v>539</v>
      </c>
      <c r="D26" s="322">
        <v>45137</v>
      </c>
      <c r="E26" s="336">
        <v>45137</v>
      </c>
      <c r="F26" s="322">
        <v>45199</v>
      </c>
      <c r="G26" s="347">
        <f>WEEKNUM(Tableau2[[#This Row],[DATE CONTRAT]])</f>
        <v>31</v>
      </c>
      <c r="H26" s="347"/>
    </row>
    <row r="27" spans="1:8" ht="15" customHeight="1" x14ac:dyDescent="0.25">
      <c r="A27" s="339"/>
      <c r="B27" s="320" t="s">
        <v>586</v>
      </c>
      <c r="C27" s="321" t="s">
        <v>539</v>
      </c>
      <c r="D27" s="322">
        <v>45137</v>
      </c>
      <c r="E27" s="336">
        <v>45199</v>
      </c>
      <c r="F27" s="322">
        <v>45199</v>
      </c>
      <c r="G27" s="347">
        <f>WEEKNUM(Tableau2[[#This Row],[DATE CONTRAT]])</f>
        <v>31</v>
      </c>
      <c r="H27" s="347"/>
    </row>
    <row r="28" spans="1:8" ht="15" customHeight="1" x14ac:dyDescent="0.25">
      <c r="A28" s="339"/>
      <c r="B28" s="320" t="s">
        <v>587</v>
      </c>
      <c r="C28" s="321" t="s">
        <v>539</v>
      </c>
      <c r="D28" s="322">
        <v>45137</v>
      </c>
      <c r="E28" s="336">
        <v>45199</v>
      </c>
      <c r="F28" s="322">
        <v>45199</v>
      </c>
      <c r="G28" s="347">
        <f>WEEKNUM(Tableau2[[#This Row],[DATE CONTRAT]])</f>
        <v>31</v>
      </c>
      <c r="H28" s="347"/>
    </row>
    <row r="29" spans="1:8" ht="15" customHeight="1" x14ac:dyDescent="0.25">
      <c r="A29" s="339"/>
      <c r="B29" s="320" t="s">
        <v>588</v>
      </c>
      <c r="C29" s="321" t="s">
        <v>539</v>
      </c>
      <c r="D29" s="322">
        <v>45137</v>
      </c>
      <c r="E29" s="336">
        <v>45229</v>
      </c>
      <c r="F29" s="322">
        <v>45229</v>
      </c>
      <c r="G29" s="347">
        <f>WEEKNUM(Tableau2[[#This Row],[DATE CONTRAT]])</f>
        <v>31</v>
      </c>
      <c r="H29" s="347"/>
    </row>
    <row r="30" spans="1:8" ht="15" customHeight="1" x14ac:dyDescent="0.25">
      <c r="A30" s="339"/>
      <c r="B30" s="320" t="s">
        <v>589</v>
      </c>
      <c r="C30" s="321" t="s">
        <v>539</v>
      </c>
      <c r="D30" s="322">
        <v>45137</v>
      </c>
      <c r="E30" s="336">
        <v>45229</v>
      </c>
      <c r="F30" s="322">
        <v>45229</v>
      </c>
      <c r="G30" s="347">
        <f>WEEKNUM(Tableau2[[#This Row],[DATE CONTRAT]])</f>
        <v>31</v>
      </c>
      <c r="H30" s="347"/>
    </row>
    <row r="31" spans="1:8" ht="15" customHeight="1" x14ac:dyDescent="0.25">
      <c r="A31" s="339"/>
      <c r="B31" s="320" t="s">
        <v>590</v>
      </c>
      <c r="C31" s="321" t="s">
        <v>539</v>
      </c>
      <c r="D31" s="322">
        <v>45137</v>
      </c>
      <c r="E31" s="336">
        <v>45199</v>
      </c>
      <c r="F31" s="322">
        <v>45199</v>
      </c>
      <c r="G31" s="347">
        <f>WEEKNUM(Tableau2[[#This Row],[DATE CONTRAT]])</f>
        <v>31</v>
      </c>
      <c r="H31" s="347"/>
    </row>
    <row r="32" spans="1:8" ht="15" customHeight="1" x14ac:dyDescent="0.25">
      <c r="A32" s="339"/>
      <c r="B32" s="320" t="s">
        <v>591</v>
      </c>
      <c r="C32" s="321" t="s">
        <v>539</v>
      </c>
      <c r="D32" s="322">
        <v>45137</v>
      </c>
      <c r="E32" s="336">
        <v>45229</v>
      </c>
      <c r="F32" s="322">
        <v>45199</v>
      </c>
      <c r="G32" s="347">
        <f>WEEKNUM(Tableau2[[#This Row],[DATE CONTRAT]])</f>
        <v>31</v>
      </c>
      <c r="H32" s="347"/>
    </row>
    <row r="33" spans="1:8" ht="15" customHeight="1" x14ac:dyDescent="0.25">
      <c r="A33" s="339"/>
      <c r="B33" s="320" t="s">
        <v>592</v>
      </c>
      <c r="C33" s="321" t="s">
        <v>539</v>
      </c>
      <c r="D33" s="322">
        <v>45199</v>
      </c>
      <c r="E33" s="336">
        <v>45229</v>
      </c>
      <c r="F33" s="322">
        <v>45229</v>
      </c>
      <c r="G33" s="347">
        <f>WEEKNUM(Tableau2[[#This Row],[DATE CONTRAT]])</f>
        <v>39</v>
      </c>
      <c r="H33" s="347"/>
    </row>
    <row r="34" spans="1:8" ht="15" customHeight="1" x14ac:dyDescent="0.25">
      <c r="A34" s="339"/>
      <c r="B34" s="320" t="s">
        <v>593</v>
      </c>
      <c r="C34" s="321" t="s">
        <v>539</v>
      </c>
      <c r="D34" s="322">
        <v>45199</v>
      </c>
      <c r="E34" s="336">
        <v>45229</v>
      </c>
      <c r="F34" s="322">
        <v>45229</v>
      </c>
      <c r="G34" s="347">
        <f>WEEKNUM(Tableau2[[#This Row],[DATE CONTRAT]])</f>
        <v>39</v>
      </c>
      <c r="H34" s="347"/>
    </row>
    <row r="35" spans="1:8" ht="15" customHeight="1" x14ac:dyDescent="0.25">
      <c r="A35" s="339"/>
      <c r="B35" s="320" t="s">
        <v>594</v>
      </c>
      <c r="C35" s="321" t="s">
        <v>539</v>
      </c>
      <c r="D35" s="322">
        <v>45199</v>
      </c>
      <c r="E35" s="336">
        <v>45229</v>
      </c>
      <c r="F35" s="322">
        <v>45229</v>
      </c>
      <c r="G35" s="347">
        <f>WEEKNUM(Tableau2[[#This Row],[DATE CONTRAT]])</f>
        <v>39</v>
      </c>
      <c r="H35" s="347"/>
    </row>
    <row r="36" spans="1:8" ht="15" customHeight="1" x14ac:dyDescent="0.25">
      <c r="A36" s="339"/>
      <c r="B36" s="320" t="s">
        <v>595</v>
      </c>
      <c r="C36" s="321" t="s">
        <v>539</v>
      </c>
      <c r="D36" s="322">
        <v>45199</v>
      </c>
      <c r="E36" s="336">
        <v>45229</v>
      </c>
      <c r="F36" s="322">
        <v>45229</v>
      </c>
      <c r="G36" s="347">
        <f>WEEKNUM(Tableau2[[#This Row],[DATE CONTRAT]])</f>
        <v>39</v>
      </c>
      <c r="H36" s="347"/>
    </row>
    <row r="37" spans="1:8" ht="15" customHeight="1" x14ac:dyDescent="0.25">
      <c r="A37" s="339"/>
      <c r="B37" s="320" t="s">
        <v>596</v>
      </c>
      <c r="C37" s="321" t="s">
        <v>539</v>
      </c>
      <c r="D37" s="322">
        <v>45199</v>
      </c>
      <c r="E37" s="336">
        <v>45260</v>
      </c>
      <c r="F37" s="322">
        <v>45260</v>
      </c>
      <c r="G37" s="347">
        <f>WEEKNUM(Tableau2[[#This Row],[DATE CONTRAT]])</f>
        <v>39</v>
      </c>
      <c r="H37" s="347"/>
    </row>
    <row r="38" spans="1:8" ht="15" customHeight="1" x14ac:dyDescent="0.25">
      <c r="A38" s="339"/>
      <c r="B38" s="320" t="s">
        <v>597</v>
      </c>
      <c r="C38" s="321" t="s">
        <v>539</v>
      </c>
      <c r="D38" s="322">
        <v>45199</v>
      </c>
      <c r="E38" s="336">
        <v>45260</v>
      </c>
      <c r="F38" s="322">
        <v>45260</v>
      </c>
      <c r="G38" s="347">
        <f>WEEKNUM(Tableau2[[#This Row],[DATE CONTRAT]])</f>
        <v>39</v>
      </c>
      <c r="H38" s="347"/>
    </row>
    <row r="39" spans="1:8" ht="15" customHeight="1" x14ac:dyDescent="0.25">
      <c r="A39" s="339"/>
      <c r="B39" s="320" t="s">
        <v>598</v>
      </c>
      <c r="C39" s="321" t="s">
        <v>539</v>
      </c>
      <c r="D39" s="322">
        <v>45229</v>
      </c>
      <c r="E39" s="336">
        <v>45260</v>
      </c>
      <c r="F39" s="322">
        <v>45260</v>
      </c>
      <c r="G39" s="347">
        <f>WEEKNUM(Tableau2[[#This Row],[DATE CONTRAT]])</f>
        <v>44</v>
      </c>
      <c r="H39" s="347"/>
    </row>
    <row r="40" spans="1:8" ht="15" customHeight="1" x14ac:dyDescent="0.25">
      <c r="A40" s="339"/>
      <c r="B40" s="320" t="s">
        <v>599</v>
      </c>
      <c r="C40" s="321" t="s">
        <v>539</v>
      </c>
      <c r="D40" s="322">
        <v>45229</v>
      </c>
      <c r="E40" s="336">
        <v>45260</v>
      </c>
      <c r="F40" s="322">
        <v>45260</v>
      </c>
      <c r="G40" s="347">
        <f>WEEKNUM(Tableau2[[#This Row],[DATE CONTRAT]])</f>
        <v>44</v>
      </c>
      <c r="H40" s="347"/>
    </row>
    <row r="41" spans="1:8" ht="15" customHeight="1" x14ac:dyDescent="0.25">
      <c r="A41" s="339"/>
      <c r="B41" s="320" t="s">
        <v>600</v>
      </c>
      <c r="C41" s="321" t="s">
        <v>539</v>
      </c>
      <c r="D41" s="322">
        <v>45229</v>
      </c>
      <c r="E41" s="336">
        <v>45260</v>
      </c>
      <c r="F41" s="322">
        <v>45260</v>
      </c>
      <c r="G41" s="347">
        <f>WEEKNUM(Tableau2[[#This Row],[DATE CONTRAT]])</f>
        <v>44</v>
      </c>
      <c r="H41" s="347"/>
    </row>
    <row r="42" spans="1:8" ht="15" customHeight="1" x14ac:dyDescent="0.25">
      <c r="A42" s="339"/>
      <c r="B42" s="320" t="s">
        <v>601</v>
      </c>
      <c r="C42" s="321" t="s">
        <v>539</v>
      </c>
      <c r="D42" s="322">
        <v>45229</v>
      </c>
      <c r="E42" s="336">
        <v>45260</v>
      </c>
      <c r="F42" s="322">
        <v>45260</v>
      </c>
      <c r="G42" s="347">
        <f>WEEKNUM(Tableau2[[#This Row],[DATE CONTRAT]])</f>
        <v>44</v>
      </c>
      <c r="H42" s="347"/>
    </row>
    <row r="43" spans="1:8" ht="15" customHeight="1" x14ac:dyDescent="0.25">
      <c r="A43" s="339"/>
      <c r="B43" s="320" t="s">
        <v>602</v>
      </c>
      <c r="C43" s="321" t="s">
        <v>539</v>
      </c>
      <c r="D43" s="322">
        <v>45260</v>
      </c>
      <c r="E43" s="336">
        <v>45260</v>
      </c>
      <c r="F43" s="322">
        <v>45260</v>
      </c>
      <c r="G43" s="347">
        <f>WEEKNUM(Tableau2[[#This Row],[DATE CONTRAT]])</f>
        <v>48</v>
      </c>
      <c r="H43" s="347"/>
    </row>
    <row r="44" spans="1:8" ht="15" customHeight="1" x14ac:dyDescent="0.25">
      <c r="A44" s="339"/>
      <c r="B44" s="320" t="s">
        <v>603</v>
      </c>
      <c r="C44" s="321" t="s">
        <v>539</v>
      </c>
      <c r="D44" s="322">
        <v>45260</v>
      </c>
      <c r="E44" s="336">
        <v>45260</v>
      </c>
      <c r="F44" s="322">
        <v>45260</v>
      </c>
      <c r="G44" s="347">
        <f>WEEKNUM(Tableau2[[#This Row],[DATE CONTRAT]])</f>
        <v>48</v>
      </c>
      <c r="H44" s="347"/>
    </row>
    <row r="45" spans="1:8" ht="15" customHeight="1" x14ac:dyDescent="0.25">
      <c r="A45" s="339"/>
      <c r="B45" s="320" t="s">
        <v>604</v>
      </c>
      <c r="C45" s="321" t="s">
        <v>539</v>
      </c>
      <c r="D45" s="322">
        <v>45260</v>
      </c>
      <c r="E45" s="336">
        <v>45290</v>
      </c>
      <c r="F45" s="322">
        <v>45260</v>
      </c>
      <c r="G45" s="347">
        <f>WEEKNUM(Tableau2[[#This Row],[DATE CONTRAT]])</f>
        <v>48</v>
      </c>
      <c r="H45" s="347"/>
    </row>
    <row r="46" spans="1:8" ht="15" customHeight="1" x14ac:dyDescent="0.25">
      <c r="A46" s="339"/>
      <c r="B46" s="320" t="s">
        <v>605</v>
      </c>
      <c r="C46" s="321" t="s">
        <v>539</v>
      </c>
      <c r="D46" s="322">
        <v>45260</v>
      </c>
      <c r="E46" s="336">
        <v>45290</v>
      </c>
      <c r="F46" s="322">
        <v>45260</v>
      </c>
      <c r="G46" s="347">
        <f>WEEKNUM(Tableau2[[#This Row],[DATE CONTRAT]])</f>
        <v>48</v>
      </c>
      <c r="H46" s="347"/>
    </row>
    <row r="47" spans="1:8" ht="15" customHeight="1" x14ac:dyDescent="0.25">
      <c r="A47" s="339"/>
      <c r="B47" s="320" t="s">
        <v>606</v>
      </c>
      <c r="C47" s="321" t="s">
        <v>539</v>
      </c>
      <c r="D47" s="322">
        <v>45260</v>
      </c>
      <c r="E47" s="336">
        <v>45290</v>
      </c>
      <c r="F47" s="322">
        <v>45280</v>
      </c>
      <c r="G47" s="347">
        <f>WEEKNUM(Tableau2[[#This Row],[DATE CONTRAT]])</f>
        <v>48</v>
      </c>
      <c r="H47" s="347"/>
    </row>
    <row r="48" spans="1:8" ht="15" customHeight="1" x14ac:dyDescent="0.25">
      <c r="A48" s="339"/>
      <c r="B48" s="320" t="s">
        <v>607</v>
      </c>
      <c r="C48" s="321" t="s">
        <v>539</v>
      </c>
      <c r="D48" s="322">
        <v>45290</v>
      </c>
      <c r="E48" s="336">
        <v>45290</v>
      </c>
      <c r="F48" s="322">
        <v>45280</v>
      </c>
      <c r="G48" s="347">
        <f>WEEKNUM(Tableau2[[#This Row],[DATE CONTRAT]])</f>
        <v>52</v>
      </c>
      <c r="H48" s="347"/>
    </row>
    <row r="49" spans="1:8" ht="15" customHeight="1" x14ac:dyDescent="0.25">
      <c r="A49" s="339"/>
      <c r="B49" s="320" t="s">
        <v>608</v>
      </c>
      <c r="C49" s="321" t="s">
        <v>539</v>
      </c>
      <c r="D49" s="322">
        <v>45290</v>
      </c>
      <c r="E49" s="336">
        <v>45290</v>
      </c>
      <c r="F49" s="322">
        <v>45280</v>
      </c>
      <c r="G49" s="347">
        <f>WEEKNUM(Tableau2[[#This Row],[DATE CONTRAT]])</f>
        <v>52</v>
      </c>
      <c r="H49" s="347"/>
    </row>
    <row r="50" spans="1:8" ht="15" customHeight="1" x14ac:dyDescent="0.25">
      <c r="A50" s="339"/>
      <c r="B50" s="320" t="s">
        <v>609</v>
      </c>
      <c r="C50" s="321" t="s">
        <v>539</v>
      </c>
      <c r="D50" s="322">
        <v>45290</v>
      </c>
      <c r="E50" s="336">
        <v>45290</v>
      </c>
      <c r="F50" s="322">
        <v>45280</v>
      </c>
      <c r="G50" s="347">
        <f>WEEKNUM(Tableau2[[#This Row],[DATE CONTRAT]])</f>
        <v>52</v>
      </c>
      <c r="H50" s="347"/>
    </row>
    <row r="51" spans="1:8" ht="15" customHeight="1" x14ac:dyDescent="0.25">
      <c r="A51" s="339"/>
      <c r="B51" s="320" t="s">
        <v>610</v>
      </c>
      <c r="C51" s="321" t="s">
        <v>539</v>
      </c>
      <c r="D51" s="322">
        <v>45290</v>
      </c>
      <c r="E51" s="336">
        <v>45290</v>
      </c>
      <c r="F51" s="322">
        <v>45280</v>
      </c>
      <c r="G51" s="347">
        <f>WEEKNUM(Tableau2[[#This Row],[DATE CONTRAT]])</f>
        <v>52</v>
      </c>
      <c r="H51" s="347"/>
    </row>
    <row r="52" spans="1:8" ht="15" customHeight="1" x14ac:dyDescent="0.25">
      <c r="A52" s="339"/>
      <c r="B52" s="320" t="s">
        <v>611</v>
      </c>
      <c r="C52" s="321" t="s">
        <v>539</v>
      </c>
      <c r="D52" s="322">
        <v>45290</v>
      </c>
      <c r="E52" s="336">
        <v>45290</v>
      </c>
      <c r="F52" s="322">
        <v>45280</v>
      </c>
      <c r="G52" s="347">
        <f>WEEKNUM(Tableau2[[#This Row],[DATE CONTRAT]])</f>
        <v>52</v>
      </c>
      <c r="H52" s="347"/>
    </row>
    <row r="53" spans="1:8" ht="15" customHeight="1" x14ac:dyDescent="0.25">
      <c r="A53" s="339"/>
      <c r="B53" s="320" t="s">
        <v>612</v>
      </c>
      <c r="C53" s="321" t="s">
        <v>539</v>
      </c>
      <c r="D53" s="322">
        <v>45290</v>
      </c>
      <c r="E53" s="336">
        <v>45290</v>
      </c>
      <c r="F53" s="322">
        <v>45280</v>
      </c>
      <c r="G53" s="347">
        <f>WEEKNUM(Tableau2[[#This Row],[DATE CONTRAT]])</f>
        <v>52</v>
      </c>
      <c r="H53" s="347"/>
    </row>
  </sheetData>
  <mergeCells count="2">
    <mergeCell ref="I5:U5"/>
    <mergeCell ref="C5:F5"/>
  </mergeCells>
  <conditionalFormatting sqref="B7:B53">
    <cfRule type="expression" dxfId="10" priority="221">
      <formula>#REF!=3</formula>
    </cfRule>
    <cfRule type="expression" dxfId="9" priority="222">
      <formula>#REF!=2</formula>
    </cfRule>
    <cfRule type="expression" dxfId="8" priority="223">
      <formula>#REF!=1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outlinePr summaryBelow="0"/>
    <pageSetUpPr fitToPage="1"/>
  </sheetPr>
  <dimension ref="A1:V940"/>
  <sheetViews>
    <sheetView zoomScaleNormal="100" workbookViewId="0">
      <selection activeCell="A4" sqref="A4"/>
    </sheetView>
  </sheetViews>
  <sheetFormatPr baseColWidth="10" defaultColWidth="11.42578125" defaultRowHeight="12.75" outlineLevelRow="3" x14ac:dyDescent="0.2"/>
  <cols>
    <col min="1" max="1" width="16.5703125" style="228" customWidth="1"/>
    <col min="2" max="2" width="26.140625" style="229" customWidth="1"/>
    <col min="3" max="3" width="17.85546875" style="230" customWidth="1"/>
    <col min="4" max="4" width="9.5703125" style="231" customWidth="1"/>
    <col min="5" max="6" width="36.42578125" style="229" customWidth="1"/>
    <col min="7" max="7" width="14" style="232" customWidth="1"/>
    <col min="8" max="8" width="19.140625" style="284" customWidth="1"/>
    <col min="9" max="9" width="28.7109375" style="229" customWidth="1"/>
    <col min="10" max="10" width="52.7109375" style="229" customWidth="1"/>
    <col min="11" max="11" width="25.7109375" style="229" customWidth="1"/>
    <col min="12" max="12" width="11.42578125" style="233" customWidth="1"/>
    <col min="13" max="16384" width="11.42578125" style="233"/>
  </cols>
  <sheetData>
    <row r="1" spans="1:14" ht="26.25" customHeight="1" x14ac:dyDescent="0.2"/>
    <row r="2" spans="1:14" s="234" customFormat="1" ht="72.75" customHeight="1" x14ac:dyDescent="0.2">
      <c r="A2" s="258" t="s">
        <v>501</v>
      </c>
      <c r="B2" s="258" t="s">
        <v>510</v>
      </c>
      <c r="C2" s="258" t="s">
        <v>511</v>
      </c>
      <c r="D2" s="258" t="s">
        <v>499</v>
      </c>
      <c r="E2" s="258" t="s">
        <v>512</v>
      </c>
      <c r="F2" s="258" t="s">
        <v>515</v>
      </c>
      <c r="G2" s="258" t="s">
        <v>490</v>
      </c>
      <c r="H2" s="285" t="s">
        <v>492</v>
      </c>
      <c r="I2" s="258" t="s">
        <v>502</v>
      </c>
      <c r="J2" s="258" t="s">
        <v>503</v>
      </c>
      <c r="K2" s="258" t="s">
        <v>504</v>
      </c>
      <c r="N2" s="235"/>
    </row>
    <row r="3" spans="1:14" ht="21" customHeight="1" x14ac:dyDescent="0.2">
      <c r="A3" s="254" t="s">
        <v>505</v>
      </c>
      <c r="B3" s="259" t="s">
        <v>513</v>
      </c>
      <c r="C3" s="254"/>
      <c r="D3" s="254">
        <v>22</v>
      </c>
      <c r="E3" s="254"/>
      <c r="F3" s="254"/>
      <c r="G3" s="254"/>
      <c r="H3" s="260"/>
      <c r="I3" s="260"/>
      <c r="J3" s="254"/>
      <c r="K3" s="254"/>
    </row>
    <row r="4" spans="1:14" ht="19.5" customHeight="1" outlineLevel="1" x14ac:dyDescent="0.2">
      <c r="A4" s="261" t="str">
        <f>$A$3</f>
        <v>#1</v>
      </c>
      <c r="B4" s="261" t="s">
        <v>513</v>
      </c>
      <c r="C4" s="262" t="s">
        <v>514</v>
      </c>
      <c r="D4" s="263"/>
      <c r="E4" s="249"/>
      <c r="F4" s="249"/>
      <c r="G4" s="249">
        <v>1</v>
      </c>
      <c r="H4" s="264"/>
      <c r="I4" s="264"/>
      <c r="J4" s="265"/>
      <c r="K4" s="266"/>
    </row>
    <row r="5" spans="1:14" ht="25.5" outlineLevel="2" x14ac:dyDescent="0.2">
      <c r="A5" s="267"/>
      <c r="B5" s="268"/>
      <c r="C5" s="268"/>
      <c r="D5" s="269"/>
      <c r="E5" s="283" t="s">
        <v>75</v>
      </c>
      <c r="F5" s="283"/>
      <c r="G5" s="251">
        <v>1</v>
      </c>
      <c r="H5" s="286">
        <v>0.25</v>
      </c>
      <c r="I5" s="268"/>
      <c r="J5" s="268"/>
      <c r="K5" s="268"/>
    </row>
    <row r="6" spans="1:14" ht="25.5" outlineLevel="2" x14ac:dyDescent="0.2">
      <c r="A6" s="267"/>
      <c r="B6" s="268"/>
      <c r="C6" s="268"/>
      <c r="D6" s="269"/>
      <c r="E6" s="283" t="s">
        <v>76</v>
      </c>
      <c r="F6" s="283"/>
      <c r="G6" s="251">
        <v>1</v>
      </c>
      <c r="H6" s="286">
        <v>0.15</v>
      </c>
      <c r="I6" s="268"/>
      <c r="J6" s="268"/>
      <c r="K6" s="268"/>
    </row>
    <row r="7" spans="1:14" ht="25.5" outlineLevel="2" x14ac:dyDescent="0.2">
      <c r="A7" s="267"/>
      <c r="B7" s="268"/>
      <c r="C7" s="268"/>
      <c r="D7" s="269"/>
      <c r="E7" s="283" t="s">
        <v>79</v>
      </c>
      <c r="F7" s="283"/>
      <c r="G7" s="251">
        <v>1</v>
      </c>
      <c r="H7" s="286">
        <v>0.12</v>
      </c>
      <c r="I7" s="268"/>
      <c r="J7" s="268"/>
      <c r="K7" s="268"/>
    </row>
    <row r="8" spans="1:14" outlineLevel="2" x14ac:dyDescent="0.2">
      <c r="A8" s="267"/>
      <c r="B8" s="268"/>
      <c r="C8" s="268"/>
      <c r="D8" s="269"/>
      <c r="E8" s="283" t="s">
        <v>81</v>
      </c>
      <c r="F8" s="283"/>
      <c r="G8" s="251">
        <v>1</v>
      </c>
      <c r="H8" s="286">
        <v>0.55000000000000004</v>
      </c>
      <c r="I8" s="268"/>
      <c r="J8" s="268"/>
      <c r="K8" s="268"/>
    </row>
    <row r="9" spans="1:14" outlineLevel="2" x14ac:dyDescent="0.2">
      <c r="A9" s="267"/>
      <c r="B9" s="268"/>
      <c r="C9" s="268"/>
      <c r="D9" s="269"/>
      <c r="E9" s="283" t="s">
        <v>125</v>
      </c>
      <c r="F9" s="283"/>
      <c r="G9" s="251">
        <v>1</v>
      </c>
      <c r="H9" s="286">
        <v>0.25</v>
      </c>
      <c r="I9" s="268"/>
      <c r="J9" s="268"/>
      <c r="K9" s="268"/>
    </row>
    <row r="10" spans="1:14" outlineLevel="2" x14ac:dyDescent="0.2">
      <c r="A10" s="267"/>
      <c r="B10" s="268"/>
      <c r="C10" s="268"/>
      <c r="D10" s="269"/>
      <c r="E10" s="283" t="s">
        <v>151</v>
      </c>
      <c r="F10" s="283"/>
      <c r="G10" s="251">
        <v>1</v>
      </c>
      <c r="H10" s="286">
        <v>0.12</v>
      </c>
      <c r="I10" s="268"/>
      <c r="J10" s="268"/>
      <c r="K10" s="268"/>
    </row>
    <row r="11" spans="1:14" outlineLevel="2" x14ac:dyDescent="0.2">
      <c r="A11" s="267"/>
      <c r="B11" s="268"/>
      <c r="C11" s="268"/>
      <c r="D11" s="269"/>
      <c r="E11" s="250" t="s">
        <v>169</v>
      </c>
      <c r="F11" s="250"/>
      <c r="G11" s="251">
        <v>1</v>
      </c>
      <c r="H11" s="286">
        <v>0.1</v>
      </c>
      <c r="I11" s="268"/>
      <c r="J11" s="268"/>
      <c r="K11" s="268"/>
    </row>
    <row r="12" spans="1:14" outlineLevel="1" x14ac:dyDescent="0.2">
      <c r="A12" s="261" t="str">
        <f>$A$3</f>
        <v>#1</v>
      </c>
      <c r="B12" s="261"/>
      <c r="C12" s="270"/>
      <c r="D12" s="263"/>
      <c r="E12" s="249"/>
      <c r="F12" s="249"/>
      <c r="G12" s="249"/>
      <c r="H12" s="264"/>
      <c r="I12" s="264"/>
      <c r="J12" s="271"/>
      <c r="K12" s="266"/>
    </row>
    <row r="13" spans="1:14" outlineLevel="2" x14ac:dyDescent="0.2">
      <c r="A13" s="267"/>
      <c r="B13" s="268"/>
      <c r="C13" s="268"/>
      <c r="D13" s="269"/>
      <c r="E13" s="250"/>
      <c r="F13" s="250"/>
      <c r="G13" s="251"/>
      <c r="H13" s="287"/>
      <c r="I13" s="268"/>
      <c r="J13" s="268"/>
      <c r="K13" s="268"/>
    </row>
    <row r="14" spans="1:14" outlineLevel="2" x14ac:dyDescent="0.2">
      <c r="A14" s="267"/>
      <c r="B14" s="268"/>
      <c r="C14" s="268"/>
      <c r="D14" s="269"/>
      <c r="E14" s="250"/>
      <c r="F14" s="250"/>
      <c r="G14" s="251"/>
      <c r="H14" s="287"/>
      <c r="I14" s="268"/>
      <c r="J14" s="268"/>
      <c r="K14" s="268"/>
    </row>
    <row r="15" spans="1:14" outlineLevel="2" x14ac:dyDescent="0.2">
      <c r="A15" s="267"/>
      <c r="B15" s="268"/>
      <c r="C15" s="268"/>
      <c r="D15" s="269"/>
      <c r="E15" s="250"/>
      <c r="F15" s="250"/>
      <c r="G15" s="251"/>
      <c r="H15" s="287"/>
      <c r="I15" s="268"/>
      <c r="J15" s="268"/>
      <c r="K15" s="268"/>
    </row>
    <row r="16" spans="1:14" outlineLevel="2" x14ac:dyDescent="0.2">
      <c r="A16" s="267"/>
      <c r="B16" s="268"/>
      <c r="C16" s="268"/>
      <c r="D16" s="269"/>
      <c r="E16" s="250"/>
      <c r="F16" s="250"/>
      <c r="G16" s="251"/>
      <c r="H16" s="287"/>
      <c r="I16" s="268"/>
      <c r="J16" s="268"/>
      <c r="K16" s="268"/>
    </row>
    <row r="17" spans="1:11" outlineLevel="2" x14ac:dyDescent="0.2">
      <c r="A17" s="267"/>
      <c r="B17" s="268"/>
      <c r="C17" s="268"/>
      <c r="D17" s="269"/>
      <c r="E17" s="250"/>
      <c r="F17" s="250"/>
      <c r="G17" s="251"/>
      <c r="H17" s="287"/>
      <c r="I17" s="268"/>
      <c r="J17" s="268"/>
      <c r="K17" s="268"/>
    </row>
    <row r="18" spans="1:11" outlineLevel="2" x14ac:dyDescent="0.2">
      <c r="A18" s="267"/>
      <c r="B18" s="268"/>
      <c r="C18" s="268"/>
      <c r="D18" s="269"/>
      <c r="E18" s="250"/>
      <c r="F18" s="250"/>
      <c r="G18" s="251"/>
      <c r="H18" s="287"/>
      <c r="I18" s="268"/>
      <c r="J18" s="268"/>
      <c r="K18" s="268"/>
    </row>
    <row r="19" spans="1:11" outlineLevel="2" x14ac:dyDescent="0.2">
      <c r="A19" s="267"/>
      <c r="B19" s="268"/>
      <c r="C19" s="268"/>
      <c r="D19" s="269"/>
      <c r="E19" s="250"/>
      <c r="F19" s="250"/>
      <c r="G19" s="251"/>
      <c r="H19" s="287"/>
      <c r="I19" s="268"/>
      <c r="J19" s="268"/>
      <c r="K19" s="268"/>
    </row>
    <row r="20" spans="1:11" outlineLevel="1" x14ac:dyDescent="0.2">
      <c r="A20" s="261" t="str">
        <f>$A$3</f>
        <v>#1</v>
      </c>
      <c r="B20" s="261"/>
      <c r="C20" s="270"/>
      <c r="D20" s="263"/>
      <c r="E20" s="249"/>
      <c r="F20" s="249"/>
      <c r="G20" s="249"/>
      <c r="H20" s="264"/>
      <c r="I20" s="264"/>
      <c r="J20" s="265"/>
      <c r="K20" s="266"/>
    </row>
    <row r="21" spans="1:11" outlineLevel="2" x14ac:dyDescent="0.2">
      <c r="A21" s="267"/>
      <c r="B21" s="268"/>
      <c r="C21" s="268"/>
      <c r="D21" s="269"/>
      <c r="E21" s="250"/>
      <c r="F21" s="250"/>
      <c r="G21" s="251"/>
      <c r="H21" s="287"/>
      <c r="I21" s="268"/>
      <c r="J21" s="268"/>
      <c r="K21" s="268"/>
    </row>
    <row r="22" spans="1:11" outlineLevel="2" x14ac:dyDescent="0.2">
      <c r="A22" s="267"/>
      <c r="B22" s="268"/>
      <c r="C22" s="268"/>
      <c r="D22" s="269"/>
      <c r="E22" s="250"/>
      <c r="F22" s="250"/>
      <c r="G22" s="251"/>
      <c r="H22" s="287"/>
      <c r="I22" s="268"/>
      <c r="J22" s="268"/>
      <c r="K22" s="268"/>
    </row>
    <row r="23" spans="1:11" outlineLevel="2" x14ac:dyDescent="0.2">
      <c r="A23" s="267"/>
      <c r="B23" s="268"/>
      <c r="C23" s="268"/>
      <c r="D23" s="269"/>
      <c r="E23" s="250"/>
      <c r="F23" s="250"/>
      <c r="G23" s="251"/>
      <c r="H23" s="287"/>
      <c r="I23" s="268"/>
      <c r="J23" s="268"/>
      <c r="K23" s="268"/>
    </row>
    <row r="24" spans="1:11" outlineLevel="2" x14ac:dyDescent="0.2">
      <c r="A24" s="267"/>
      <c r="B24" s="268"/>
      <c r="C24" s="268"/>
      <c r="D24" s="269"/>
      <c r="E24" s="250"/>
      <c r="F24" s="250"/>
      <c r="G24" s="251"/>
      <c r="H24" s="287"/>
      <c r="I24" s="268"/>
      <c r="J24" s="268"/>
      <c r="K24" s="268"/>
    </row>
    <row r="25" spans="1:11" outlineLevel="2" x14ac:dyDescent="0.2">
      <c r="A25" s="267"/>
      <c r="B25" s="268"/>
      <c r="C25" s="268"/>
      <c r="D25" s="269"/>
      <c r="E25" s="250"/>
      <c r="F25" s="250"/>
      <c r="G25" s="251"/>
      <c r="H25" s="287"/>
      <c r="I25" s="268"/>
      <c r="J25" s="268"/>
      <c r="K25" s="268"/>
    </row>
    <row r="26" spans="1:11" outlineLevel="2" x14ac:dyDescent="0.2">
      <c r="A26" s="267"/>
      <c r="B26" s="268"/>
      <c r="C26" s="268"/>
      <c r="D26" s="269"/>
      <c r="E26" s="250"/>
      <c r="F26" s="250"/>
      <c r="G26" s="251"/>
      <c r="H26" s="287"/>
      <c r="I26" s="268"/>
      <c r="J26" s="268"/>
      <c r="K26" s="268"/>
    </row>
    <row r="27" spans="1:11" outlineLevel="2" x14ac:dyDescent="0.2">
      <c r="A27" s="267"/>
      <c r="B27" s="268"/>
      <c r="C27" s="268"/>
      <c r="D27" s="269"/>
      <c r="E27" s="250"/>
      <c r="F27" s="250"/>
      <c r="G27" s="251"/>
      <c r="H27" s="287"/>
      <c r="I27" s="268"/>
      <c r="J27" s="268"/>
      <c r="K27" s="268"/>
    </row>
    <row r="28" spans="1:11" outlineLevel="1" x14ac:dyDescent="0.2">
      <c r="A28" s="261" t="str">
        <f>$A$3</f>
        <v>#1</v>
      </c>
      <c r="B28" s="261"/>
      <c r="C28" s="270"/>
      <c r="D28" s="272"/>
      <c r="E28" s="252"/>
      <c r="F28" s="252"/>
      <c r="G28" s="252"/>
      <c r="H28" s="273"/>
      <c r="I28" s="273"/>
      <c r="J28" s="274"/>
      <c r="K28" s="275"/>
    </row>
    <row r="29" spans="1:11" s="244" customFormat="1" outlineLevel="2" x14ac:dyDescent="0.2">
      <c r="A29" s="276"/>
      <c r="B29" s="277"/>
      <c r="C29" s="277"/>
      <c r="D29" s="278"/>
      <c r="E29" s="250"/>
      <c r="F29" s="250"/>
      <c r="G29" s="251"/>
      <c r="H29" s="287"/>
      <c r="I29" s="277"/>
      <c r="J29" s="277"/>
      <c r="K29" s="277"/>
    </row>
    <row r="30" spans="1:11" s="244" customFormat="1" outlineLevel="2" x14ac:dyDescent="0.2">
      <c r="A30" s="276"/>
      <c r="B30" s="277"/>
      <c r="C30" s="277"/>
      <c r="D30" s="278"/>
      <c r="E30" s="250"/>
      <c r="F30" s="250"/>
      <c r="G30" s="251"/>
      <c r="H30" s="287"/>
      <c r="I30" s="277"/>
      <c r="J30" s="277"/>
      <c r="K30" s="277"/>
    </row>
    <row r="31" spans="1:11" s="244" customFormat="1" outlineLevel="2" x14ac:dyDescent="0.2">
      <c r="A31" s="276"/>
      <c r="B31" s="277"/>
      <c r="C31" s="277"/>
      <c r="D31" s="278"/>
      <c r="E31" s="250"/>
      <c r="F31" s="250"/>
      <c r="G31" s="251"/>
      <c r="H31" s="287"/>
      <c r="I31" s="277"/>
      <c r="J31" s="277"/>
      <c r="K31" s="277"/>
    </row>
    <row r="32" spans="1:11" s="244" customFormat="1" outlineLevel="2" x14ac:dyDescent="0.2">
      <c r="A32" s="276"/>
      <c r="B32" s="277"/>
      <c r="C32" s="277"/>
      <c r="D32" s="278"/>
      <c r="E32" s="250"/>
      <c r="F32" s="250"/>
      <c r="G32" s="251"/>
      <c r="H32" s="287"/>
      <c r="I32" s="277"/>
      <c r="J32" s="277"/>
      <c r="K32" s="277"/>
    </row>
    <row r="33" spans="1:11" s="244" customFormat="1" outlineLevel="2" x14ac:dyDescent="0.2">
      <c r="A33" s="276"/>
      <c r="B33" s="277"/>
      <c r="C33" s="277"/>
      <c r="D33" s="278"/>
      <c r="E33" s="250"/>
      <c r="F33" s="250"/>
      <c r="G33" s="251"/>
      <c r="H33" s="287"/>
      <c r="I33" s="277"/>
      <c r="J33" s="277"/>
      <c r="K33" s="277"/>
    </row>
    <row r="34" spans="1:11" s="244" customFormat="1" outlineLevel="2" x14ac:dyDescent="0.2">
      <c r="A34" s="276"/>
      <c r="B34" s="277"/>
      <c r="C34" s="277"/>
      <c r="D34" s="278"/>
      <c r="E34" s="250"/>
      <c r="F34" s="250"/>
      <c r="G34" s="251"/>
      <c r="H34" s="287"/>
      <c r="I34" s="277"/>
      <c r="J34" s="277"/>
      <c r="K34" s="277"/>
    </row>
    <row r="35" spans="1:11" s="244" customFormat="1" outlineLevel="2" x14ac:dyDescent="0.2">
      <c r="A35" s="276"/>
      <c r="B35" s="277"/>
      <c r="C35" s="277"/>
      <c r="D35" s="278"/>
      <c r="E35" s="250"/>
      <c r="F35" s="250"/>
      <c r="G35" s="251"/>
      <c r="H35" s="287"/>
      <c r="I35" s="277"/>
      <c r="J35" s="277"/>
      <c r="K35" s="277"/>
    </row>
    <row r="36" spans="1:11" ht="23.65" customHeight="1" outlineLevel="1" x14ac:dyDescent="0.2">
      <c r="A36" s="261" t="str">
        <f>$A$3</f>
        <v>#1</v>
      </c>
      <c r="B36" s="261"/>
      <c r="C36" s="270"/>
      <c r="D36" s="272"/>
      <c r="E36" s="252"/>
      <c r="F36" s="252"/>
      <c r="G36" s="252"/>
      <c r="H36" s="273"/>
      <c r="I36" s="273"/>
      <c r="J36" s="274"/>
      <c r="K36" s="275"/>
    </row>
    <row r="37" spans="1:11" s="244" customFormat="1" outlineLevel="2" x14ac:dyDescent="0.2">
      <c r="A37" s="276"/>
      <c r="B37" s="277"/>
      <c r="C37" s="277"/>
      <c r="D37" s="278"/>
      <c r="E37" s="250"/>
      <c r="F37" s="250"/>
      <c r="G37" s="251"/>
      <c r="H37" s="287"/>
      <c r="I37" s="277"/>
      <c r="J37" s="277"/>
      <c r="K37" s="277"/>
    </row>
    <row r="38" spans="1:11" s="244" customFormat="1" outlineLevel="2" x14ac:dyDescent="0.2">
      <c r="A38" s="276"/>
      <c r="B38" s="277"/>
      <c r="C38" s="277"/>
      <c r="D38" s="278"/>
      <c r="E38" s="250"/>
      <c r="F38" s="250"/>
      <c r="G38" s="251"/>
      <c r="H38" s="287"/>
      <c r="I38" s="277"/>
      <c r="J38" s="277"/>
      <c r="K38" s="277"/>
    </row>
    <row r="39" spans="1:11" s="244" customFormat="1" outlineLevel="2" x14ac:dyDescent="0.2">
      <c r="A39" s="276"/>
      <c r="B39" s="277"/>
      <c r="C39" s="277"/>
      <c r="D39" s="278"/>
      <c r="E39" s="250"/>
      <c r="F39" s="250"/>
      <c r="G39" s="251"/>
      <c r="H39" s="287"/>
      <c r="I39" s="277"/>
      <c r="J39" s="277"/>
      <c r="K39" s="277"/>
    </row>
    <row r="40" spans="1:11" s="244" customFormat="1" outlineLevel="2" x14ac:dyDescent="0.2">
      <c r="A40" s="276"/>
      <c r="B40" s="277"/>
      <c r="C40" s="277"/>
      <c r="D40" s="278"/>
      <c r="E40" s="250"/>
      <c r="F40" s="250"/>
      <c r="G40" s="251"/>
      <c r="H40" s="287"/>
      <c r="I40" s="277"/>
      <c r="J40" s="277"/>
      <c r="K40" s="277"/>
    </row>
    <row r="41" spans="1:11" s="244" customFormat="1" outlineLevel="2" x14ac:dyDescent="0.2">
      <c r="A41" s="276"/>
      <c r="B41" s="277"/>
      <c r="C41" s="277"/>
      <c r="D41" s="278"/>
      <c r="E41" s="250"/>
      <c r="F41" s="250"/>
      <c r="G41" s="251"/>
      <c r="H41" s="287"/>
      <c r="I41" s="277"/>
      <c r="J41" s="277"/>
      <c r="K41" s="277"/>
    </row>
    <row r="42" spans="1:11" s="244" customFormat="1" outlineLevel="2" x14ac:dyDescent="0.2">
      <c r="A42" s="276"/>
      <c r="B42" s="277"/>
      <c r="C42" s="277"/>
      <c r="D42" s="278"/>
      <c r="E42" s="250"/>
      <c r="F42" s="250"/>
      <c r="G42" s="251"/>
      <c r="H42" s="287"/>
      <c r="I42" s="277"/>
      <c r="J42" s="277"/>
      <c r="K42" s="277"/>
    </row>
    <row r="43" spans="1:11" s="244" customFormat="1" outlineLevel="2" x14ac:dyDescent="0.2">
      <c r="A43" s="276"/>
      <c r="B43" s="277"/>
      <c r="C43" s="277"/>
      <c r="D43" s="278"/>
      <c r="E43" s="250"/>
      <c r="F43" s="250"/>
      <c r="G43" s="251"/>
      <c r="H43" s="287"/>
      <c r="I43" s="277"/>
      <c r="J43" s="277"/>
      <c r="K43" s="277"/>
    </row>
    <row r="44" spans="1:11" ht="23.65" customHeight="1" outlineLevel="1" x14ac:dyDescent="0.2">
      <c r="A44" s="261" t="str">
        <f>$A$3</f>
        <v>#1</v>
      </c>
      <c r="B44" s="261"/>
      <c r="C44" s="270"/>
      <c r="D44" s="272"/>
      <c r="E44" s="252"/>
      <c r="F44" s="252"/>
      <c r="G44" s="252"/>
      <c r="H44" s="273"/>
      <c r="I44" s="273"/>
      <c r="J44" s="274"/>
      <c r="K44" s="275"/>
    </row>
    <row r="45" spans="1:11" s="244" customFormat="1" outlineLevel="2" x14ac:dyDescent="0.2">
      <c r="A45" s="276"/>
      <c r="B45" s="277"/>
      <c r="C45" s="277"/>
      <c r="D45" s="278"/>
      <c r="E45" s="250"/>
      <c r="F45" s="250"/>
      <c r="G45" s="251"/>
      <c r="H45" s="287"/>
      <c r="I45" s="277"/>
      <c r="J45" s="277"/>
      <c r="K45" s="277"/>
    </row>
    <row r="46" spans="1:11" s="244" customFormat="1" outlineLevel="2" x14ac:dyDescent="0.2">
      <c r="A46" s="276"/>
      <c r="B46" s="277"/>
      <c r="C46" s="277"/>
      <c r="D46" s="278"/>
      <c r="E46" s="250"/>
      <c r="F46" s="250"/>
      <c r="G46" s="251"/>
      <c r="H46" s="287"/>
      <c r="I46" s="277"/>
      <c r="J46" s="277"/>
      <c r="K46" s="277"/>
    </row>
    <row r="47" spans="1:11" s="244" customFormat="1" outlineLevel="2" x14ac:dyDescent="0.2">
      <c r="A47" s="276"/>
      <c r="B47" s="277"/>
      <c r="C47" s="277"/>
      <c r="D47" s="278"/>
      <c r="E47" s="250"/>
      <c r="F47" s="250"/>
      <c r="G47" s="251"/>
      <c r="H47" s="287"/>
      <c r="I47" s="277"/>
      <c r="J47" s="277"/>
      <c r="K47" s="277"/>
    </row>
    <row r="48" spans="1:11" s="244" customFormat="1" outlineLevel="2" x14ac:dyDescent="0.2">
      <c r="A48" s="276"/>
      <c r="B48" s="277"/>
      <c r="C48" s="277"/>
      <c r="D48" s="278"/>
      <c r="E48" s="250"/>
      <c r="F48" s="250"/>
      <c r="G48" s="251"/>
      <c r="H48" s="287"/>
      <c r="I48" s="277"/>
      <c r="J48" s="277"/>
      <c r="K48" s="277"/>
    </row>
    <row r="49" spans="1:11" s="244" customFormat="1" outlineLevel="2" x14ac:dyDescent="0.2">
      <c r="A49" s="276"/>
      <c r="B49" s="277"/>
      <c r="C49" s="277"/>
      <c r="D49" s="278"/>
      <c r="E49" s="250"/>
      <c r="F49" s="250"/>
      <c r="G49" s="251"/>
      <c r="H49" s="287"/>
      <c r="I49" s="277"/>
      <c r="J49" s="277"/>
      <c r="K49" s="277"/>
    </row>
    <row r="50" spans="1:11" s="244" customFormat="1" outlineLevel="2" x14ac:dyDescent="0.2">
      <c r="A50" s="276"/>
      <c r="B50" s="277"/>
      <c r="C50" s="277"/>
      <c r="D50" s="278"/>
      <c r="E50" s="250"/>
      <c r="F50" s="250"/>
      <c r="G50" s="251"/>
      <c r="H50" s="287"/>
      <c r="I50" s="277"/>
      <c r="J50" s="277"/>
      <c r="K50" s="277"/>
    </row>
    <row r="51" spans="1:11" s="244" customFormat="1" outlineLevel="2" x14ac:dyDescent="0.2">
      <c r="A51" s="276"/>
      <c r="B51" s="277"/>
      <c r="C51" s="277"/>
      <c r="D51" s="278"/>
      <c r="E51" s="250"/>
      <c r="F51" s="250"/>
      <c r="G51" s="251"/>
      <c r="H51" s="287"/>
      <c r="I51" s="277"/>
      <c r="J51" s="277"/>
      <c r="K51" s="277"/>
    </row>
    <row r="52" spans="1:11" outlineLevel="1" x14ac:dyDescent="0.2">
      <c r="A52" s="261" t="str">
        <f>$A$3</f>
        <v>#1</v>
      </c>
      <c r="B52" s="261"/>
      <c r="C52" s="270"/>
      <c r="D52" s="272"/>
      <c r="E52" s="252"/>
      <c r="F52" s="252"/>
      <c r="G52" s="252"/>
      <c r="H52" s="273"/>
      <c r="I52" s="273"/>
      <c r="J52" s="279"/>
      <c r="K52" s="275"/>
    </row>
    <row r="53" spans="1:11" s="244" customFormat="1" outlineLevel="2" x14ac:dyDescent="0.2">
      <c r="A53" s="276"/>
      <c r="B53" s="277"/>
      <c r="C53" s="277"/>
      <c r="D53" s="278"/>
      <c r="E53" s="250"/>
      <c r="F53" s="250"/>
      <c r="G53" s="251"/>
      <c r="H53" s="287"/>
      <c r="I53" s="277"/>
      <c r="J53" s="277"/>
      <c r="K53" s="277"/>
    </row>
    <row r="54" spans="1:11" s="244" customFormat="1" outlineLevel="2" x14ac:dyDescent="0.2">
      <c r="A54" s="276"/>
      <c r="B54" s="277"/>
      <c r="C54" s="277"/>
      <c r="D54" s="278"/>
      <c r="E54" s="250"/>
      <c r="F54" s="250"/>
      <c r="G54" s="251"/>
      <c r="H54" s="287"/>
      <c r="I54" s="277"/>
      <c r="J54" s="277"/>
      <c r="K54" s="277"/>
    </row>
    <row r="55" spans="1:11" s="244" customFormat="1" outlineLevel="2" x14ac:dyDescent="0.2">
      <c r="A55" s="276"/>
      <c r="B55" s="277"/>
      <c r="C55" s="277"/>
      <c r="D55" s="278"/>
      <c r="E55" s="253"/>
      <c r="F55" s="253"/>
      <c r="G55" s="251"/>
      <c r="H55" s="287"/>
      <c r="I55" s="277"/>
      <c r="J55" s="277"/>
      <c r="K55" s="277"/>
    </row>
    <row r="56" spans="1:11" s="244" customFormat="1" outlineLevel="2" x14ac:dyDescent="0.2">
      <c r="A56" s="276"/>
      <c r="B56" s="277"/>
      <c r="C56" s="277"/>
      <c r="D56" s="278"/>
      <c r="E56" s="250"/>
      <c r="F56" s="250"/>
      <c r="G56" s="251"/>
      <c r="H56" s="287"/>
      <c r="I56" s="277"/>
      <c r="J56" s="277"/>
      <c r="K56" s="277"/>
    </row>
    <row r="57" spans="1:11" s="244" customFormat="1" outlineLevel="2" x14ac:dyDescent="0.2">
      <c r="A57" s="276"/>
      <c r="B57" s="277"/>
      <c r="C57" s="277"/>
      <c r="D57" s="278"/>
      <c r="E57" s="250"/>
      <c r="F57" s="250"/>
      <c r="G57" s="251"/>
      <c r="H57" s="287"/>
      <c r="I57" s="277"/>
      <c r="J57" s="277"/>
      <c r="K57" s="277"/>
    </row>
    <row r="58" spans="1:11" s="244" customFormat="1" outlineLevel="2" x14ac:dyDescent="0.2">
      <c r="A58" s="276"/>
      <c r="B58" s="277"/>
      <c r="C58" s="277"/>
      <c r="D58" s="278"/>
      <c r="E58" s="250"/>
      <c r="F58" s="250"/>
      <c r="G58" s="251"/>
      <c r="H58" s="287"/>
      <c r="I58" s="277"/>
      <c r="J58" s="277"/>
      <c r="K58" s="277"/>
    </row>
    <row r="59" spans="1:11" s="244" customFormat="1" outlineLevel="2" x14ac:dyDescent="0.2">
      <c r="A59" s="276"/>
      <c r="B59" s="277"/>
      <c r="C59" s="277"/>
      <c r="D59" s="278"/>
      <c r="E59" s="250"/>
      <c r="F59" s="250"/>
      <c r="G59" s="251"/>
      <c r="H59" s="287"/>
      <c r="I59" s="277"/>
      <c r="J59" s="277"/>
      <c r="K59" s="277"/>
    </row>
    <row r="60" spans="1:11" outlineLevel="1" x14ac:dyDescent="0.2">
      <c r="A60" s="261" t="str">
        <f>$A$3</f>
        <v>#1</v>
      </c>
      <c r="B60" s="261"/>
      <c r="C60" s="270"/>
      <c r="D60" s="272"/>
      <c r="E60" s="252"/>
      <c r="F60" s="252"/>
      <c r="G60" s="252"/>
      <c r="H60" s="273"/>
      <c r="I60" s="273"/>
      <c r="J60" s="279"/>
      <c r="K60" s="275"/>
    </row>
    <row r="61" spans="1:11" s="244" customFormat="1" outlineLevel="2" x14ac:dyDescent="0.2">
      <c r="A61" s="276"/>
      <c r="B61" s="277"/>
      <c r="C61" s="277"/>
      <c r="D61" s="278"/>
      <c r="E61" s="250"/>
      <c r="F61" s="250"/>
      <c r="G61" s="251"/>
      <c r="H61" s="287"/>
      <c r="I61" s="277"/>
      <c r="J61" s="277"/>
      <c r="K61" s="277"/>
    </row>
    <row r="62" spans="1:11" s="244" customFormat="1" outlineLevel="2" x14ac:dyDescent="0.2">
      <c r="A62" s="276"/>
      <c r="B62" s="277"/>
      <c r="C62" s="277"/>
      <c r="D62" s="278"/>
      <c r="E62" s="250"/>
      <c r="F62" s="250"/>
      <c r="G62" s="251"/>
      <c r="H62" s="287"/>
      <c r="I62" s="277"/>
      <c r="J62" s="277"/>
      <c r="K62" s="277"/>
    </row>
    <row r="63" spans="1:11" s="244" customFormat="1" outlineLevel="2" x14ac:dyDescent="0.2">
      <c r="A63" s="276"/>
      <c r="B63" s="277"/>
      <c r="C63" s="277"/>
      <c r="D63" s="278"/>
      <c r="E63" s="253"/>
      <c r="F63" s="253"/>
      <c r="G63" s="251"/>
      <c r="H63" s="287"/>
      <c r="I63" s="277"/>
      <c r="J63" s="277"/>
      <c r="K63" s="277"/>
    </row>
    <row r="64" spans="1:11" s="244" customFormat="1" outlineLevel="2" x14ac:dyDescent="0.2">
      <c r="A64" s="276"/>
      <c r="B64" s="277"/>
      <c r="C64" s="277"/>
      <c r="D64" s="278"/>
      <c r="E64" s="250"/>
      <c r="F64" s="250"/>
      <c r="G64" s="251"/>
      <c r="H64" s="287"/>
      <c r="I64" s="277"/>
      <c r="J64" s="277"/>
      <c r="K64" s="277"/>
    </row>
    <row r="65" spans="1:11" s="244" customFormat="1" outlineLevel="2" x14ac:dyDescent="0.2">
      <c r="A65" s="276"/>
      <c r="B65" s="277"/>
      <c r="C65" s="277"/>
      <c r="D65" s="278"/>
      <c r="E65" s="250"/>
      <c r="F65" s="250"/>
      <c r="G65" s="251"/>
      <c r="H65" s="287"/>
      <c r="I65" s="277"/>
      <c r="J65" s="277"/>
      <c r="K65" s="277"/>
    </row>
    <row r="66" spans="1:11" s="244" customFormat="1" outlineLevel="2" x14ac:dyDescent="0.2">
      <c r="A66" s="276"/>
      <c r="B66" s="277"/>
      <c r="C66" s="277"/>
      <c r="D66" s="278"/>
      <c r="E66" s="250"/>
      <c r="F66" s="250"/>
      <c r="G66" s="251"/>
      <c r="H66" s="287"/>
      <c r="I66" s="277"/>
      <c r="J66" s="277"/>
      <c r="K66" s="277"/>
    </row>
    <row r="67" spans="1:11" s="244" customFormat="1" outlineLevel="2" x14ac:dyDescent="0.2">
      <c r="A67" s="276"/>
      <c r="B67" s="277"/>
      <c r="C67" s="277"/>
      <c r="D67" s="278"/>
      <c r="E67" s="250"/>
      <c r="F67" s="250"/>
      <c r="G67" s="251"/>
      <c r="H67" s="287"/>
      <c r="I67" s="277"/>
      <c r="J67" s="277"/>
      <c r="K67" s="277"/>
    </row>
    <row r="68" spans="1:11" ht="29.25" customHeight="1" x14ac:dyDescent="0.2">
      <c r="A68" s="254" t="s">
        <v>506</v>
      </c>
      <c r="B68" s="254"/>
      <c r="C68" s="254"/>
      <c r="D68" s="254"/>
      <c r="E68" s="254"/>
      <c r="F68" s="254"/>
      <c r="G68" s="254"/>
      <c r="H68" s="260"/>
      <c r="I68" s="260"/>
      <c r="J68" s="254"/>
      <c r="K68" s="254"/>
    </row>
    <row r="69" spans="1:11" outlineLevel="1" x14ac:dyDescent="0.2">
      <c r="A69" s="261" t="str">
        <f>$A$68</f>
        <v>#2</v>
      </c>
      <c r="B69" s="270"/>
      <c r="C69" s="270"/>
      <c r="D69" s="272"/>
      <c r="E69" s="252"/>
      <c r="F69" s="252"/>
      <c r="G69" s="252"/>
      <c r="H69" s="273"/>
      <c r="I69" s="273"/>
      <c r="J69" s="274"/>
      <c r="K69" s="275"/>
    </row>
    <row r="70" spans="1:11" outlineLevel="2" x14ac:dyDescent="0.2">
      <c r="A70" s="267"/>
      <c r="B70" s="277"/>
      <c r="C70" s="277"/>
      <c r="D70" s="278"/>
      <c r="E70" s="250"/>
      <c r="F70" s="250"/>
      <c r="G70" s="251"/>
      <c r="H70" s="287"/>
      <c r="I70" s="277"/>
      <c r="J70" s="277"/>
      <c r="K70" s="277"/>
    </row>
    <row r="71" spans="1:11" outlineLevel="2" x14ac:dyDescent="0.2">
      <c r="A71" s="267"/>
      <c r="B71" s="277"/>
      <c r="C71" s="277"/>
      <c r="D71" s="278"/>
      <c r="E71" s="250"/>
      <c r="F71" s="250"/>
      <c r="G71" s="251"/>
      <c r="H71" s="287"/>
      <c r="I71" s="277"/>
      <c r="J71" s="277"/>
      <c r="K71" s="277"/>
    </row>
    <row r="72" spans="1:11" outlineLevel="2" x14ac:dyDescent="0.2">
      <c r="A72" s="267"/>
      <c r="B72" s="277"/>
      <c r="C72" s="277"/>
      <c r="D72" s="278"/>
      <c r="E72" s="250"/>
      <c r="F72" s="250"/>
      <c r="G72" s="251"/>
      <c r="H72" s="287"/>
      <c r="I72" s="277"/>
      <c r="J72" s="277"/>
      <c r="K72" s="277"/>
    </row>
    <row r="73" spans="1:11" outlineLevel="2" x14ac:dyDescent="0.2">
      <c r="A73" s="267"/>
      <c r="B73" s="277"/>
      <c r="C73" s="277"/>
      <c r="D73" s="278"/>
      <c r="E73" s="250"/>
      <c r="F73" s="250"/>
      <c r="G73" s="251"/>
      <c r="H73" s="287"/>
      <c r="I73" s="277"/>
      <c r="J73" s="277"/>
      <c r="K73" s="277"/>
    </row>
    <row r="74" spans="1:11" outlineLevel="2" x14ac:dyDescent="0.2">
      <c r="A74" s="267"/>
      <c r="B74" s="277"/>
      <c r="C74" s="277"/>
      <c r="D74" s="278"/>
      <c r="E74" s="250"/>
      <c r="F74" s="250"/>
      <c r="G74" s="251"/>
      <c r="H74" s="287"/>
      <c r="I74" s="277"/>
      <c r="J74" s="277"/>
      <c r="K74" s="277"/>
    </row>
    <row r="75" spans="1:11" outlineLevel="2" x14ac:dyDescent="0.2">
      <c r="A75" s="267"/>
      <c r="B75" s="277"/>
      <c r="C75" s="277"/>
      <c r="D75" s="278"/>
      <c r="E75" s="250"/>
      <c r="F75" s="250"/>
      <c r="G75" s="251"/>
      <c r="H75" s="287"/>
      <c r="I75" s="277"/>
      <c r="J75" s="277"/>
      <c r="K75" s="277"/>
    </row>
    <row r="76" spans="1:11" outlineLevel="2" x14ac:dyDescent="0.2">
      <c r="A76" s="267"/>
      <c r="B76" s="277"/>
      <c r="C76" s="277"/>
      <c r="D76" s="278"/>
      <c r="E76" s="250"/>
      <c r="F76" s="250"/>
      <c r="G76" s="251"/>
      <c r="H76" s="287"/>
      <c r="I76" s="277"/>
      <c r="J76" s="277"/>
      <c r="K76" s="277"/>
    </row>
    <row r="77" spans="1:11" outlineLevel="1" x14ac:dyDescent="0.2">
      <c r="A77" s="261" t="str">
        <f>$A$68</f>
        <v>#2</v>
      </c>
      <c r="B77" s="270"/>
      <c r="C77" s="270"/>
      <c r="D77" s="272"/>
      <c r="E77" s="252"/>
      <c r="F77" s="252"/>
      <c r="G77" s="252"/>
      <c r="H77" s="273"/>
      <c r="I77" s="273"/>
      <c r="J77" s="274"/>
      <c r="K77" s="275"/>
    </row>
    <row r="78" spans="1:11" outlineLevel="2" x14ac:dyDescent="0.2">
      <c r="A78" s="267"/>
      <c r="B78" s="277"/>
      <c r="C78" s="277"/>
      <c r="D78" s="278"/>
      <c r="E78" s="250"/>
      <c r="F78" s="250"/>
      <c r="G78" s="251"/>
      <c r="H78" s="287"/>
      <c r="I78" s="277"/>
      <c r="J78" s="277"/>
      <c r="K78" s="277"/>
    </row>
    <row r="79" spans="1:11" outlineLevel="2" x14ac:dyDescent="0.2">
      <c r="A79" s="267"/>
      <c r="B79" s="277"/>
      <c r="C79" s="277"/>
      <c r="D79" s="278"/>
      <c r="E79" s="250"/>
      <c r="F79" s="250"/>
      <c r="G79" s="251"/>
      <c r="H79" s="287"/>
      <c r="I79" s="277"/>
      <c r="J79" s="277"/>
      <c r="K79" s="277"/>
    </row>
    <row r="80" spans="1:11" outlineLevel="2" x14ac:dyDescent="0.2">
      <c r="A80" s="267"/>
      <c r="B80" s="277"/>
      <c r="C80" s="277"/>
      <c r="D80" s="278"/>
      <c r="E80" s="250"/>
      <c r="F80" s="250"/>
      <c r="G80" s="251"/>
      <c r="H80" s="287"/>
      <c r="I80" s="277"/>
      <c r="J80" s="277"/>
      <c r="K80" s="277"/>
    </row>
    <row r="81" spans="1:11" outlineLevel="2" x14ac:dyDescent="0.2">
      <c r="A81" s="267"/>
      <c r="B81" s="277"/>
      <c r="C81" s="277"/>
      <c r="D81" s="278"/>
      <c r="E81" s="250"/>
      <c r="F81" s="250"/>
      <c r="G81" s="251"/>
      <c r="H81" s="287"/>
      <c r="I81" s="277"/>
      <c r="J81" s="277"/>
      <c r="K81" s="277"/>
    </row>
    <row r="82" spans="1:11" outlineLevel="2" x14ac:dyDescent="0.2">
      <c r="A82" s="267"/>
      <c r="B82" s="277"/>
      <c r="C82" s="277"/>
      <c r="D82" s="278"/>
      <c r="E82" s="250"/>
      <c r="F82" s="250"/>
      <c r="G82" s="251"/>
      <c r="H82" s="287"/>
      <c r="I82" s="277"/>
      <c r="J82" s="277"/>
      <c r="K82" s="277"/>
    </row>
    <row r="83" spans="1:11" outlineLevel="2" x14ac:dyDescent="0.2">
      <c r="A83" s="267"/>
      <c r="B83" s="277"/>
      <c r="C83" s="277"/>
      <c r="D83" s="278"/>
      <c r="E83" s="250"/>
      <c r="F83" s="250"/>
      <c r="G83" s="251"/>
      <c r="H83" s="287"/>
      <c r="I83" s="277"/>
      <c r="J83" s="277"/>
      <c r="K83" s="277"/>
    </row>
    <row r="84" spans="1:11" outlineLevel="2" x14ac:dyDescent="0.2">
      <c r="A84" s="267"/>
      <c r="B84" s="277"/>
      <c r="C84" s="277"/>
      <c r="D84" s="278"/>
      <c r="E84" s="250"/>
      <c r="F84" s="250"/>
      <c r="G84" s="251"/>
      <c r="H84" s="287"/>
      <c r="I84" s="277"/>
      <c r="J84" s="277"/>
      <c r="K84" s="277"/>
    </row>
    <row r="85" spans="1:11" outlineLevel="1" x14ac:dyDescent="0.2">
      <c r="A85" s="261" t="str">
        <f>$A$68</f>
        <v>#2</v>
      </c>
      <c r="B85" s="270"/>
      <c r="C85" s="270"/>
      <c r="D85" s="272"/>
      <c r="E85" s="252"/>
      <c r="F85" s="252"/>
      <c r="G85" s="252"/>
      <c r="H85" s="273"/>
      <c r="I85" s="273"/>
      <c r="J85" s="274"/>
      <c r="K85" s="275"/>
    </row>
    <row r="86" spans="1:11" outlineLevel="2" x14ac:dyDescent="0.2">
      <c r="A86" s="267"/>
      <c r="B86" s="277"/>
      <c r="C86" s="277"/>
      <c r="D86" s="278"/>
      <c r="E86" s="250"/>
      <c r="F86" s="250"/>
      <c r="G86" s="251"/>
      <c r="H86" s="287"/>
      <c r="I86" s="277"/>
      <c r="J86" s="277"/>
      <c r="K86" s="277"/>
    </row>
    <row r="87" spans="1:11" outlineLevel="2" x14ac:dyDescent="0.2">
      <c r="A87" s="267"/>
      <c r="B87" s="277"/>
      <c r="C87" s="277"/>
      <c r="D87" s="278"/>
      <c r="E87" s="250"/>
      <c r="F87" s="250"/>
      <c r="G87" s="251"/>
      <c r="H87" s="287"/>
      <c r="I87" s="277"/>
      <c r="J87" s="277"/>
      <c r="K87" s="277"/>
    </row>
    <row r="88" spans="1:11" outlineLevel="2" x14ac:dyDescent="0.2">
      <c r="A88" s="267"/>
      <c r="B88" s="277"/>
      <c r="C88" s="277"/>
      <c r="D88" s="278"/>
      <c r="E88" s="250"/>
      <c r="F88" s="250"/>
      <c r="G88" s="251"/>
      <c r="H88" s="287"/>
      <c r="I88" s="277"/>
      <c r="J88" s="277"/>
      <c r="K88" s="277"/>
    </row>
    <row r="89" spans="1:11" outlineLevel="2" x14ac:dyDescent="0.2">
      <c r="A89" s="267"/>
      <c r="B89" s="277"/>
      <c r="C89" s="277"/>
      <c r="D89" s="278"/>
      <c r="E89" s="250"/>
      <c r="F89" s="250"/>
      <c r="G89" s="251"/>
      <c r="H89" s="287"/>
      <c r="I89" s="277"/>
      <c r="J89" s="277"/>
      <c r="K89" s="277"/>
    </row>
    <row r="90" spans="1:11" outlineLevel="2" x14ac:dyDescent="0.2">
      <c r="A90" s="267"/>
      <c r="B90" s="277"/>
      <c r="C90" s="277"/>
      <c r="D90" s="278"/>
      <c r="E90" s="250"/>
      <c r="F90" s="250"/>
      <c r="G90" s="251"/>
      <c r="H90" s="287"/>
      <c r="I90" s="277"/>
      <c r="J90" s="277"/>
      <c r="K90" s="277"/>
    </row>
    <row r="91" spans="1:11" outlineLevel="2" x14ac:dyDescent="0.2">
      <c r="A91" s="267"/>
      <c r="B91" s="277"/>
      <c r="C91" s="277"/>
      <c r="D91" s="278"/>
      <c r="E91" s="250"/>
      <c r="F91" s="250"/>
      <c r="G91" s="251"/>
      <c r="H91" s="287"/>
      <c r="I91" s="277"/>
      <c r="J91" s="277"/>
      <c r="K91" s="277"/>
    </row>
    <row r="92" spans="1:11" outlineLevel="2" x14ac:dyDescent="0.2">
      <c r="A92" s="267"/>
      <c r="B92" s="277"/>
      <c r="C92" s="277"/>
      <c r="D92" s="278"/>
      <c r="E92" s="250"/>
      <c r="F92" s="250"/>
      <c r="G92" s="251"/>
      <c r="H92" s="287"/>
      <c r="I92" s="277"/>
      <c r="J92" s="277"/>
      <c r="K92" s="277"/>
    </row>
    <row r="93" spans="1:11" outlineLevel="1" x14ac:dyDescent="0.2">
      <c r="A93" s="261" t="str">
        <f>$A$68</f>
        <v>#2</v>
      </c>
      <c r="B93" s="270"/>
      <c r="C93" s="270"/>
      <c r="D93" s="272"/>
      <c r="E93" s="252"/>
      <c r="F93" s="252"/>
      <c r="G93" s="252"/>
      <c r="H93" s="273"/>
      <c r="I93" s="273"/>
      <c r="J93" s="275"/>
      <c r="K93" s="275"/>
    </row>
    <row r="94" spans="1:11" outlineLevel="2" x14ac:dyDescent="0.2">
      <c r="A94" s="267"/>
      <c r="B94" s="277"/>
      <c r="C94" s="277"/>
      <c r="D94" s="278"/>
      <c r="E94" s="250"/>
      <c r="F94" s="250"/>
      <c r="G94" s="251"/>
      <c r="H94" s="287"/>
      <c r="I94" s="277"/>
      <c r="J94" s="277"/>
      <c r="K94" s="277"/>
    </row>
    <row r="95" spans="1:11" outlineLevel="2" x14ac:dyDescent="0.2">
      <c r="A95" s="267"/>
      <c r="B95" s="277"/>
      <c r="C95" s="277"/>
      <c r="D95" s="278"/>
      <c r="E95" s="250"/>
      <c r="F95" s="250"/>
      <c r="G95" s="251"/>
      <c r="H95" s="287"/>
      <c r="I95" s="277"/>
      <c r="J95" s="277"/>
      <c r="K95" s="277"/>
    </row>
    <row r="96" spans="1:11" outlineLevel="2" x14ac:dyDescent="0.2">
      <c r="A96" s="267"/>
      <c r="B96" s="277"/>
      <c r="C96" s="277"/>
      <c r="D96" s="278"/>
      <c r="E96" s="250"/>
      <c r="F96" s="250"/>
      <c r="G96" s="251"/>
      <c r="H96" s="287"/>
      <c r="I96" s="277"/>
      <c r="J96" s="277"/>
      <c r="K96" s="277"/>
    </row>
    <row r="97" spans="1:11" outlineLevel="2" x14ac:dyDescent="0.2">
      <c r="A97" s="267"/>
      <c r="B97" s="277"/>
      <c r="C97" s="277"/>
      <c r="D97" s="278"/>
      <c r="E97" s="250"/>
      <c r="F97" s="250"/>
      <c r="G97" s="251"/>
      <c r="H97" s="287"/>
      <c r="I97" s="277"/>
      <c r="J97" s="277"/>
      <c r="K97" s="277"/>
    </row>
    <row r="98" spans="1:11" outlineLevel="2" x14ac:dyDescent="0.2">
      <c r="A98" s="267"/>
      <c r="B98" s="277"/>
      <c r="C98" s="277"/>
      <c r="D98" s="278"/>
      <c r="E98" s="250"/>
      <c r="F98" s="250"/>
      <c r="G98" s="251"/>
      <c r="H98" s="287"/>
      <c r="I98" s="277"/>
      <c r="J98" s="277"/>
      <c r="K98" s="277"/>
    </row>
    <row r="99" spans="1:11" outlineLevel="2" x14ac:dyDescent="0.2">
      <c r="A99" s="267"/>
      <c r="B99" s="277"/>
      <c r="C99" s="277"/>
      <c r="D99" s="278"/>
      <c r="E99" s="250"/>
      <c r="F99" s="250"/>
      <c r="G99" s="251"/>
      <c r="H99" s="287"/>
      <c r="I99" s="277"/>
      <c r="J99" s="277"/>
      <c r="K99" s="277"/>
    </row>
    <row r="100" spans="1:11" outlineLevel="2" x14ac:dyDescent="0.2">
      <c r="A100" s="267"/>
      <c r="B100" s="277"/>
      <c r="C100" s="277"/>
      <c r="D100" s="278"/>
      <c r="E100" s="250"/>
      <c r="F100" s="250"/>
      <c r="G100" s="251"/>
      <c r="H100" s="287"/>
      <c r="I100" s="277"/>
      <c r="J100" s="277"/>
      <c r="K100" s="277"/>
    </row>
    <row r="101" spans="1:11" outlineLevel="1" x14ac:dyDescent="0.2">
      <c r="A101" s="261" t="str">
        <f>$A$68</f>
        <v>#2</v>
      </c>
      <c r="B101" s="270"/>
      <c r="C101" s="270"/>
      <c r="D101" s="272"/>
      <c r="E101" s="252"/>
      <c r="F101" s="252"/>
      <c r="G101" s="252"/>
      <c r="H101" s="273"/>
      <c r="I101" s="273"/>
      <c r="J101" s="275"/>
      <c r="K101" s="275"/>
    </row>
    <row r="102" spans="1:11" outlineLevel="2" x14ac:dyDescent="0.2">
      <c r="A102" s="267"/>
      <c r="B102" s="277"/>
      <c r="C102" s="277"/>
      <c r="D102" s="278"/>
      <c r="E102" s="250"/>
      <c r="F102" s="250"/>
      <c r="G102" s="251"/>
      <c r="H102" s="287"/>
      <c r="I102" s="277"/>
      <c r="J102" s="277"/>
      <c r="K102" s="277"/>
    </row>
    <row r="103" spans="1:11" outlineLevel="2" x14ac:dyDescent="0.2">
      <c r="A103" s="267"/>
      <c r="B103" s="277"/>
      <c r="C103" s="277"/>
      <c r="D103" s="278"/>
      <c r="E103" s="250"/>
      <c r="F103" s="250"/>
      <c r="G103" s="251"/>
      <c r="H103" s="287"/>
      <c r="I103" s="277"/>
      <c r="J103" s="277"/>
      <c r="K103" s="277"/>
    </row>
    <row r="104" spans="1:11" outlineLevel="2" x14ac:dyDescent="0.2">
      <c r="A104" s="267"/>
      <c r="B104" s="277"/>
      <c r="C104" s="277"/>
      <c r="D104" s="278"/>
      <c r="E104" s="250"/>
      <c r="F104" s="250"/>
      <c r="G104" s="251"/>
      <c r="H104" s="287"/>
      <c r="I104" s="277"/>
      <c r="J104" s="277"/>
      <c r="K104" s="277"/>
    </row>
    <row r="105" spans="1:11" outlineLevel="2" x14ac:dyDescent="0.2">
      <c r="A105" s="267"/>
      <c r="B105" s="277"/>
      <c r="C105" s="277"/>
      <c r="D105" s="278"/>
      <c r="E105" s="250"/>
      <c r="F105" s="250"/>
      <c r="G105" s="251"/>
      <c r="H105" s="287"/>
      <c r="I105" s="277"/>
      <c r="J105" s="277"/>
      <c r="K105" s="277"/>
    </row>
    <row r="106" spans="1:11" outlineLevel="2" x14ac:dyDescent="0.2">
      <c r="A106" s="267"/>
      <c r="B106" s="277"/>
      <c r="C106" s="277"/>
      <c r="D106" s="278"/>
      <c r="E106" s="250"/>
      <c r="F106" s="250"/>
      <c r="G106" s="251"/>
      <c r="H106" s="287"/>
      <c r="I106" s="277"/>
      <c r="J106" s="277"/>
      <c r="K106" s="277"/>
    </row>
    <row r="107" spans="1:11" outlineLevel="2" x14ac:dyDescent="0.2">
      <c r="A107" s="267"/>
      <c r="B107" s="277"/>
      <c r="C107" s="277"/>
      <c r="D107" s="278"/>
      <c r="E107" s="250"/>
      <c r="F107" s="250"/>
      <c r="G107" s="251"/>
      <c r="H107" s="287"/>
      <c r="I107" s="277"/>
      <c r="J107" s="277"/>
      <c r="K107" s="277"/>
    </row>
    <row r="108" spans="1:11" outlineLevel="2" x14ac:dyDescent="0.2">
      <c r="A108" s="267"/>
      <c r="B108" s="277"/>
      <c r="C108" s="277"/>
      <c r="D108" s="278"/>
      <c r="E108" s="250"/>
      <c r="F108" s="250"/>
      <c r="G108" s="251"/>
      <c r="H108" s="287"/>
      <c r="I108" s="277"/>
      <c r="J108" s="277"/>
      <c r="K108" s="277"/>
    </row>
    <row r="109" spans="1:11" outlineLevel="1" x14ac:dyDescent="0.2">
      <c r="A109" s="261" t="str">
        <f>$A$68</f>
        <v>#2</v>
      </c>
      <c r="B109" s="270"/>
      <c r="C109" s="270"/>
      <c r="D109" s="272"/>
      <c r="E109" s="252"/>
      <c r="F109" s="252"/>
      <c r="G109" s="252"/>
      <c r="H109" s="273"/>
      <c r="I109" s="273"/>
      <c r="J109" s="274"/>
      <c r="K109" s="275"/>
    </row>
    <row r="110" spans="1:11" outlineLevel="3" x14ac:dyDescent="0.2">
      <c r="A110" s="267"/>
      <c r="B110" s="277"/>
      <c r="C110" s="277"/>
      <c r="D110" s="278"/>
      <c r="E110" s="253"/>
      <c r="F110" s="253"/>
      <c r="G110" s="251"/>
      <c r="H110" s="287"/>
      <c r="I110" s="277"/>
      <c r="J110" s="277"/>
      <c r="K110" s="277"/>
    </row>
    <row r="111" spans="1:11" outlineLevel="3" x14ac:dyDescent="0.2">
      <c r="A111" s="267"/>
      <c r="B111" s="277"/>
      <c r="C111" s="277"/>
      <c r="D111" s="278"/>
      <c r="E111" s="250"/>
      <c r="F111" s="250"/>
      <c r="G111" s="251"/>
      <c r="H111" s="287"/>
      <c r="I111" s="277"/>
      <c r="J111" s="277"/>
      <c r="K111" s="277"/>
    </row>
    <row r="112" spans="1:11" outlineLevel="3" x14ac:dyDescent="0.2">
      <c r="A112" s="267"/>
      <c r="B112" s="277"/>
      <c r="C112" s="277"/>
      <c r="D112" s="278"/>
      <c r="E112" s="250"/>
      <c r="F112" s="250"/>
      <c r="G112" s="251"/>
      <c r="H112" s="287"/>
      <c r="I112" s="277"/>
      <c r="J112" s="277"/>
      <c r="K112" s="277"/>
    </row>
    <row r="113" spans="1:11" outlineLevel="2" x14ac:dyDescent="0.2">
      <c r="A113" s="267"/>
      <c r="B113" s="277"/>
      <c r="C113" s="277"/>
      <c r="D113" s="278"/>
      <c r="E113" s="250"/>
      <c r="F113" s="250"/>
      <c r="G113" s="251"/>
      <c r="H113" s="287"/>
      <c r="I113" s="277"/>
      <c r="J113" s="277"/>
      <c r="K113" s="277"/>
    </row>
    <row r="114" spans="1:11" ht="29.25" customHeight="1" x14ac:dyDescent="0.2">
      <c r="A114" s="254" t="s">
        <v>507</v>
      </c>
      <c r="B114" s="254"/>
      <c r="C114" s="254"/>
      <c r="D114" s="254"/>
      <c r="E114" s="254"/>
      <c r="F114" s="254"/>
      <c r="G114" s="254"/>
      <c r="H114" s="260"/>
      <c r="I114" s="260"/>
      <c r="J114" s="254"/>
      <c r="K114" s="254"/>
    </row>
    <row r="115" spans="1:11" outlineLevel="1" x14ac:dyDescent="0.2">
      <c r="A115" s="261" t="s">
        <v>507</v>
      </c>
      <c r="B115" s="270"/>
      <c r="C115" s="270"/>
      <c r="D115" s="272"/>
      <c r="E115" s="252"/>
      <c r="F115" s="252"/>
      <c r="G115" s="252"/>
      <c r="H115" s="273"/>
      <c r="I115" s="273"/>
      <c r="J115" s="274"/>
      <c r="K115" s="275"/>
    </row>
    <row r="116" spans="1:11" outlineLevel="2" x14ac:dyDescent="0.2">
      <c r="A116" s="267"/>
      <c r="B116" s="277"/>
      <c r="C116" s="277"/>
      <c r="D116" s="278"/>
      <c r="E116" s="250"/>
      <c r="F116" s="250"/>
      <c r="G116" s="251"/>
      <c r="H116" s="287"/>
      <c r="I116" s="277"/>
      <c r="J116" s="277"/>
      <c r="K116" s="277"/>
    </row>
    <row r="117" spans="1:11" outlineLevel="2" x14ac:dyDescent="0.2">
      <c r="A117" s="267"/>
      <c r="B117" s="277"/>
      <c r="C117" s="277"/>
      <c r="D117" s="278"/>
      <c r="E117" s="250"/>
      <c r="F117" s="250"/>
      <c r="G117" s="251"/>
      <c r="H117" s="287"/>
      <c r="I117" s="277"/>
      <c r="J117" s="277"/>
      <c r="K117" s="277"/>
    </row>
    <row r="118" spans="1:11" outlineLevel="2" x14ac:dyDescent="0.2">
      <c r="A118" s="267"/>
      <c r="B118" s="277"/>
      <c r="C118" s="277"/>
      <c r="D118" s="278"/>
      <c r="E118" s="250"/>
      <c r="F118" s="250"/>
      <c r="G118" s="251"/>
      <c r="H118" s="287"/>
      <c r="I118" s="277"/>
      <c r="J118" s="277"/>
      <c r="K118" s="277"/>
    </row>
    <row r="119" spans="1:11" outlineLevel="2" x14ac:dyDescent="0.2">
      <c r="A119" s="267"/>
      <c r="B119" s="277"/>
      <c r="C119" s="277"/>
      <c r="D119" s="278"/>
      <c r="E119" s="250"/>
      <c r="F119" s="250"/>
      <c r="G119" s="251"/>
      <c r="H119" s="287"/>
      <c r="I119" s="277"/>
      <c r="J119" s="277"/>
      <c r="K119" s="277"/>
    </row>
    <row r="120" spans="1:11" outlineLevel="2" x14ac:dyDescent="0.2">
      <c r="A120" s="267"/>
      <c r="B120" s="277"/>
      <c r="C120" s="277"/>
      <c r="D120" s="278"/>
      <c r="E120" s="250"/>
      <c r="F120" s="250"/>
      <c r="G120" s="251"/>
      <c r="H120" s="287"/>
      <c r="I120" s="277"/>
      <c r="J120" s="277"/>
      <c r="K120" s="277"/>
    </row>
    <row r="121" spans="1:11" outlineLevel="2" x14ac:dyDescent="0.2">
      <c r="A121" s="267"/>
      <c r="B121" s="277"/>
      <c r="C121" s="277"/>
      <c r="D121" s="278"/>
      <c r="E121" s="250"/>
      <c r="F121" s="250"/>
      <c r="G121" s="251"/>
      <c r="H121" s="287"/>
      <c r="I121" s="277"/>
      <c r="J121" s="277"/>
      <c r="K121" s="277"/>
    </row>
    <row r="122" spans="1:11" outlineLevel="2" x14ac:dyDescent="0.2">
      <c r="A122" s="267"/>
      <c r="B122" s="277"/>
      <c r="C122" s="277"/>
      <c r="D122" s="278"/>
      <c r="E122" s="250"/>
      <c r="F122" s="250"/>
      <c r="G122" s="251"/>
      <c r="H122" s="287"/>
      <c r="I122" s="277"/>
      <c r="J122" s="277"/>
      <c r="K122" s="277"/>
    </row>
    <row r="123" spans="1:11" outlineLevel="1" x14ac:dyDescent="0.2">
      <c r="A123" s="261" t="s">
        <v>507</v>
      </c>
      <c r="B123" s="270"/>
      <c r="C123" s="270"/>
      <c r="D123" s="272"/>
      <c r="E123" s="252"/>
      <c r="F123" s="252"/>
      <c r="G123" s="252"/>
      <c r="H123" s="273"/>
      <c r="I123" s="273"/>
      <c r="J123" s="274"/>
      <c r="K123" s="275"/>
    </row>
    <row r="124" spans="1:11" outlineLevel="2" x14ac:dyDescent="0.2">
      <c r="A124" s="267"/>
      <c r="B124" s="277"/>
      <c r="C124" s="277"/>
      <c r="D124" s="278"/>
      <c r="E124" s="250"/>
      <c r="F124" s="250"/>
      <c r="G124" s="251"/>
      <c r="H124" s="287"/>
      <c r="I124" s="277"/>
      <c r="J124" s="277"/>
      <c r="K124" s="277"/>
    </row>
    <row r="125" spans="1:11" outlineLevel="2" x14ac:dyDescent="0.2">
      <c r="A125" s="267"/>
      <c r="B125" s="277"/>
      <c r="C125" s="277"/>
      <c r="D125" s="278"/>
      <c r="E125" s="250"/>
      <c r="F125" s="250"/>
      <c r="G125" s="251"/>
      <c r="H125" s="287"/>
      <c r="I125" s="277"/>
      <c r="J125" s="277"/>
      <c r="K125" s="277"/>
    </row>
    <row r="126" spans="1:11" outlineLevel="2" x14ac:dyDescent="0.2">
      <c r="A126" s="267"/>
      <c r="B126" s="277"/>
      <c r="C126" s="277"/>
      <c r="D126" s="278"/>
      <c r="E126" s="250"/>
      <c r="F126" s="250"/>
      <c r="G126" s="251"/>
      <c r="H126" s="287"/>
      <c r="I126" s="277"/>
      <c r="J126" s="277"/>
      <c r="K126" s="277"/>
    </row>
    <row r="127" spans="1:11" outlineLevel="2" x14ac:dyDescent="0.2">
      <c r="A127" s="267"/>
      <c r="B127" s="277"/>
      <c r="C127" s="277"/>
      <c r="D127" s="278"/>
      <c r="E127" s="250"/>
      <c r="F127" s="250"/>
      <c r="G127" s="251"/>
      <c r="H127" s="287"/>
      <c r="I127" s="277"/>
      <c r="J127" s="277"/>
      <c r="K127" s="277"/>
    </row>
    <row r="128" spans="1:11" outlineLevel="2" x14ac:dyDescent="0.2">
      <c r="A128" s="267"/>
      <c r="B128" s="277"/>
      <c r="C128" s="277"/>
      <c r="D128" s="278"/>
      <c r="E128" s="250"/>
      <c r="F128" s="250"/>
      <c r="G128" s="251"/>
      <c r="H128" s="287"/>
      <c r="I128" s="277"/>
      <c r="J128" s="277"/>
      <c r="K128" s="277"/>
    </row>
    <row r="129" spans="1:11" outlineLevel="2" x14ac:dyDescent="0.2">
      <c r="A129" s="267"/>
      <c r="B129" s="277"/>
      <c r="C129" s="277"/>
      <c r="D129" s="278"/>
      <c r="E129" s="250"/>
      <c r="F129" s="250"/>
      <c r="G129" s="251"/>
      <c r="H129" s="287"/>
      <c r="I129" s="277"/>
      <c r="J129" s="277"/>
      <c r="K129" s="277"/>
    </row>
    <row r="130" spans="1:11" outlineLevel="2" x14ac:dyDescent="0.2">
      <c r="A130" s="267"/>
      <c r="B130" s="277"/>
      <c r="C130" s="277"/>
      <c r="D130" s="278"/>
      <c r="E130" s="250"/>
      <c r="F130" s="250"/>
      <c r="G130" s="251"/>
      <c r="H130" s="287"/>
      <c r="I130" s="277"/>
      <c r="J130" s="277"/>
      <c r="K130" s="277"/>
    </row>
    <row r="131" spans="1:11" outlineLevel="1" x14ac:dyDescent="0.2">
      <c r="A131" s="261" t="s">
        <v>507</v>
      </c>
      <c r="B131" s="270"/>
      <c r="C131" s="270"/>
      <c r="D131" s="272"/>
      <c r="E131" s="252"/>
      <c r="F131" s="252"/>
      <c r="G131" s="252"/>
      <c r="H131" s="273"/>
      <c r="I131" s="273"/>
      <c r="J131" s="274"/>
      <c r="K131" s="275"/>
    </row>
    <row r="132" spans="1:11" outlineLevel="2" x14ac:dyDescent="0.2">
      <c r="A132" s="267"/>
      <c r="B132" s="277"/>
      <c r="C132" s="277"/>
      <c r="D132" s="278"/>
      <c r="E132" s="250"/>
      <c r="F132" s="250"/>
      <c r="G132" s="251"/>
      <c r="H132" s="287"/>
      <c r="I132" s="277"/>
      <c r="J132" s="277"/>
      <c r="K132" s="277"/>
    </row>
    <row r="133" spans="1:11" outlineLevel="2" x14ac:dyDescent="0.2">
      <c r="A133" s="267"/>
      <c r="B133" s="277"/>
      <c r="C133" s="277"/>
      <c r="D133" s="278"/>
      <c r="E133" s="250"/>
      <c r="F133" s="250"/>
      <c r="G133" s="251"/>
      <c r="H133" s="287"/>
      <c r="I133" s="277"/>
      <c r="J133" s="277"/>
      <c r="K133" s="277"/>
    </row>
    <row r="134" spans="1:11" outlineLevel="2" x14ac:dyDescent="0.2">
      <c r="A134" s="267"/>
      <c r="B134" s="277"/>
      <c r="C134" s="277"/>
      <c r="D134" s="278"/>
      <c r="E134" s="250"/>
      <c r="F134" s="250"/>
      <c r="G134" s="251"/>
      <c r="H134" s="287"/>
      <c r="I134" s="277"/>
      <c r="J134" s="277"/>
      <c r="K134" s="277"/>
    </row>
    <row r="135" spans="1:11" outlineLevel="2" x14ac:dyDescent="0.2">
      <c r="A135" s="267"/>
      <c r="B135" s="277"/>
      <c r="C135" s="277"/>
      <c r="D135" s="278"/>
      <c r="E135" s="250"/>
      <c r="F135" s="250"/>
      <c r="G135" s="251"/>
      <c r="H135" s="287"/>
      <c r="I135" s="277"/>
      <c r="J135" s="277"/>
      <c r="K135" s="277"/>
    </row>
    <row r="136" spans="1:11" outlineLevel="2" x14ac:dyDescent="0.2">
      <c r="A136" s="267"/>
      <c r="B136" s="277"/>
      <c r="C136" s="277"/>
      <c r="D136" s="278"/>
      <c r="E136" s="250"/>
      <c r="F136" s="250"/>
      <c r="G136" s="251"/>
      <c r="H136" s="287"/>
      <c r="I136" s="277"/>
      <c r="J136" s="277"/>
      <c r="K136" s="277"/>
    </row>
    <row r="137" spans="1:11" outlineLevel="2" x14ac:dyDescent="0.2">
      <c r="A137" s="267"/>
      <c r="B137" s="277"/>
      <c r="C137" s="277"/>
      <c r="D137" s="278"/>
      <c r="E137" s="250"/>
      <c r="F137" s="250"/>
      <c r="G137" s="251"/>
      <c r="H137" s="287"/>
      <c r="I137" s="277"/>
      <c r="J137" s="277"/>
      <c r="K137" s="277"/>
    </row>
    <row r="138" spans="1:11" outlineLevel="2" x14ac:dyDescent="0.2">
      <c r="A138" s="267"/>
      <c r="B138" s="277"/>
      <c r="C138" s="277"/>
      <c r="D138" s="278"/>
      <c r="E138" s="250"/>
      <c r="F138" s="250"/>
      <c r="G138" s="251"/>
      <c r="H138" s="287"/>
      <c r="I138" s="277"/>
      <c r="J138" s="277"/>
      <c r="K138" s="277"/>
    </row>
    <row r="139" spans="1:11" outlineLevel="1" x14ac:dyDescent="0.2">
      <c r="A139" s="261" t="s">
        <v>507</v>
      </c>
      <c r="B139" s="270"/>
      <c r="C139" s="270"/>
      <c r="D139" s="272"/>
      <c r="E139" s="252"/>
      <c r="F139" s="252"/>
      <c r="G139" s="252"/>
      <c r="H139" s="273"/>
      <c r="I139" s="273"/>
      <c r="J139" s="274"/>
      <c r="K139" s="275"/>
    </row>
    <row r="140" spans="1:11" outlineLevel="2" x14ac:dyDescent="0.2">
      <c r="A140" s="267"/>
      <c r="B140" s="277"/>
      <c r="C140" s="277"/>
      <c r="D140" s="278"/>
      <c r="E140" s="250"/>
      <c r="F140" s="250"/>
      <c r="G140" s="251"/>
      <c r="H140" s="287"/>
      <c r="I140" s="277"/>
      <c r="J140" s="277"/>
      <c r="K140" s="277"/>
    </row>
    <row r="141" spans="1:11" outlineLevel="2" x14ac:dyDescent="0.2">
      <c r="A141" s="267"/>
      <c r="B141" s="277"/>
      <c r="C141" s="277"/>
      <c r="D141" s="278"/>
      <c r="E141" s="250"/>
      <c r="F141" s="250"/>
      <c r="G141" s="251"/>
      <c r="H141" s="287"/>
      <c r="I141" s="277"/>
      <c r="J141" s="277"/>
      <c r="K141" s="277"/>
    </row>
    <row r="142" spans="1:11" outlineLevel="2" x14ac:dyDescent="0.2">
      <c r="A142" s="267"/>
      <c r="B142" s="277"/>
      <c r="C142" s="277"/>
      <c r="D142" s="278"/>
      <c r="E142" s="250"/>
      <c r="F142" s="250"/>
      <c r="G142" s="251"/>
      <c r="H142" s="287"/>
      <c r="I142" s="277"/>
      <c r="J142" s="277"/>
      <c r="K142" s="277"/>
    </row>
    <row r="143" spans="1:11" outlineLevel="2" x14ac:dyDescent="0.2">
      <c r="A143" s="267"/>
      <c r="B143" s="277"/>
      <c r="C143" s="277"/>
      <c r="D143" s="278"/>
      <c r="E143" s="250"/>
      <c r="F143" s="250"/>
      <c r="G143" s="251"/>
      <c r="H143" s="287"/>
      <c r="I143" s="277"/>
      <c r="J143" s="277"/>
      <c r="K143" s="277"/>
    </row>
    <row r="144" spans="1:11" outlineLevel="2" x14ac:dyDescent="0.2">
      <c r="A144" s="267"/>
      <c r="B144" s="277"/>
      <c r="C144" s="277"/>
      <c r="D144" s="278"/>
      <c r="E144" s="250"/>
      <c r="F144" s="250"/>
      <c r="G144" s="251"/>
      <c r="H144" s="287"/>
      <c r="I144" s="277"/>
      <c r="J144" s="277"/>
      <c r="K144" s="277"/>
    </row>
    <row r="145" spans="1:11" outlineLevel="2" x14ac:dyDescent="0.2">
      <c r="A145" s="267"/>
      <c r="B145" s="277"/>
      <c r="C145" s="277"/>
      <c r="D145" s="278"/>
      <c r="E145" s="250"/>
      <c r="F145" s="250"/>
      <c r="G145" s="251"/>
      <c r="H145" s="287"/>
      <c r="I145" s="277"/>
      <c r="J145" s="277"/>
      <c r="K145" s="277"/>
    </row>
    <row r="146" spans="1:11" outlineLevel="2" x14ac:dyDescent="0.2">
      <c r="A146" s="267"/>
      <c r="B146" s="277"/>
      <c r="C146" s="277"/>
      <c r="D146" s="278"/>
      <c r="E146" s="250"/>
      <c r="F146" s="250"/>
      <c r="G146" s="251"/>
      <c r="H146" s="287"/>
      <c r="I146" s="277"/>
      <c r="J146" s="277"/>
      <c r="K146" s="277"/>
    </row>
    <row r="147" spans="1:11" outlineLevel="1" x14ac:dyDescent="0.2">
      <c r="A147" s="261" t="s">
        <v>507</v>
      </c>
      <c r="B147" s="270"/>
      <c r="C147" s="270"/>
      <c r="D147" s="272"/>
      <c r="E147" s="252"/>
      <c r="F147" s="252"/>
      <c r="G147" s="252"/>
      <c r="H147" s="273"/>
      <c r="I147" s="273"/>
      <c r="J147" s="274"/>
      <c r="K147" s="275"/>
    </row>
    <row r="148" spans="1:11" outlineLevel="2" x14ac:dyDescent="0.2">
      <c r="A148" s="267"/>
      <c r="B148" s="277"/>
      <c r="C148" s="277"/>
      <c r="D148" s="278"/>
      <c r="E148" s="250"/>
      <c r="F148" s="250"/>
      <c r="G148" s="251"/>
      <c r="H148" s="287"/>
      <c r="I148" s="277"/>
      <c r="J148" s="277"/>
      <c r="K148" s="277"/>
    </row>
    <row r="149" spans="1:11" outlineLevel="2" x14ac:dyDescent="0.2">
      <c r="A149" s="267"/>
      <c r="B149" s="277"/>
      <c r="C149" s="277"/>
      <c r="D149" s="278"/>
      <c r="E149" s="250"/>
      <c r="F149" s="250"/>
      <c r="G149" s="251"/>
      <c r="H149" s="287"/>
      <c r="I149" s="277"/>
      <c r="J149" s="277"/>
      <c r="K149" s="277"/>
    </row>
    <row r="150" spans="1:11" outlineLevel="2" x14ac:dyDescent="0.2">
      <c r="A150" s="267"/>
      <c r="B150" s="277"/>
      <c r="C150" s="277"/>
      <c r="D150" s="278"/>
      <c r="E150" s="250"/>
      <c r="F150" s="250"/>
      <c r="G150" s="251"/>
      <c r="H150" s="287"/>
      <c r="I150" s="277"/>
      <c r="J150" s="277"/>
      <c r="K150" s="277"/>
    </row>
    <row r="151" spans="1:11" outlineLevel="2" x14ac:dyDescent="0.2">
      <c r="A151" s="267"/>
      <c r="B151" s="277"/>
      <c r="C151" s="277"/>
      <c r="D151" s="278"/>
      <c r="E151" s="250"/>
      <c r="F151" s="250"/>
      <c r="G151" s="251"/>
      <c r="H151" s="287"/>
      <c r="I151" s="277"/>
      <c r="J151" s="277"/>
      <c r="K151" s="277"/>
    </row>
    <row r="152" spans="1:11" outlineLevel="2" x14ac:dyDescent="0.2">
      <c r="A152" s="267"/>
      <c r="B152" s="277"/>
      <c r="C152" s="277"/>
      <c r="D152" s="278"/>
      <c r="E152" s="250"/>
      <c r="F152" s="250"/>
      <c r="G152" s="251"/>
      <c r="H152" s="287"/>
      <c r="I152" s="277"/>
      <c r="J152" s="277"/>
      <c r="K152" s="277"/>
    </row>
    <row r="153" spans="1:11" outlineLevel="2" x14ac:dyDescent="0.2">
      <c r="A153" s="267"/>
      <c r="B153" s="277"/>
      <c r="C153" s="277"/>
      <c r="D153" s="278"/>
      <c r="E153" s="250"/>
      <c r="F153" s="250"/>
      <c r="G153" s="251"/>
      <c r="H153" s="287"/>
      <c r="I153" s="277"/>
      <c r="J153" s="277"/>
      <c r="K153" s="277"/>
    </row>
    <row r="154" spans="1:11" outlineLevel="2" x14ac:dyDescent="0.2">
      <c r="A154" s="267"/>
      <c r="B154" s="277"/>
      <c r="C154" s="277"/>
      <c r="D154" s="278"/>
      <c r="E154" s="250"/>
      <c r="F154" s="250"/>
      <c r="G154" s="251"/>
      <c r="H154" s="287"/>
      <c r="I154" s="277"/>
      <c r="J154" s="277"/>
      <c r="K154" s="277"/>
    </row>
    <row r="155" spans="1:11" outlineLevel="1" x14ac:dyDescent="0.2">
      <c r="A155" s="261" t="s">
        <v>507</v>
      </c>
      <c r="B155" s="270"/>
      <c r="C155" s="270"/>
      <c r="D155" s="272"/>
      <c r="E155" s="252"/>
      <c r="F155" s="252"/>
      <c r="G155" s="252"/>
      <c r="H155" s="273"/>
      <c r="I155" s="273"/>
      <c r="J155" s="274"/>
      <c r="K155" s="275"/>
    </row>
    <row r="156" spans="1:11" outlineLevel="2" x14ac:dyDescent="0.2">
      <c r="A156" s="267"/>
      <c r="B156" s="277"/>
      <c r="C156" s="277"/>
      <c r="D156" s="278"/>
      <c r="E156" s="250"/>
      <c r="F156" s="250"/>
      <c r="G156" s="251"/>
      <c r="H156" s="287"/>
      <c r="I156" s="277"/>
      <c r="J156" s="277"/>
      <c r="K156" s="277"/>
    </row>
    <row r="157" spans="1:11" outlineLevel="2" x14ac:dyDescent="0.2">
      <c r="A157" s="267"/>
      <c r="B157" s="277"/>
      <c r="C157" s="277"/>
      <c r="D157" s="278"/>
      <c r="E157" s="250"/>
      <c r="F157" s="250"/>
      <c r="G157" s="251"/>
      <c r="H157" s="287"/>
      <c r="I157" s="277"/>
      <c r="J157" s="277"/>
      <c r="K157" s="277"/>
    </row>
    <row r="158" spans="1:11" outlineLevel="2" x14ac:dyDescent="0.2">
      <c r="A158" s="267"/>
      <c r="B158" s="277"/>
      <c r="C158" s="277"/>
      <c r="D158" s="278"/>
      <c r="E158" s="250"/>
      <c r="F158" s="250"/>
      <c r="G158" s="251"/>
      <c r="H158" s="287"/>
      <c r="I158" s="277"/>
      <c r="J158" s="277"/>
      <c r="K158" s="277"/>
    </row>
    <row r="159" spans="1:11" outlineLevel="2" x14ac:dyDescent="0.2">
      <c r="A159" s="267"/>
      <c r="B159" s="277"/>
      <c r="C159" s="277"/>
      <c r="D159" s="278"/>
      <c r="E159" s="250"/>
      <c r="F159" s="250"/>
      <c r="G159" s="251"/>
      <c r="H159" s="287"/>
      <c r="I159" s="277"/>
      <c r="J159" s="277"/>
      <c r="K159" s="277"/>
    </row>
    <row r="160" spans="1:11" outlineLevel="2" x14ac:dyDescent="0.2">
      <c r="A160" s="267"/>
      <c r="B160" s="277"/>
      <c r="C160" s="277"/>
      <c r="D160" s="278"/>
      <c r="E160" s="250"/>
      <c r="F160" s="250"/>
      <c r="G160" s="251"/>
      <c r="H160" s="287"/>
      <c r="I160" s="277"/>
      <c r="J160" s="277"/>
      <c r="K160" s="277"/>
    </row>
    <row r="161" spans="1:11" outlineLevel="2" x14ac:dyDescent="0.2">
      <c r="A161" s="267"/>
      <c r="B161" s="277"/>
      <c r="C161" s="277"/>
      <c r="D161" s="278"/>
      <c r="E161" s="250"/>
      <c r="F161" s="250"/>
      <c r="G161" s="251"/>
      <c r="H161" s="287"/>
      <c r="I161" s="277"/>
      <c r="J161" s="277"/>
      <c r="K161" s="277"/>
    </row>
    <row r="162" spans="1:11" outlineLevel="2" x14ac:dyDescent="0.2">
      <c r="A162" s="267"/>
      <c r="B162" s="277"/>
      <c r="C162" s="277"/>
      <c r="D162" s="278"/>
      <c r="E162" s="250"/>
      <c r="F162" s="250"/>
      <c r="G162" s="251"/>
      <c r="H162" s="287"/>
      <c r="I162" s="277"/>
      <c r="J162" s="277"/>
      <c r="K162" s="277"/>
    </row>
    <row r="163" spans="1:11" ht="18" outlineLevel="1" x14ac:dyDescent="0.2">
      <c r="A163" s="261" t="s">
        <v>507</v>
      </c>
      <c r="B163" s="270"/>
      <c r="C163" s="270"/>
      <c r="D163" s="280"/>
      <c r="E163" s="252"/>
      <c r="F163" s="252"/>
      <c r="G163" s="252"/>
      <c r="H163" s="273"/>
      <c r="I163" s="273"/>
      <c r="J163" s="281"/>
      <c r="K163" s="275"/>
    </row>
    <row r="164" spans="1:11" outlineLevel="2" x14ac:dyDescent="0.2">
      <c r="A164" s="267"/>
      <c r="B164" s="277"/>
      <c r="C164" s="277"/>
      <c r="D164" s="278"/>
      <c r="E164" s="250"/>
      <c r="F164" s="250"/>
      <c r="G164" s="255"/>
      <c r="H164" s="287"/>
      <c r="I164" s="277"/>
      <c r="J164" s="277"/>
      <c r="K164" s="277"/>
    </row>
    <row r="165" spans="1:11" outlineLevel="2" x14ac:dyDescent="0.2">
      <c r="A165" s="267"/>
      <c r="B165" s="277"/>
      <c r="C165" s="277"/>
      <c r="D165" s="278"/>
      <c r="E165" s="250"/>
      <c r="F165" s="250"/>
      <c r="G165" s="255"/>
      <c r="H165" s="287"/>
      <c r="I165" s="277"/>
      <c r="J165" s="277"/>
      <c r="K165" s="277"/>
    </row>
    <row r="166" spans="1:11" outlineLevel="2" x14ac:dyDescent="0.2">
      <c r="A166" s="267"/>
      <c r="B166" s="277"/>
      <c r="C166" s="277"/>
      <c r="D166" s="278"/>
      <c r="E166" s="250"/>
      <c r="F166" s="250"/>
      <c r="G166" s="255"/>
      <c r="H166" s="287"/>
      <c r="I166" s="277"/>
      <c r="J166" s="277"/>
      <c r="K166" s="277"/>
    </row>
    <row r="167" spans="1:11" outlineLevel="2" x14ac:dyDescent="0.2">
      <c r="A167" s="267"/>
      <c r="B167" s="277"/>
      <c r="C167" s="277"/>
      <c r="D167" s="278"/>
      <c r="E167" s="250"/>
      <c r="F167" s="250"/>
      <c r="G167" s="255"/>
      <c r="H167" s="287"/>
      <c r="I167" s="277"/>
      <c r="J167" s="277"/>
      <c r="K167" s="277"/>
    </row>
    <row r="168" spans="1:11" outlineLevel="2" x14ac:dyDescent="0.2">
      <c r="A168" s="267"/>
      <c r="B168" s="277"/>
      <c r="C168" s="277"/>
      <c r="D168" s="278"/>
      <c r="E168" s="250"/>
      <c r="F168" s="250"/>
      <c r="G168" s="255"/>
      <c r="H168" s="287"/>
      <c r="I168" s="277"/>
      <c r="J168" s="277"/>
      <c r="K168" s="277"/>
    </row>
    <row r="169" spans="1:11" outlineLevel="2" x14ac:dyDescent="0.2">
      <c r="A169" s="267"/>
      <c r="B169" s="277"/>
      <c r="C169" s="277"/>
      <c r="D169" s="278"/>
      <c r="E169" s="250"/>
      <c r="F169" s="250"/>
      <c r="G169" s="255"/>
      <c r="H169" s="287"/>
      <c r="I169" s="277"/>
      <c r="J169" s="277"/>
      <c r="K169" s="277"/>
    </row>
    <row r="170" spans="1:11" outlineLevel="2" x14ac:dyDescent="0.2">
      <c r="A170" s="267"/>
      <c r="B170" s="277"/>
      <c r="C170" s="277"/>
      <c r="D170" s="278"/>
      <c r="E170" s="250"/>
      <c r="F170" s="250"/>
      <c r="G170" s="255"/>
      <c r="H170" s="287"/>
      <c r="I170" s="277"/>
      <c r="J170" s="277"/>
      <c r="K170" s="277"/>
    </row>
    <row r="171" spans="1:11" outlineLevel="1" x14ac:dyDescent="0.2">
      <c r="A171" s="261" t="s">
        <v>507</v>
      </c>
      <c r="B171" s="270"/>
      <c r="C171" s="270"/>
      <c r="D171" s="272"/>
      <c r="E171" s="252"/>
      <c r="F171" s="252"/>
      <c r="G171" s="252"/>
      <c r="H171" s="273"/>
      <c r="I171" s="273"/>
      <c r="J171" s="274"/>
      <c r="K171" s="275"/>
    </row>
    <row r="172" spans="1:11" outlineLevel="2" x14ac:dyDescent="0.2">
      <c r="A172" s="267"/>
      <c r="B172" s="277"/>
      <c r="C172" s="277"/>
      <c r="D172" s="278"/>
      <c r="E172" s="250"/>
      <c r="F172" s="250"/>
      <c r="G172" s="251"/>
      <c r="H172" s="287"/>
      <c r="I172" s="277"/>
      <c r="J172" s="277"/>
      <c r="K172" s="277"/>
    </row>
    <row r="173" spans="1:11" outlineLevel="2" x14ac:dyDescent="0.2">
      <c r="A173" s="267"/>
      <c r="B173" s="277"/>
      <c r="C173" s="277"/>
      <c r="D173" s="278"/>
      <c r="E173" s="250"/>
      <c r="F173" s="250"/>
      <c r="G173" s="251"/>
      <c r="H173" s="287"/>
      <c r="I173" s="277"/>
      <c r="J173" s="277"/>
      <c r="K173" s="277"/>
    </row>
    <row r="174" spans="1:11" outlineLevel="2" x14ac:dyDescent="0.2">
      <c r="A174" s="267"/>
      <c r="B174" s="277"/>
      <c r="C174" s="277"/>
      <c r="D174" s="278"/>
      <c r="E174" s="250"/>
      <c r="F174" s="250"/>
      <c r="G174" s="251"/>
      <c r="H174" s="287"/>
      <c r="I174" s="277"/>
      <c r="J174" s="277"/>
      <c r="K174" s="277"/>
    </row>
    <row r="175" spans="1:11" outlineLevel="2" x14ac:dyDescent="0.2">
      <c r="A175" s="267"/>
      <c r="B175" s="277"/>
      <c r="C175" s="277"/>
      <c r="D175" s="278"/>
      <c r="E175" s="250"/>
      <c r="F175" s="250"/>
      <c r="G175" s="251"/>
      <c r="H175" s="287"/>
      <c r="I175" s="277"/>
      <c r="J175" s="277"/>
      <c r="K175" s="277"/>
    </row>
    <row r="176" spans="1:11" outlineLevel="2" x14ac:dyDescent="0.2">
      <c r="A176" s="267"/>
      <c r="B176" s="277"/>
      <c r="C176" s="277"/>
      <c r="D176" s="278"/>
      <c r="E176" s="250"/>
      <c r="F176" s="250"/>
      <c r="G176" s="251"/>
      <c r="H176" s="287"/>
      <c r="I176" s="277"/>
      <c r="J176" s="277"/>
      <c r="K176" s="277"/>
    </row>
    <row r="177" spans="1:11" outlineLevel="2" x14ac:dyDescent="0.2">
      <c r="A177" s="267"/>
      <c r="B177" s="277"/>
      <c r="C177" s="277"/>
      <c r="D177" s="278"/>
      <c r="E177" s="250"/>
      <c r="F177" s="250"/>
      <c r="G177" s="251"/>
      <c r="H177" s="287"/>
      <c r="I177" s="277"/>
      <c r="J177" s="277"/>
      <c r="K177" s="277"/>
    </row>
    <row r="178" spans="1:11" outlineLevel="2" x14ac:dyDescent="0.2">
      <c r="A178" s="267"/>
      <c r="B178" s="277"/>
      <c r="C178" s="277"/>
      <c r="D178" s="278"/>
      <c r="E178" s="250"/>
      <c r="F178" s="250"/>
      <c r="G178" s="251"/>
      <c r="H178" s="287"/>
      <c r="I178" s="277"/>
      <c r="J178" s="277"/>
      <c r="K178" s="277"/>
    </row>
    <row r="179" spans="1:11" outlineLevel="1" x14ac:dyDescent="0.2">
      <c r="A179" s="261" t="s">
        <v>507</v>
      </c>
      <c r="B179" s="270"/>
      <c r="C179" s="270"/>
      <c r="D179" s="272"/>
      <c r="E179" s="252"/>
      <c r="F179" s="252"/>
      <c r="G179" s="252"/>
      <c r="H179" s="273"/>
      <c r="I179" s="273"/>
      <c r="J179" s="274"/>
      <c r="K179" s="275"/>
    </row>
    <row r="180" spans="1:11" outlineLevel="2" x14ac:dyDescent="0.2">
      <c r="A180" s="267"/>
      <c r="B180" s="277"/>
      <c r="C180" s="277"/>
      <c r="D180" s="278"/>
      <c r="E180" s="250"/>
      <c r="F180" s="250"/>
      <c r="G180" s="251"/>
      <c r="H180" s="287"/>
      <c r="I180" s="277"/>
      <c r="J180" s="277"/>
      <c r="K180" s="277"/>
    </row>
    <row r="181" spans="1:11" outlineLevel="2" x14ac:dyDescent="0.2">
      <c r="A181" s="267"/>
      <c r="B181" s="277"/>
      <c r="C181" s="277"/>
      <c r="D181" s="278"/>
      <c r="E181" s="250"/>
      <c r="F181" s="250"/>
      <c r="G181" s="251"/>
      <c r="H181" s="287"/>
      <c r="I181" s="277"/>
      <c r="J181" s="277"/>
      <c r="K181" s="277"/>
    </row>
    <row r="182" spans="1:11" outlineLevel="2" x14ac:dyDescent="0.2">
      <c r="A182" s="267"/>
      <c r="B182" s="277"/>
      <c r="C182" s="277"/>
      <c r="D182" s="278"/>
      <c r="E182" s="250"/>
      <c r="F182" s="250"/>
      <c r="G182" s="251"/>
      <c r="H182" s="287"/>
      <c r="I182" s="277"/>
      <c r="J182" s="277"/>
      <c r="K182" s="277"/>
    </row>
    <row r="183" spans="1:11" outlineLevel="2" x14ac:dyDescent="0.2">
      <c r="A183" s="267"/>
      <c r="B183" s="277"/>
      <c r="C183" s="277"/>
      <c r="D183" s="278"/>
      <c r="E183" s="250"/>
      <c r="F183" s="250"/>
      <c r="G183" s="251"/>
      <c r="H183" s="287"/>
      <c r="I183" s="277"/>
      <c r="J183" s="277"/>
      <c r="K183" s="277"/>
    </row>
    <row r="184" spans="1:11" outlineLevel="2" x14ac:dyDescent="0.2">
      <c r="A184" s="267"/>
      <c r="B184" s="277"/>
      <c r="C184" s="277"/>
      <c r="D184" s="278"/>
      <c r="E184" s="250"/>
      <c r="F184" s="250"/>
      <c r="G184" s="251"/>
      <c r="H184" s="287"/>
      <c r="I184" s="277"/>
      <c r="J184" s="277"/>
      <c r="K184" s="277"/>
    </row>
    <row r="185" spans="1:11" outlineLevel="2" x14ac:dyDescent="0.2">
      <c r="A185" s="267"/>
      <c r="B185" s="277"/>
      <c r="C185" s="277"/>
      <c r="D185" s="278"/>
      <c r="E185" s="250"/>
      <c r="F185" s="250"/>
      <c r="G185" s="251"/>
      <c r="H185" s="287"/>
      <c r="I185" s="277"/>
      <c r="J185" s="277"/>
      <c r="K185" s="277"/>
    </row>
    <row r="186" spans="1:11" outlineLevel="2" x14ac:dyDescent="0.2">
      <c r="A186" s="267"/>
      <c r="B186" s="277"/>
      <c r="C186" s="277"/>
      <c r="D186" s="278"/>
      <c r="E186" s="250"/>
      <c r="F186" s="250"/>
      <c r="G186" s="251"/>
      <c r="H186" s="287"/>
      <c r="I186" s="277"/>
      <c r="J186" s="277"/>
      <c r="K186" s="277"/>
    </row>
    <row r="187" spans="1:11" outlineLevel="1" x14ac:dyDescent="0.2">
      <c r="A187" s="261" t="s">
        <v>507</v>
      </c>
      <c r="B187" s="270"/>
      <c r="C187" s="270"/>
      <c r="D187" s="272"/>
      <c r="E187" s="252"/>
      <c r="F187" s="252"/>
      <c r="G187" s="252"/>
      <c r="H187" s="273"/>
      <c r="I187" s="273"/>
      <c r="J187" s="274"/>
      <c r="K187" s="275"/>
    </row>
    <row r="188" spans="1:11" outlineLevel="2" x14ac:dyDescent="0.2">
      <c r="A188" s="267"/>
      <c r="B188" s="277"/>
      <c r="C188" s="277"/>
      <c r="D188" s="278"/>
      <c r="E188" s="250"/>
      <c r="F188" s="250"/>
      <c r="G188" s="251"/>
      <c r="H188" s="287"/>
      <c r="I188" s="277"/>
      <c r="J188" s="277"/>
      <c r="K188" s="277"/>
    </row>
    <row r="189" spans="1:11" outlineLevel="2" x14ac:dyDescent="0.2">
      <c r="A189" s="267"/>
      <c r="B189" s="277"/>
      <c r="C189" s="277"/>
      <c r="D189" s="278"/>
      <c r="E189" s="250"/>
      <c r="F189" s="250"/>
      <c r="G189" s="251"/>
      <c r="H189" s="287"/>
      <c r="I189" s="277"/>
      <c r="J189" s="277"/>
      <c r="K189" s="277"/>
    </row>
    <row r="190" spans="1:11" outlineLevel="2" x14ac:dyDescent="0.2">
      <c r="A190" s="267"/>
      <c r="B190" s="277"/>
      <c r="C190" s="277"/>
      <c r="D190" s="278"/>
      <c r="E190" s="250"/>
      <c r="F190" s="250"/>
      <c r="G190" s="251"/>
      <c r="H190" s="287"/>
      <c r="I190" s="277"/>
      <c r="J190" s="277"/>
      <c r="K190" s="277"/>
    </row>
    <row r="191" spans="1:11" outlineLevel="2" x14ac:dyDescent="0.2">
      <c r="A191" s="267"/>
      <c r="B191" s="277"/>
      <c r="C191" s="277"/>
      <c r="D191" s="278"/>
      <c r="E191" s="250"/>
      <c r="F191" s="250"/>
      <c r="G191" s="251"/>
      <c r="H191" s="287"/>
      <c r="I191" s="277"/>
      <c r="J191" s="277"/>
      <c r="K191" s="277"/>
    </row>
    <row r="192" spans="1:11" outlineLevel="2" x14ac:dyDescent="0.2">
      <c r="A192" s="267"/>
      <c r="B192" s="277"/>
      <c r="C192" s="277"/>
      <c r="D192" s="278"/>
      <c r="E192" s="250"/>
      <c r="F192" s="250"/>
      <c r="G192" s="251"/>
      <c r="H192" s="287"/>
      <c r="I192" s="277"/>
      <c r="J192" s="277"/>
      <c r="K192" s="277"/>
    </row>
    <row r="193" spans="1:11" outlineLevel="2" x14ac:dyDescent="0.2">
      <c r="A193" s="267"/>
      <c r="B193" s="277"/>
      <c r="C193" s="277"/>
      <c r="D193" s="278"/>
      <c r="E193" s="250"/>
      <c r="F193" s="250"/>
      <c r="G193" s="251"/>
      <c r="H193" s="287"/>
      <c r="I193" s="277"/>
      <c r="J193" s="277"/>
      <c r="K193" s="277"/>
    </row>
    <row r="194" spans="1:11" outlineLevel="2" x14ac:dyDescent="0.2">
      <c r="A194" s="267"/>
      <c r="B194" s="277"/>
      <c r="C194" s="277"/>
      <c r="D194" s="278"/>
      <c r="E194" s="250"/>
      <c r="F194" s="250"/>
      <c r="G194" s="251"/>
      <c r="H194" s="287"/>
      <c r="I194" s="277"/>
      <c r="J194" s="277"/>
      <c r="K194" s="277"/>
    </row>
    <row r="195" spans="1:11" outlineLevel="1" x14ac:dyDescent="0.2">
      <c r="A195" s="261" t="s">
        <v>507</v>
      </c>
      <c r="B195" s="270"/>
      <c r="C195" s="270"/>
      <c r="D195" s="272"/>
      <c r="E195" s="252"/>
      <c r="F195" s="252"/>
      <c r="G195" s="252"/>
      <c r="H195" s="273"/>
      <c r="I195" s="273"/>
      <c r="J195" s="274"/>
      <c r="K195" s="275"/>
    </row>
    <row r="196" spans="1:11" outlineLevel="2" x14ac:dyDescent="0.2">
      <c r="A196" s="267"/>
      <c r="B196" s="277"/>
      <c r="C196" s="277"/>
      <c r="D196" s="278"/>
      <c r="E196" s="250"/>
      <c r="F196" s="250"/>
      <c r="G196" s="251"/>
      <c r="H196" s="287"/>
      <c r="I196" s="277"/>
      <c r="J196" s="277"/>
      <c r="K196" s="277"/>
    </row>
    <row r="197" spans="1:11" outlineLevel="2" x14ac:dyDescent="0.2">
      <c r="A197" s="267"/>
      <c r="B197" s="277"/>
      <c r="C197" s="277"/>
      <c r="D197" s="278"/>
      <c r="E197" s="250"/>
      <c r="F197" s="250"/>
      <c r="G197" s="251"/>
      <c r="H197" s="287"/>
      <c r="I197" s="277"/>
      <c r="J197" s="277"/>
      <c r="K197" s="277"/>
    </row>
    <row r="198" spans="1:11" outlineLevel="2" x14ac:dyDescent="0.2">
      <c r="A198" s="267"/>
      <c r="B198" s="277"/>
      <c r="C198" s="277"/>
      <c r="D198" s="278"/>
      <c r="E198" s="250"/>
      <c r="F198" s="250"/>
      <c r="G198" s="251"/>
      <c r="H198" s="287"/>
      <c r="I198" s="277"/>
      <c r="J198" s="277"/>
      <c r="K198" s="277"/>
    </row>
    <row r="199" spans="1:11" outlineLevel="2" x14ac:dyDescent="0.2">
      <c r="A199" s="267"/>
      <c r="B199" s="277"/>
      <c r="C199" s="277"/>
      <c r="D199" s="278"/>
      <c r="E199" s="250"/>
      <c r="F199" s="250"/>
      <c r="G199" s="251"/>
      <c r="H199" s="287"/>
      <c r="I199" s="277"/>
      <c r="J199" s="277"/>
      <c r="K199" s="277"/>
    </row>
    <row r="200" spans="1:11" outlineLevel="2" x14ac:dyDescent="0.2">
      <c r="A200" s="267"/>
      <c r="B200" s="277"/>
      <c r="C200" s="277"/>
      <c r="D200" s="278"/>
      <c r="E200" s="250"/>
      <c r="F200" s="250"/>
      <c r="G200" s="251"/>
      <c r="H200" s="287"/>
      <c r="I200" s="277"/>
      <c r="J200" s="277"/>
      <c r="K200" s="277"/>
    </row>
    <row r="201" spans="1:11" outlineLevel="2" x14ac:dyDescent="0.2">
      <c r="A201" s="267"/>
      <c r="B201" s="277"/>
      <c r="C201" s="277"/>
      <c r="D201" s="278"/>
      <c r="E201" s="250"/>
      <c r="F201" s="250"/>
      <c r="G201" s="251"/>
      <c r="H201" s="287"/>
      <c r="I201" s="277"/>
      <c r="J201" s="277"/>
      <c r="K201" s="277"/>
    </row>
    <row r="202" spans="1:11" outlineLevel="2" x14ac:dyDescent="0.2">
      <c r="A202" s="267"/>
      <c r="B202" s="277"/>
      <c r="C202" s="277"/>
      <c r="D202" s="278"/>
      <c r="E202" s="250"/>
      <c r="F202" s="250"/>
      <c r="G202" s="251"/>
      <c r="H202" s="287"/>
      <c r="I202" s="277"/>
      <c r="J202" s="277"/>
      <c r="K202" s="277"/>
    </row>
    <row r="203" spans="1:11" outlineLevel="1" x14ac:dyDescent="0.2">
      <c r="A203" s="261" t="s">
        <v>507</v>
      </c>
      <c r="B203" s="270"/>
      <c r="C203" s="270"/>
      <c r="D203" s="272"/>
      <c r="E203" s="252"/>
      <c r="F203" s="252"/>
      <c r="G203" s="252"/>
      <c r="H203" s="273"/>
      <c r="I203" s="273"/>
      <c r="J203" s="274"/>
      <c r="K203" s="275"/>
    </row>
    <row r="204" spans="1:11" outlineLevel="2" x14ac:dyDescent="0.2">
      <c r="A204" s="267"/>
      <c r="B204" s="277"/>
      <c r="C204" s="277"/>
      <c r="D204" s="278"/>
      <c r="E204" s="250"/>
      <c r="F204" s="250"/>
      <c r="G204" s="251"/>
      <c r="H204" s="287"/>
      <c r="I204" s="277"/>
      <c r="J204" s="277"/>
      <c r="K204" s="277"/>
    </row>
    <row r="205" spans="1:11" outlineLevel="2" x14ac:dyDescent="0.2">
      <c r="A205" s="267"/>
      <c r="B205" s="277"/>
      <c r="C205" s="277"/>
      <c r="D205" s="278"/>
      <c r="E205" s="250"/>
      <c r="F205" s="250"/>
      <c r="G205" s="251"/>
      <c r="H205" s="287"/>
      <c r="I205" s="277"/>
      <c r="J205" s="277"/>
      <c r="K205" s="277"/>
    </row>
    <row r="206" spans="1:11" outlineLevel="2" x14ac:dyDescent="0.2">
      <c r="A206" s="267"/>
      <c r="B206" s="277"/>
      <c r="C206" s="277"/>
      <c r="D206" s="278"/>
      <c r="E206" s="250"/>
      <c r="F206" s="250"/>
      <c r="G206" s="251"/>
      <c r="H206" s="287"/>
      <c r="I206" s="277"/>
      <c r="J206" s="277"/>
      <c r="K206" s="277"/>
    </row>
    <row r="207" spans="1:11" ht="29.25" customHeight="1" x14ac:dyDescent="0.2">
      <c r="A207" s="254" t="s">
        <v>508</v>
      </c>
      <c r="B207" s="254"/>
      <c r="C207" s="254"/>
      <c r="D207" s="254"/>
      <c r="E207" s="254"/>
      <c r="F207" s="254"/>
      <c r="G207" s="254"/>
      <c r="H207" s="260"/>
      <c r="I207" s="260"/>
      <c r="J207" s="254"/>
      <c r="K207" s="254"/>
    </row>
    <row r="208" spans="1:11" outlineLevel="1" x14ac:dyDescent="0.2">
      <c r="A208" s="261" t="str">
        <f>A$207</f>
        <v>#4</v>
      </c>
      <c r="B208" s="262"/>
      <c r="C208" s="262"/>
      <c r="D208" s="263"/>
      <c r="E208" s="249"/>
      <c r="F208" s="249"/>
      <c r="G208" s="249"/>
      <c r="H208" s="264"/>
      <c r="I208" s="264"/>
      <c r="J208" s="266"/>
      <c r="K208" s="266"/>
    </row>
    <row r="209" spans="1:11" outlineLevel="2" x14ac:dyDescent="0.2">
      <c r="A209" s="267"/>
      <c r="B209" s="268"/>
      <c r="C209" s="268"/>
      <c r="D209" s="269"/>
      <c r="E209" s="256"/>
      <c r="F209" s="256"/>
      <c r="G209" s="257"/>
      <c r="H209" s="286"/>
      <c r="I209" s="268"/>
      <c r="J209" s="268"/>
      <c r="K209" s="268"/>
    </row>
    <row r="210" spans="1:11" outlineLevel="2" x14ac:dyDescent="0.2">
      <c r="A210" s="267"/>
      <c r="B210" s="268"/>
      <c r="C210" s="268"/>
      <c r="D210" s="269"/>
      <c r="E210" s="256"/>
      <c r="F210" s="256"/>
      <c r="G210" s="257"/>
      <c r="H210" s="286"/>
      <c r="I210" s="268"/>
      <c r="J210" s="268"/>
      <c r="K210" s="268"/>
    </row>
    <row r="211" spans="1:11" outlineLevel="2" x14ac:dyDescent="0.2">
      <c r="A211" s="267"/>
      <c r="B211" s="268"/>
      <c r="C211" s="268"/>
      <c r="D211" s="269"/>
      <c r="E211" s="256"/>
      <c r="F211" s="256"/>
      <c r="G211" s="257"/>
      <c r="H211" s="286"/>
      <c r="I211" s="268"/>
      <c r="J211" s="268"/>
      <c r="K211" s="268"/>
    </row>
    <row r="212" spans="1:11" outlineLevel="2" x14ac:dyDescent="0.2">
      <c r="A212" s="267"/>
      <c r="B212" s="268"/>
      <c r="C212" s="268"/>
      <c r="D212" s="269"/>
      <c r="E212" s="256"/>
      <c r="F212" s="256"/>
      <c r="G212" s="257"/>
      <c r="H212" s="286"/>
      <c r="I212" s="268"/>
      <c r="J212" s="268"/>
      <c r="K212" s="268"/>
    </row>
    <row r="213" spans="1:11" outlineLevel="2" x14ac:dyDescent="0.2">
      <c r="A213" s="267"/>
      <c r="B213" s="268"/>
      <c r="C213" s="268"/>
      <c r="D213" s="269"/>
      <c r="E213" s="256"/>
      <c r="F213" s="256"/>
      <c r="G213" s="257"/>
      <c r="H213" s="286"/>
      <c r="I213" s="268"/>
      <c r="J213" s="268"/>
      <c r="K213" s="268"/>
    </row>
    <row r="214" spans="1:11" ht="19.899999999999999" customHeight="1" outlineLevel="1" x14ac:dyDescent="0.2">
      <c r="A214" s="261" t="str">
        <f>A$207</f>
        <v>#4</v>
      </c>
      <c r="B214" s="262"/>
      <c r="C214" s="262"/>
      <c r="D214" s="263"/>
      <c r="E214" s="249"/>
      <c r="F214" s="249"/>
      <c r="G214" s="249"/>
      <c r="H214" s="264"/>
      <c r="I214" s="264"/>
      <c r="J214" s="266"/>
      <c r="K214" s="266"/>
    </row>
    <row r="215" spans="1:11" outlineLevel="2" x14ac:dyDescent="0.2">
      <c r="A215" s="267"/>
      <c r="B215" s="268"/>
      <c r="C215" s="268"/>
      <c r="D215" s="269"/>
      <c r="E215" s="256"/>
      <c r="F215" s="256"/>
      <c r="G215" s="257"/>
      <c r="H215" s="286"/>
      <c r="I215" s="268"/>
      <c r="J215" s="268"/>
      <c r="K215" s="268"/>
    </row>
    <row r="216" spans="1:11" outlineLevel="2" x14ac:dyDescent="0.2">
      <c r="A216" s="267"/>
      <c r="B216" s="268"/>
      <c r="C216" s="268"/>
      <c r="D216" s="269"/>
      <c r="E216" s="256"/>
      <c r="F216" s="256"/>
      <c r="G216" s="257"/>
      <c r="H216" s="286"/>
      <c r="I216" s="268"/>
      <c r="J216" s="268"/>
      <c r="K216" s="268"/>
    </row>
    <row r="217" spans="1:11" outlineLevel="2" x14ac:dyDescent="0.2">
      <c r="A217" s="267"/>
      <c r="B217" s="268"/>
      <c r="C217" s="268"/>
      <c r="D217" s="269"/>
      <c r="E217" s="256"/>
      <c r="F217" s="256"/>
      <c r="G217" s="257"/>
      <c r="H217" s="286"/>
      <c r="I217" s="268"/>
      <c r="J217" s="268"/>
      <c r="K217" s="268"/>
    </row>
    <row r="218" spans="1:11" outlineLevel="2" x14ac:dyDescent="0.2">
      <c r="A218" s="267"/>
      <c r="B218" s="268"/>
      <c r="C218" s="268"/>
      <c r="D218" s="269"/>
      <c r="E218" s="256"/>
      <c r="F218" s="256"/>
      <c r="G218" s="257"/>
      <c r="H218" s="286"/>
      <c r="I218" s="268"/>
      <c r="J218" s="268"/>
      <c r="K218" s="268"/>
    </row>
    <row r="219" spans="1:11" outlineLevel="2" x14ac:dyDescent="0.2">
      <c r="A219" s="267"/>
      <c r="B219" s="268"/>
      <c r="C219" s="268"/>
      <c r="D219" s="269"/>
      <c r="E219" s="256"/>
      <c r="F219" s="256"/>
      <c r="G219" s="257"/>
      <c r="H219" s="286"/>
      <c r="I219" s="268"/>
      <c r="J219" s="268"/>
      <c r="K219" s="268"/>
    </row>
    <row r="220" spans="1:11" ht="19.899999999999999" customHeight="1" outlineLevel="1" x14ac:dyDescent="0.2">
      <c r="A220" s="261" t="str">
        <f>A$207</f>
        <v>#4</v>
      </c>
      <c r="B220" s="262"/>
      <c r="C220" s="262"/>
      <c r="D220" s="263"/>
      <c r="E220" s="249"/>
      <c r="F220" s="249"/>
      <c r="G220" s="249"/>
      <c r="H220" s="264"/>
      <c r="I220" s="264"/>
      <c r="J220" s="266"/>
      <c r="K220" s="266"/>
    </row>
    <row r="221" spans="1:11" outlineLevel="2" x14ac:dyDescent="0.2">
      <c r="A221" s="267"/>
      <c r="B221" s="268"/>
      <c r="C221" s="268"/>
      <c r="D221" s="269"/>
      <c r="E221" s="256"/>
      <c r="F221" s="256"/>
      <c r="G221" s="257"/>
      <c r="H221" s="286"/>
      <c r="I221" s="268"/>
      <c r="J221" s="268"/>
      <c r="K221" s="268"/>
    </row>
    <row r="222" spans="1:11" outlineLevel="2" x14ac:dyDescent="0.2">
      <c r="A222" s="267"/>
      <c r="B222" s="268"/>
      <c r="C222" s="268"/>
      <c r="D222" s="269"/>
      <c r="E222" s="256"/>
      <c r="F222" s="256"/>
      <c r="G222" s="257"/>
      <c r="H222" s="286"/>
      <c r="I222" s="268"/>
      <c r="J222" s="268"/>
      <c r="K222" s="268"/>
    </row>
    <row r="223" spans="1:11" outlineLevel="2" x14ac:dyDescent="0.2">
      <c r="A223" s="267"/>
      <c r="B223" s="268"/>
      <c r="C223" s="268"/>
      <c r="D223" s="269"/>
      <c r="E223" s="256"/>
      <c r="F223" s="256"/>
      <c r="G223" s="257"/>
      <c r="H223" s="286"/>
      <c r="I223" s="268"/>
      <c r="J223" s="268"/>
      <c r="K223" s="268"/>
    </row>
    <row r="224" spans="1:11" outlineLevel="2" x14ac:dyDescent="0.2">
      <c r="A224" s="267"/>
      <c r="B224" s="268"/>
      <c r="C224" s="268"/>
      <c r="D224" s="269"/>
      <c r="E224" s="256"/>
      <c r="F224" s="256"/>
      <c r="G224" s="257"/>
      <c r="H224" s="286"/>
      <c r="I224" s="268"/>
      <c r="J224" s="268"/>
      <c r="K224" s="268"/>
    </row>
    <row r="225" spans="1:11" outlineLevel="2" x14ac:dyDescent="0.2">
      <c r="A225" s="267"/>
      <c r="B225" s="268"/>
      <c r="C225" s="268"/>
      <c r="D225" s="269"/>
      <c r="E225" s="256"/>
      <c r="F225" s="256"/>
      <c r="G225" s="257"/>
      <c r="H225" s="286"/>
      <c r="I225" s="268"/>
      <c r="J225" s="268"/>
      <c r="K225" s="268"/>
    </row>
    <row r="226" spans="1:11" ht="19.899999999999999" customHeight="1" outlineLevel="1" x14ac:dyDescent="0.2">
      <c r="A226" s="261" t="str">
        <f>A$207</f>
        <v>#4</v>
      </c>
      <c r="B226" s="262"/>
      <c r="C226" s="262"/>
      <c r="D226" s="263"/>
      <c r="E226" s="249"/>
      <c r="F226" s="249"/>
      <c r="G226" s="249"/>
      <c r="H226" s="264"/>
      <c r="I226" s="264"/>
      <c r="J226" s="266"/>
      <c r="K226" s="266"/>
    </row>
    <row r="227" spans="1:11" outlineLevel="2" x14ac:dyDescent="0.2">
      <c r="A227" s="267"/>
      <c r="B227" s="268"/>
      <c r="C227" s="268"/>
      <c r="D227" s="269"/>
      <c r="E227" s="256"/>
      <c r="F227" s="256"/>
      <c r="G227" s="257"/>
      <c r="H227" s="286"/>
      <c r="I227" s="268"/>
      <c r="J227" s="268"/>
      <c r="K227" s="268"/>
    </row>
    <row r="228" spans="1:11" outlineLevel="2" x14ac:dyDescent="0.2">
      <c r="A228" s="267"/>
      <c r="B228" s="268"/>
      <c r="C228" s="268"/>
      <c r="D228" s="269"/>
      <c r="E228" s="256"/>
      <c r="F228" s="256"/>
      <c r="G228" s="257"/>
      <c r="H228" s="286"/>
      <c r="I228" s="268"/>
      <c r="J228" s="268"/>
      <c r="K228" s="268"/>
    </row>
    <row r="229" spans="1:11" outlineLevel="2" x14ac:dyDescent="0.2">
      <c r="A229" s="267"/>
      <c r="B229" s="268"/>
      <c r="C229" s="268"/>
      <c r="D229" s="269"/>
      <c r="E229" s="256"/>
      <c r="F229" s="256"/>
      <c r="G229" s="257"/>
      <c r="H229" s="286"/>
      <c r="I229" s="268"/>
      <c r="J229" s="268"/>
      <c r="K229" s="268"/>
    </row>
    <row r="230" spans="1:11" outlineLevel="2" x14ac:dyDescent="0.2">
      <c r="A230" s="267"/>
      <c r="B230" s="268"/>
      <c r="C230" s="268"/>
      <c r="D230" s="269"/>
      <c r="E230" s="256"/>
      <c r="F230" s="256"/>
      <c r="G230" s="257"/>
      <c r="H230" s="286"/>
      <c r="I230" s="268"/>
      <c r="J230" s="268"/>
      <c r="K230" s="268"/>
    </row>
    <row r="231" spans="1:11" outlineLevel="2" x14ac:dyDescent="0.2">
      <c r="A231" s="267"/>
      <c r="B231" s="268"/>
      <c r="C231" s="268"/>
      <c r="D231" s="269"/>
      <c r="E231" s="256"/>
      <c r="F231" s="256"/>
      <c r="G231" s="257"/>
      <c r="H231" s="286"/>
      <c r="I231" s="268"/>
      <c r="J231" s="268"/>
      <c r="K231" s="268"/>
    </row>
    <row r="232" spans="1:11" ht="19.899999999999999" customHeight="1" outlineLevel="1" x14ac:dyDescent="0.2">
      <c r="A232" s="261" t="str">
        <f>A$207</f>
        <v>#4</v>
      </c>
      <c r="B232" s="262"/>
      <c r="C232" s="262"/>
      <c r="D232" s="263"/>
      <c r="E232" s="249"/>
      <c r="F232" s="249"/>
      <c r="G232" s="249"/>
      <c r="H232" s="264"/>
      <c r="I232" s="264"/>
      <c r="J232" s="266"/>
      <c r="K232" s="266"/>
    </row>
    <row r="233" spans="1:11" outlineLevel="2" x14ac:dyDescent="0.2">
      <c r="A233" s="267"/>
      <c r="B233" s="268"/>
      <c r="C233" s="268"/>
      <c r="D233" s="269"/>
      <c r="E233" s="256"/>
      <c r="F233" s="256"/>
      <c r="G233" s="257"/>
      <c r="H233" s="286"/>
      <c r="I233" s="268"/>
      <c r="J233" s="268"/>
      <c r="K233" s="268"/>
    </row>
    <row r="234" spans="1:11" outlineLevel="2" x14ac:dyDescent="0.2">
      <c r="A234" s="267"/>
      <c r="B234" s="268"/>
      <c r="C234" s="268"/>
      <c r="D234" s="269"/>
      <c r="E234" s="256"/>
      <c r="F234" s="256"/>
      <c r="G234" s="257"/>
      <c r="H234" s="286"/>
      <c r="I234" s="268"/>
      <c r="J234" s="268"/>
      <c r="K234" s="268"/>
    </row>
    <row r="235" spans="1:11" outlineLevel="2" x14ac:dyDescent="0.2">
      <c r="A235" s="267"/>
      <c r="B235" s="268"/>
      <c r="C235" s="268"/>
      <c r="D235" s="269"/>
      <c r="E235" s="256"/>
      <c r="F235" s="256"/>
      <c r="G235" s="257"/>
      <c r="H235" s="286"/>
      <c r="I235" s="268"/>
      <c r="J235" s="268"/>
      <c r="K235" s="268"/>
    </row>
    <row r="236" spans="1:11" outlineLevel="2" x14ac:dyDescent="0.2">
      <c r="A236" s="267"/>
      <c r="B236" s="268"/>
      <c r="C236" s="268"/>
      <c r="D236" s="269"/>
      <c r="E236" s="256"/>
      <c r="F236" s="256"/>
      <c r="G236" s="257"/>
      <c r="H236" s="286"/>
      <c r="I236" s="268"/>
      <c r="J236" s="268"/>
      <c r="K236" s="268"/>
    </row>
    <row r="237" spans="1:11" outlineLevel="2" x14ac:dyDescent="0.2">
      <c r="A237" s="267"/>
      <c r="B237" s="268"/>
      <c r="C237" s="268"/>
      <c r="D237" s="269"/>
      <c r="E237" s="256"/>
      <c r="F237" s="256"/>
      <c r="G237" s="257"/>
      <c r="H237" s="286"/>
      <c r="I237" s="268"/>
      <c r="J237" s="268"/>
      <c r="K237" s="268"/>
    </row>
    <row r="238" spans="1:11" ht="19.899999999999999" customHeight="1" outlineLevel="1" x14ac:dyDescent="0.2">
      <c r="A238" s="261" t="str">
        <f>A$207</f>
        <v>#4</v>
      </c>
      <c r="B238" s="262"/>
      <c r="C238" s="262"/>
      <c r="D238" s="263"/>
      <c r="E238" s="249"/>
      <c r="F238" s="249"/>
      <c r="G238" s="249"/>
      <c r="H238" s="264"/>
      <c r="I238" s="264"/>
      <c r="J238" s="266"/>
      <c r="K238" s="266"/>
    </row>
    <row r="239" spans="1:11" outlineLevel="2" x14ac:dyDescent="0.2">
      <c r="A239" s="267"/>
      <c r="B239" s="268"/>
      <c r="C239" s="268"/>
      <c r="D239" s="269"/>
      <c r="E239" s="256"/>
      <c r="F239" s="256"/>
      <c r="G239" s="257"/>
      <c r="H239" s="286"/>
      <c r="I239" s="268"/>
      <c r="J239" s="268"/>
      <c r="K239" s="268"/>
    </row>
    <row r="240" spans="1:11" outlineLevel="2" x14ac:dyDescent="0.2">
      <c r="A240" s="267"/>
      <c r="B240" s="268"/>
      <c r="C240" s="268"/>
      <c r="D240" s="269"/>
      <c r="E240" s="256"/>
      <c r="F240" s="256"/>
      <c r="G240" s="257"/>
      <c r="H240" s="286"/>
      <c r="I240" s="268"/>
      <c r="J240" s="268"/>
      <c r="K240" s="268"/>
    </row>
    <row r="241" spans="1:11" outlineLevel="2" x14ac:dyDescent="0.2">
      <c r="A241" s="267"/>
      <c r="B241" s="268"/>
      <c r="C241" s="268"/>
      <c r="D241" s="269"/>
      <c r="E241" s="256"/>
      <c r="F241" s="256"/>
      <c r="G241" s="257"/>
      <c r="H241" s="286"/>
      <c r="I241" s="268"/>
      <c r="J241" s="268"/>
      <c r="K241" s="268"/>
    </row>
    <row r="242" spans="1:11" outlineLevel="2" x14ac:dyDescent="0.2">
      <c r="A242" s="267"/>
      <c r="B242" s="268"/>
      <c r="C242" s="268"/>
      <c r="D242" s="269"/>
      <c r="E242" s="256"/>
      <c r="F242" s="256"/>
      <c r="G242" s="257"/>
      <c r="H242" s="286"/>
      <c r="I242" s="268"/>
      <c r="J242" s="268"/>
      <c r="K242" s="268"/>
    </row>
    <row r="243" spans="1:11" outlineLevel="2" x14ac:dyDescent="0.2">
      <c r="A243" s="267"/>
      <c r="B243" s="268"/>
      <c r="C243" s="268"/>
      <c r="D243" s="269"/>
      <c r="E243" s="256"/>
      <c r="F243" s="256"/>
      <c r="G243" s="257"/>
      <c r="H243" s="286"/>
      <c r="I243" s="268"/>
      <c r="J243" s="268"/>
      <c r="K243" s="268"/>
    </row>
    <row r="244" spans="1:11" ht="19.899999999999999" customHeight="1" outlineLevel="1" x14ac:dyDescent="0.2">
      <c r="A244" s="261" t="str">
        <f>A$207</f>
        <v>#4</v>
      </c>
      <c r="B244" s="262"/>
      <c r="C244" s="262"/>
      <c r="D244" s="263"/>
      <c r="E244" s="249"/>
      <c r="F244" s="249"/>
      <c r="G244" s="249"/>
      <c r="H244" s="264"/>
      <c r="I244" s="264"/>
      <c r="J244" s="266"/>
      <c r="K244" s="266"/>
    </row>
    <row r="245" spans="1:11" outlineLevel="2" x14ac:dyDescent="0.2">
      <c r="A245" s="267"/>
      <c r="B245" s="268"/>
      <c r="C245" s="268"/>
      <c r="D245" s="269"/>
      <c r="E245" s="256"/>
      <c r="F245" s="256"/>
      <c r="G245" s="257"/>
      <c r="H245" s="286"/>
      <c r="I245" s="268"/>
      <c r="J245" s="268"/>
      <c r="K245" s="268"/>
    </row>
    <row r="246" spans="1:11" outlineLevel="2" x14ac:dyDescent="0.2">
      <c r="A246" s="267"/>
      <c r="B246" s="268"/>
      <c r="C246" s="268"/>
      <c r="D246" s="269"/>
      <c r="E246" s="256"/>
      <c r="F246" s="256"/>
      <c r="G246" s="257"/>
      <c r="H246" s="286"/>
      <c r="I246" s="268"/>
      <c r="J246" s="268"/>
      <c r="K246" s="268"/>
    </row>
    <row r="247" spans="1:11" outlineLevel="2" x14ac:dyDescent="0.2">
      <c r="A247" s="267"/>
      <c r="B247" s="268"/>
      <c r="C247" s="268"/>
      <c r="D247" s="269"/>
      <c r="E247" s="256"/>
      <c r="F247" s="256"/>
      <c r="G247" s="257"/>
      <c r="H247" s="286"/>
      <c r="I247" s="268"/>
      <c r="J247" s="268"/>
      <c r="K247" s="268"/>
    </row>
    <row r="248" spans="1:11" outlineLevel="2" x14ac:dyDescent="0.2">
      <c r="A248" s="267"/>
      <c r="B248" s="268"/>
      <c r="C248" s="268"/>
      <c r="D248" s="269"/>
      <c r="E248" s="256"/>
      <c r="F248" s="256"/>
      <c r="G248" s="257"/>
      <c r="H248" s="286"/>
      <c r="I248" s="268"/>
      <c r="J248" s="268"/>
      <c r="K248" s="268"/>
    </row>
    <row r="249" spans="1:11" outlineLevel="2" x14ac:dyDescent="0.2">
      <c r="A249" s="267"/>
      <c r="B249" s="268"/>
      <c r="C249" s="268"/>
      <c r="D249" s="269"/>
      <c r="E249" s="256"/>
      <c r="F249" s="256"/>
      <c r="G249" s="257"/>
      <c r="H249" s="286"/>
      <c r="I249" s="268"/>
      <c r="J249" s="268"/>
      <c r="K249" s="268"/>
    </row>
    <row r="250" spans="1:11" ht="19.899999999999999" customHeight="1" outlineLevel="1" x14ac:dyDescent="0.2">
      <c r="A250" s="261" t="str">
        <f>A$207</f>
        <v>#4</v>
      </c>
      <c r="B250" s="262"/>
      <c r="C250" s="262"/>
      <c r="D250" s="263"/>
      <c r="E250" s="249"/>
      <c r="F250" s="249"/>
      <c r="G250" s="249"/>
      <c r="H250" s="264"/>
      <c r="I250" s="264"/>
      <c r="J250" s="266"/>
      <c r="K250" s="266"/>
    </row>
    <row r="251" spans="1:11" outlineLevel="2" x14ac:dyDescent="0.2">
      <c r="A251" s="267"/>
      <c r="B251" s="268"/>
      <c r="C251" s="268"/>
      <c r="D251" s="269"/>
      <c r="E251" s="256"/>
      <c r="F251" s="256"/>
      <c r="G251" s="257"/>
      <c r="H251" s="286"/>
      <c r="I251" s="268"/>
      <c r="J251" s="268"/>
      <c r="K251" s="268"/>
    </row>
    <row r="252" spans="1:11" outlineLevel="2" x14ac:dyDescent="0.2">
      <c r="A252" s="267"/>
      <c r="B252" s="268"/>
      <c r="C252" s="268"/>
      <c r="D252" s="269"/>
      <c r="E252" s="256"/>
      <c r="F252" s="256"/>
      <c r="G252" s="257"/>
      <c r="H252" s="286"/>
      <c r="I252" s="268"/>
      <c r="J252" s="268"/>
      <c r="K252" s="268"/>
    </row>
    <row r="253" spans="1:11" outlineLevel="2" x14ac:dyDescent="0.2">
      <c r="A253" s="267"/>
      <c r="B253" s="268"/>
      <c r="C253" s="268"/>
      <c r="D253" s="269"/>
      <c r="E253" s="256"/>
      <c r="F253" s="256"/>
      <c r="G253" s="257"/>
      <c r="H253" s="286"/>
      <c r="I253" s="268"/>
      <c r="J253" s="268"/>
      <c r="K253" s="268"/>
    </row>
    <row r="254" spans="1:11" outlineLevel="2" x14ac:dyDescent="0.2">
      <c r="A254" s="267"/>
      <c r="B254" s="268"/>
      <c r="C254" s="268"/>
      <c r="D254" s="269"/>
      <c r="E254" s="256"/>
      <c r="F254" s="256"/>
      <c r="G254" s="257"/>
      <c r="H254" s="286"/>
      <c r="I254" s="268"/>
      <c r="J254" s="268"/>
      <c r="K254" s="268"/>
    </row>
    <row r="255" spans="1:11" outlineLevel="2" x14ac:dyDescent="0.2">
      <c r="A255" s="267"/>
      <c r="B255" s="268"/>
      <c r="C255" s="268"/>
      <c r="D255" s="269"/>
      <c r="E255" s="256"/>
      <c r="F255" s="256"/>
      <c r="G255" s="257"/>
      <c r="H255" s="286"/>
      <c r="I255" s="268"/>
      <c r="J255" s="268"/>
      <c r="K255" s="268"/>
    </row>
    <row r="256" spans="1:11" ht="19.899999999999999" customHeight="1" outlineLevel="1" x14ac:dyDescent="0.2">
      <c r="A256" s="261" t="str">
        <f>A$207</f>
        <v>#4</v>
      </c>
      <c r="B256" s="262"/>
      <c r="C256" s="262"/>
      <c r="D256" s="263"/>
      <c r="E256" s="249"/>
      <c r="F256" s="249"/>
      <c r="G256" s="249"/>
      <c r="H256" s="264"/>
      <c r="I256" s="264"/>
      <c r="J256" s="266"/>
      <c r="K256" s="266"/>
    </row>
    <row r="257" spans="1:11" outlineLevel="2" x14ac:dyDescent="0.2">
      <c r="A257" s="267"/>
      <c r="B257" s="268"/>
      <c r="C257" s="268"/>
      <c r="D257" s="269"/>
      <c r="E257" s="256"/>
      <c r="F257" s="256"/>
      <c r="G257" s="257"/>
      <c r="H257" s="286"/>
      <c r="I257" s="268"/>
      <c r="J257" s="268"/>
      <c r="K257" s="268"/>
    </row>
    <row r="258" spans="1:11" outlineLevel="2" x14ac:dyDescent="0.2">
      <c r="A258" s="267"/>
      <c r="B258" s="268"/>
      <c r="C258" s="268"/>
      <c r="D258" s="269"/>
      <c r="E258" s="256"/>
      <c r="F258" s="256"/>
      <c r="G258" s="257"/>
      <c r="H258" s="286"/>
      <c r="I258" s="268"/>
      <c r="J258" s="268"/>
      <c r="K258" s="268"/>
    </row>
    <row r="259" spans="1:11" outlineLevel="2" x14ac:dyDescent="0.2">
      <c r="A259" s="267"/>
      <c r="B259" s="268"/>
      <c r="C259" s="268"/>
      <c r="D259" s="269"/>
      <c r="E259" s="256"/>
      <c r="F259" s="256"/>
      <c r="G259" s="257"/>
      <c r="H259" s="286"/>
      <c r="I259" s="268"/>
      <c r="J259" s="268"/>
      <c r="K259" s="268"/>
    </row>
    <row r="260" spans="1:11" outlineLevel="2" x14ac:dyDescent="0.2">
      <c r="A260" s="267"/>
      <c r="B260" s="268"/>
      <c r="C260" s="268"/>
      <c r="D260" s="269"/>
      <c r="E260" s="256"/>
      <c r="F260" s="256"/>
      <c r="G260" s="257"/>
      <c r="H260" s="286"/>
      <c r="I260" s="268"/>
      <c r="J260" s="268"/>
      <c r="K260" s="268"/>
    </row>
    <row r="261" spans="1:11" outlineLevel="2" x14ac:dyDescent="0.2">
      <c r="A261" s="267"/>
      <c r="B261" s="268"/>
      <c r="C261" s="268"/>
      <c r="D261" s="269"/>
      <c r="E261" s="256"/>
      <c r="F261" s="256"/>
      <c r="G261" s="257"/>
      <c r="H261" s="286"/>
      <c r="I261" s="268"/>
      <c r="J261" s="268"/>
      <c r="K261" s="268"/>
    </row>
    <row r="262" spans="1:11" ht="19.899999999999999" customHeight="1" outlineLevel="1" x14ac:dyDescent="0.2">
      <c r="A262" s="261" t="str">
        <f>A$207</f>
        <v>#4</v>
      </c>
      <c r="B262" s="262"/>
      <c r="C262" s="262"/>
      <c r="D262" s="263"/>
      <c r="E262" s="249"/>
      <c r="F262" s="249"/>
      <c r="G262" s="249"/>
      <c r="H262" s="264"/>
      <c r="I262" s="264"/>
      <c r="J262" s="266"/>
      <c r="K262" s="266"/>
    </row>
    <row r="263" spans="1:11" outlineLevel="2" x14ac:dyDescent="0.2">
      <c r="A263" s="267"/>
      <c r="B263" s="268"/>
      <c r="C263" s="268"/>
      <c r="D263" s="269"/>
      <c r="E263" s="256"/>
      <c r="F263" s="256"/>
      <c r="G263" s="257"/>
      <c r="H263" s="286"/>
      <c r="I263" s="268"/>
      <c r="J263" s="268"/>
      <c r="K263" s="268"/>
    </row>
    <row r="264" spans="1:11" outlineLevel="2" x14ac:dyDescent="0.2">
      <c r="A264" s="267"/>
      <c r="B264" s="268"/>
      <c r="C264" s="268"/>
      <c r="D264" s="269"/>
      <c r="E264" s="256"/>
      <c r="F264" s="256"/>
      <c r="G264" s="257"/>
      <c r="H264" s="286"/>
      <c r="I264" s="268"/>
      <c r="J264" s="268"/>
      <c r="K264" s="268"/>
    </row>
    <row r="265" spans="1:11" outlineLevel="2" x14ac:dyDescent="0.2">
      <c r="A265" s="267"/>
      <c r="B265" s="268"/>
      <c r="C265" s="268"/>
      <c r="D265" s="269"/>
      <c r="E265" s="256"/>
      <c r="F265" s="256"/>
      <c r="G265" s="257"/>
      <c r="H265" s="286"/>
      <c r="I265" s="268"/>
      <c r="J265" s="268"/>
      <c r="K265" s="268"/>
    </row>
    <row r="266" spans="1:11" outlineLevel="2" x14ac:dyDescent="0.2">
      <c r="A266" s="267"/>
      <c r="B266" s="268"/>
      <c r="C266" s="268"/>
      <c r="D266" s="269"/>
      <c r="E266" s="256"/>
      <c r="F266" s="256"/>
      <c r="G266" s="257"/>
      <c r="H266" s="286"/>
      <c r="I266" s="268"/>
      <c r="J266" s="268"/>
      <c r="K266" s="268"/>
    </row>
    <row r="267" spans="1:11" outlineLevel="2" x14ac:dyDescent="0.2">
      <c r="A267" s="267"/>
      <c r="B267" s="268"/>
      <c r="C267" s="268"/>
      <c r="D267" s="269"/>
      <c r="E267" s="256"/>
      <c r="F267" s="256"/>
      <c r="G267" s="257"/>
      <c r="H267" s="286"/>
      <c r="I267" s="268"/>
      <c r="J267" s="268"/>
      <c r="K267" s="268"/>
    </row>
    <row r="268" spans="1:11" ht="19.899999999999999" customHeight="1" outlineLevel="1" x14ac:dyDescent="0.2">
      <c r="A268" s="261" t="str">
        <f>A$207</f>
        <v>#4</v>
      </c>
      <c r="B268" s="262"/>
      <c r="C268" s="262"/>
      <c r="D268" s="263"/>
      <c r="E268" s="249"/>
      <c r="F268" s="249"/>
      <c r="G268" s="249"/>
      <c r="H268" s="264"/>
      <c r="I268" s="264"/>
      <c r="J268" s="266"/>
      <c r="K268" s="266"/>
    </row>
    <row r="269" spans="1:11" outlineLevel="2" x14ac:dyDescent="0.2">
      <c r="A269" s="267"/>
      <c r="B269" s="268"/>
      <c r="C269" s="268"/>
      <c r="D269" s="269"/>
      <c r="E269" s="256"/>
      <c r="F269" s="256"/>
      <c r="G269" s="257"/>
      <c r="H269" s="286"/>
      <c r="I269" s="268"/>
      <c r="J269" s="268"/>
      <c r="K269" s="268"/>
    </row>
    <row r="270" spans="1:11" outlineLevel="2" x14ac:dyDescent="0.2">
      <c r="A270" s="267"/>
      <c r="B270" s="268"/>
      <c r="C270" s="268"/>
      <c r="D270" s="269"/>
      <c r="E270" s="256"/>
      <c r="F270" s="256"/>
      <c r="G270" s="257"/>
      <c r="H270" s="286"/>
      <c r="I270" s="268"/>
      <c r="J270" s="268"/>
      <c r="K270" s="268"/>
    </row>
    <row r="271" spans="1:11" outlineLevel="2" x14ac:dyDescent="0.2">
      <c r="A271" s="267"/>
      <c r="B271" s="268"/>
      <c r="C271" s="268"/>
      <c r="D271" s="269"/>
      <c r="E271" s="256"/>
      <c r="F271" s="256"/>
      <c r="G271" s="257"/>
      <c r="H271" s="286"/>
      <c r="I271" s="268"/>
      <c r="J271" s="268"/>
      <c r="K271" s="268"/>
    </row>
    <row r="272" spans="1:11" outlineLevel="2" x14ac:dyDescent="0.2">
      <c r="A272" s="267"/>
      <c r="B272" s="268"/>
      <c r="C272" s="268"/>
      <c r="D272" s="269"/>
      <c r="E272" s="256"/>
      <c r="F272" s="256"/>
      <c r="G272" s="257"/>
      <c r="H272" s="286"/>
      <c r="I272" s="268"/>
      <c r="J272" s="268"/>
      <c r="K272" s="268"/>
    </row>
    <row r="273" spans="1:11" outlineLevel="2" x14ac:dyDescent="0.2">
      <c r="A273" s="267"/>
      <c r="B273" s="268"/>
      <c r="C273" s="268"/>
      <c r="D273" s="269"/>
      <c r="E273" s="256"/>
      <c r="F273" s="256"/>
      <c r="G273" s="257"/>
      <c r="H273" s="286"/>
      <c r="I273" s="268"/>
      <c r="J273" s="268"/>
      <c r="K273" s="268"/>
    </row>
    <row r="274" spans="1:11" ht="19.899999999999999" customHeight="1" outlineLevel="1" x14ac:dyDescent="0.2">
      <c r="A274" s="261" t="str">
        <f>A$207</f>
        <v>#4</v>
      </c>
      <c r="B274" s="262"/>
      <c r="C274" s="262"/>
      <c r="D274" s="263"/>
      <c r="E274" s="249"/>
      <c r="F274" s="249"/>
      <c r="G274" s="249"/>
      <c r="H274" s="264"/>
      <c r="I274" s="264"/>
      <c r="J274" s="266"/>
      <c r="K274" s="266"/>
    </row>
    <row r="275" spans="1:11" outlineLevel="2" x14ac:dyDescent="0.2">
      <c r="A275" s="267"/>
      <c r="B275" s="268"/>
      <c r="C275" s="268"/>
      <c r="D275" s="269"/>
      <c r="E275" s="256"/>
      <c r="F275" s="256"/>
      <c r="G275" s="257"/>
      <c r="H275" s="286"/>
      <c r="I275" s="268"/>
      <c r="J275" s="268"/>
      <c r="K275" s="268"/>
    </row>
    <row r="276" spans="1:11" outlineLevel="2" x14ac:dyDescent="0.2">
      <c r="A276" s="267"/>
      <c r="B276" s="268"/>
      <c r="C276" s="268"/>
      <c r="D276" s="269"/>
      <c r="E276" s="256"/>
      <c r="F276" s="256"/>
      <c r="G276" s="257"/>
      <c r="H276" s="286"/>
      <c r="I276" s="268"/>
      <c r="J276" s="268"/>
      <c r="K276" s="268"/>
    </row>
    <row r="277" spans="1:11" outlineLevel="2" x14ac:dyDescent="0.2">
      <c r="A277" s="267"/>
      <c r="B277" s="268"/>
      <c r="C277" s="268"/>
      <c r="D277" s="269"/>
      <c r="E277" s="256"/>
      <c r="F277" s="256"/>
      <c r="G277" s="257"/>
      <c r="H277" s="286"/>
      <c r="I277" s="268"/>
      <c r="J277" s="268"/>
      <c r="K277" s="268"/>
    </row>
    <row r="278" spans="1:11" outlineLevel="2" x14ac:dyDescent="0.2">
      <c r="A278" s="267"/>
      <c r="B278" s="268"/>
      <c r="C278" s="268"/>
      <c r="D278" s="269"/>
      <c r="E278" s="256"/>
      <c r="F278" s="256"/>
      <c r="G278" s="257"/>
      <c r="H278" s="286"/>
      <c r="I278" s="268"/>
      <c r="J278" s="268"/>
      <c r="K278" s="268"/>
    </row>
    <row r="279" spans="1:11" outlineLevel="2" x14ac:dyDescent="0.2">
      <c r="A279" s="267"/>
      <c r="B279" s="268"/>
      <c r="C279" s="268"/>
      <c r="D279" s="269"/>
      <c r="E279" s="256"/>
      <c r="F279" s="256"/>
      <c r="G279" s="257"/>
      <c r="H279" s="286"/>
      <c r="I279" s="268"/>
      <c r="J279" s="268"/>
      <c r="K279" s="268"/>
    </row>
    <row r="280" spans="1:11" ht="29.25" customHeight="1" x14ac:dyDescent="0.2">
      <c r="A280" s="254" t="s">
        <v>509</v>
      </c>
      <c r="B280" s="254"/>
      <c r="C280" s="254"/>
      <c r="D280" s="254"/>
      <c r="E280" s="254"/>
      <c r="F280" s="254"/>
      <c r="G280" s="254"/>
      <c r="H280" s="260"/>
      <c r="I280" s="260"/>
      <c r="J280" s="282"/>
      <c r="K280" s="254"/>
    </row>
    <row r="281" spans="1:11" ht="25.5" customHeight="1" outlineLevel="1" x14ac:dyDescent="0.2">
      <c r="A281" s="236" t="str">
        <f>$A$280</f>
        <v>#5</v>
      </c>
      <c r="B281" s="237"/>
      <c r="C281" s="245"/>
      <c r="D281" s="246"/>
      <c r="E281" s="249"/>
      <c r="F281" s="249"/>
      <c r="G281" s="249"/>
      <c r="H281" s="264"/>
      <c r="I281" s="247"/>
      <c r="J281" s="243"/>
      <c r="K281" s="238"/>
    </row>
    <row r="282" spans="1:11" outlineLevel="2" x14ac:dyDescent="0.2">
      <c r="A282" s="239"/>
      <c r="B282" s="240"/>
      <c r="C282" s="240"/>
      <c r="D282" s="241"/>
      <c r="E282" s="256"/>
      <c r="F282" s="256"/>
      <c r="G282" s="257"/>
      <c r="H282" s="286"/>
      <c r="I282" s="248"/>
      <c r="J282" s="240"/>
      <c r="K282" s="240"/>
    </row>
    <row r="283" spans="1:11" outlineLevel="2" x14ac:dyDescent="0.2">
      <c r="A283" s="239"/>
      <c r="B283" s="240"/>
      <c r="C283" s="240"/>
      <c r="D283" s="241"/>
      <c r="E283" s="256"/>
      <c r="F283" s="256"/>
      <c r="G283" s="257"/>
      <c r="H283" s="286"/>
      <c r="I283" s="248"/>
      <c r="J283" s="240"/>
      <c r="K283" s="240"/>
    </row>
    <row r="284" spans="1:11" outlineLevel="2" x14ac:dyDescent="0.2">
      <c r="A284" s="239"/>
      <c r="B284" s="240"/>
      <c r="C284" s="240"/>
      <c r="D284" s="241"/>
      <c r="E284" s="256"/>
      <c r="F284" s="256"/>
      <c r="G284" s="257"/>
      <c r="H284" s="286"/>
      <c r="I284" s="248"/>
      <c r="J284" s="240"/>
      <c r="K284" s="240"/>
    </row>
    <row r="285" spans="1:11" outlineLevel="2" x14ac:dyDescent="0.2">
      <c r="A285" s="239"/>
      <c r="B285" s="240"/>
      <c r="C285" s="240"/>
      <c r="D285" s="241"/>
      <c r="E285" s="256"/>
      <c r="F285" s="256"/>
      <c r="G285" s="257"/>
      <c r="H285" s="286"/>
      <c r="I285" s="248"/>
      <c r="J285" s="240"/>
      <c r="K285" s="240"/>
    </row>
    <row r="286" spans="1:11" outlineLevel="2" x14ac:dyDescent="0.2">
      <c r="A286" s="239"/>
      <c r="B286" s="240"/>
      <c r="C286" s="240"/>
      <c r="D286" s="241"/>
      <c r="E286" s="256"/>
      <c r="F286" s="256"/>
      <c r="G286" s="257"/>
      <c r="H286" s="286"/>
      <c r="I286" s="248"/>
      <c r="J286" s="240"/>
      <c r="K286" s="240"/>
    </row>
    <row r="287" spans="1:11" ht="25.5" customHeight="1" outlineLevel="1" x14ac:dyDescent="0.2">
      <c r="A287" s="236" t="str">
        <f>$A$280</f>
        <v>#5</v>
      </c>
      <c r="B287" s="237"/>
      <c r="C287" s="245"/>
      <c r="D287" s="246"/>
      <c r="E287" s="249"/>
      <c r="F287" s="249"/>
      <c r="G287" s="249"/>
      <c r="H287" s="264"/>
      <c r="I287" s="247"/>
      <c r="J287" s="243"/>
      <c r="K287" s="238"/>
    </row>
    <row r="288" spans="1:11" outlineLevel="2" x14ac:dyDescent="0.2">
      <c r="A288" s="239"/>
      <c r="B288" s="240"/>
      <c r="C288" s="240"/>
      <c r="D288" s="241"/>
      <c r="E288" s="256"/>
      <c r="F288" s="256"/>
      <c r="G288" s="257"/>
      <c r="H288" s="286"/>
      <c r="I288" s="248"/>
      <c r="J288" s="240"/>
      <c r="K288" s="240"/>
    </row>
    <row r="289" spans="1:11" outlineLevel="2" x14ac:dyDescent="0.2">
      <c r="A289" s="239"/>
      <c r="B289" s="240"/>
      <c r="C289" s="240"/>
      <c r="D289" s="241"/>
      <c r="E289" s="256"/>
      <c r="F289" s="256"/>
      <c r="G289" s="257"/>
      <c r="H289" s="286"/>
      <c r="I289" s="248"/>
      <c r="J289" s="240"/>
      <c r="K289" s="240"/>
    </row>
    <row r="290" spans="1:11" outlineLevel="2" x14ac:dyDescent="0.2">
      <c r="A290" s="239"/>
      <c r="B290" s="240"/>
      <c r="C290" s="240"/>
      <c r="D290" s="241"/>
      <c r="E290" s="256"/>
      <c r="F290" s="256"/>
      <c r="G290" s="257"/>
      <c r="H290" s="286"/>
      <c r="I290" s="248"/>
      <c r="J290" s="240"/>
      <c r="K290" s="240"/>
    </row>
    <row r="291" spans="1:11" outlineLevel="2" x14ac:dyDescent="0.2">
      <c r="A291" s="239"/>
      <c r="B291" s="240"/>
      <c r="C291" s="240"/>
      <c r="D291" s="241"/>
      <c r="E291" s="256"/>
      <c r="F291" s="256"/>
      <c r="G291" s="257"/>
      <c r="H291" s="286"/>
      <c r="I291" s="248"/>
      <c r="J291" s="240"/>
      <c r="K291" s="240"/>
    </row>
    <row r="292" spans="1:11" outlineLevel="2" x14ac:dyDescent="0.2">
      <c r="A292" s="239"/>
      <c r="B292" s="240"/>
      <c r="C292" s="240"/>
      <c r="D292" s="241"/>
      <c r="E292" s="256"/>
      <c r="F292" s="256"/>
      <c r="G292" s="257"/>
      <c r="H292" s="286"/>
      <c r="I292" s="248"/>
      <c r="J292" s="240"/>
      <c r="K292" s="240"/>
    </row>
    <row r="293" spans="1:11" ht="25.5" customHeight="1" outlineLevel="1" x14ac:dyDescent="0.2">
      <c r="A293" s="236" t="str">
        <f>$A$280</f>
        <v>#5</v>
      </c>
      <c r="B293" s="237"/>
      <c r="C293" s="242"/>
      <c r="D293" s="246"/>
      <c r="E293" s="249"/>
      <c r="F293" s="249"/>
      <c r="G293" s="249"/>
      <c r="H293" s="264"/>
      <c r="I293" s="247"/>
      <c r="J293" s="243"/>
      <c r="K293" s="238"/>
    </row>
    <row r="294" spans="1:11" outlineLevel="2" x14ac:dyDescent="0.2">
      <c r="A294" s="239"/>
      <c r="B294" s="240"/>
      <c r="C294" s="240"/>
      <c r="D294" s="241"/>
      <c r="E294" s="256"/>
      <c r="F294" s="256"/>
      <c r="G294" s="257"/>
      <c r="H294" s="286"/>
      <c r="I294" s="248"/>
      <c r="J294" s="240"/>
      <c r="K294" s="240"/>
    </row>
    <row r="295" spans="1:11" outlineLevel="2" x14ac:dyDescent="0.2">
      <c r="A295" s="239"/>
      <c r="B295" s="240"/>
      <c r="C295" s="240"/>
      <c r="D295" s="241"/>
      <c r="E295" s="256"/>
      <c r="F295" s="256"/>
      <c r="G295" s="257"/>
      <c r="H295" s="286"/>
      <c r="I295" s="248"/>
      <c r="J295" s="240"/>
      <c r="K295" s="240"/>
    </row>
    <row r="296" spans="1:11" outlineLevel="2" x14ac:dyDescent="0.2">
      <c r="A296" s="239"/>
      <c r="B296" s="240"/>
      <c r="C296" s="240"/>
      <c r="D296" s="241"/>
      <c r="E296" s="256"/>
      <c r="F296" s="256"/>
      <c r="G296" s="257"/>
      <c r="H296" s="286"/>
      <c r="I296" s="248"/>
      <c r="J296" s="240"/>
      <c r="K296" s="240"/>
    </row>
    <row r="297" spans="1:11" outlineLevel="2" x14ac:dyDescent="0.2">
      <c r="A297" s="239"/>
      <c r="B297" s="240"/>
      <c r="C297" s="240"/>
      <c r="D297" s="241"/>
      <c r="E297" s="256"/>
      <c r="F297" s="256"/>
      <c r="G297" s="257"/>
      <c r="H297" s="286"/>
      <c r="I297" s="248"/>
      <c r="J297" s="240"/>
      <c r="K297" s="240"/>
    </row>
    <row r="298" spans="1:11" outlineLevel="2" x14ac:dyDescent="0.2">
      <c r="A298" s="239"/>
      <c r="B298" s="240"/>
      <c r="C298" s="240"/>
      <c r="D298" s="241"/>
      <c r="E298" s="256"/>
      <c r="F298" s="256"/>
      <c r="G298" s="257"/>
      <c r="H298" s="286"/>
      <c r="I298" s="248"/>
      <c r="J298" s="240"/>
      <c r="K298" s="240"/>
    </row>
    <row r="299" spans="1:11" ht="25.5" customHeight="1" outlineLevel="1" x14ac:dyDescent="0.2">
      <c r="A299" s="236" t="str">
        <f>$A$280</f>
        <v>#5</v>
      </c>
      <c r="B299" s="237"/>
      <c r="C299" s="242"/>
      <c r="D299" s="246"/>
      <c r="E299" s="249"/>
      <c r="F299" s="249"/>
      <c r="G299" s="249"/>
      <c r="H299" s="264"/>
      <c r="I299" s="247"/>
      <c r="J299" s="243"/>
      <c r="K299" s="238"/>
    </row>
    <row r="300" spans="1:11" outlineLevel="2" x14ac:dyDescent="0.2">
      <c r="A300" s="239"/>
      <c r="B300" s="240"/>
      <c r="C300" s="240"/>
      <c r="D300" s="241"/>
      <c r="E300" s="256"/>
      <c r="F300" s="256"/>
      <c r="G300" s="257"/>
      <c r="H300" s="286"/>
      <c r="I300" s="248"/>
      <c r="J300" s="240"/>
      <c r="K300" s="240"/>
    </row>
    <row r="301" spans="1:11" outlineLevel="2" x14ac:dyDescent="0.2">
      <c r="A301" s="239"/>
      <c r="B301" s="240"/>
      <c r="C301" s="240"/>
      <c r="D301" s="241"/>
      <c r="E301" s="256"/>
      <c r="F301" s="256"/>
      <c r="G301" s="257"/>
      <c r="H301" s="286"/>
      <c r="I301" s="248"/>
      <c r="J301" s="240"/>
      <c r="K301" s="240"/>
    </row>
    <row r="302" spans="1:11" outlineLevel="2" x14ac:dyDescent="0.2">
      <c r="A302" s="239"/>
      <c r="B302" s="240"/>
      <c r="C302" s="240"/>
      <c r="D302" s="241"/>
      <c r="E302" s="256"/>
      <c r="F302" s="256"/>
      <c r="G302" s="257"/>
      <c r="H302" s="286"/>
      <c r="I302" s="248"/>
      <c r="J302" s="240"/>
      <c r="K302" s="240"/>
    </row>
    <row r="303" spans="1:11" outlineLevel="2" x14ac:dyDescent="0.2">
      <c r="A303" s="239"/>
      <c r="B303" s="240"/>
      <c r="C303" s="240"/>
      <c r="D303" s="241"/>
      <c r="E303" s="256"/>
      <c r="F303" s="256"/>
      <c r="G303" s="257"/>
      <c r="H303" s="286"/>
      <c r="I303" s="248"/>
      <c r="J303" s="240"/>
      <c r="K303" s="240"/>
    </row>
    <row r="304" spans="1:11" outlineLevel="2" x14ac:dyDescent="0.2">
      <c r="A304" s="239"/>
      <c r="B304" s="240"/>
      <c r="C304" s="240"/>
      <c r="D304" s="241"/>
      <c r="E304" s="256"/>
      <c r="F304" s="256"/>
      <c r="G304" s="257"/>
      <c r="H304" s="286"/>
      <c r="I304" s="248"/>
      <c r="J304" s="240"/>
      <c r="K304" s="240"/>
    </row>
    <row r="305" spans="1:11" ht="25.5" customHeight="1" outlineLevel="1" x14ac:dyDescent="0.2">
      <c r="A305" s="236" t="str">
        <f>$A$280</f>
        <v>#5</v>
      </c>
      <c r="B305" s="237"/>
      <c r="C305" s="242"/>
      <c r="D305" s="246"/>
      <c r="E305" s="249"/>
      <c r="F305" s="249"/>
      <c r="G305" s="249"/>
      <c r="H305" s="264"/>
      <c r="I305" s="247"/>
      <c r="J305" s="243"/>
      <c r="K305" s="238"/>
    </row>
    <row r="306" spans="1:11" outlineLevel="2" x14ac:dyDescent="0.2">
      <c r="A306" s="239"/>
      <c r="B306" s="240"/>
      <c r="C306" s="240"/>
      <c r="D306" s="241"/>
      <c r="E306" s="256"/>
      <c r="F306" s="256"/>
      <c r="G306" s="257"/>
      <c r="H306" s="286"/>
      <c r="I306" s="248"/>
      <c r="J306" s="240"/>
      <c r="K306" s="240"/>
    </row>
    <row r="307" spans="1:11" outlineLevel="2" x14ac:dyDescent="0.2">
      <c r="A307" s="239"/>
      <c r="B307" s="240"/>
      <c r="C307" s="240"/>
      <c r="D307" s="241"/>
      <c r="E307" s="256"/>
      <c r="F307" s="256"/>
      <c r="G307" s="257"/>
      <c r="H307" s="286"/>
      <c r="I307" s="248"/>
      <c r="J307" s="240"/>
      <c r="K307" s="240"/>
    </row>
    <row r="308" spans="1:11" outlineLevel="2" x14ac:dyDescent="0.2">
      <c r="A308" s="239"/>
      <c r="B308" s="240"/>
      <c r="C308" s="240"/>
      <c r="D308" s="241"/>
      <c r="E308" s="256"/>
      <c r="F308" s="256"/>
      <c r="G308" s="257"/>
      <c r="H308" s="286"/>
      <c r="I308" s="248"/>
      <c r="J308" s="240"/>
      <c r="K308" s="240"/>
    </row>
    <row r="309" spans="1:11" outlineLevel="2" x14ac:dyDescent="0.2">
      <c r="A309" s="239"/>
      <c r="B309" s="240"/>
      <c r="C309" s="240"/>
      <c r="D309" s="241"/>
      <c r="E309" s="256"/>
      <c r="F309" s="256"/>
      <c r="G309" s="257"/>
      <c r="H309" s="286"/>
      <c r="I309" s="248"/>
      <c r="J309" s="240"/>
      <c r="K309" s="240"/>
    </row>
    <row r="310" spans="1:11" outlineLevel="2" x14ac:dyDescent="0.2">
      <c r="A310" s="239"/>
      <c r="B310" s="240"/>
      <c r="C310" s="240"/>
      <c r="D310" s="241"/>
      <c r="E310" s="256"/>
      <c r="F310" s="256"/>
      <c r="G310" s="257"/>
      <c r="H310" s="286"/>
      <c r="I310" s="248"/>
      <c r="J310" s="240"/>
      <c r="K310" s="240"/>
    </row>
    <row r="311" spans="1:11" ht="25.5" customHeight="1" outlineLevel="1" x14ac:dyDescent="0.2">
      <c r="A311" s="236" t="str">
        <f>$A$280</f>
        <v>#5</v>
      </c>
      <c r="B311" s="237"/>
      <c r="C311" s="242"/>
      <c r="D311" s="246"/>
      <c r="E311" s="249"/>
      <c r="F311" s="249"/>
      <c r="G311" s="249"/>
      <c r="H311" s="264"/>
      <c r="I311" s="247"/>
      <c r="J311" s="243"/>
      <c r="K311" s="238"/>
    </row>
    <row r="312" spans="1:11" outlineLevel="2" x14ac:dyDescent="0.2">
      <c r="A312" s="239"/>
      <c r="B312" s="240"/>
      <c r="C312" s="240"/>
      <c r="D312" s="241"/>
      <c r="E312" s="256"/>
      <c r="F312" s="256"/>
      <c r="G312" s="257"/>
      <c r="H312" s="286"/>
      <c r="I312" s="248"/>
      <c r="J312" s="240"/>
      <c r="K312" s="240"/>
    </row>
    <row r="313" spans="1:11" outlineLevel="2" x14ac:dyDescent="0.2">
      <c r="A313" s="239"/>
      <c r="B313" s="240"/>
      <c r="C313" s="240"/>
      <c r="D313" s="241"/>
      <c r="E313" s="256"/>
      <c r="F313" s="256"/>
      <c r="G313" s="257"/>
      <c r="H313" s="286"/>
      <c r="I313" s="248"/>
      <c r="J313" s="240"/>
      <c r="K313" s="240"/>
    </row>
    <row r="314" spans="1:11" outlineLevel="2" x14ac:dyDescent="0.2">
      <c r="A314" s="239"/>
      <c r="B314" s="240"/>
      <c r="C314" s="240"/>
      <c r="D314" s="241"/>
      <c r="E314" s="256"/>
      <c r="F314" s="256"/>
      <c r="G314" s="257"/>
      <c r="H314" s="286"/>
      <c r="I314" s="248"/>
      <c r="J314" s="240"/>
      <c r="K314" s="240"/>
    </row>
    <row r="315" spans="1:11" outlineLevel="2" x14ac:dyDescent="0.2">
      <c r="A315" s="239"/>
      <c r="B315" s="240"/>
      <c r="C315" s="240"/>
      <c r="D315" s="241"/>
      <c r="E315" s="256"/>
      <c r="F315" s="256"/>
      <c r="G315" s="257"/>
      <c r="H315" s="286"/>
      <c r="I315" s="248"/>
      <c r="J315" s="240"/>
      <c r="K315" s="240"/>
    </row>
    <row r="316" spans="1:11" outlineLevel="2" x14ac:dyDescent="0.2">
      <c r="A316" s="239"/>
      <c r="B316" s="240"/>
      <c r="C316" s="240"/>
      <c r="D316" s="241"/>
      <c r="E316" s="256"/>
      <c r="F316" s="256"/>
      <c r="G316" s="257"/>
      <c r="H316" s="286"/>
      <c r="I316" s="248"/>
      <c r="J316" s="240"/>
      <c r="K316" s="240"/>
    </row>
    <row r="317" spans="1:11" ht="25.5" customHeight="1" outlineLevel="1" x14ac:dyDescent="0.2">
      <c r="A317" s="236" t="str">
        <f>$A$280</f>
        <v>#5</v>
      </c>
      <c r="B317" s="237"/>
      <c r="C317" s="242"/>
      <c r="D317" s="246"/>
      <c r="E317" s="249"/>
      <c r="F317" s="249"/>
      <c r="G317" s="249"/>
      <c r="H317" s="264"/>
      <c r="I317" s="247"/>
      <c r="J317" s="243"/>
      <c r="K317" s="238"/>
    </row>
    <row r="318" spans="1:11" outlineLevel="2" x14ac:dyDescent="0.2">
      <c r="A318" s="239"/>
      <c r="B318" s="240"/>
      <c r="C318" s="240"/>
      <c r="D318" s="241"/>
      <c r="E318" s="256"/>
      <c r="F318" s="256"/>
      <c r="G318" s="257"/>
      <c r="H318" s="286"/>
      <c r="I318" s="248"/>
      <c r="J318" s="240"/>
      <c r="K318" s="240"/>
    </row>
    <row r="319" spans="1:11" outlineLevel="2" x14ac:dyDescent="0.2">
      <c r="A319" s="239"/>
      <c r="B319" s="240"/>
      <c r="C319" s="240"/>
      <c r="D319" s="241"/>
      <c r="E319" s="256"/>
      <c r="F319" s="256"/>
      <c r="G319" s="257"/>
      <c r="H319" s="286"/>
      <c r="I319" s="248"/>
      <c r="J319" s="240"/>
      <c r="K319" s="240"/>
    </row>
    <row r="320" spans="1:11" outlineLevel="2" x14ac:dyDescent="0.2">
      <c r="A320" s="239"/>
      <c r="B320" s="240"/>
      <c r="C320" s="240"/>
      <c r="D320" s="241"/>
      <c r="E320" s="256"/>
      <c r="F320" s="256"/>
      <c r="G320" s="257"/>
      <c r="H320" s="286"/>
      <c r="I320" s="248"/>
      <c r="J320" s="240"/>
      <c r="K320" s="240"/>
    </row>
    <row r="321" spans="1:11" outlineLevel="2" x14ac:dyDescent="0.2">
      <c r="A321" s="239"/>
      <c r="B321" s="240"/>
      <c r="C321" s="240"/>
      <c r="D321" s="241"/>
      <c r="E321" s="256"/>
      <c r="F321" s="256"/>
      <c r="G321" s="257"/>
      <c r="H321" s="286"/>
      <c r="I321" s="248"/>
      <c r="J321" s="240"/>
      <c r="K321" s="240"/>
    </row>
    <row r="322" spans="1:11" outlineLevel="2" x14ac:dyDescent="0.2">
      <c r="A322" s="239"/>
      <c r="B322" s="240"/>
      <c r="C322" s="240"/>
      <c r="D322" s="241"/>
      <c r="E322" s="256"/>
      <c r="F322" s="256"/>
      <c r="G322" s="257"/>
      <c r="H322" s="286"/>
      <c r="I322" s="248"/>
      <c r="J322" s="240"/>
      <c r="K322" s="240"/>
    </row>
    <row r="323" spans="1:11" ht="25.5" customHeight="1" outlineLevel="1" x14ac:dyDescent="0.2">
      <c r="A323" s="236" t="str">
        <f>$A$280</f>
        <v>#5</v>
      </c>
      <c r="B323" s="237"/>
      <c r="C323" s="242"/>
      <c r="D323" s="246"/>
      <c r="E323" s="249"/>
      <c r="F323" s="249"/>
      <c r="G323" s="249"/>
      <c r="H323" s="264"/>
      <c r="I323" s="247"/>
      <c r="J323" s="243"/>
      <c r="K323" s="238"/>
    </row>
    <row r="324" spans="1:11" outlineLevel="2" x14ac:dyDescent="0.2">
      <c r="A324" s="239"/>
      <c r="B324" s="240"/>
      <c r="C324" s="240"/>
      <c r="D324" s="241"/>
      <c r="E324" s="256"/>
      <c r="F324" s="256"/>
      <c r="G324" s="257"/>
      <c r="H324" s="286"/>
      <c r="I324" s="248"/>
      <c r="J324" s="240"/>
      <c r="K324" s="240"/>
    </row>
    <row r="325" spans="1:11" outlineLevel="2" x14ac:dyDescent="0.2">
      <c r="A325" s="239"/>
      <c r="B325" s="240"/>
      <c r="C325" s="240"/>
      <c r="D325" s="241"/>
      <c r="E325" s="256"/>
      <c r="F325" s="256"/>
      <c r="G325" s="257"/>
      <c r="H325" s="286"/>
      <c r="I325" s="248"/>
      <c r="J325" s="240"/>
      <c r="K325" s="240"/>
    </row>
    <row r="326" spans="1:11" outlineLevel="2" x14ac:dyDescent="0.2">
      <c r="A326" s="239"/>
      <c r="B326" s="240"/>
      <c r="C326" s="240"/>
      <c r="D326" s="241"/>
      <c r="E326" s="256"/>
      <c r="F326" s="256"/>
      <c r="G326" s="257"/>
      <c r="H326" s="286"/>
      <c r="I326" s="248"/>
      <c r="J326" s="240"/>
      <c r="K326" s="240"/>
    </row>
    <row r="327" spans="1:11" outlineLevel="2" x14ac:dyDescent="0.2">
      <c r="A327" s="239"/>
      <c r="B327" s="240"/>
      <c r="C327" s="240"/>
      <c r="D327" s="241"/>
      <c r="E327" s="256"/>
      <c r="F327" s="256"/>
      <c r="G327" s="257"/>
      <c r="H327" s="286"/>
      <c r="I327" s="248"/>
      <c r="J327" s="240"/>
      <c r="K327" s="240"/>
    </row>
    <row r="328" spans="1:11" outlineLevel="2" x14ac:dyDescent="0.2">
      <c r="A328" s="239"/>
      <c r="B328" s="240"/>
      <c r="C328" s="240"/>
      <c r="D328" s="241"/>
      <c r="E328" s="256"/>
      <c r="F328" s="256"/>
      <c r="G328" s="257"/>
      <c r="H328" s="286"/>
      <c r="I328" s="248"/>
      <c r="J328" s="240"/>
      <c r="K328" s="240"/>
    </row>
    <row r="329" spans="1:11" ht="25.5" customHeight="1" outlineLevel="1" x14ac:dyDescent="0.2">
      <c r="A329" s="236" t="str">
        <f>$A$280</f>
        <v>#5</v>
      </c>
      <c r="B329" s="237"/>
      <c r="C329" s="242"/>
      <c r="D329" s="246"/>
      <c r="E329" s="249"/>
      <c r="F329" s="249"/>
      <c r="G329" s="249"/>
      <c r="H329" s="264"/>
      <c r="I329" s="247"/>
      <c r="J329" s="243"/>
      <c r="K329" s="238"/>
    </row>
    <row r="330" spans="1:11" outlineLevel="2" x14ac:dyDescent="0.2">
      <c r="A330" s="239"/>
      <c r="B330" s="240"/>
      <c r="C330" s="240"/>
      <c r="D330" s="241"/>
      <c r="E330" s="256"/>
      <c r="F330" s="256"/>
      <c r="G330" s="257"/>
      <c r="H330" s="286"/>
      <c r="I330" s="248"/>
      <c r="J330" s="240"/>
      <c r="K330" s="240"/>
    </row>
    <row r="331" spans="1:11" outlineLevel="2" x14ac:dyDescent="0.2">
      <c r="A331" s="239"/>
      <c r="B331" s="240"/>
      <c r="C331" s="240"/>
      <c r="D331" s="241"/>
      <c r="E331" s="256"/>
      <c r="F331" s="256"/>
      <c r="G331" s="257"/>
      <c r="H331" s="286"/>
      <c r="I331" s="248"/>
      <c r="J331" s="240"/>
      <c r="K331" s="240"/>
    </row>
    <row r="332" spans="1:11" outlineLevel="2" x14ac:dyDescent="0.2">
      <c r="A332" s="239"/>
      <c r="B332" s="240"/>
      <c r="C332" s="240"/>
      <c r="D332" s="241"/>
      <c r="E332" s="256"/>
      <c r="F332" s="256"/>
      <c r="G332" s="257"/>
      <c r="H332" s="286"/>
      <c r="I332" s="248"/>
      <c r="J332" s="240"/>
      <c r="K332" s="240"/>
    </row>
    <row r="333" spans="1:11" outlineLevel="2" x14ac:dyDescent="0.2">
      <c r="A333" s="239"/>
      <c r="B333" s="240"/>
      <c r="C333" s="240"/>
      <c r="D333" s="241"/>
      <c r="E333" s="256"/>
      <c r="F333" s="256"/>
      <c r="G333" s="257"/>
      <c r="H333" s="286"/>
      <c r="I333" s="248"/>
      <c r="J333" s="240"/>
      <c r="K333" s="240"/>
    </row>
    <row r="334" spans="1:11" outlineLevel="2" x14ac:dyDescent="0.2">
      <c r="A334" s="239"/>
      <c r="B334" s="240"/>
      <c r="C334" s="240"/>
      <c r="D334" s="241"/>
      <c r="E334" s="256"/>
      <c r="F334" s="256"/>
      <c r="G334" s="257"/>
      <c r="H334" s="286"/>
      <c r="I334" s="248"/>
      <c r="J334" s="240"/>
      <c r="K334" s="240"/>
    </row>
    <row r="335" spans="1:11" ht="25.5" customHeight="1" outlineLevel="1" x14ac:dyDescent="0.2">
      <c r="A335" s="236" t="str">
        <f>$A$280</f>
        <v>#5</v>
      </c>
      <c r="B335" s="237"/>
      <c r="C335" s="242"/>
      <c r="D335" s="246"/>
      <c r="E335" s="249"/>
      <c r="F335" s="249"/>
      <c r="G335" s="249"/>
      <c r="H335" s="264"/>
      <c r="I335" s="247"/>
      <c r="J335" s="243"/>
      <c r="K335" s="238"/>
    </row>
    <row r="336" spans="1:11" outlineLevel="2" x14ac:dyDescent="0.2">
      <c r="A336" s="239"/>
      <c r="B336" s="240"/>
      <c r="C336" s="240"/>
      <c r="D336" s="241"/>
      <c r="E336" s="256"/>
      <c r="F336" s="256"/>
      <c r="G336" s="257"/>
      <c r="H336" s="286"/>
      <c r="I336" s="248"/>
      <c r="J336" s="240"/>
      <c r="K336" s="240"/>
    </row>
    <row r="337" spans="1:11" outlineLevel="2" x14ac:dyDescent="0.2">
      <c r="A337" s="239"/>
      <c r="B337" s="240"/>
      <c r="C337" s="240"/>
      <c r="D337" s="241"/>
      <c r="E337" s="256"/>
      <c r="F337" s="256"/>
      <c r="G337" s="257"/>
      <c r="H337" s="286"/>
      <c r="I337" s="248"/>
      <c r="J337" s="240"/>
      <c r="K337" s="240"/>
    </row>
    <row r="338" spans="1:11" outlineLevel="2" x14ac:dyDescent="0.2">
      <c r="A338" s="239"/>
      <c r="B338" s="240"/>
      <c r="C338" s="240"/>
      <c r="D338" s="241"/>
      <c r="E338" s="256"/>
      <c r="F338" s="256"/>
      <c r="G338" s="257"/>
      <c r="H338" s="286"/>
      <c r="I338" s="248"/>
      <c r="J338" s="240"/>
      <c r="K338" s="240"/>
    </row>
    <row r="339" spans="1:11" outlineLevel="2" x14ac:dyDescent="0.2">
      <c r="A339" s="239"/>
      <c r="B339" s="240"/>
      <c r="C339" s="240"/>
      <c r="D339" s="241"/>
      <c r="E339" s="256"/>
      <c r="F339" s="256"/>
      <c r="G339" s="257"/>
      <c r="H339" s="286"/>
      <c r="I339" s="248"/>
      <c r="J339" s="240"/>
      <c r="K339" s="240"/>
    </row>
    <row r="340" spans="1:11" outlineLevel="2" x14ac:dyDescent="0.2">
      <c r="A340" s="239"/>
      <c r="B340" s="240"/>
      <c r="C340" s="240"/>
      <c r="D340" s="241"/>
      <c r="E340" s="256"/>
      <c r="F340" s="256"/>
      <c r="G340" s="257"/>
      <c r="H340" s="286"/>
      <c r="I340" s="248"/>
      <c r="J340" s="240"/>
      <c r="K340" s="240"/>
    </row>
    <row r="341" spans="1:11" ht="25.5" customHeight="1" outlineLevel="1" x14ac:dyDescent="0.2">
      <c r="A341" s="236" t="str">
        <f>$A$280</f>
        <v>#5</v>
      </c>
      <c r="B341" s="237"/>
      <c r="C341" s="242"/>
      <c r="D341" s="246"/>
      <c r="E341" s="249"/>
      <c r="F341" s="249"/>
      <c r="G341" s="249"/>
      <c r="H341" s="264"/>
      <c r="I341" s="247"/>
      <c r="J341" s="243"/>
      <c r="K341" s="238"/>
    </row>
    <row r="342" spans="1:11" outlineLevel="2" x14ac:dyDescent="0.2">
      <c r="A342" s="239"/>
      <c r="B342" s="240"/>
      <c r="C342" s="240"/>
      <c r="D342" s="241"/>
      <c r="E342" s="256"/>
      <c r="F342" s="256"/>
      <c r="G342" s="257"/>
      <c r="H342" s="286"/>
      <c r="I342" s="248"/>
      <c r="J342" s="240"/>
      <c r="K342" s="240"/>
    </row>
    <row r="343" spans="1:11" outlineLevel="2" x14ac:dyDescent="0.2">
      <c r="A343" s="239"/>
      <c r="B343" s="240"/>
      <c r="C343" s="240"/>
      <c r="D343" s="241"/>
      <c r="E343" s="256"/>
      <c r="F343" s="256"/>
      <c r="G343" s="257"/>
      <c r="H343" s="286"/>
      <c r="I343" s="248"/>
      <c r="J343" s="240"/>
      <c r="K343" s="240"/>
    </row>
    <row r="344" spans="1:11" outlineLevel="2" x14ac:dyDescent="0.2">
      <c r="A344" s="239"/>
      <c r="B344" s="240"/>
      <c r="C344" s="240"/>
      <c r="D344" s="241"/>
      <c r="E344" s="256"/>
      <c r="F344" s="256"/>
      <c r="G344" s="257"/>
      <c r="H344" s="286"/>
      <c r="I344" s="248"/>
      <c r="J344" s="240"/>
      <c r="K344" s="240"/>
    </row>
    <row r="345" spans="1:11" outlineLevel="2" x14ac:dyDescent="0.2">
      <c r="A345" s="239"/>
      <c r="B345" s="240"/>
      <c r="C345" s="240"/>
      <c r="D345" s="241"/>
      <c r="E345" s="256"/>
      <c r="F345" s="256"/>
      <c r="G345" s="257"/>
      <c r="H345" s="286"/>
      <c r="I345" s="248"/>
      <c r="J345" s="240"/>
      <c r="K345" s="240"/>
    </row>
    <row r="346" spans="1:11" outlineLevel="2" x14ac:dyDescent="0.2">
      <c r="A346" s="239"/>
      <c r="B346" s="240"/>
      <c r="C346" s="240"/>
      <c r="D346" s="241"/>
      <c r="E346" s="256"/>
      <c r="F346" s="256"/>
      <c r="G346" s="257"/>
      <c r="H346" s="286"/>
      <c r="I346" s="248"/>
      <c r="J346" s="240"/>
      <c r="K346" s="240"/>
    </row>
    <row r="347" spans="1:11" ht="19.899999999999999" customHeight="1" outlineLevel="1" x14ac:dyDescent="0.2">
      <c r="A347" s="236" t="str">
        <f>$A$280</f>
        <v>#5</v>
      </c>
      <c r="B347" s="237"/>
      <c r="C347" s="242"/>
      <c r="D347" s="246"/>
      <c r="E347" s="249"/>
      <c r="F347" s="249"/>
      <c r="G347" s="249"/>
      <c r="H347" s="264"/>
      <c r="I347" s="247"/>
      <c r="J347" s="238"/>
      <c r="K347" s="238"/>
    </row>
    <row r="348" spans="1:11" outlineLevel="2" x14ac:dyDescent="0.2">
      <c r="A348" s="239"/>
      <c r="B348" s="240"/>
      <c r="C348" s="240"/>
      <c r="D348" s="241"/>
      <c r="E348" s="256"/>
      <c r="F348" s="256"/>
      <c r="G348" s="257"/>
      <c r="H348" s="286"/>
      <c r="I348" s="248"/>
      <c r="J348" s="240"/>
      <c r="K348" s="240"/>
    </row>
    <row r="349" spans="1:11" outlineLevel="2" x14ac:dyDescent="0.2">
      <c r="A349" s="239"/>
      <c r="B349" s="240"/>
      <c r="C349" s="240"/>
      <c r="D349" s="241"/>
      <c r="E349" s="256"/>
      <c r="F349" s="256"/>
      <c r="G349" s="257"/>
      <c r="H349" s="286"/>
      <c r="I349" s="248"/>
      <c r="J349" s="240"/>
      <c r="K349" s="240"/>
    </row>
    <row r="350" spans="1:11" outlineLevel="2" x14ac:dyDescent="0.2">
      <c r="A350" s="239"/>
      <c r="B350" s="240"/>
      <c r="C350" s="240"/>
      <c r="D350" s="241"/>
      <c r="E350" s="256"/>
      <c r="F350" s="256"/>
      <c r="G350" s="257"/>
      <c r="H350" s="286"/>
      <c r="I350" s="248"/>
      <c r="J350" s="240"/>
      <c r="K350" s="240"/>
    </row>
    <row r="351" spans="1:11" outlineLevel="2" x14ac:dyDescent="0.2">
      <c r="A351" s="239"/>
      <c r="B351" s="240"/>
      <c r="C351" s="240"/>
      <c r="D351" s="241"/>
      <c r="E351" s="256"/>
      <c r="F351" s="256"/>
      <c r="G351" s="257"/>
      <c r="H351" s="286"/>
      <c r="I351" s="248"/>
      <c r="J351" s="240"/>
      <c r="K351" s="240"/>
    </row>
    <row r="352" spans="1:11" outlineLevel="2" x14ac:dyDescent="0.2">
      <c r="A352" s="239"/>
      <c r="B352" s="240"/>
      <c r="C352" s="240"/>
      <c r="D352" s="241"/>
      <c r="E352" s="256"/>
      <c r="F352" s="256"/>
      <c r="G352" s="257"/>
      <c r="H352" s="286"/>
      <c r="I352" s="248"/>
      <c r="J352" s="240"/>
      <c r="K352" s="240"/>
    </row>
    <row r="353" spans="3:22" s="228" customFormat="1" x14ac:dyDescent="0.2">
      <c r="C353" s="230"/>
      <c r="D353" s="231"/>
      <c r="E353" s="229"/>
      <c r="F353" s="229"/>
      <c r="G353" s="232"/>
      <c r="H353" s="288"/>
      <c r="L353" s="233"/>
      <c r="M353" s="233"/>
      <c r="N353" s="233"/>
      <c r="O353" s="233"/>
      <c r="P353" s="233"/>
      <c r="Q353" s="233"/>
      <c r="R353" s="233"/>
      <c r="S353" s="233"/>
      <c r="T353" s="233"/>
      <c r="U353" s="233"/>
      <c r="V353" s="233"/>
    </row>
    <row r="354" spans="3:22" s="228" customFormat="1" x14ac:dyDescent="0.2">
      <c r="C354" s="230"/>
      <c r="D354" s="231"/>
      <c r="E354" s="229"/>
      <c r="F354" s="229"/>
      <c r="G354" s="232"/>
      <c r="H354" s="288"/>
      <c r="L354" s="233"/>
      <c r="M354" s="233"/>
      <c r="N354" s="233"/>
      <c r="O354" s="233"/>
      <c r="P354" s="233"/>
      <c r="Q354" s="233"/>
      <c r="R354" s="233"/>
      <c r="S354" s="233"/>
      <c r="T354" s="233"/>
      <c r="U354" s="233"/>
      <c r="V354" s="233"/>
    </row>
    <row r="355" spans="3:22" s="228" customFormat="1" x14ac:dyDescent="0.2">
      <c r="C355" s="230"/>
      <c r="D355" s="231"/>
      <c r="E355" s="229"/>
      <c r="F355" s="229"/>
      <c r="G355" s="232"/>
      <c r="H355" s="288"/>
      <c r="L355" s="233"/>
      <c r="M355" s="233"/>
      <c r="N355" s="233"/>
      <c r="O355" s="233"/>
      <c r="P355" s="233"/>
      <c r="Q355" s="233"/>
      <c r="R355" s="233"/>
      <c r="S355" s="233"/>
      <c r="T355" s="233"/>
      <c r="U355" s="233"/>
      <c r="V355" s="233"/>
    </row>
    <row r="356" spans="3:22" s="228" customFormat="1" x14ac:dyDescent="0.2">
      <c r="C356" s="230"/>
      <c r="D356" s="231"/>
      <c r="E356" s="229"/>
      <c r="F356" s="229"/>
      <c r="G356" s="232"/>
      <c r="H356" s="288"/>
      <c r="L356" s="233"/>
      <c r="M356" s="233"/>
      <c r="N356" s="233"/>
      <c r="O356" s="233"/>
      <c r="P356" s="233"/>
      <c r="Q356" s="233"/>
      <c r="R356" s="233"/>
      <c r="S356" s="233"/>
      <c r="T356" s="233"/>
      <c r="U356" s="233"/>
      <c r="V356" s="233"/>
    </row>
    <row r="357" spans="3:22" s="228" customFormat="1" x14ac:dyDescent="0.2">
      <c r="C357" s="230"/>
      <c r="D357" s="231"/>
      <c r="E357" s="229"/>
      <c r="F357" s="229"/>
      <c r="G357" s="232"/>
      <c r="H357" s="288"/>
      <c r="L357" s="233"/>
      <c r="M357" s="233"/>
      <c r="N357" s="233"/>
      <c r="O357" s="233"/>
      <c r="P357" s="233"/>
      <c r="Q357" s="233"/>
      <c r="R357" s="233"/>
      <c r="S357" s="233"/>
      <c r="T357" s="233"/>
      <c r="U357" s="233"/>
      <c r="V357" s="233"/>
    </row>
    <row r="358" spans="3:22" s="228" customFormat="1" x14ac:dyDescent="0.2">
      <c r="C358" s="230"/>
      <c r="D358" s="231"/>
      <c r="E358" s="229"/>
      <c r="F358" s="229"/>
      <c r="G358" s="232"/>
      <c r="H358" s="288"/>
      <c r="L358" s="233"/>
      <c r="M358" s="233"/>
      <c r="N358" s="233"/>
      <c r="O358" s="233"/>
      <c r="P358" s="233"/>
      <c r="Q358" s="233"/>
      <c r="R358" s="233"/>
      <c r="S358" s="233"/>
      <c r="T358" s="233"/>
      <c r="U358" s="233"/>
      <c r="V358" s="233"/>
    </row>
    <row r="359" spans="3:22" s="228" customFormat="1" x14ac:dyDescent="0.2">
      <c r="C359" s="230"/>
      <c r="D359" s="231"/>
      <c r="E359" s="229"/>
      <c r="F359" s="229"/>
      <c r="G359" s="232"/>
      <c r="H359" s="288"/>
      <c r="L359" s="233"/>
      <c r="M359" s="233"/>
      <c r="N359" s="233"/>
      <c r="O359" s="233"/>
      <c r="P359" s="233"/>
      <c r="Q359" s="233"/>
      <c r="R359" s="233"/>
      <c r="S359" s="233"/>
      <c r="T359" s="233"/>
      <c r="U359" s="233"/>
      <c r="V359" s="233"/>
    </row>
    <row r="360" spans="3:22" s="228" customFormat="1" x14ac:dyDescent="0.2">
      <c r="C360" s="230"/>
      <c r="D360" s="231"/>
      <c r="E360" s="229"/>
      <c r="F360" s="229"/>
      <c r="G360" s="232"/>
      <c r="H360" s="288"/>
      <c r="L360" s="233"/>
      <c r="M360" s="233"/>
      <c r="N360" s="233"/>
      <c r="O360" s="233"/>
      <c r="P360" s="233"/>
      <c r="Q360" s="233"/>
      <c r="R360" s="233"/>
      <c r="S360" s="233"/>
      <c r="T360" s="233"/>
      <c r="U360" s="233"/>
      <c r="V360" s="233"/>
    </row>
    <row r="361" spans="3:22" s="228" customFormat="1" x14ac:dyDescent="0.2">
      <c r="C361" s="230"/>
      <c r="D361" s="231"/>
      <c r="E361" s="229"/>
      <c r="F361" s="229"/>
      <c r="G361" s="232"/>
      <c r="H361" s="288"/>
      <c r="L361" s="233"/>
      <c r="M361" s="233"/>
      <c r="N361" s="233"/>
      <c r="O361" s="233"/>
      <c r="P361" s="233"/>
      <c r="Q361" s="233"/>
      <c r="R361" s="233"/>
      <c r="S361" s="233"/>
      <c r="T361" s="233"/>
      <c r="U361" s="233"/>
      <c r="V361" s="233"/>
    </row>
    <row r="362" spans="3:22" s="228" customFormat="1" x14ac:dyDescent="0.2">
      <c r="C362" s="230"/>
      <c r="D362" s="231"/>
      <c r="E362" s="229"/>
      <c r="F362" s="229"/>
      <c r="G362" s="232"/>
      <c r="H362" s="288"/>
      <c r="L362" s="233"/>
      <c r="M362" s="233"/>
      <c r="N362" s="233"/>
      <c r="O362" s="233"/>
      <c r="P362" s="233"/>
      <c r="Q362" s="233"/>
      <c r="R362" s="233"/>
      <c r="S362" s="233"/>
      <c r="T362" s="233"/>
      <c r="U362" s="233"/>
      <c r="V362" s="233"/>
    </row>
    <row r="363" spans="3:22" s="228" customFormat="1" x14ac:dyDescent="0.2">
      <c r="C363" s="230"/>
      <c r="D363" s="231"/>
      <c r="E363" s="229"/>
      <c r="F363" s="229"/>
      <c r="G363" s="232"/>
      <c r="H363" s="288"/>
      <c r="L363" s="233"/>
      <c r="M363" s="233"/>
      <c r="N363" s="233"/>
      <c r="O363" s="233"/>
      <c r="P363" s="233"/>
      <c r="Q363" s="233"/>
      <c r="R363" s="233"/>
      <c r="S363" s="233"/>
      <c r="T363" s="233"/>
      <c r="U363" s="233"/>
      <c r="V363" s="233"/>
    </row>
    <row r="364" spans="3:22" s="228" customFormat="1" x14ac:dyDescent="0.2">
      <c r="C364" s="230"/>
      <c r="D364" s="231"/>
      <c r="E364" s="229"/>
      <c r="F364" s="229"/>
      <c r="G364" s="232"/>
      <c r="H364" s="288"/>
      <c r="L364" s="233"/>
      <c r="M364" s="233"/>
      <c r="N364" s="233"/>
      <c r="O364" s="233"/>
      <c r="P364" s="233"/>
      <c r="Q364" s="233"/>
      <c r="R364" s="233"/>
      <c r="S364" s="233"/>
      <c r="T364" s="233"/>
      <c r="U364" s="233"/>
      <c r="V364" s="233"/>
    </row>
    <row r="365" spans="3:22" s="228" customFormat="1" x14ac:dyDescent="0.2">
      <c r="C365" s="230"/>
      <c r="D365" s="231"/>
      <c r="E365" s="229"/>
      <c r="F365" s="229"/>
      <c r="G365" s="232"/>
      <c r="H365" s="288"/>
      <c r="L365" s="233"/>
      <c r="M365" s="233"/>
      <c r="N365" s="233"/>
      <c r="O365" s="233"/>
      <c r="P365" s="233"/>
      <c r="Q365" s="233"/>
      <c r="R365" s="233"/>
      <c r="S365" s="233"/>
      <c r="T365" s="233"/>
      <c r="U365" s="233"/>
      <c r="V365" s="233"/>
    </row>
    <row r="366" spans="3:22" s="228" customFormat="1" x14ac:dyDescent="0.2">
      <c r="C366" s="230"/>
      <c r="D366" s="231"/>
      <c r="E366" s="229"/>
      <c r="F366" s="229"/>
      <c r="G366" s="232"/>
      <c r="H366" s="288"/>
      <c r="L366" s="233"/>
      <c r="M366" s="233"/>
      <c r="N366" s="233"/>
      <c r="O366" s="233"/>
      <c r="P366" s="233"/>
      <c r="Q366" s="233"/>
      <c r="R366" s="233"/>
      <c r="S366" s="233"/>
      <c r="T366" s="233"/>
      <c r="U366" s="233"/>
      <c r="V366" s="233"/>
    </row>
    <row r="367" spans="3:22" s="228" customFormat="1" x14ac:dyDescent="0.2">
      <c r="C367" s="230"/>
      <c r="D367" s="231"/>
      <c r="E367" s="229"/>
      <c r="F367" s="229"/>
      <c r="G367" s="232"/>
      <c r="H367" s="288"/>
      <c r="L367" s="233"/>
      <c r="M367" s="233"/>
      <c r="N367" s="233"/>
      <c r="O367" s="233"/>
      <c r="P367" s="233"/>
      <c r="Q367" s="233"/>
      <c r="R367" s="233"/>
      <c r="S367" s="233"/>
      <c r="T367" s="233"/>
      <c r="U367" s="233"/>
      <c r="V367" s="233"/>
    </row>
    <row r="368" spans="3:22" s="228" customFormat="1" x14ac:dyDescent="0.2">
      <c r="C368" s="230"/>
      <c r="D368" s="231"/>
      <c r="E368" s="229"/>
      <c r="F368" s="229"/>
      <c r="G368" s="232"/>
      <c r="H368" s="288"/>
      <c r="L368" s="233"/>
      <c r="M368" s="233"/>
      <c r="N368" s="233"/>
      <c r="O368" s="233"/>
      <c r="P368" s="233"/>
      <c r="Q368" s="233"/>
      <c r="R368" s="233"/>
      <c r="S368" s="233"/>
      <c r="T368" s="233"/>
      <c r="U368" s="233"/>
      <c r="V368" s="233"/>
    </row>
    <row r="369" spans="3:22" s="228" customFormat="1" x14ac:dyDescent="0.2">
      <c r="C369" s="230"/>
      <c r="D369" s="231"/>
      <c r="E369" s="229"/>
      <c r="F369" s="229"/>
      <c r="G369" s="232"/>
      <c r="H369" s="288"/>
      <c r="L369" s="233"/>
      <c r="M369" s="233"/>
      <c r="N369" s="233"/>
      <c r="O369" s="233"/>
      <c r="P369" s="233"/>
      <c r="Q369" s="233"/>
      <c r="R369" s="233"/>
      <c r="S369" s="233"/>
      <c r="T369" s="233"/>
      <c r="U369" s="233"/>
      <c r="V369" s="233"/>
    </row>
    <row r="370" spans="3:22" s="228" customFormat="1" x14ac:dyDescent="0.2">
      <c r="C370" s="230"/>
      <c r="D370" s="231"/>
      <c r="E370" s="229"/>
      <c r="F370" s="229"/>
      <c r="G370" s="232"/>
      <c r="H370" s="288"/>
      <c r="L370" s="233"/>
      <c r="M370" s="233"/>
      <c r="N370" s="233"/>
      <c r="O370" s="233"/>
      <c r="P370" s="233"/>
      <c r="Q370" s="233"/>
      <c r="R370" s="233"/>
      <c r="S370" s="233"/>
      <c r="T370" s="233"/>
      <c r="U370" s="233"/>
      <c r="V370" s="233"/>
    </row>
    <row r="371" spans="3:22" s="228" customFormat="1" x14ac:dyDescent="0.2">
      <c r="C371" s="230"/>
      <c r="D371" s="231"/>
      <c r="E371" s="229"/>
      <c r="F371" s="229"/>
      <c r="G371" s="232"/>
      <c r="H371" s="288"/>
      <c r="L371" s="233"/>
      <c r="M371" s="233"/>
      <c r="N371" s="233"/>
      <c r="O371" s="233"/>
      <c r="P371" s="233"/>
      <c r="Q371" s="233"/>
      <c r="R371" s="233"/>
      <c r="S371" s="233"/>
      <c r="T371" s="233"/>
      <c r="U371" s="233"/>
      <c r="V371" s="233"/>
    </row>
    <row r="372" spans="3:22" s="228" customFormat="1" x14ac:dyDescent="0.2">
      <c r="C372" s="230"/>
      <c r="D372" s="231"/>
      <c r="E372" s="229"/>
      <c r="F372" s="229"/>
      <c r="G372" s="232"/>
      <c r="H372" s="288"/>
      <c r="L372" s="233"/>
      <c r="M372" s="233"/>
      <c r="N372" s="233"/>
      <c r="O372" s="233"/>
      <c r="P372" s="233"/>
      <c r="Q372" s="233"/>
      <c r="R372" s="233"/>
      <c r="S372" s="233"/>
      <c r="T372" s="233"/>
      <c r="U372" s="233"/>
      <c r="V372" s="233"/>
    </row>
    <row r="373" spans="3:22" s="228" customFormat="1" x14ac:dyDescent="0.2">
      <c r="C373" s="230"/>
      <c r="D373" s="231"/>
      <c r="E373" s="229"/>
      <c r="F373" s="229"/>
      <c r="G373" s="232"/>
      <c r="H373" s="288"/>
      <c r="L373" s="233"/>
      <c r="M373" s="233"/>
      <c r="N373" s="233"/>
      <c r="O373" s="233"/>
      <c r="P373" s="233"/>
      <c r="Q373" s="233"/>
      <c r="R373" s="233"/>
      <c r="S373" s="233"/>
      <c r="T373" s="233"/>
      <c r="U373" s="233"/>
      <c r="V373" s="233"/>
    </row>
    <row r="374" spans="3:22" s="228" customFormat="1" x14ac:dyDescent="0.2">
      <c r="C374" s="230"/>
      <c r="D374" s="231"/>
      <c r="E374" s="229"/>
      <c r="F374" s="229"/>
      <c r="G374" s="232"/>
      <c r="H374" s="288"/>
      <c r="L374" s="233"/>
      <c r="M374" s="233"/>
      <c r="N374" s="233"/>
      <c r="O374" s="233"/>
      <c r="P374" s="233"/>
      <c r="Q374" s="233"/>
      <c r="R374" s="233"/>
      <c r="S374" s="233"/>
      <c r="T374" s="233"/>
      <c r="U374" s="233"/>
      <c r="V374" s="233"/>
    </row>
    <row r="375" spans="3:22" s="228" customFormat="1" x14ac:dyDescent="0.2">
      <c r="C375" s="230"/>
      <c r="D375" s="231"/>
      <c r="E375" s="229"/>
      <c r="F375" s="229"/>
      <c r="G375" s="232"/>
      <c r="H375" s="288"/>
      <c r="L375" s="233"/>
      <c r="M375" s="233"/>
      <c r="N375" s="233"/>
      <c r="O375" s="233"/>
      <c r="P375" s="233"/>
      <c r="Q375" s="233"/>
      <c r="R375" s="233"/>
      <c r="S375" s="233"/>
      <c r="T375" s="233"/>
      <c r="U375" s="233"/>
      <c r="V375" s="233"/>
    </row>
    <row r="376" spans="3:22" s="228" customFormat="1" x14ac:dyDescent="0.2">
      <c r="C376" s="230"/>
      <c r="D376" s="231"/>
      <c r="E376" s="229"/>
      <c r="F376" s="229"/>
      <c r="G376" s="232"/>
      <c r="H376" s="288"/>
      <c r="L376" s="233"/>
      <c r="M376" s="233"/>
      <c r="N376" s="233"/>
      <c r="O376" s="233"/>
      <c r="P376" s="233"/>
      <c r="Q376" s="233"/>
      <c r="R376" s="233"/>
      <c r="S376" s="233"/>
      <c r="T376" s="233"/>
      <c r="U376" s="233"/>
      <c r="V376" s="233"/>
    </row>
    <row r="377" spans="3:22" s="228" customFormat="1" x14ac:dyDescent="0.2">
      <c r="C377" s="230"/>
      <c r="D377" s="231"/>
      <c r="E377" s="229"/>
      <c r="F377" s="229"/>
      <c r="G377" s="232"/>
      <c r="H377" s="288"/>
      <c r="L377" s="233"/>
      <c r="M377" s="233"/>
      <c r="N377" s="233"/>
      <c r="O377" s="233"/>
      <c r="P377" s="233"/>
      <c r="Q377" s="233"/>
      <c r="R377" s="233"/>
      <c r="S377" s="233"/>
      <c r="T377" s="233"/>
      <c r="U377" s="233"/>
      <c r="V377" s="233"/>
    </row>
    <row r="378" spans="3:22" s="228" customFormat="1" x14ac:dyDescent="0.2">
      <c r="C378" s="230"/>
      <c r="D378" s="231"/>
      <c r="E378" s="229"/>
      <c r="F378" s="229"/>
      <c r="G378" s="232"/>
      <c r="H378" s="288"/>
      <c r="L378" s="233"/>
      <c r="M378" s="233"/>
      <c r="N378" s="233"/>
      <c r="O378" s="233"/>
      <c r="P378" s="233"/>
      <c r="Q378" s="233"/>
      <c r="R378" s="233"/>
      <c r="S378" s="233"/>
      <c r="T378" s="233"/>
      <c r="U378" s="233"/>
      <c r="V378" s="233"/>
    </row>
    <row r="379" spans="3:22" s="228" customFormat="1" x14ac:dyDescent="0.2">
      <c r="C379" s="230"/>
      <c r="D379" s="231"/>
      <c r="E379" s="229"/>
      <c r="F379" s="229"/>
      <c r="G379" s="232"/>
      <c r="H379" s="288"/>
      <c r="L379" s="233"/>
      <c r="M379" s="233"/>
      <c r="N379" s="233"/>
      <c r="O379" s="233"/>
      <c r="P379" s="233"/>
      <c r="Q379" s="233"/>
      <c r="R379" s="233"/>
      <c r="S379" s="233"/>
      <c r="T379" s="233"/>
      <c r="U379" s="233"/>
      <c r="V379" s="233"/>
    </row>
    <row r="380" spans="3:22" s="228" customFormat="1" x14ac:dyDescent="0.2">
      <c r="C380" s="230"/>
      <c r="D380" s="231"/>
      <c r="E380" s="229"/>
      <c r="F380" s="229"/>
      <c r="G380" s="232"/>
      <c r="H380" s="288"/>
      <c r="L380" s="233"/>
      <c r="M380" s="233"/>
      <c r="N380" s="233"/>
      <c r="O380" s="233"/>
      <c r="P380" s="233"/>
      <c r="Q380" s="233"/>
      <c r="R380" s="233"/>
      <c r="S380" s="233"/>
      <c r="T380" s="233"/>
      <c r="U380" s="233"/>
      <c r="V380" s="233"/>
    </row>
    <row r="381" spans="3:22" s="228" customFormat="1" x14ac:dyDescent="0.2">
      <c r="C381" s="230"/>
      <c r="D381" s="231"/>
      <c r="E381" s="229"/>
      <c r="F381" s="229"/>
      <c r="G381" s="232"/>
      <c r="H381" s="288"/>
      <c r="L381" s="233"/>
      <c r="M381" s="233"/>
      <c r="N381" s="233"/>
      <c r="O381" s="233"/>
      <c r="P381" s="233"/>
      <c r="Q381" s="233"/>
      <c r="R381" s="233"/>
      <c r="S381" s="233"/>
      <c r="T381" s="233"/>
      <c r="U381" s="233"/>
      <c r="V381" s="233"/>
    </row>
    <row r="382" spans="3:22" s="228" customFormat="1" x14ac:dyDescent="0.2">
      <c r="C382" s="230"/>
      <c r="D382" s="231"/>
      <c r="E382" s="229"/>
      <c r="F382" s="229"/>
      <c r="G382" s="232"/>
      <c r="H382" s="288"/>
      <c r="L382" s="233"/>
      <c r="M382" s="233"/>
      <c r="N382" s="233"/>
      <c r="O382" s="233"/>
      <c r="P382" s="233"/>
      <c r="Q382" s="233"/>
      <c r="R382" s="233"/>
      <c r="S382" s="233"/>
      <c r="T382" s="233"/>
      <c r="U382" s="233"/>
      <c r="V382" s="233"/>
    </row>
    <row r="383" spans="3:22" s="228" customFormat="1" x14ac:dyDescent="0.2">
      <c r="C383" s="230"/>
      <c r="D383" s="231"/>
      <c r="E383" s="229"/>
      <c r="F383" s="229"/>
      <c r="G383" s="232"/>
      <c r="H383" s="288"/>
      <c r="L383" s="233"/>
      <c r="M383" s="233"/>
      <c r="N383" s="233"/>
      <c r="O383" s="233"/>
      <c r="P383" s="233"/>
      <c r="Q383" s="233"/>
      <c r="R383" s="233"/>
      <c r="S383" s="233"/>
      <c r="T383" s="233"/>
      <c r="U383" s="233"/>
      <c r="V383" s="233"/>
    </row>
    <row r="384" spans="3:22" s="228" customFormat="1" x14ac:dyDescent="0.2">
      <c r="C384" s="230"/>
      <c r="D384" s="231"/>
      <c r="E384" s="229"/>
      <c r="F384" s="229"/>
      <c r="G384" s="232"/>
      <c r="H384" s="288"/>
      <c r="L384" s="233"/>
      <c r="M384" s="233"/>
      <c r="N384" s="233"/>
      <c r="O384" s="233"/>
      <c r="P384" s="233"/>
      <c r="Q384" s="233"/>
      <c r="R384" s="233"/>
      <c r="S384" s="233"/>
      <c r="T384" s="233"/>
      <c r="U384" s="233"/>
      <c r="V384" s="233"/>
    </row>
    <row r="385" spans="3:22" s="228" customFormat="1" x14ac:dyDescent="0.2">
      <c r="C385" s="230"/>
      <c r="D385" s="231"/>
      <c r="E385" s="229"/>
      <c r="F385" s="229"/>
      <c r="G385" s="232"/>
      <c r="H385" s="288"/>
      <c r="L385" s="233"/>
      <c r="M385" s="233"/>
      <c r="N385" s="233"/>
      <c r="O385" s="233"/>
      <c r="P385" s="233"/>
      <c r="Q385" s="233"/>
      <c r="R385" s="233"/>
      <c r="S385" s="233"/>
      <c r="T385" s="233"/>
      <c r="U385" s="233"/>
      <c r="V385" s="233"/>
    </row>
    <row r="386" spans="3:22" s="228" customFormat="1" x14ac:dyDescent="0.2">
      <c r="C386" s="230"/>
      <c r="D386" s="231"/>
      <c r="E386" s="229"/>
      <c r="F386" s="229"/>
      <c r="G386" s="232"/>
      <c r="H386" s="288"/>
      <c r="L386" s="233"/>
      <c r="M386" s="233"/>
      <c r="N386" s="233"/>
      <c r="O386" s="233"/>
      <c r="P386" s="233"/>
      <c r="Q386" s="233"/>
      <c r="R386" s="233"/>
      <c r="S386" s="233"/>
      <c r="T386" s="233"/>
      <c r="U386" s="233"/>
      <c r="V386" s="233"/>
    </row>
    <row r="387" spans="3:22" s="228" customFormat="1" x14ac:dyDescent="0.2">
      <c r="C387" s="230"/>
      <c r="D387" s="231"/>
      <c r="E387" s="229"/>
      <c r="F387" s="229"/>
      <c r="G387" s="232"/>
      <c r="H387" s="288"/>
      <c r="L387" s="233"/>
      <c r="M387" s="233"/>
      <c r="N387" s="233"/>
      <c r="O387" s="233"/>
      <c r="P387" s="233"/>
      <c r="Q387" s="233"/>
      <c r="R387" s="233"/>
      <c r="S387" s="233"/>
      <c r="T387" s="233"/>
      <c r="U387" s="233"/>
      <c r="V387" s="233"/>
    </row>
    <row r="388" spans="3:22" s="228" customFormat="1" x14ac:dyDescent="0.2">
      <c r="C388" s="230"/>
      <c r="D388" s="231"/>
      <c r="E388" s="229"/>
      <c r="F388" s="229"/>
      <c r="G388" s="232"/>
      <c r="H388" s="288"/>
      <c r="L388" s="233"/>
      <c r="M388" s="233"/>
      <c r="N388" s="233"/>
      <c r="O388" s="233"/>
      <c r="P388" s="233"/>
      <c r="Q388" s="233"/>
      <c r="R388" s="233"/>
      <c r="S388" s="233"/>
      <c r="T388" s="233"/>
      <c r="U388" s="233"/>
      <c r="V388" s="233"/>
    </row>
    <row r="389" spans="3:22" s="228" customFormat="1" x14ac:dyDescent="0.2">
      <c r="C389" s="230"/>
      <c r="D389" s="231"/>
      <c r="E389" s="229"/>
      <c r="F389" s="229"/>
      <c r="G389" s="232"/>
      <c r="H389" s="288"/>
      <c r="L389" s="233"/>
      <c r="M389" s="233"/>
      <c r="N389" s="233"/>
      <c r="O389" s="233"/>
      <c r="P389" s="233"/>
      <c r="Q389" s="233"/>
      <c r="R389" s="233"/>
      <c r="S389" s="233"/>
      <c r="T389" s="233"/>
      <c r="U389" s="233"/>
      <c r="V389" s="233"/>
    </row>
    <row r="390" spans="3:22" s="228" customFormat="1" x14ac:dyDescent="0.2">
      <c r="C390" s="230"/>
      <c r="D390" s="231"/>
      <c r="E390" s="229"/>
      <c r="F390" s="229"/>
      <c r="G390" s="232"/>
      <c r="H390" s="288"/>
      <c r="L390" s="233"/>
      <c r="M390" s="233"/>
      <c r="N390" s="233"/>
      <c r="O390" s="233"/>
      <c r="P390" s="233"/>
      <c r="Q390" s="233"/>
      <c r="R390" s="233"/>
      <c r="S390" s="233"/>
      <c r="T390" s="233"/>
      <c r="U390" s="233"/>
      <c r="V390" s="233"/>
    </row>
    <row r="391" spans="3:22" s="228" customFormat="1" x14ac:dyDescent="0.2">
      <c r="C391" s="230"/>
      <c r="D391" s="231"/>
      <c r="E391" s="229"/>
      <c r="F391" s="229"/>
      <c r="G391" s="232"/>
      <c r="H391" s="288"/>
      <c r="L391" s="233"/>
      <c r="M391" s="233"/>
      <c r="N391" s="233"/>
      <c r="O391" s="233"/>
      <c r="P391" s="233"/>
      <c r="Q391" s="233"/>
      <c r="R391" s="233"/>
      <c r="S391" s="233"/>
      <c r="T391" s="233"/>
      <c r="U391" s="233"/>
      <c r="V391" s="233"/>
    </row>
    <row r="392" spans="3:22" s="228" customFormat="1" x14ac:dyDescent="0.2">
      <c r="C392" s="230"/>
      <c r="D392" s="231"/>
      <c r="E392" s="229"/>
      <c r="F392" s="229"/>
      <c r="G392" s="232"/>
      <c r="H392" s="288"/>
      <c r="L392" s="233"/>
      <c r="M392" s="233"/>
      <c r="N392" s="233"/>
      <c r="O392" s="233"/>
      <c r="P392" s="233"/>
      <c r="Q392" s="233"/>
      <c r="R392" s="233"/>
      <c r="S392" s="233"/>
      <c r="T392" s="233"/>
      <c r="U392" s="233"/>
      <c r="V392" s="233"/>
    </row>
    <row r="393" spans="3:22" s="228" customFormat="1" x14ac:dyDescent="0.2">
      <c r="C393" s="230"/>
      <c r="D393" s="231"/>
      <c r="E393" s="229"/>
      <c r="F393" s="229"/>
      <c r="G393" s="232"/>
      <c r="H393" s="288"/>
      <c r="L393" s="233"/>
      <c r="M393" s="233"/>
      <c r="N393" s="233"/>
      <c r="O393" s="233"/>
      <c r="P393" s="233"/>
      <c r="Q393" s="233"/>
      <c r="R393" s="233"/>
      <c r="S393" s="233"/>
      <c r="T393" s="233"/>
      <c r="U393" s="233"/>
      <c r="V393" s="233"/>
    </row>
    <row r="394" spans="3:22" s="228" customFormat="1" x14ac:dyDescent="0.2">
      <c r="C394" s="230"/>
      <c r="D394" s="231"/>
      <c r="E394" s="229"/>
      <c r="F394" s="229"/>
      <c r="G394" s="232"/>
      <c r="H394" s="288"/>
      <c r="L394" s="233"/>
      <c r="M394" s="233"/>
      <c r="N394" s="233"/>
      <c r="O394" s="233"/>
      <c r="P394" s="233"/>
      <c r="Q394" s="233"/>
      <c r="R394" s="233"/>
      <c r="S394" s="233"/>
      <c r="T394" s="233"/>
      <c r="U394" s="233"/>
      <c r="V394" s="233"/>
    </row>
    <row r="395" spans="3:22" s="228" customFormat="1" x14ac:dyDescent="0.2">
      <c r="C395" s="230"/>
      <c r="D395" s="231"/>
      <c r="E395" s="229"/>
      <c r="F395" s="229"/>
      <c r="G395" s="232"/>
      <c r="H395" s="288"/>
      <c r="L395" s="233"/>
      <c r="M395" s="233"/>
      <c r="N395" s="233"/>
      <c r="O395" s="233"/>
      <c r="P395" s="233"/>
      <c r="Q395" s="233"/>
      <c r="R395" s="233"/>
      <c r="S395" s="233"/>
      <c r="T395" s="233"/>
      <c r="U395" s="233"/>
      <c r="V395" s="233"/>
    </row>
    <row r="396" spans="3:22" s="228" customFormat="1" x14ac:dyDescent="0.2">
      <c r="C396" s="230"/>
      <c r="D396" s="231"/>
      <c r="E396" s="229"/>
      <c r="F396" s="229"/>
      <c r="G396" s="232"/>
      <c r="H396" s="288"/>
      <c r="L396" s="233"/>
      <c r="M396" s="233"/>
      <c r="N396" s="233"/>
      <c r="O396" s="233"/>
      <c r="P396" s="233"/>
      <c r="Q396" s="233"/>
      <c r="R396" s="233"/>
      <c r="S396" s="233"/>
      <c r="T396" s="233"/>
      <c r="U396" s="233"/>
      <c r="V396" s="233"/>
    </row>
    <row r="397" spans="3:22" s="228" customFormat="1" x14ac:dyDescent="0.2">
      <c r="C397" s="230"/>
      <c r="D397" s="231"/>
      <c r="E397" s="229"/>
      <c r="F397" s="229"/>
      <c r="G397" s="232"/>
      <c r="H397" s="288"/>
      <c r="L397" s="233"/>
      <c r="M397" s="233"/>
      <c r="N397" s="233"/>
      <c r="O397" s="233"/>
      <c r="P397" s="233"/>
      <c r="Q397" s="233"/>
      <c r="R397" s="233"/>
      <c r="S397" s="233"/>
      <c r="T397" s="233"/>
      <c r="U397" s="233"/>
      <c r="V397" s="233"/>
    </row>
    <row r="398" spans="3:22" s="228" customFormat="1" x14ac:dyDescent="0.2">
      <c r="C398" s="230"/>
      <c r="D398" s="231"/>
      <c r="E398" s="229"/>
      <c r="F398" s="229"/>
      <c r="G398" s="232"/>
      <c r="H398" s="288"/>
      <c r="L398" s="233"/>
      <c r="M398" s="233"/>
      <c r="N398" s="233"/>
      <c r="O398" s="233"/>
      <c r="P398" s="233"/>
      <c r="Q398" s="233"/>
      <c r="R398" s="233"/>
      <c r="S398" s="233"/>
      <c r="T398" s="233"/>
      <c r="U398" s="233"/>
      <c r="V398" s="233"/>
    </row>
    <row r="399" spans="3:22" s="228" customFormat="1" x14ac:dyDescent="0.2">
      <c r="C399" s="230"/>
      <c r="D399" s="231"/>
      <c r="E399" s="229"/>
      <c r="F399" s="229"/>
      <c r="G399" s="232"/>
      <c r="H399" s="288"/>
      <c r="L399" s="233"/>
      <c r="M399" s="233"/>
      <c r="N399" s="233"/>
      <c r="O399" s="233"/>
      <c r="P399" s="233"/>
      <c r="Q399" s="233"/>
      <c r="R399" s="233"/>
      <c r="S399" s="233"/>
      <c r="T399" s="233"/>
      <c r="U399" s="233"/>
      <c r="V399" s="233"/>
    </row>
    <row r="400" spans="3:22" s="228" customFormat="1" x14ac:dyDescent="0.2">
      <c r="C400" s="230"/>
      <c r="D400" s="231"/>
      <c r="E400" s="229"/>
      <c r="F400" s="229"/>
      <c r="G400" s="232"/>
      <c r="H400" s="288"/>
      <c r="L400" s="233"/>
      <c r="M400" s="233"/>
      <c r="N400" s="233"/>
      <c r="O400" s="233"/>
      <c r="P400" s="233"/>
      <c r="Q400" s="233"/>
      <c r="R400" s="233"/>
      <c r="S400" s="233"/>
      <c r="T400" s="233"/>
      <c r="U400" s="233"/>
      <c r="V400" s="233"/>
    </row>
    <row r="401" spans="3:22" s="228" customFormat="1" x14ac:dyDescent="0.2">
      <c r="C401" s="230"/>
      <c r="D401" s="231"/>
      <c r="E401" s="229"/>
      <c r="F401" s="229"/>
      <c r="G401" s="232"/>
      <c r="H401" s="288"/>
      <c r="L401" s="233"/>
      <c r="M401" s="233"/>
      <c r="N401" s="233"/>
      <c r="O401" s="233"/>
      <c r="P401" s="233"/>
      <c r="Q401" s="233"/>
      <c r="R401" s="233"/>
      <c r="S401" s="233"/>
      <c r="T401" s="233"/>
      <c r="U401" s="233"/>
      <c r="V401" s="233"/>
    </row>
    <row r="402" spans="3:22" s="228" customFormat="1" x14ac:dyDescent="0.2">
      <c r="C402" s="230"/>
      <c r="D402" s="231"/>
      <c r="E402" s="229"/>
      <c r="F402" s="229"/>
      <c r="G402" s="232"/>
      <c r="H402" s="288"/>
      <c r="L402" s="233"/>
      <c r="M402" s="233"/>
      <c r="N402" s="233"/>
      <c r="O402" s="233"/>
      <c r="P402" s="233"/>
      <c r="Q402" s="233"/>
      <c r="R402" s="233"/>
      <c r="S402" s="233"/>
      <c r="T402" s="233"/>
      <c r="U402" s="233"/>
      <c r="V402" s="233"/>
    </row>
    <row r="403" spans="3:22" s="228" customFormat="1" x14ac:dyDescent="0.2">
      <c r="C403" s="230"/>
      <c r="D403" s="231"/>
      <c r="E403" s="229"/>
      <c r="F403" s="229"/>
      <c r="G403" s="232"/>
      <c r="H403" s="288"/>
      <c r="L403" s="233"/>
      <c r="M403" s="233"/>
      <c r="N403" s="233"/>
      <c r="O403" s="233"/>
      <c r="P403" s="233"/>
      <c r="Q403" s="233"/>
      <c r="R403" s="233"/>
      <c r="S403" s="233"/>
      <c r="T403" s="233"/>
      <c r="U403" s="233"/>
      <c r="V403" s="233"/>
    </row>
    <row r="404" spans="3:22" s="228" customFormat="1" x14ac:dyDescent="0.2">
      <c r="C404" s="230"/>
      <c r="D404" s="231"/>
      <c r="E404" s="229"/>
      <c r="F404" s="229"/>
      <c r="G404" s="232"/>
      <c r="H404" s="288"/>
      <c r="L404" s="233"/>
      <c r="M404" s="233"/>
      <c r="N404" s="233"/>
      <c r="O404" s="233"/>
      <c r="P404" s="233"/>
      <c r="Q404" s="233"/>
      <c r="R404" s="233"/>
      <c r="S404" s="233"/>
      <c r="T404" s="233"/>
      <c r="U404" s="233"/>
      <c r="V404" s="233"/>
    </row>
    <row r="405" spans="3:22" s="228" customFormat="1" x14ac:dyDescent="0.2">
      <c r="C405" s="230"/>
      <c r="D405" s="231"/>
      <c r="E405" s="229"/>
      <c r="F405" s="229"/>
      <c r="G405" s="232"/>
      <c r="H405" s="288"/>
      <c r="L405" s="233"/>
      <c r="M405" s="233"/>
      <c r="N405" s="233"/>
      <c r="O405" s="233"/>
      <c r="P405" s="233"/>
      <c r="Q405" s="233"/>
      <c r="R405" s="233"/>
      <c r="S405" s="233"/>
      <c r="T405" s="233"/>
      <c r="U405" s="233"/>
      <c r="V405" s="233"/>
    </row>
    <row r="406" spans="3:22" s="228" customFormat="1" x14ac:dyDescent="0.2">
      <c r="C406" s="230"/>
      <c r="D406" s="231"/>
      <c r="E406" s="229"/>
      <c r="F406" s="229"/>
      <c r="G406" s="232"/>
      <c r="H406" s="288"/>
      <c r="L406" s="233"/>
      <c r="M406" s="233"/>
      <c r="N406" s="233"/>
      <c r="O406" s="233"/>
      <c r="P406" s="233"/>
      <c r="Q406" s="233"/>
      <c r="R406" s="233"/>
      <c r="S406" s="233"/>
      <c r="T406" s="233"/>
      <c r="U406" s="233"/>
      <c r="V406" s="233"/>
    </row>
    <row r="407" spans="3:22" s="228" customFormat="1" x14ac:dyDescent="0.2">
      <c r="C407" s="230"/>
      <c r="D407" s="231"/>
      <c r="E407" s="229"/>
      <c r="F407" s="229"/>
      <c r="G407" s="232"/>
      <c r="H407" s="288"/>
      <c r="L407" s="233"/>
      <c r="M407" s="233"/>
      <c r="N407" s="233"/>
      <c r="O407" s="233"/>
      <c r="P407" s="233"/>
      <c r="Q407" s="233"/>
      <c r="R407" s="233"/>
      <c r="S407" s="233"/>
      <c r="T407" s="233"/>
      <c r="U407" s="233"/>
      <c r="V407" s="233"/>
    </row>
    <row r="408" spans="3:22" s="228" customFormat="1" x14ac:dyDescent="0.2">
      <c r="C408" s="230"/>
      <c r="D408" s="231"/>
      <c r="E408" s="229"/>
      <c r="F408" s="229"/>
      <c r="G408" s="232"/>
      <c r="H408" s="288"/>
      <c r="L408" s="233"/>
      <c r="M408" s="233"/>
      <c r="N408" s="233"/>
      <c r="O408" s="233"/>
      <c r="P408" s="233"/>
      <c r="Q408" s="233"/>
      <c r="R408" s="233"/>
      <c r="S408" s="233"/>
      <c r="T408" s="233"/>
      <c r="U408" s="233"/>
      <c r="V408" s="233"/>
    </row>
    <row r="409" spans="3:22" s="228" customFormat="1" x14ac:dyDescent="0.2">
      <c r="C409" s="230"/>
      <c r="D409" s="231"/>
      <c r="E409" s="229"/>
      <c r="F409" s="229"/>
      <c r="G409" s="232"/>
      <c r="H409" s="288"/>
      <c r="L409" s="233"/>
      <c r="M409" s="233"/>
      <c r="N409" s="233"/>
      <c r="O409" s="233"/>
      <c r="P409" s="233"/>
      <c r="Q409" s="233"/>
      <c r="R409" s="233"/>
      <c r="S409" s="233"/>
      <c r="T409" s="233"/>
      <c r="U409" s="233"/>
      <c r="V409" s="233"/>
    </row>
    <row r="410" spans="3:22" s="228" customFormat="1" x14ac:dyDescent="0.2">
      <c r="C410" s="230"/>
      <c r="D410" s="231"/>
      <c r="E410" s="229"/>
      <c r="F410" s="229"/>
      <c r="G410" s="232"/>
      <c r="H410" s="288"/>
      <c r="L410" s="233"/>
      <c r="M410" s="233"/>
      <c r="N410" s="233"/>
      <c r="O410" s="233"/>
      <c r="P410" s="233"/>
      <c r="Q410" s="233"/>
      <c r="R410" s="233"/>
      <c r="S410" s="233"/>
      <c r="T410" s="233"/>
      <c r="U410" s="233"/>
      <c r="V410" s="233"/>
    </row>
    <row r="411" spans="3:22" s="228" customFormat="1" x14ac:dyDescent="0.2">
      <c r="C411" s="230"/>
      <c r="D411" s="231"/>
      <c r="E411" s="229"/>
      <c r="F411" s="229"/>
      <c r="G411" s="232"/>
      <c r="H411" s="288"/>
      <c r="L411" s="233"/>
      <c r="M411" s="233"/>
      <c r="N411" s="233"/>
      <c r="O411" s="233"/>
      <c r="P411" s="233"/>
      <c r="Q411" s="233"/>
      <c r="R411" s="233"/>
      <c r="S411" s="233"/>
      <c r="T411" s="233"/>
      <c r="U411" s="233"/>
      <c r="V411" s="233"/>
    </row>
    <row r="412" spans="3:22" s="228" customFormat="1" x14ac:dyDescent="0.2">
      <c r="C412" s="230"/>
      <c r="D412" s="231"/>
      <c r="E412" s="229"/>
      <c r="F412" s="229"/>
      <c r="G412" s="232"/>
      <c r="H412" s="288"/>
      <c r="L412" s="233"/>
      <c r="M412" s="233"/>
      <c r="N412" s="233"/>
      <c r="O412" s="233"/>
      <c r="P412" s="233"/>
      <c r="Q412" s="233"/>
      <c r="R412" s="233"/>
      <c r="S412" s="233"/>
      <c r="T412" s="233"/>
      <c r="U412" s="233"/>
      <c r="V412" s="233"/>
    </row>
    <row r="413" spans="3:22" s="228" customFormat="1" x14ac:dyDescent="0.2">
      <c r="C413" s="230"/>
      <c r="D413" s="231"/>
      <c r="E413" s="229"/>
      <c r="F413" s="229"/>
      <c r="G413" s="232"/>
      <c r="H413" s="288"/>
      <c r="L413" s="233"/>
      <c r="M413" s="233"/>
      <c r="N413" s="233"/>
      <c r="O413" s="233"/>
      <c r="P413" s="233"/>
      <c r="Q413" s="233"/>
      <c r="R413" s="233"/>
      <c r="S413" s="233"/>
      <c r="T413" s="233"/>
      <c r="U413" s="233"/>
      <c r="V413" s="233"/>
    </row>
    <row r="414" spans="3:22" s="228" customFormat="1" x14ac:dyDescent="0.2">
      <c r="C414" s="230"/>
      <c r="D414" s="231"/>
      <c r="E414" s="229"/>
      <c r="F414" s="229"/>
      <c r="G414" s="232"/>
      <c r="H414" s="288"/>
      <c r="L414" s="233"/>
      <c r="M414" s="233"/>
      <c r="N414" s="233"/>
      <c r="O414" s="233"/>
      <c r="P414" s="233"/>
      <c r="Q414" s="233"/>
      <c r="R414" s="233"/>
      <c r="S414" s="233"/>
      <c r="T414" s="233"/>
      <c r="U414" s="233"/>
      <c r="V414" s="233"/>
    </row>
    <row r="415" spans="3:22" s="228" customFormat="1" x14ac:dyDescent="0.2">
      <c r="C415" s="230"/>
      <c r="D415" s="231"/>
      <c r="E415" s="229"/>
      <c r="F415" s="229"/>
      <c r="G415" s="232"/>
      <c r="H415" s="288"/>
      <c r="L415" s="233"/>
      <c r="M415" s="233"/>
      <c r="N415" s="233"/>
      <c r="O415" s="233"/>
      <c r="P415" s="233"/>
      <c r="Q415" s="233"/>
      <c r="R415" s="233"/>
      <c r="S415" s="233"/>
      <c r="T415" s="233"/>
      <c r="U415" s="233"/>
      <c r="V415" s="233"/>
    </row>
    <row r="416" spans="3:22" s="228" customFormat="1" x14ac:dyDescent="0.2">
      <c r="C416" s="230"/>
      <c r="D416" s="231"/>
      <c r="E416" s="229"/>
      <c r="F416" s="229"/>
      <c r="G416" s="232"/>
      <c r="H416" s="288"/>
      <c r="L416" s="233"/>
      <c r="M416" s="233"/>
      <c r="N416" s="233"/>
      <c r="O416" s="233"/>
      <c r="P416" s="233"/>
      <c r="Q416" s="233"/>
      <c r="R416" s="233"/>
      <c r="S416" s="233"/>
      <c r="T416" s="233"/>
      <c r="U416" s="233"/>
      <c r="V416" s="233"/>
    </row>
    <row r="417" spans="3:22" s="228" customFormat="1" x14ac:dyDescent="0.2">
      <c r="C417" s="230"/>
      <c r="D417" s="231"/>
      <c r="E417" s="229"/>
      <c r="F417" s="229"/>
      <c r="G417" s="232"/>
      <c r="H417" s="288"/>
      <c r="L417" s="233"/>
      <c r="M417" s="233"/>
      <c r="N417" s="233"/>
      <c r="O417" s="233"/>
      <c r="P417" s="233"/>
      <c r="Q417" s="233"/>
      <c r="R417" s="233"/>
      <c r="S417" s="233"/>
      <c r="T417" s="233"/>
      <c r="U417" s="233"/>
      <c r="V417" s="233"/>
    </row>
    <row r="418" spans="3:22" s="228" customFormat="1" x14ac:dyDescent="0.2">
      <c r="C418" s="230"/>
      <c r="D418" s="231"/>
      <c r="E418" s="229"/>
      <c r="F418" s="229"/>
      <c r="G418" s="232"/>
      <c r="H418" s="288"/>
      <c r="L418" s="233"/>
      <c r="M418" s="233"/>
      <c r="N418" s="233"/>
      <c r="O418" s="233"/>
      <c r="P418" s="233"/>
      <c r="Q418" s="233"/>
      <c r="R418" s="233"/>
      <c r="S418" s="233"/>
      <c r="T418" s="233"/>
      <c r="U418" s="233"/>
      <c r="V418" s="233"/>
    </row>
    <row r="419" spans="3:22" s="228" customFormat="1" x14ac:dyDescent="0.2">
      <c r="C419" s="230"/>
      <c r="D419" s="231"/>
      <c r="E419" s="229"/>
      <c r="F419" s="229"/>
      <c r="G419" s="232"/>
      <c r="H419" s="288"/>
      <c r="L419" s="233"/>
      <c r="M419" s="233"/>
      <c r="N419" s="233"/>
      <c r="O419" s="233"/>
      <c r="P419" s="233"/>
      <c r="Q419" s="233"/>
      <c r="R419" s="233"/>
      <c r="S419" s="233"/>
      <c r="T419" s="233"/>
      <c r="U419" s="233"/>
      <c r="V419" s="233"/>
    </row>
    <row r="420" spans="3:22" s="228" customFormat="1" x14ac:dyDescent="0.2">
      <c r="C420" s="230"/>
      <c r="D420" s="231"/>
      <c r="E420" s="229"/>
      <c r="F420" s="229"/>
      <c r="G420" s="232"/>
      <c r="H420" s="288"/>
      <c r="L420" s="233"/>
      <c r="M420" s="233"/>
      <c r="N420" s="233"/>
      <c r="O420" s="233"/>
      <c r="P420" s="233"/>
      <c r="Q420" s="233"/>
      <c r="R420" s="233"/>
      <c r="S420" s="233"/>
      <c r="T420" s="233"/>
      <c r="U420" s="233"/>
      <c r="V420" s="233"/>
    </row>
    <row r="421" spans="3:22" s="228" customFormat="1" x14ac:dyDescent="0.2">
      <c r="C421" s="230"/>
      <c r="D421" s="231"/>
      <c r="E421" s="229"/>
      <c r="F421" s="229"/>
      <c r="G421" s="232"/>
      <c r="H421" s="288"/>
      <c r="L421" s="233"/>
      <c r="M421" s="233"/>
      <c r="N421" s="233"/>
      <c r="O421" s="233"/>
      <c r="P421" s="233"/>
      <c r="Q421" s="233"/>
      <c r="R421" s="233"/>
      <c r="S421" s="233"/>
      <c r="T421" s="233"/>
      <c r="U421" s="233"/>
      <c r="V421" s="233"/>
    </row>
    <row r="422" spans="3:22" s="228" customFormat="1" x14ac:dyDescent="0.2">
      <c r="C422" s="230"/>
      <c r="D422" s="231"/>
      <c r="E422" s="229"/>
      <c r="F422" s="229"/>
      <c r="G422" s="232"/>
      <c r="H422" s="288"/>
      <c r="L422" s="233"/>
      <c r="M422" s="233"/>
      <c r="N422" s="233"/>
      <c r="O422" s="233"/>
      <c r="P422" s="233"/>
      <c r="Q422" s="233"/>
      <c r="R422" s="233"/>
      <c r="S422" s="233"/>
      <c r="T422" s="233"/>
      <c r="U422" s="233"/>
      <c r="V422" s="233"/>
    </row>
    <row r="423" spans="3:22" s="228" customFormat="1" x14ac:dyDescent="0.2">
      <c r="C423" s="230"/>
      <c r="D423" s="231"/>
      <c r="E423" s="229"/>
      <c r="F423" s="229"/>
      <c r="G423" s="232"/>
      <c r="H423" s="288"/>
      <c r="L423" s="233"/>
      <c r="M423" s="233"/>
      <c r="N423" s="233"/>
      <c r="O423" s="233"/>
      <c r="P423" s="233"/>
      <c r="Q423" s="233"/>
      <c r="R423" s="233"/>
      <c r="S423" s="233"/>
      <c r="T423" s="233"/>
      <c r="U423" s="233"/>
      <c r="V423" s="233"/>
    </row>
    <row r="424" spans="3:22" s="228" customFormat="1" x14ac:dyDescent="0.2">
      <c r="C424" s="230"/>
      <c r="D424" s="231"/>
      <c r="E424" s="229"/>
      <c r="F424" s="229"/>
      <c r="G424" s="232"/>
      <c r="H424" s="288"/>
      <c r="L424" s="233"/>
      <c r="M424" s="233"/>
      <c r="N424" s="233"/>
      <c r="O424" s="233"/>
      <c r="P424" s="233"/>
      <c r="Q424" s="233"/>
      <c r="R424" s="233"/>
      <c r="S424" s="233"/>
      <c r="T424" s="233"/>
      <c r="U424" s="233"/>
      <c r="V424" s="233"/>
    </row>
    <row r="425" spans="3:22" s="228" customFormat="1" x14ac:dyDescent="0.2">
      <c r="C425" s="230"/>
      <c r="D425" s="231"/>
      <c r="E425" s="229"/>
      <c r="F425" s="229"/>
      <c r="G425" s="232"/>
      <c r="H425" s="288"/>
      <c r="L425" s="233"/>
      <c r="M425" s="233"/>
      <c r="N425" s="233"/>
      <c r="O425" s="233"/>
      <c r="P425" s="233"/>
      <c r="Q425" s="233"/>
      <c r="R425" s="233"/>
      <c r="S425" s="233"/>
      <c r="T425" s="233"/>
      <c r="U425" s="233"/>
      <c r="V425" s="233"/>
    </row>
    <row r="426" spans="3:22" s="228" customFormat="1" x14ac:dyDescent="0.2">
      <c r="C426" s="230"/>
      <c r="D426" s="231"/>
      <c r="E426" s="229"/>
      <c r="F426" s="229"/>
      <c r="G426" s="232"/>
      <c r="H426" s="288"/>
      <c r="L426" s="233"/>
      <c r="M426" s="233"/>
      <c r="N426" s="233"/>
      <c r="O426" s="233"/>
      <c r="P426" s="233"/>
      <c r="Q426" s="233"/>
      <c r="R426" s="233"/>
      <c r="S426" s="233"/>
      <c r="T426" s="233"/>
      <c r="U426" s="233"/>
      <c r="V426" s="233"/>
    </row>
    <row r="427" spans="3:22" s="228" customFormat="1" x14ac:dyDescent="0.2">
      <c r="C427" s="230"/>
      <c r="D427" s="231"/>
      <c r="E427" s="229"/>
      <c r="F427" s="229"/>
      <c r="G427" s="232"/>
      <c r="H427" s="288"/>
      <c r="L427" s="233"/>
      <c r="M427" s="233"/>
      <c r="N427" s="233"/>
      <c r="O427" s="233"/>
      <c r="P427" s="233"/>
      <c r="Q427" s="233"/>
      <c r="R427" s="233"/>
      <c r="S427" s="233"/>
      <c r="T427" s="233"/>
      <c r="U427" s="233"/>
      <c r="V427" s="233"/>
    </row>
    <row r="428" spans="3:22" s="228" customFormat="1" x14ac:dyDescent="0.2">
      <c r="C428" s="230"/>
      <c r="D428" s="231"/>
      <c r="E428" s="229"/>
      <c r="F428" s="229"/>
      <c r="G428" s="232"/>
      <c r="H428" s="288"/>
      <c r="L428" s="233"/>
      <c r="M428" s="233"/>
      <c r="N428" s="233"/>
      <c r="O428" s="233"/>
      <c r="P428" s="233"/>
      <c r="Q428" s="233"/>
      <c r="R428" s="233"/>
      <c r="S428" s="233"/>
      <c r="T428" s="233"/>
      <c r="U428" s="233"/>
      <c r="V428" s="233"/>
    </row>
    <row r="429" spans="3:22" s="228" customFormat="1" x14ac:dyDescent="0.2">
      <c r="C429" s="230"/>
      <c r="D429" s="231"/>
      <c r="E429" s="229"/>
      <c r="F429" s="229"/>
      <c r="G429" s="232"/>
      <c r="H429" s="288"/>
      <c r="L429" s="233"/>
      <c r="M429" s="233"/>
      <c r="N429" s="233"/>
      <c r="O429" s="233"/>
      <c r="P429" s="233"/>
      <c r="Q429" s="233"/>
      <c r="R429" s="233"/>
      <c r="S429" s="233"/>
      <c r="T429" s="233"/>
      <c r="U429" s="233"/>
      <c r="V429" s="233"/>
    </row>
    <row r="430" spans="3:22" s="228" customFormat="1" x14ac:dyDescent="0.2">
      <c r="C430" s="230"/>
      <c r="D430" s="231"/>
      <c r="E430" s="229"/>
      <c r="F430" s="229"/>
      <c r="G430" s="232"/>
      <c r="H430" s="288"/>
      <c r="L430" s="233"/>
      <c r="M430" s="233"/>
      <c r="N430" s="233"/>
      <c r="O430" s="233"/>
      <c r="P430" s="233"/>
      <c r="Q430" s="233"/>
      <c r="R430" s="233"/>
      <c r="S430" s="233"/>
      <c r="T430" s="233"/>
      <c r="U430" s="233"/>
      <c r="V430" s="233"/>
    </row>
    <row r="431" spans="3:22" s="228" customFormat="1" x14ac:dyDescent="0.2">
      <c r="C431" s="230"/>
      <c r="D431" s="231"/>
      <c r="E431" s="229"/>
      <c r="F431" s="229"/>
      <c r="G431" s="232"/>
      <c r="H431" s="288"/>
      <c r="L431" s="233"/>
      <c r="M431" s="233"/>
      <c r="N431" s="233"/>
      <c r="O431" s="233"/>
      <c r="P431" s="233"/>
      <c r="Q431" s="233"/>
      <c r="R431" s="233"/>
      <c r="S431" s="233"/>
      <c r="T431" s="233"/>
      <c r="U431" s="233"/>
      <c r="V431" s="233"/>
    </row>
    <row r="432" spans="3:22" s="228" customFormat="1" x14ac:dyDescent="0.2">
      <c r="C432" s="230"/>
      <c r="D432" s="231"/>
      <c r="E432" s="229"/>
      <c r="F432" s="229"/>
      <c r="G432" s="232"/>
      <c r="H432" s="288"/>
      <c r="L432" s="233"/>
      <c r="M432" s="233"/>
      <c r="N432" s="233"/>
      <c r="O432" s="233"/>
      <c r="P432" s="233"/>
      <c r="Q432" s="233"/>
      <c r="R432" s="233"/>
      <c r="S432" s="233"/>
      <c r="T432" s="233"/>
      <c r="U432" s="233"/>
      <c r="V432" s="233"/>
    </row>
    <row r="433" spans="3:22" s="228" customFormat="1" x14ac:dyDescent="0.2">
      <c r="C433" s="230"/>
      <c r="D433" s="231"/>
      <c r="E433" s="229"/>
      <c r="F433" s="229"/>
      <c r="G433" s="232"/>
      <c r="H433" s="288"/>
      <c r="L433" s="233"/>
      <c r="M433" s="233"/>
      <c r="N433" s="233"/>
      <c r="O433" s="233"/>
      <c r="P433" s="233"/>
      <c r="Q433" s="233"/>
      <c r="R433" s="233"/>
      <c r="S433" s="233"/>
      <c r="T433" s="233"/>
      <c r="U433" s="233"/>
      <c r="V433" s="233"/>
    </row>
    <row r="434" spans="3:22" s="228" customFormat="1" x14ac:dyDescent="0.2">
      <c r="C434" s="230"/>
      <c r="D434" s="231"/>
      <c r="E434" s="229"/>
      <c r="F434" s="229"/>
      <c r="G434" s="232"/>
      <c r="H434" s="288"/>
      <c r="L434" s="233"/>
      <c r="M434" s="233"/>
      <c r="N434" s="233"/>
      <c r="O434" s="233"/>
      <c r="P434" s="233"/>
      <c r="Q434" s="233"/>
      <c r="R434" s="233"/>
      <c r="S434" s="233"/>
      <c r="T434" s="233"/>
      <c r="U434" s="233"/>
      <c r="V434" s="233"/>
    </row>
    <row r="435" spans="3:22" s="228" customFormat="1" x14ac:dyDescent="0.2">
      <c r="C435" s="230"/>
      <c r="D435" s="231"/>
      <c r="E435" s="229"/>
      <c r="F435" s="229"/>
      <c r="G435" s="232"/>
      <c r="H435" s="288"/>
      <c r="L435" s="233"/>
      <c r="M435" s="233"/>
      <c r="N435" s="233"/>
      <c r="O435" s="233"/>
      <c r="P435" s="233"/>
      <c r="Q435" s="233"/>
      <c r="R435" s="233"/>
      <c r="S435" s="233"/>
      <c r="T435" s="233"/>
      <c r="U435" s="233"/>
      <c r="V435" s="233"/>
    </row>
    <row r="436" spans="3:22" s="228" customFormat="1" x14ac:dyDescent="0.2">
      <c r="C436" s="230"/>
      <c r="D436" s="231"/>
      <c r="E436" s="229"/>
      <c r="F436" s="229"/>
      <c r="G436" s="232"/>
      <c r="H436" s="288"/>
      <c r="L436" s="233"/>
      <c r="M436" s="233"/>
      <c r="N436" s="233"/>
      <c r="O436" s="233"/>
      <c r="P436" s="233"/>
      <c r="Q436" s="233"/>
      <c r="R436" s="233"/>
      <c r="S436" s="233"/>
      <c r="T436" s="233"/>
      <c r="U436" s="233"/>
      <c r="V436" s="233"/>
    </row>
    <row r="437" spans="3:22" s="228" customFormat="1" x14ac:dyDescent="0.2">
      <c r="C437" s="230"/>
      <c r="D437" s="231"/>
      <c r="E437" s="229"/>
      <c r="F437" s="229"/>
      <c r="G437" s="232"/>
      <c r="H437" s="288"/>
      <c r="L437" s="233"/>
      <c r="M437" s="233"/>
      <c r="N437" s="233"/>
      <c r="O437" s="233"/>
      <c r="P437" s="233"/>
      <c r="Q437" s="233"/>
      <c r="R437" s="233"/>
      <c r="S437" s="233"/>
      <c r="T437" s="233"/>
      <c r="U437" s="233"/>
      <c r="V437" s="233"/>
    </row>
    <row r="438" spans="3:22" s="228" customFormat="1" x14ac:dyDescent="0.2">
      <c r="C438" s="230"/>
      <c r="D438" s="231"/>
      <c r="E438" s="229"/>
      <c r="F438" s="229"/>
      <c r="G438" s="232"/>
      <c r="H438" s="288"/>
      <c r="L438" s="233"/>
      <c r="M438" s="233"/>
      <c r="N438" s="233"/>
      <c r="O438" s="233"/>
      <c r="P438" s="233"/>
      <c r="Q438" s="233"/>
      <c r="R438" s="233"/>
      <c r="S438" s="233"/>
      <c r="T438" s="233"/>
      <c r="U438" s="233"/>
      <c r="V438" s="233"/>
    </row>
    <row r="439" spans="3:22" s="228" customFormat="1" x14ac:dyDescent="0.2">
      <c r="C439" s="230"/>
      <c r="D439" s="231"/>
      <c r="E439" s="229"/>
      <c r="F439" s="229"/>
      <c r="G439" s="232"/>
      <c r="H439" s="288"/>
      <c r="L439" s="233"/>
      <c r="M439" s="233"/>
      <c r="N439" s="233"/>
      <c r="O439" s="233"/>
      <c r="P439" s="233"/>
      <c r="Q439" s="233"/>
      <c r="R439" s="233"/>
      <c r="S439" s="233"/>
      <c r="T439" s="233"/>
      <c r="U439" s="233"/>
      <c r="V439" s="233"/>
    </row>
    <row r="440" spans="3:22" s="228" customFormat="1" x14ac:dyDescent="0.2">
      <c r="C440" s="230"/>
      <c r="D440" s="231"/>
      <c r="E440" s="229"/>
      <c r="F440" s="229"/>
      <c r="G440" s="232"/>
      <c r="H440" s="288"/>
      <c r="L440" s="233"/>
      <c r="M440" s="233"/>
      <c r="N440" s="233"/>
      <c r="O440" s="233"/>
      <c r="P440" s="233"/>
      <c r="Q440" s="233"/>
      <c r="R440" s="233"/>
      <c r="S440" s="233"/>
      <c r="T440" s="233"/>
      <c r="U440" s="233"/>
      <c r="V440" s="233"/>
    </row>
    <row r="441" spans="3:22" s="228" customFormat="1" x14ac:dyDescent="0.2">
      <c r="C441" s="230"/>
      <c r="D441" s="231"/>
      <c r="E441" s="229"/>
      <c r="F441" s="229"/>
      <c r="G441" s="232"/>
      <c r="H441" s="288"/>
      <c r="L441" s="233"/>
      <c r="M441" s="233"/>
      <c r="N441" s="233"/>
      <c r="O441" s="233"/>
      <c r="P441" s="233"/>
      <c r="Q441" s="233"/>
      <c r="R441" s="233"/>
      <c r="S441" s="233"/>
      <c r="T441" s="233"/>
      <c r="U441" s="233"/>
      <c r="V441" s="233"/>
    </row>
    <row r="442" spans="3:22" s="228" customFormat="1" x14ac:dyDescent="0.2">
      <c r="C442" s="230"/>
      <c r="D442" s="231"/>
      <c r="E442" s="229"/>
      <c r="F442" s="229"/>
      <c r="G442" s="232"/>
      <c r="H442" s="288"/>
      <c r="L442" s="233"/>
      <c r="M442" s="233"/>
      <c r="N442" s="233"/>
      <c r="O442" s="233"/>
      <c r="P442" s="233"/>
      <c r="Q442" s="233"/>
      <c r="R442" s="233"/>
      <c r="S442" s="233"/>
      <c r="T442" s="233"/>
      <c r="U442" s="233"/>
      <c r="V442" s="233"/>
    </row>
    <row r="443" spans="3:22" s="228" customFormat="1" x14ac:dyDescent="0.2">
      <c r="C443" s="230"/>
      <c r="D443" s="231"/>
      <c r="E443" s="229"/>
      <c r="F443" s="229"/>
      <c r="G443" s="232"/>
      <c r="H443" s="288"/>
      <c r="L443" s="233"/>
      <c r="M443" s="233"/>
      <c r="N443" s="233"/>
      <c r="O443" s="233"/>
      <c r="P443" s="233"/>
      <c r="Q443" s="233"/>
      <c r="R443" s="233"/>
      <c r="S443" s="233"/>
      <c r="T443" s="233"/>
      <c r="U443" s="233"/>
      <c r="V443" s="233"/>
    </row>
    <row r="444" spans="3:22" s="228" customFormat="1" x14ac:dyDescent="0.2">
      <c r="C444" s="230"/>
      <c r="D444" s="231"/>
      <c r="E444" s="229"/>
      <c r="F444" s="229"/>
      <c r="G444" s="232"/>
      <c r="H444" s="288"/>
      <c r="L444" s="233"/>
      <c r="M444" s="233"/>
      <c r="N444" s="233"/>
      <c r="O444" s="233"/>
      <c r="P444" s="233"/>
      <c r="Q444" s="233"/>
      <c r="R444" s="233"/>
      <c r="S444" s="233"/>
      <c r="T444" s="233"/>
      <c r="U444" s="233"/>
      <c r="V444" s="233"/>
    </row>
    <row r="445" spans="3:22" s="228" customFormat="1" x14ac:dyDescent="0.2">
      <c r="C445" s="230"/>
      <c r="D445" s="231"/>
      <c r="E445" s="229"/>
      <c r="F445" s="229"/>
      <c r="G445" s="232"/>
      <c r="H445" s="288"/>
      <c r="L445" s="233"/>
      <c r="M445" s="233"/>
      <c r="N445" s="233"/>
      <c r="O445" s="233"/>
      <c r="P445" s="233"/>
      <c r="Q445" s="233"/>
      <c r="R445" s="233"/>
      <c r="S445" s="233"/>
      <c r="T445" s="233"/>
      <c r="U445" s="233"/>
      <c r="V445" s="233"/>
    </row>
    <row r="446" spans="3:22" s="228" customFormat="1" x14ac:dyDescent="0.2">
      <c r="C446" s="230"/>
      <c r="D446" s="231"/>
      <c r="E446" s="229"/>
      <c r="F446" s="229"/>
      <c r="G446" s="232"/>
      <c r="H446" s="288"/>
      <c r="L446" s="233"/>
      <c r="M446" s="233"/>
      <c r="N446" s="233"/>
      <c r="O446" s="233"/>
      <c r="P446" s="233"/>
      <c r="Q446" s="233"/>
      <c r="R446" s="233"/>
      <c r="S446" s="233"/>
      <c r="T446" s="233"/>
      <c r="U446" s="233"/>
      <c r="V446" s="233"/>
    </row>
    <row r="447" spans="3:22" s="228" customFormat="1" x14ac:dyDescent="0.2">
      <c r="C447" s="230"/>
      <c r="D447" s="231"/>
      <c r="E447" s="229"/>
      <c r="F447" s="229"/>
      <c r="G447" s="232"/>
      <c r="H447" s="288"/>
      <c r="L447" s="233"/>
      <c r="M447" s="233"/>
      <c r="N447" s="233"/>
      <c r="O447" s="233"/>
      <c r="P447" s="233"/>
      <c r="Q447" s="233"/>
      <c r="R447" s="233"/>
      <c r="S447" s="233"/>
      <c r="T447" s="233"/>
      <c r="U447" s="233"/>
      <c r="V447" s="233"/>
    </row>
    <row r="448" spans="3:22" s="228" customFormat="1" x14ac:dyDescent="0.2">
      <c r="C448" s="230"/>
      <c r="D448" s="231"/>
      <c r="E448" s="229"/>
      <c r="F448" s="229"/>
      <c r="G448" s="232"/>
      <c r="H448" s="288"/>
      <c r="L448" s="233"/>
      <c r="M448" s="233"/>
      <c r="N448" s="233"/>
      <c r="O448" s="233"/>
      <c r="P448" s="233"/>
      <c r="Q448" s="233"/>
      <c r="R448" s="233"/>
      <c r="S448" s="233"/>
      <c r="T448" s="233"/>
      <c r="U448" s="233"/>
      <c r="V448" s="233"/>
    </row>
    <row r="449" spans="3:22" s="228" customFormat="1" x14ac:dyDescent="0.2">
      <c r="C449" s="230"/>
      <c r="D449" s="231"/>
      <c r="E449" s="229"/>
      <c r="F449" s="229"/>
      <c r="G449" s="232"/>
      <c r="H449" s="288"/>
      <c r="L449" s="233"/>
      <c r="M449" s="233"/>
      <c r="N449" s="233"/>
      <c r="O449" s="233"/>
      <c r="P449" s="233"/>
      <c r="Q449" s="233"/>
      <c r="R449" s="233"/>
      <c r="S449" s="233"/>
      <c r="T449" s="233"/>
      <c r="U449" s="233"/>
      <c r="V449" s="233"/>
    </row>
    <row r="450" spans="3:22" s="228" customFormat="1" x14ac:dyDescent="0.2">
      <c r="C450" s="230"/>
      <c r="D450" s="231"/>
      <c r="E450" s="229"/>
      <c r="F450" s="229"/>
      <c r="G450" s="232"/>
      <c r="H450" s="288"/>
      <c r="L450" s="233"/>
      <c r="M450" s="233"/>
      <c r="N450" s="233"/>
      <c r="O450" s="233"/>
      <c r="P450" s="233"/>
      <c r="Q450" s="233"/>
      <c r="R450" s="233"/>
      <c r="S450" s="233"/>
      <c r="T450" s="233"/>
      <c r="U450" s="233"/>
      <c r="V450" s="233"/>
    </row>
    <row r="451" spans="3:22" s="228" customFormat="1" x14ac:dyDescent="0.2">
      <c r="C451" s="230"/>
      <c r="D451" s="231"/>
      <c r="E451" s="229"/>
      <c r="F451" s="229"/>
      <c r="G451" s="232"/>
      <c r="H451" s="288"/>
      <c r="L451" s="233"/>
      <c r="M451" s="233"/>
      <c r="N451" s="233"/>
      <c r="O451" s="233"/>
      <c r="P451" s="233"/>
      <c r="Q451" s="233"/>
      <c r="R451" s="233"/>
      <c r="S451" s="233"/>
      <c r="T451" s="233"/>
      <c r="U451" s="233"/>
      <c r="V451" s="233"/>
    </row>
    <row r="452" spans="3:22" s="228" customFormat="1" x14ac:dyDescent="0.2">
      <c r="C452" s="230"/>
      <c r="D452" s="231"/>
      <c r="E452" s="229"/>
      <c r="F452" s="229"/>
      <c r="G452" s="232"/>
      <c r="H452" s="288"/>
      <c r="L452" s="233"/>
      <c r="M452" s="233"/>
      <c r="N452" s="233"/>
      <c r="O452" s="233"/>
      <c r="P452" s="233"/>
      <c r="Q452" s="233"/>
      <c r="R452" s="233"/>
      <c r="S452" s="233"/>
      <c r="T452" s="233"/>
      <c r="U452" s="233"/>
      <c r="V452" s="233"/>
    </row>
    <row r="453" spans="3:22" s="228" customFormat="1" x14ac:dyDescent="0.2">
      <c r="C453" s="230"/>
      <c r="D453" s="231"/>
      <c r="E453" s="229"/>
      <c r="F453" s="229"/>
      <c r="G453" s="232"/>
      <c r="H453" s="288"/>
      <c r="L453" s="233"/>
      <c r="M453" s="233"/>
      <c r="N453" s="233"/>
      <c r="O453" s="233"/>
      <c r="P453" s="233"/>
      <c r="Q453" s="233"/>
      <c r="R453" s="233"/>
      <c r="S453" s="233"/>
      <c r="T453" s="233"/>
      <c r="U453" s="233"/>
      <c r="V453" s="233"/>
    </row>
    <row r="454" spans="3:22" s="228" customFormat="1" x14ac:dyDescent="0.2">
      <c r="C454" s="230"/>
      <c r="D454" s="231"/>
      <c r="E454" s="229"/>
      <c r="F454" s="229"/>
      <c r="G454" s="232"/>
      <c r="H454" s="288"/>
      <c r="L454" s="233"/>
      <c r="M454" s="233"/>
      <c r="N454" s="233"/>
      <c r="O454" s="233"/>
      <c r="P454" s="233"/>
      <c r="Q454" s="233"/>
      <c r="R454" s="233"/>
      <c r="S454" s="233"/>
      <c r="T454" s="233"/>
      <c r="U454" s="233"/>
      <c r="V454" s="233"/>
    </row>
    <row r="455" spans="3:22" s="228" customFormat="1" x14ac:dyDescent="0.2">
      <c r="C455" s="230"/>
      <c r="D455" s="231"/>
      <c r="E455" s="229"/>
      <c r="F455" s="229"/>
      <c r="G455" s="232"/>
      <c r="H455" s="288"/>
      <c r="L455" s="233"/>
      <c r="M455" s="233"/>
      <c r="N455" s="233"/>
      <c r="O455" s="233"/>
      <c r="P455" s="233"/>
      <c r="Q455" s="233"/>
      <c r="R455" s="233"/>
      <c r="S455" s="233"/>
      <c r="T455" s="233"/>
      <c r="U455" s="233"/>
      <c r="V455" s="233"/>
    </row>
    <row r="456" spans="3:22" s="228" customFormat="1" x14ac:dyDescent="0.2">
      <c r="C456" s="230"/>
      <c r="D456" s="231"/>
      <c r="E456" s="229"/>
      <c r="F456" s="229"/>
      <c r="G456" s="232"/>
      <c r="H456" s="288"/>
      <c r="L456" s="233"/>
      <c r="M456" s="233"/>
      <c r="N456" s="233"/>
      <c r="O456" s="233"/>
      <c r="P456" s="233"/>
      <c r="Q456" s="233"/>
      <c r="R456" s="233"/>
      <c r="S456" s="233"/>
      <c r="T456" s="233"/>
      <c r="U456" s="233"/>
      <c r="V456" s="233"/>
    </row>
    <row r="457" spans="3:22" s="228" customFormat="1" x14ac:dyDescent="0.2">
      <c r="C457" s="230"/>
      <c r="D457" s="231"/>
      <c r="E457" s="229"/>
      <c r="F457" s="229"/>
      <c r="G457" s="232"/>
      <c r="H457" s="288"/>
      <c r="L457" s="233"/>
      <c r="M457" s="233"/>
      <c r="N457" s="233"/>
      <c r="O457" s="233"/>
      <c r="P457" s="233"/>
      <c r="Q457" s="233"/>
      <c r="R457" s="233"/>
      <c r="S457" s="233"/>
      <c r="T457" s="233"/>
      <c r="U457" s="233"/>
      <c r="V457" s="233"/>
    </row>
    <row r="458" spans="3:22" s="228" customFormat="1" x14ac:dyDescent="0.2">
      <c r="C458" s="230"/>
      <c r="D458" s="231"/>
      <c r="E458" s="229"/>
      <c r="F458" s="229"/>
      <c r="G458" s="232"/>
      <c r="H458" s="288"/>
      <c r="L458" s="233"/>
      <c r="M458" s="233"/>
      <c r="N458" s="233"/>
      <c r="O458" s="233"/>
      <c r="P458" s="233"/>
      <c r="Q458" s="233"/>
      <c r="R458" s="233"/>
      <c r="S458" s="233"/>
      <c r="T458" s="233"/>
      <c r="U458" s="233"/>
      <c r="V458" s="233"/>
    </row>
    <row r="459" spans="3:22" s="228" customFormat="1" x14ac:dyDescent="0.2">
      <c r="C459" s="230"/>
      <c r="D459" s="231"/>
      <c r="E459" s="229"/>
      <c r="F459" s="229"/>
      <c r="G459" s="232"/>
      <c r="H459" s="288"/>
      <c r="L459" s="233"/>
      <c r="M459" s="233"/>
      <c r="N459" s="233"/>
      <c r="O459" s="233"/>
      <c r="P459" s="233"/>
      <c r="Q459" s="233"/>
      <c r="R459" s="233"/>
      <c r="S459" s="233"/>
      <c r="T459" s="233"/>
      <c r="U459" s="233"/>
      <c r="V459" s="233"/>
    </row>
    <row r="460" spans="3:22" s="228" customFormat="1" x14ac:dyDescent="0.2">
      <c r="C460" s="230"/>
      <c r="D460" s="231"/>
      <c r="E460" s="229"/>
      <c r="F460" s="229"/>
      <c r="G460" s="232"/>
      <c r="H460" s="288"/>
      <c r="L460" s="233"/>
      <c r="M460" s="233"/>
      <c r="N460" s="233"/>
      <c r="O460" s="233"/>
      <c r="P460" s="233"/>
      <c r="Q460" s="233"/>
      <c r="R460" s="233"/>
      <c r="S460" s="233"/>
      <c r="T460" s="233"/>
      <c r="U460" s="233"/>
      <c r="V460" s="233"/>
    </row>
    <row r="461" spans="3:22" s="228" customFormat="1" x14ac:dyDescent="0.2">
      <c r="C461" s="230"/>
      <c r="D461" s="231"/>
      <c r="E461" s="229"/>
      <c r="F461" s="229"/>
      <c r="G461" s="232"/>
      <c r="H461" s="288"/>
      <c r="L461" s="233"/>
      <c r="M461" s="233"/>
      <c r="N461" s="233"/>
      <c r="O461" s="233"/>
      <c r="P461" s="233"/>
      <c r="Q461" s="233"/>
      <c r="R461" s="233"/>
      <c r="S461" s="233"/>
      <c r="T461" s="233"/>
      <c r="U461" s="233"/>
      <c r="V461" s="233"/>
    </row>
    <row r="462" spans="3:22" s="228" customFormat="1" x14ac:dyDescent="0.2">
      <c r="C462" s="230"/>
      <c r="D462" s="231"/>
      <c r="E462" s="229"/>
      <c r="F462" s="229"/>
      <c r="G462" s="232"/>
      <c r="H462" s="288"/>
      <c r="L462" s="233"/>
      <c r="M462" s="233"/>
      <c r="N462" s="233"/>
      <c r="O462" s="233"/>
      <c r="P462" s="233"/>
      <c r="Q462" s="233"/>
      <c r="R462" s="233"/>
      <c r="S462" s="233"/>
      <c r="T462" s="233"/>
      <c r="U462" s="233"/>
      <c r="V462" s="233"/>
    </row>
    <row r="463" spans="3:22" s="228" customFormat="1" x14ac:dyDescent="0.2">
      <c r="C463" s="230"/>
      <c r="D463" s="231"/>
      <c r="E463" s="229"/>
      <c r="F463" s="229"/>
      <c r="G463" s="232"/>
      <c r="H463" s="288"/>
      <c r="L463" s="233"/>
      <c r="M463" s="233"/>
      <c r="N463" s="233"/>
      <c r="O463" s="233"/>
      <c r="P463" s="233"/>
      <c r="Q463" s="233"/>
      <c r="R463" s="233"/>
      <c r="S463" s="233"/>
      <c r="T463" s="233"/>
      <c r="U463" s="233"/>
      <c r="V463" s="233"/>
    </row>
    <row r="464" spans="3:22" s="228" customFormat="1" x14ac:dyDescent="0.2">
      <c r="C464" s="230"/>
      <c r="D464" s="231"/>
      <c r="E464" s="229"/>
      <c r="F464" s="229"/>
      <c r="G464" s="232"/>
      <c r="H464" s="288"/>
      <c r="L464" s="233"/>
      <c r="M464" s="233"/>
      <c r="N464" s="233"/>
      <c r="O464" s="233"/>
      <c r="P464" s="233"/>
      <c r="Q464" s="233"/>
      <c r="R464" s="233"/>
      <c r="S464" s="233"/>
      <c r="T464" s="233"/>
      <c r="U464" s="233"/>
      <c r="V464" s="233"/>
    </row>
    <row r="465" spans="3:22" s="228" customFormat="1" x14ac:dyDescent="0.2">
      <c r="C465" s="230"/>
      <c r="D465" s="231"/>
      <c r="E465" s="229"/>
      <c r="F465" s="229"/>
      <c r="G465" s="232"/>
      <c r="H465" s="288"/>
      <c r="L465" s="233"/>
      <c r="M465" s="233"/>
      <c r="N465" s="233"/>
      <c r="O465" s="233"/>
      <c r="P465" s="233"/>
      <c r="Q465" s="233"/>
      <c r="R465" s="233"/>
      <c r="S465" s="233"/>
      <c r="T465" s="233"/>
      <c r="U465" s="233"/>
      <c r="V465" s="233"/>
    </row>
    <row r="466" spans="3:22" s="228" customFormat="1" x14ac:dyDescent="0.2">
      <c r="C466" s="230"/>
      <c r="D466" s="231"/>
      <c r="E466" s="229"/>
      <c r="F466" s="229"/>
      <c r="G466" s="232"/>
      <c r="H466" s="288"/>
      <c r="L466" s="233"/>
      <c r="M466" s="233"/>
      <c r="N466" s="233"/>
      <c r="O466" s="233"/>
      <c r="P466" s="233"/>
      <c r="Q466" s="233"/>
      <c r="R466" s="233"/>
      <c r="S466" s="233"/>
      <c r="T466" s="233"/>
      <c r="U466" s="233"/>
      <c r="V466" s="233"/>
    </row>
    <row r="467" spans="3:22" s="228" customFormat="1" x14ac:dyDescent="0.2">
      <c r="C467" s="230"/>
      <c r="D467" s="231"/>
      <c r="E467" s="229"/>
      <c r="F467" s="229"/>
      <c r="G467" s="232"/>
      <c r="H467" s="288"/>
      <c r="L467" s="233"/>
      <c r="M467" s="233"/>
      <c r="N467" s="233"/>
      <c r="O467" s="233"/>
      <c r="P467" s="233"/>
      <c r="Q467" s="233"/>
      <c r="R467" s="233"/>
      <c r="S467" s="233"/>
      <c r="T467" s="233"/>
      <c r="U467" s="233"/>
      <c r="V467" s="233"/>
    </row>
    <row r="468" spans="3:22" s="228" customFormat="1" x14ac:dyDescent="0.2">
      <c r="C468" s="230"/>
      <c r="D468" s="231"/>
      <c r="E468" s="229"/>
      <c r="F468" s="229"/>
      <c r="G468" s="232"/>
      <c r="H468" s="288"/>
      <c r="L468" s="233"/>
      <c r="M468" s="233"/>
      <c r="N468" s="233"/>
      <c r="O468" s="233"/>
      <c r="P468" s="233"/>
      <c r="Q468" s="233"/>
      <c r="R468" s="233"/>
      <c r="S468" s="233"/>
      <c r="T468" s="233"/>
      <c r="U468" s="233"/>
      <c r="V468" s="233"/>
    </row>
    <row r="469" spans="3:22" s="228" customFormat="1" x14ac:dyDescent="0.2">
      <c r="C469" s="230"/>
      <c r="D469" s="231"/>
      <c r="E469" s="229"/>
      <c r="F469" s="229"/>
      <c r="G469" s="232"/>
      <c r="H469" s="288"/>
      <c r="L469" s="233"/>
      <c r="M469" s="233"/>
      <c r="N469" s="233"/>
      <c r="O469" s="233"/>
      <c r="P469" s="233"/>
      <c r="Q469" s="233"/>
      <c r="R469" s="233"/>
      <c r="S469" s="233"/>
      <c r="T469" s="233"/>
      <c r="U469" s="233"/>
      <c r="V469" s="233"/>
    </row>
    <row r="470" spans="3:22" s="228" customFormat="1" x14ac:dyDescent="0.2">
      <c r="C470" s="230"/>
      <c r="D470" s="231"/>
      <c r="E470" s="229"/>
      <c r="F470" s="229"/>
      <c r="G470" s="232"/>
      <c r="H470" s="288"/>
      <c r="L470" s="233"/>
      <c r="M470" s="233"/>
      <c r="N470" s="233"/>
      <c r="O470" s="233"/>
      <c r="P470" s="233"/>
      <c r="Q470" s="233"/>
      <c r="R470" s="233"/>
      <c r="S470" s="233"/>
      <c r="T470" s="233"/>
      <c r="U470" s="233"/>
      <c r="V470" s="233"/>
    </row>
    <row r="471" spans="3:22" s="228" customFormat="1" x14ac:dyDescent="0.2">
      <c r="C471" s="230"/>
      <c r="D471" s="231"/>
      <c r="E471" s="229"/>
      <c r="F471" s="229"/>
      <c r="G471" s="232"/>
      <c r="H471" s="288"/>
      <c r="L471" s="233"/>
      <c r="M471" s="233"/>
      <c r="N471" s="233"/>
      <c r="O471" s="233"/>
      <c r="P471" s="233"/>
      <c r="Q471" s="233"/>
      <c r="R471" s="233"/>
      <c r="S471" s="233"/>
      <c r="T471" s="233"/>
      <c r="U471" s="233"/>
      <c r="V471" s="233"/>
    </row>
    <row r="472" spans="3:22" s="228" customFormat="1" x14ac:dyDescent="0.2">
      <c r="C472" s="230"/>
      <c r="D472" s="231"/>
      <c r="E472" s="229"/>
      <c r="F472" s="229"/>
      <c r="G472" s="232"/>
      <c r="H472" s="288"/>
      <c r="L472" s="233"/>
      <c r="M472" s="233"/>
      <c r="N472" s="233"/>
      <c r="O472" s="233"/>
      <c r="P472" s="233"/>
      <c r="Q472" s="233"/>
      <c r="R472" s="233"/>
      <c r="S472" s="233"/>
      <c r="T472" s="233"/>
      <c r="U472" s="233"/>
      <c r="V472" s="233"/>
    </row>
    <row r="473" spans="3:22" s="228" customFormat="1" x14ac:dyDescent="0.2">
      <c r="C473" s="230"/>
      <c r="D473" s="231"/>
      <c r="E473" s="229"/>
      <c r="F473" s="229"/>
      <c r="G473" s="232"/>
      <c r="H473" s="288"/>
      <c r="L473" s="233"/>
      <c r="M473" s="233"/>
      <c r="N473" s="233"/>
      <c r="O473" s="233"/>
      <c r="P473" s="233"/>
      <c r="Q473" s="233"/>
      <c r="R473" s="233"/>
      <c r="S473" s="233"/>
      <c r="T473" s="233"/>
      <c r="U473" s="233"/>
      <c r="V473" s="233"/>
    </row>
    <row r="474" spans="3:22" s="228" customFormat="1" x14ac:dyDescent="0.2">
      <c r="C474" s="230"/>
      <c r="D474" s="231"/>
      <c r="E474" s="229"/>
      <c r="F474" s="229"/>
      <c r="G474" s="232"/>
      <c r="H474" s="288"/>
      <c r="L474" s="233"/>
      <c r="M474" s="233"/>
      <c r="N474" s="233"/>
      <c r="O474" s="233"/>
      <c r="P474" s="233"/>
      <c r="Q474" s="233"/>
      <c r="R474" s="233"/>
      <c r="S474" s="233"/>
      <c r="T474" s="233"/>
      <c r="U474" s="233"/>
      <c r="V474" s="233"/>
    </row>
    <row r="475" spans="3:22" s="228" customFormat="1" x14ac:dyDescent="0.2">
      <c r="C475" s="230"/>
      <c r="D475" s="231"/>
      <c r="E475" s="229"/>
      <c r="F475" s="229"/>
      <c r="G475" s="232"/>
      <c r="H475" s="288"/>
      <c r="L475" s="233"/>
      <c r="M475" s="233"/>
      <c r="N475" s="233"/>
      <c r="O475" s="233"/>
      <c r="P475" s="233"/>
      <c r="Q475" s="233"/>
      <c r="R475" s="233"/>
      <c r="S475" s="233"/>
      <c r="T475" s="233"/>
      <c r="U475" s="233"/>
      <c r="V475" s="233"/>
    </row>
    <row r="476" spans="3:22" s="228" customFormat="1" x14ac:dyDescent="0.2">
      <c r="C476" s="230"/>
      <c r="D476" s="231"/>
      <c r="E476" s="229"/>
      <c r="F476" s="229"/>
      <c r="G476" s="232"/>
      <c r="H476" s="288"/>
      <c r="L476" s="233"/>
      <c r="M476" s="233"/>
      <c r="N476" s="233"/>
      <c r="O476" s="233"/>
      <c r="P476" s="233"/>
      <c r="Q476" s="233"/>
      <c r="R476" s="233"/>
      <c r="S476" s="233"/>
      <c r="T476" s="233"/>
      <c r="U476" s="233"/>
      <c r="V476" s="233"/>
    </row>
    <row r="477" spans="3:22" s="228" customFormat="1" x14ac:dyDescent="0.2">
      <c r="C477" s="230"/>
      <c r="D477" s="231"/>
      <c r="E477" s="229"/>
      <c r="F477" s="229"/>
      <c r="G477" s="232"/>
      <c r="H477" s="288"/>
      <c r="L477" s="233"/>
      <c r="M477" s="233"/>
      <c r="N477" s="233"/>
      <c r="O477" s="233"/>
      <c r="P477" s="233"/>
      <c r="Q477" s="233"/>
      <c r="R477" s="233"/>
      <c r="S477" s="233"/>
      <c r="T477" s="233"/>
      <c r="U477" s="233"/>
      <c r="V477" s="233"/>
    </row>
    <row r="478" spans="3:22" s="228" customFormat="1" x14ac:dyDescent="0.2">
      <c r="C478" s="230"/>
      <c r="D478" s="231"/>
      <c r="E478" s="229"/>
      <c r="F478" s="229"/>
      <c r="G478" s="232"/>
      <c r="H478" s="288"/>
      <c r="L478" s="233"/>
      <c r="M478" s="233"/>
      <c r="N478" s="233"/>
      <c r="O478" s="233"/>
      <c r="P478" s="233"/>
      <c r="Q478" s="233"/>
      <c r="R478" s="233"/>
      <c r="S478" s="233"/>
      <c r="T478" s="233"/>
      <c r="U478" s="233"/>
      <c r="V478" s="233"/>
    </row>
    <row r="479" spans="3:22" s="228" customFormat="1" x14ac:dyDescent="0.2">
      <c r="C479" s="230"/>
      <c r="D479" s="231"/>
      <c r="E479" s="229"/>
      <c r="F479" s="229"/>
      <c r="G479" s="232"/>
      <c r="H479" s="288"/>
      <c r="L479" s="233"/>
      <c r="M479" s="233"/>
      <c r="N479" s="233"/>
      <c r="O479" s="233"/>
      <c r="P479" s="233"/>
      <c r="Q479" s="233"/>
      <c r="R479" s="233"/>
      <c r="S479" s="233"/>
      <c r="T479" s="233"/>
      <c r="U479" s="233"/>
      <c r="V479" s="233"/>
    </row>
    <row r="480" spans="3:22" s="228" customFormat="1" x14ac:dyDescent="0.2">
      <c r="C480" s="230"/>
      <c r="D480" s="231"/>
      <c r="E480" s="229"/>
      <c r="F480" s="229"/>
      <c r="G480" s="232"/>
      <c r="H480" s="288"/>
      <c r="L480" s="233"/>
      <c r="M480" s="233"/>
      <c r="N480" s="233"/>
      <c r="O480" s="233"/>
      <c r="P480" s="233"/>
      <c r="Q480" s="233"/>
      <c r="R480" s="233"/>
      <c r="S480" s="233"/>
      <c r="T480" s="233"/>
      <c r="U480" s="233"/>
      <c r="V480" s="233"/>
    </row>
    <row r="481" spans="3:22" s="228" customFormat="1" x14ac:dyDescent="0.2">
      <c r="C481" s="230"/>
      <c r="D481" s="231"/>
      <c r="E481" s="229"/>
      <c r="F481" s="229"/>
      <c r="G481" s="232"/>
      <c r="H481" s="288"/>
      <c r="L481" s="233"/>
      <c r="M481" s="233"/>
      <c r="N481" s="233"/>
      <c r="O481" s="233"/>
      <c r="P481" s="233"/>
      <c r="Q481" s="233"/>
      <c r="R481" s="233"/>
      <c r="S481" s="233"/>
      <c r="T481" s="233"/>
      <c r="U481" s="233"/>
      <c r="V481" s="233"/>
    </row>
    <row r="482" spans="3:22" s="228" customFormat="1" x14ac:dyDescent="0.2">
      <c r="C482" s="230"/>
      <c r="D482" s="231"/>
      <c r="E482" s="229"/>
      <c r="F482" s="229"/>
      <c r="G482" s="232"/>
      <c r="H482" s="288"/>
      <c r="L482" s="233"/>
      <c r="M482" s="233"/>
      <c r="N482" s="233"/>
      <c r="O482" s="233"/>
      <c r="P482" s="233"/>
      <c r="Q482" s="233"/>
      <c r="R482" s="233"/>
      <c r="S482" s="233"/>
      <c r="T482" s="233"/>
      <c r="U482" s="233"/>
      <c r="V482" s="233"/>
    </row>
    <row r="483" spans="3:22" s="228" customFormat="1" x14ac:dyDescent="0.2">
      <c r="C483" s="230"/>
      <c r="D483" s="231"/>
      <c r="E483" s="229"/>
      <c r="F483" s="229"/>
      <c r="G483" s="232"/>
      <c r="H483" s="288"/>
      <c r="L483" s="233"/>
      <c r="M483" s="233"/>
      <c r="N483" s="233"/>
      <c r="O483" s="233"/>
      <c r="P483" s="233"/>
      <c r="Q483" s="233"/>
      <c r="R483" s="233"/>
      <c r="S483" s="233"/>
      <c r="T483" s="233"/>
      <c r="U483" s="233"/>
      <c r="V483" s="233"/>
    </row>
    <row r="484" spans="3:22" s="228" customFormat="1" x14ac:dyDescent="0.2">
      <c r="C484" s="230"/>
      <c r="D484" s="231"/>
      <c r="E484" s="229"/>
      <c r="F484" s="229"/>
      <c r="G484" s="232"/>
      <c r="H484" s="288"/>
      <c r="L484" s="233"/>
      <c r="M484" s="233"/>
      <c r="N484" s="233"/>
      <c r="O484" s="233"/>
      <c r="P484" s="233"/>
      <c r="Q484" s="233"/>
      <c r="R484" s="233"/>
      <c r="S484" s="233"/>
      <c r="T484" s="233"/>
      <c r="U484" s="233"/>
      <c r="V484" s="233"/>
    </row>
    <row r="485" spans="3:22" s="228" customFormat="1" x14ac:dyDescent="0.2">
      <c r="C485" s="230"/>
      <c r="D485" s="231"/>
      <c r="E485" s="229"/>
      <c r="F485" s="229"/>
      <c r="G485" s="232"/>
      <c r="H485" s="288"/>
      <c r="L485" s="233"/>
      <c r="M485" s="233"/>
      <c r="N485" s="233"/>
      <c r="O485" s="233"/>
      <c r="P485" s="233"/>
      <c r="Q485" s="233"/>
      <c r="R485" s="233"/>
      <c r="S485" s="233"/>
      <c r="T485" s="233"/>
      <c r="U485" s="233"/>
      <c r="V485" s="233"/>
    </row>
    <row r="486" spans="3:22" s="228" customFormat="1" x14ac:dyDescent="0.2">
      <c r="C486" s="230"/>
      <c r="D486" s="231"/>
      <c r="E486" s="229"/>
      <c r="F486" s="229"/>
      <c r="G486" s="232"/>
      <c r="H486" s="288"/>
      <c r="L486" s="233"/>
      <c r="M486" s="233"/>
      <c r="N486" s="233"/>
      <c r="O486" s="233"/>
      <c r="P486" s="233"/>
      <c r="Q486" s="233"/>
      <c r="R486" s="233"/>
      <c r="S486" s="233"/>
      <c r="T486" s="233"/>
      <c r="U486" s="233"/>
      <c r="V486" s="233"/>
    </row>
    <row r="487" spans="3:22" s="228" customFormat="1" x14ac:dyDescent="0.2">
      <c r="C487" s="230"/>
      <c r="D487" s="231"/>
      <c r="E487" s="229"/>
      <c r="F487" s="229"/>
      <c r="G487" s="232"/>
      <c r="H487" s="288"/>
      <c r="L487" s="233"/>
      <c r="M487" s="233"/>
      <c r="N487" s="233"/>
      <c r="O487" s="233"/>
      <c r="P487" s="233"/>
      <c r="Q487" s="233"/>
      <c r="R487" s="233"/>
      <c r="S487" s="233"/>
      <c r="T487" s="233"/>
      <c r="U487" s="233"/>
      <c r="V487" s="233"/>
    </row>
    <row r="488" spans="3:22" s="228" customFormat="1" x14ac:dyDescent="0.2">
      <c r="C488" s="230"/>
      <c r="D488" s="231"/>
      <c r="E488" s="229"/>
      <c r="F488" s="229"/>
      <c r="G488" s="232"/>
      <c r="H488" s="288"/>
      <c r="L488" s="233"/>
      <c r="M488" s="233"/>
      <c r="N488" s="233"/>
      <c r="O488" s="233"/>
      <c r="P488" s="233"/>
      <c r="Q488" s="233"/>
      <c r="R488" s="233"/>
      <c r="S488" s="233"/>
      <c r="T488" s="233"/>
      <c r="U488" s="233"/>
      <c r="V488" s="233"/>
    </row>
    <row r="489" spans="3:22" s="228" customFormat="1" x14ac:dyDescent="0.2">
      <c r="C489" s="230"/>
      <c r="D489" s="231"/>
      <c r="E489" s="229"/>
      <c r="F489" s="229"/>
      <c r="G489" s="232"/>
      <c r="H489" s="288"/>
      <c r="L489" s="233"/>
      <c r="M489" s="233"/>
      <c r="N489" s="233"/>
      <c r="O489" s="233"/>
      <c r="P489" s="233"/>
      <c r="Q489" s="233"/>
      <c r="R489" s="233"/>
      <c r="S489" s="233"/>
      <c r="T489" s="233"/>
      <c r="U489" s="233"/>
      <c r="V489" s="233"/>
    </row>
    <row r="490" spans="3:22" s="228" customFormat="1" x14ac:dyDescent="0.2">
      <c r="C490" s="230"/>
      <c r="D490" s="231"/>
      <c r="E490" s="229"/>
      <c r="F490" s="229"/>
      <c r="G490" s="232"/>
      <c r="H490" s="288"/>
      <c r="L490" s="233"/>
      <c r="M490" s="233"/>
      <c r="N490" s="233"/>
      <c r="O490" s="233"/>
      <c r="P490" s="233"/>
      <c r="Q490" s="233"/>
      <c r="R490" s="233"/>
      <c r="S490" s="233"/>
      <c r="T490" s="233"/>
      <c r="U490" s="233"/>
      <c r="V490" s="233"/>
    </row>
    <row r="491" spans="3:22" s="228" customFormat="1" x14ac:dyDescent="0.2">
      <c r="C491" s="230"/>
      <c r="D491" s="231"/>
      <c r="E491" s="229"/>
      <c r="F491" s="229"/>
      <c r="G491" s="232"/>
      <c r="H491" s="288"/>
      <c r="L491" s="233"/>
      <c r="M491" s="233"/>
      <c r="N491" s="233"/>
      <c r="O491" s="233"/>
      <c r="P491" s="233"/>
      <c r="Q491" s="233"/>
      <c r="R491" s="233"/>
      <c r="S491" s="233"/>
      <c r="T491" s="233"/>
      <c r="U491" s="233"/>
      <c r="V491" s="233"/>
    </row>
    <row r="492" spans="3:22" s="228" customFormat="1" x14ac:dyDescent="0.2">
      <c r="C492" s="230"/>
      <c r="D492" s="231"/>
      <c r="E492" s="229"/>
      <c r="F492" s="229"/>
      <c r="G492" s="232"/>
      <c r="H492" s="288"/>
      <c r="L492" s="233"/>
      <c r="M492" s="233"/>
      <c r="N492" s="233"/>
      <c r="O492" s="233"/>
      <c r="P492" s="233"/>
      <c r="Q492" s="233"/>
      <c r="R492" s="233"/>
      <c r="S492" s="233"/>
      <c r="T492" s="233"/>
      <c r="U492" s="233"/>
      <c r="V492" s="233"/>
    </row>
    <row r="493" spans="3:22" s="228" customFormat="1" x14ac:dyDescent="0.2">
      <c r="C493" s="230"/>
      <c r="D493" s="231"/>
      <c r="E493" s="229"/>
      <c r="F493" s="229"/>
      <c r="G493" s="232"/>
      <c r="H493" s="288"/>
      <c r="L493" s="233"/>
      <c r="M493" s="233"/>
      <c r="N493" s="233"/>
      <c r="O493" s="233"/>
      <c r="P493" s="233"/>
      <c r="Q493" s="233"/>
      <c r="R493" s="233"/>
      <c r="S493" s="233"/>
      <c r="T493" s="233"/>
      <c r="U493" s="233"/>
      <c r="V493" s="233"/>
    </row>
    <row r="494" spans="3:22" s="228" customFormat="1" x14ac:dyDescent="0.2">
      <c r="C494" s="230"/>
      <c r="D494" s="231"/>
      <c r="E494" s="229"/>
      <c r="F494" s="229"/>
      <c r="G494" s="232"/>
      <c r="H494" s="288"/>
      <c r="L494" s="233"/>
      <c r="M494" s="233"/>
      <c r="N494" s="233"/>
      <c r="O494" s="233"/>
      <c r="P494" s="233"/>
      <c r="Q494" s="233"/>
      <c r="R494" s="233"/>
      <c r="S494" s="233"/>
      <c r="T494" s="233"/>
      <c r="U494" s="233"/>
      <c r="V494" s="233"/>
    </row>
    <row r="495" spans="3:22" s="228" customFormat="1" x14ac:dyDescent="0.2">
      <c r="C495" s="230"/>
      <c r="D495" s="231"/>
      <c r="E495" s="229"/>
      <c r="F495" s="229"/>
      <c r="G495" s="232"/>
      <c r="H495" s="288"/>
      <c r="L495" s="233"/>
      <c r="M495" s="233"/>
      <c r="N495" s="233"/>
      <c r="O495" s="233"/>
      <c r="P495" s="233"/>
      <c r="Q495" s="233"/>
      <c r="R495" s="233"/>
      <c r="S495" s="233"/>
      <c r="T495" s="233"/>
      <c r="U495" s="233"/>
      <c r="V495" s="233"/>
    </row>
    <row r="496" spans="3:22" s="228" customFormat="1" x14ac:dyDescent="0.2">
      <c r="C496" s="230"/>
      <c r="D496" s="231"/>
      <c r="E496" s="229"/>
      <c r="F496" s="229"/>
      <c r="G496" s="232"/>
      <c r="H496" s="288"/>
      <c r="L496" s="233"/>
      <c r="M496" s="233"/>
      <c r="N496" s="233"/>
      <c r="O496" s="233"/>
      <c r="P496" s="233"/>
      <c r="Q496" s="233"/>
      <c r="R496" s="233"/>
      <c r="S496" s="233"/>
      <c r="T496" s="233"/>
      <c r="U496" s="233"/>
      <c r="V496" s="233"/>
    </row>
    <row r="497" spans="2:22" s="228" customFormat="1" x14ac:dyDescent="0.2">
      <c r="C497" s="230"/>
      <c r="D497" s="231"/>
      <c r="E497" s="229"/>
      <c r="F497" s="229"/>
      <c r="G497" s="232"/>
      <c r="H497" s="288"/>
      <c r="L497" s="233"/>
      <c r="M497" s="233"/>
      <c r="N497" s="233"/>
      <c r="O497" s="233"/>
      <c r="P497" s="233"/>
      <c r="Q497" s="233"/>
      <c r="R497" s="233"/>
      <c r="S497" s="233"/>
      <c r="T497" s="233"/>
      <c r="U497" s="233"/>
      <c r="V497" s="233"/>
    </row>
    <row r="498" spans="2:22" s="228" customFormat="1" x14ac:dyDescent="0.2">
      <c r="C498" s="230"/>
      <c r="D498" s="231"/>
      <c r="E498" s="229"/>
      <c r="F498" s="229"/>
      <c r="G498" s="232"/>
      <c r="H498" s="288"/>
      <c r="L498" s="233"/>
      <c r="M498" s="233"/>
      <c r="N498" s="233"/>
      <c r="O498" s="233"/>
      <c r="P498" s="233"/>
      <c r="Q498" s="233"/>
      <c r="R498" s="233"/>
      <c r="S498" s="233"/>
      <c r="T498" s="233"/>
      <c r="U498" s="233"/>
      <c r="V498" s="233"/>
    </row>
    <row r="499" spans="2:22" s="228" customFormat="1" x14ac:dyDescent="0.2">
      <c r="B499" s="229"/>
      <c r="C499" s="230"/>
      <c r="D499" s="231"/>
      <c r="E499" s="229"/>
      <c r="F499" s="229"/>
      <c r="G499" s="232"/>
      <c r="H499" s="284"/>
      <c r="I499" s="229"/>
      <c r="J499" s="229"/>
      <c r="K499" s="229"/>
      <c r="L499" s="233"/>
      <c r="M499" s="233"/>
      <c r="N499" s="233"/>
      <c r="O499" s="233"/>
      <c r="P499" s="233"/>
      <c r="Q499" s="233"/>
      <c r="R499" s="233"/>
      <c r="S499" s="233"/>
      <c r="T499" s="233"/>
      <c r="U499" s="233"/>
      <c r="V499" s="233"/>
    </row>
    <row r="500" spans="2:22" s="228" customFormat="1" x14ac:dyDescent="0.2">
      <c r="B500" s="229"/>
      <c r="C500" s="230"/>
      <c r="D500" s="231"/>
      <c r="E500" s="229"/>
      <c r="F500" s="229"/>
      <c r="G500" s="232"/>
      <c r="H500" s="284"/>
      <c r="I500" s="229"/>
      <c r="J500" s="229"/>
      <c r="K500" s="229"/>
      <c r="L500" s="233"/>
      <c r="M500" s="233"/>
      <c r="N500" s="233"/>
      <c r="O500" s="233"/>
      <c r="P500" s="233"/>
      <c r="Q500" s="233"/>
      <c r="R500" s="233"/>
      <c r="S500" s="233"/>
      <c r="T500" s="233"/>
      <c r="U500" s="233"/>
      <c r="V500" s="233"/>
    </row>
    <row r="501" spans="2:22" s="228" customFormat="1" x14ac:dyDescent="0.2">
      <c r="B501" s="229"/>
      <c r="C501" s="230"/>
      <c r="D501" s="231"/>
      <c r="E501" s="229"/>
      <c r="F501" s="229"/>
      <c r="G501" s="232"/>
      <c r="H501" s="284"/>
      <c r="I501" s="229"/>
      <c r="J501" s="229"/>
      <c r="K501" s="229"/>
      <c r="L501" s="233"/>
      <c r="M501" s="233"/>
      <c r="N501" s="233"/>
      <c r="O501" s="233"/>
      <c r="P501" s="233"/>
      <c r="Q501" s="233"/>
      <c r="R501" s="233"/>
      <c r="S501" s="233"/>
      <c r="T501" s="233"/>
      <c r="U501" s="233"/>
      <c r="V501" s="233"/>
    </row>
    <row r="502" spans="2:22" s="228" customFormat="1" x14ac:dyDescent="0.2">
      <c r="B502" s="229"/>
      <c r="C502" s="230"/>
      <c r="D502" s="231"/>
      <c r="E502" s="229"/>
      <c r="F502" s="229"/>
      <c r="G502" s="232"/>
      <c r="H502" s="284"/>
      <c r="I502" s="229"/>
      <c r="J502" s="229"/>
      <c r="K502" s="229"/>
      <c r="L502" s="233"/>
      <c r="M502" s="233"/>
      <c r="N502" s="233"/>
      <c r="O502" s="233"/>
      <c r="P502" s="233"/>
      <c r="Q502" s="233"/>
      <c r="R502" s="233"/>
      <c r="S502" s="233"/>
      <c r="T502" s="233"/>
      <c r="U502" s="233"/>
      <c r="V502" s="233"/>
    </row>
    <row r="503" spans="2:22" s="228" customFormat="1" x14ac:dyDescent="0.2">
      <c r="B503" s="229"/>
      <c r="C503" s="230"/>
      <c r="D503" s="231"/>
      <c r="E503" s="229"/>
      <c r="F503" s="229"/>
      <c r="G503" s="232"/>
      <c r="H503" s="284"/>
      <c r="I503" s="229"/>
      <c r="J503" s="229"/>
      <c r="K503" s="229"/>
      <c r="L503" s="233"/>
      <c r="M503" s="233"/>
      <c r="N503" s="233"/>
      <c r="O503" s="233"/>
      <c r="P503" s="233"/>
      <c r="Q503" s="233"/>
      <c r="R503" s="233"/>
      <c r="S503" s="233"/>
      <c r="T503" s="233"/>
      <c r="U503" s="233"/>
      <c r="V503" s="233"/>
    </row>
    <row r="504" spans="2:22" s="228" customFormat="1" x14ac:dyDescent="0.2">
      <c r="B504" s="229"/>
      <c r="C504" s="230"/>
      <c r="D504" s="231"/>
      <c r="E504" s="229"/>
      <c r="F504" s="229"/>
      <c r="G504" s="232"/>
      <c r="H504" s="284"/>
      <c r="I504" s="229"/>
      <c r="J504" s="229"/>
      <c r="K504" s="229"/>
      <c r="L504" s="233"/>
      <c r="M504" s="233"/>
      <c r="N504" s="233"/>
      <c r="O504" s="233"/>
      <c r="P504" s="233"/>
      <c r="Q504" s="233"/>
      <c r="R504" s="233"/>
      <c r="S504" s="233"/>
      <c r="T504" s="233"/>
      <c r="U504" s="233"/>
      <c r="V504" s="233"/>
    </row>
    <row r="505" spans="2:22" s="228" customFormat="1" x14ac:dyDescent="0.2">
      <c r="B505" s="229"/>
      <c r="C505" s="230"/>
      <c r="D505" s="231"/>
      <c r="E505" s="229"/>
      <c r="F505" s="229"/>
      <c r="G505" s="232"/>
      <c r="H505" s="284"/>
      <c r="I505" s="229"/>
      <c r="J505" s="229"/>
      <c r="K505" s="229"/>
      <c r="L505" s="233"/>
      <c r="M505" s="233"/>
      <c r="N505" s="233"/>
      <c r="O505" s="233"/>
      <c r="P505" s="233"/>
      <c r="Q505" s="233"/>
      <c r="R505" s="233"/>
      <c r="S505" s="233"/>
      <c r="T505" s="233"/>
      <c r="U505" s="233"/>
      <c r="V505" s="233"/>
    </row>
    <row r="506" spans="2:22" s="228" customFormat="1" x14ac:dyDescent="0.2">
      <c r="B506" s="229"/>
      <c r="C506" s="230"/>
      <c r="D506" s="231"/>
      <c r="E506" s="229"/>
      <c r="F506" s="229"/>
      <c r="G506" s="232"/>
      <c r="H506" s="284"/>
      <c r="I506" s="229"/>
      <c r="J506" s="229"/>
      <c r="K506" s="229"/>
      <c r="L506" s="233"/>
      <c r="M506" s="233"/>
      <c r="N506" s="233"/>
      <c r="O506" s="233"/>
      <c r="P506" s="233"/>
      <c r="Q506" s="233"/>
      <c r="R506" s="233"/>
      <c r="S506" s="233"/>
      <c r="T506" s="233"/>
      <c r="U506" s="233"/>
      <c r="V506" s="233"/>
    </row>
    <row r="507" spans="2:22" s="228" customFormat="1" x14ac:dyDescent="0.2">
      <c r="B507" s="229"/>
      <c r="C507" s="230"/>
      <c r="D507" s="231"/>
      <c r="E507" s="229"/>
      <c r="F507" s="229"/>
      <c r="G507" s="232"/>
      <c r="H507" s="284"/>
      <c r="I507" s="229"/>
      <c r="J507" s="229"/>
      <c r="K507" s="229"/>
      <c r="L507" s="233"/>
      <c r="M507" s="233"/>
      <c r="N507" s="233"/>
      <c r="O507" s="233"/>
      <c r="P507" s="233"/>
      <c r="Q507" s="233"/>
      <c r="R507" s="233"/>
      <c r="S507" s="233"/>
      <c r="T507" s="233"/>
      <c r="U507" s="233"/>
      <c r="V507" s="233"/>
    </row>
    <row r="508" spans="2:22" s="228" customFormat="1" x14ac:dyDescent="0.2">
      <c r="B508" s="229"/>
      <c r="C508" s="230"/>
      <c r="D508" s="231"/>
      <c r="E508" s="229"/>
      <c r="F508" s="229"/>
      <c r="G508" s="232"/>
      <c r="H508" s="284"/>
      <c r="I508" s="229"/>
      <c r="J508" s="229"/>
      <c r="K508" s="229"/>
      <c r="L508" s="233"/>
      <c r="M508" s="233"/>
      <c r="N508" s="233"/>
      <c r="O508" s="233"/>
      <c r="P508" s="233"/>
      <c r="Q508" s="233"/>
      <c r="R508" s="233"/>
      <c r="S508" s="233"/>
      <c r="T508" s="233"/>
      <c r="U508" s="233"/>
      <c r="V508" s="233"/>
    </row>
    <row r="509" spans="2:22" s="228" customFormat="1" x14ac:dyDescent="0.2">
      <c r="B509" s="229"/>
      <c r="C509" s="230"/>
      <c r="D509" s="231"/>
      <c r="E509" s="229"/>
      <c r="F509" s="229"/>
      <c r="G509" s="232"/>
      <c r="H509" s="284"/>
      <c r="I509" s="229"/>
      <c r="J509" s="229"/>
      <c r="K509" s="229"/>
      <c r="L509" s="233"/>
      <c r="M509" s="233"/>
      <c r="N509" s="233"/>
      <c r="O509" s="233"/>
      <c r="P509" s="233"/>
      <c r="Q509" s="233"/>
      <c r="R509" s="233"/>
      <c r="S509" s="233"/>
      <c r="T509" s="233"/>
      <c r="U509" s="233"/>
      <c r="V509" s="233"/>
    </row>
    <row r="510" spans="2:22" s="228" customFormat="1" x14ac:dyDescent="0.2">
      <c r="B510" s="229"/>
      <c r="C510" s="230"/>
      <c r="D510" s="231"/>
      <c r="E510" s="229"/>
      <c r="F510" s="229"/>
      <c r="G510" s="232"/>
      <c r="H510" s="284"/>
      <c r="I510" s="229"/>
      <c r="J510" s="229"/>
      <c r="K510" s="229"/>
      <c r="L510" s="233"/>
      <c r="M510" s="233"/>
      <c r="N510" s="233"/>
      <c r="O510" s="233"/>
      <c r="P510" s="233"/>
      <c r="Q510" s="233"/>
      <c r="R510" s="233"/>
      <c r="S510" s="233"/>
      <c r="T510" s="233"/>
      <c r="U510" s="233"/>
      <c r="V510" s="233"/>
    </row>
    <row r="511" spans="2:22" s="228" customFormat="1" x14ac:dyDescent="0.2">
      <c r="B511" s="229"/>
      <c r="C511" s="230"/>
      <c r="D511" s="231"/>
      <c r="E511" s="229"/>
      <c r="F511" s="229"/>
      <c r="G511" s="232"/>
      <c r="H511" s="284"/>
      <c r="I511" s="229"/>
      <c r="J511" s="229"/>
      <c r="K511" s="229"/>
      <c r="L511" s="233"/>
      <c r="M511" s="233"/>
      <c r="N511" s="233"/>
      <c r="O511" s="233"/>
      <c r="P511" s="233"/>
      <c r="Q511" s="233"/>
      <c r="R511" s="233"/>
      <c r="S511" s="233"/>
      <c r="T511" s="233"/>
      <c r="U511" s="233"/>
      <c r="V511" s="233"/>
    </row>
    <row r="512" spans="2:22" s="228" customFormat="1" x14ac:dyDescent="0.2">
      <c r="B512" s="229"/>
      <c r="C512" s="230"/>
      <c r="D512" s="231"/>
      <c r="E512" s="229"/>
      <c r="F512" s="229"/>
      <c r="G512" s="232"/>
      <c r="H512" s="284"/>
      <c r="I512" s="229"/>
      <c r="J512" s="229"/>
      <c r="K512" s="229"/>
      <c r="L512" s="233"/>
      <c r="M512" s="233"/>
      <c r="N512" s="233"/>
      <c r="O512" s="233"/>
      <c r="P512" s="233"/>
      <c r="Q512" s="233"/>
      <c r="R512" s="233"/>
      <c r="S512" s="233"/>
      <c r="T512" s="233"/>
      <c r="U512" s="233"/>
      <c r="V512" s="233"/>
    </row>
    <row r="513" spans="2:22" s="228" customFormat="1" x14ac:dyDescent="0.2">
      <c r="B513" s="229"/>
      <c r="C513" s="230"/>
      <c r="D513" s="231"/>
      <c r="E513" s="229"/>
      <c r="F513" s="229"/>
      <c r="G513" s="232"/>
      <c r="H513" s="284"/>
      <c r="I513" s="229"/>
      <c r="J513" s="229"/>
      <c r="K513" s="229"/>
      <c r="L513" s="233"/>
      <c r="M513" s="233"/>
      <c r="N513" s="233"/>
      <c r="O513" s="233"/>
      <c r="P513" s="233"/>
      <c r="Q513" s="233"/>
      <c r="R513" s="233"/>
      <c r="S513" s="233"/>
      <c r="T513" s="233"/>
      <c r="U513" s="233"/>
      <c r="V513" s="233"/>
    </row>
    <row r="514" spans="2:22" s="228" customFormat="1" x14ac:dyDescent="0.2">
      <c r="B514" s="229"/>
      <c r="C514" s="230"/>
      <c r="D514" s="231"/>
      <c r="E514" s="229"/>
      <c r="F514" s="229"/>
      <c r="G514" s="232"/>
      <c r="H514" s="284"/>
      <c r="I514" s="229"/>
      <c r="J514" s="229"/>
      <c r="K514" s="229"/>
      <c r="L514" s="233"/>
      <c r="M514" s="233"/>
      <c r="N514" s="233"/>
      <c r="O514" s="233"/>
      <c r="P514" s="233"/>
      <c r="Q514" s="233"/>
      <c r="R514" s="233"/>
      <c r="S514" s="233"/>
      <c r="T514" s="233"/>
      <c r="U514" s="233"/>
      <c r="V514" s="233"/>
    </row>
    <row r="515" spans="2:22" s="228" customFormat="1" x14ac:dyDescent="0.2">
      <c r="B515" s="229"/>
      <c r="C515" s="230"/>
      <c r="D515" s="231"/>
      <c r="E515" s="229"/>
      <c r="F515" s="229"/>
      <c r="G515" s="232"/>
      <c r="H515" s="284"/>
      <c r="I515" s="229"/>
      <c r="J515" s="229"/>
      <c r="K515" s="229"/>
      <c r="L515" s="233"/>
      <c r="M515" s="233"/>
      <c r="N515" s="233"/>
      <c r="O515" s="233"/>
      <c r="P515" s="233"/>
      <c r="Q515" s="233"/>
      <c r="R515" s="233"/>
      <c r="S515" s="233"/>
      <c r="T515" s="233"/>
      <c r="U515" s="233"/>
      <c r="V515" s="233"/>
    </row>
    <row r="516" spans="2:22" s="228" customFormat="1" x14ac:dyDescent="0.2">
      <c r="B516" s="229"/>
      <c r="C516" s="230"/>
      <c r="D516" s="231"/>
      <c r="E516" s="229"/>
      <c r="F516" s="229"/>
      <c r="G516" s="232"/>
      <c r="H516" s="284"/>
      <c r="I516" s="229"/>
      <c r="J516" s="229"/>
      <c r="K516" s="229"/>
      <c r="L516" s="233"/>
      <c r="M516" s="233"/>
      <c r="N516" s="233"/>
      <c r="O516" s="233"/>
      <c r="P516" s="233"/>
      <c r="Q516" s="233"/>
      <c r="R516" s="233"/>
      <c r="S516" s="233"/>
      <c r="T516" s="233"/>
      <c r="U516" s="233"/>
      <c r="V516" s="233"/>
    </row>
    <row r="517" spans="2:22" s="228" customFormat="1" x14ac:dyDescent="0.2">
      <c r="B517" s="229"/>
      <c r="C517" s="230"/>
      <c r="D517" s="231"/>
      <c r="E517" s="229"/>
      <c r="F517" s="229"/>
      <c r="G517" s="232"/>
      <c r="H517" s="284"/>
      <c r="I517" s="229"/>
      <c r="J517" s="229"/>
      <c r="K517" s="229"/>
      <c r="L517" s="233"/>
      <c r="M517" s="233"/>
      <c r="N517" s="233"/>
      <c r="O517" s="233"/>
      <c r="P517" s="233"/>
      <c r="Q517" s="233"/>
      <c r="R517" s="233"/>
      <c r="S517" s="233"/>
      <c r="T517" s="233"/>
      <c r="U517" s="233"/>
      <c r="V517" s="233"/>
    </row>
    <row r="518" spans="2:22" s="228" customFormat="1" x14ac:dyDescent="0.2">
      <c r="B518" s="229"/>
      <c r="C518" s="230"/>
      <c r="D518" s="231"/>
      <c r="E518" s="229"/>
      <c r="F518" s="229"/>
      <c r="G518" s="232"/>
      <c r="H518" s="284"/>
      <c r="I518" s="229"/>
      <c r="J518" s="229"/>
      <c r="K518" s="229"/>
      <c r="L518" s="233"/>
      <c r="M518" s="233"/>
      <c r="N518" s="233"/>
      <c r="O518" s="233"/>
      <c r="P518" s="233"/>
      <c r="Q518" s="233"/>
      <c r="R518" s="233"/>
      <c r="S518" s="233"/>
      <c r="T518" s="233"/>
      <c r="U518" s="233"/>
      <c r="V518" s="233"/>
    </row>
    <row r="519" spans="2:22" s="228" customFormat="1" x14ac:dyDescent="0.2">
      <c r="B519" s="229"/>
      <c r="C519" s="230"/>
      <c r="D519" s="231"/>
      <c r="E519" s="229"/>
      <c r="F519" s="229"/>
      <c r="G519" s="232"/>
      <c r="H519" s="284"/>
      <c r="I519" s="229"/>
      <c r="J519" s="229"/>
      <c r="K519" s="229"/>
      <c r="L519" s="233"/>
      <c r="M519" s="233"/>
      <c r="N519" s="233"/>
      <c r="O519" s="233"/>
      <c r="P519" s="233"/>
      <c r="Q519" s="233"/>
      <c r="R519" s="233"/>
      <c r="S519" s="233"/>
      <c r="T519" s="233"/>
      <c r="U519" s="233"/>
      <c r="V519" s="233"/>
    </row>
    <row r="520" spans="2:22" s="228" customFormat="1" x14ac:dyDescent="0.2">
      <c r="B520" s="229"/>
      <c r="C520" s="230"/>
      <c r="D520" s="231"/>
      <c r="E520" s="229"/>
      <c r="F520" s="229"/>
      <c r="G520" s="232"/>
      <c r="H520" s="284"/>
      <c r="I520" s="229"/>
      <c r="J520" s="229"/>
      <c r="K520" s="229"/>
      <c r="L520" s="233"/>
      <c r="M520" s="233"/>
      <c r="N520" s="233"/>
      <c r="O520" s="233"/>
      <c r="P520" s="233"/>
      <c r="Q520" s="233"/>
      <c r="R520" s="233"/>
      <c r="S520" s="233"/>
      <c r="T520" s="233"/>
      <c r="U520" s="233"/>
      <c r="V520" s="233"/>
    </row>
    <row r="521" spans="2:22" s="228" customFormat="1" x14ac:dyDescent="0.2">
      <c r="B521" s="229"/>
      <c r="C521" s="230"/>
      <c r="D521" s="231"/>
      <c r="E521" s="229"/>
      <c r="F521" s="229"/>
      <c r="G521" s="232"/>
      <c r="H521" s="284"/>
      <c r="I521" s="229"/>
      <c r="J521" s="229"/>
      <c r="K521" s="229"/>
      <c r="L521" s="233"/>
      <c r="M521" s="233"/>
      <c r="N521" s="233"/>
      <c r="O521" s="233"/>
      <c r="P521" s="233"/>
      <c r="Q521" s="233"/>
      <c r="R521" s="233"/>
      <c r="S521" s="233"/>
      <c r="T521" s="233"/>
      <c r="U521" s="233"/>
      <c r="V521" s="233"/>
    </row>
    <row r="522" spans="2:22" s="228" customFormat="1" x14ac:dyDescent="0.2">
      <c r="B522" s="229"/>
      <c r="C522" s="230"/>
      <c r="D522" s="231"/>
      <c r="E522" s="229"/>
      <c r="F522" s="229"/>
      <c r="G522" s="232"/>
      <c r="H522" s="284"/>
      <c r="I522" s="229"/>
      <c r="J522" s="229"/>
      <c r="K522" s="229"/>
      <c r="L522" s="233"/>
      <c r="M522" s="233"/>
      <c r="N522" s="233"/>
      <c r="O522" s="233"/>
      <c r="P522" s="233"/>
      <c r="Q522" s="233"/>
      <c r="R522" s="233"/>
      <c r="S522" s="233"/>
      <c r="T522" s="233"/>
      <c r="U522" s="233"/>
      <c r="V522" s="233"/>
    </row>
    <row r="523" spans="2:22" s="228" customFormat="1" x14ac:dyDescent="0.2">
      <c r="B523" s="229"/>
      <c r="C523" s="230"/>
      <c r="D523" s="231"/>
      <c r="E523" s="229"/>
      <c r="F523" s="229"/>
      <c r="G523" s="232"/>
      <c r="H523" s="284"/>
      <c r="I523" s="229"/>
      <c r="J523" s="229"/>
      <c r="K523" s="229"/>
      <c r="L523" s="233"/>
      <c r="M523" s="233"/>
      <c r="N523" s="233"/>
      <c r="O523" s="233"/>
      <c r="P523" s="233"/>
      <c r="Q523" s="233"/>
      <c r="R523" s="233"/>
      <c r="S523" s="233"/>
      <c r="T523" s="233"/>
      <c r="U523" s="233"/>
      <c r="V523" s="233"/>
    </row>
    <row r="524" spans="2:22" s="228" customFormat="1" x14ac:dyDescent="0.2">
      <c r="B524" s="229"/>
      <c r="C524" s="230"/>
      <c r="D524" s="231"/>
      <c r="E524" s="229"/>
      <c r="F524" s="229"/>
      <c r="G524" s="232"/>
      <c r="H524" s="284"/>
      <c r="I524" s="229"/>
      <c r="J524" s="229"/>
      <c r="K524" s="229"/>
      <c r="L524" s="233"/>
      <c r="M524" s="233"/>
      <c r="N524" s="233"/>
      <c r="O524" s="233"/>
      <c r="P524" s="233"/>
      <c r="Q524" s="233"/>
      <c r="R524" s="233"/>
      <c r="S524" s="233"/>
      <c r="T524" s="233"/>
      <c r="U524" s="233"/>
      <c r="V524" s="233"/>
    </row>
    <row r="525" spans="2:22" s="228" customFormat="1" x14ac:dyDescent="0.2">
      <c r="B525" s="229"/>
      <c r="C525" s="230"/>
      <c r="D525" s="231"/>
      <c r="E525" s="229"/>
      <c r="F525" s="229"/>
      <c r="G525" s="232"/>
      <c r="H525" s="284"/>
      <c r="I525" s="229"/>
      <c r="J525" s="229"/>
      <c r="K525" s="229"/>
      <c r="L525" s="233"/>
      <c r="M525" s="233"/>
      <c r="N525" s="233"/>
      <c r="O525" s="233"/>
      <c r="P525" s="233"/>
      <c r="Q525" s="233"/>
      <c r="R525" s="233"/>
      <c r="S525" s="233"/>
      <c r="T525" s="233"/>
      <c r="U525" s="233"/>
      <c r="V525" s="233"/>
    </row>
    <row r="526" spans="2:22" s="228" customFormat="1" x14ac:dyDescent="0.2">
      <c r="B526" s="229"/>
      <c r="C526" s="230"/>
      <c r="D526" s="231"/>
      <c r="E526" s="229"/>
      <c r="F526" s="229"/>
      <c r="G526" s="232"/>
      <c r="H526" s="284"/>
      <c r="I526" s="229"/>
      <c r="J526" s="229"/>
      <c r="K526" s="229"/>
      <c r="L526" s="233"/>
      <c r="M526" s="233"/>
      <c r="N526" s="233"/>
      <c r="O526" s="233"/>
      <c r="P526" s="233"/>
      <c r="Q526" s="233"/>
      <c r="R526" s="233"/>
      <c r="S526" s="233"/>
      <c r="T526" s="233"/>
      <c r="U526" s="233"/>
      <c r="V526" s="233"/>
    </row>
    <row r="527" spans="2:22" s="228" customFormat="1" x14ac:dyDescent="0.2">
      <c r="B527" s="229"/>
      <c r="C527" s="230"/>
      <c r="D527" s="231"/>
      <c r="E527" s="229"/>
      <c r="F527" s="229"/>
      <c r="G527" s="232"/>
      <c r="H527" s="284"/>
      <c r="I527" s="229"/>
      <c r="J527" s="229"/>
      <c r="K527" s="229"/>
      <c r="L527" s="233"/>
      <c r="M527" s="233"/>
      <c r="N527" s="233"/>
      <c r="O527" s="233"/>
      <c r="P527" s="233"/>
      <c r="Q527" s="233"/>
      <c r="R527" s="233"/>
      <c r="S527" s="233"/>
      <c r="T527" s="233"/>
      <c r="U527" s="233"/>
      <c r="V527" s="233"/>
    </row>
    <row r="528" spans="2:22" s="228" customFormat="1" x14ac:dyDescent="0.2">
      <c r="B528" s="229"/>
      <c r="C528" s="230"/>
      <c r="D528" s="231"/>
      <c r="E528" s="229"/>
      <c r="F528" s="229"/>
      <c r="G528" s="232"/>
      <c r="H528" s="284"/>
      <c r="I528" s="229"/>
      <c r="J528" s="229"/>
      <c r="K528" s="229"/>
      <c r="L528" s="233"/>
      <c r="M528" s="233"/>
      <c r="N528" s="233"/>
      <c r="O528" s="233"/>
      <c r="P528" s="233"/>
      <c r="Q528" s="233"/>
      <c r="R528" s="233"/>
      <c r="S528" s="233"/>
      <c r="T528" s="233"/>
      <c r="U528" s="233"/>
      <c r="V528" s="233"/>
    </row>
    <row r="529" spans="2:22" s="228" customFormat="1" x14ac:dyDescent="0.2">
      <c r="B529" s="229"/>
      <c r="C529" s="230"/>
      <c r="D529" s="231"/>
      <c r="E529" s="229"/>
      <c r="F529" s="229"/>
      <c r="G529" s="232"/>
      <c r="H529" s="284"/>
      <c r="I529" s="229"/>
      <c r="J529" s="229"/>
      <c r="K529" s="229"/>
      <c r="L529" s="233"/>
      <c r="M529" s="233"/>
      <c r="N529" s="233"/>
      <c r="O529" s="233"/>
      <c r="P529" s="233"/>
      <c r="Q529" s="233"/>
      <c r="R529" s="233"/>
      <c r="S529" s="233"/>
      <c r="T529" s="233"/>
      <c r="U529" s="233"/>
      <c r="V529" s="233"/>
    </row>
    <row r="530" spans="2:22" s="228" customFormat="1" x14ac:dyDescent="0.2">
      <c r="B530" s="229"/>
      <c r="C530" s="230"/>
      <c r="D530" s="231"/>
      <c r="E530" s="229"/>
      <c r="F530" s="229"/>
      <c r="G530" s="232"/>
      <c r="H530" s="284"/>
      <c r="I530" s="229"/>
      <c r="J530" s="229"/>
      <c r="K530" s="229"/>
      <c r="L530" s="233"/>
      <c r="M530" s="233"/>
      <c r="N530" s="233"/>
      <c r="O530" s="233"/>
      <c r="P530" s="233"/>
      <c r="Q530" s="233"/>
      <c r="R530" s="233"/>
      <c r="S530" s="233"/>
      <c r="T530" s="233"/>
      <c r="U530" s="233"/>
      <c r="V530" s="233"/>
    </row>
    <row r="531" spans="2:22" s="228" customFormat="1" x14ac:dyDescent="0.2">
      <c r="B531" s="229"/>
      <c r="C531" s="230"/>
      <c r="D531" s="231"/>
      <c r="E531" s="229"/>
      <c r="F531" s="229"/>
      <c r="G531" s="232"/>
      <c r="H531" s="284"/>
      <c r="I531" s="229"/>
      <c r="J531" s="229"/>
      <c r="K531" s="229"/>
      <c r="L531" s="233"/>
      <c r="M531" s="233"/>
      <c r="N531" s="233"/>
      <c r="O531" s="233"/>
      <c r="P531" s="233"/>
      <c r="Q531" s="233"/>
      <c r="R531" s="233"/>
      <c r="S531" s="233"/>
      <c r="T531" s="233"/>
      <c r="U531" s="233"/>
      <c r="V531" s="233"/>
    </row>
    <row r="532" spans="2:22" s="228" customFormat="1" x14ac:dyDescent="0.2">
      <c r="B532" s="229"/>
      <c r="C532" s="230"/>
      <c r="D532" s="231"/>
      <c r="E532" s="229"/>
      <c r="F532" s="229"/>
      <c r="G532" s="232"/>
      <c r="H532" s="284"/>
      <c r="I532" s="229"/>
      <c r="J532" s="229"/>
      <c r="K532" s="229"/>
      <c r="L532" s="233"/>
      <c r="M532" s="233"/>
      <c r="N532" s="233"/>
      <c r="O532" s="233"/>
      <c r="P532" s="233"/>
      <c r="Q532" s="233"/>
      <c r="R532" s="233"/>
      <c r="S532" s="233"/>
      <c r="T532" s="233"/>
      <c r="U532" s="233"/>
      <c r="V532" s="233"/>
    </row>
    <row r="533" spans="2:22" s="228" customFormat="1" x14ac:dyDescent="0.2">
      <c r="B533" s="229"/>
      <c r="C533" s="230"/>
      <c r="D533" s="231"/>
      <c r="E533" s="229"/>
      <c r="F533" s="229"/>
      <c r="G533" s="232"/>
      <c r="H533" s="284"/>
      <c r="I533" s="229"/>
      <c r="J533" s="229"/>
      <c r="K533" s="229"/>
      <c r="L533" s="233"/>
      <c r="M533" s="233"/>
      <c r="N533" s="233"/>
      <c r="O533" s="233"/>
      <c r="P533" s="233"/>
      <c r="Q533" s="233"/>
      <c r="R533" s="233"/>
      <c r="S533" s="233"/>
      <c r="T533" s="233"/>
      <c r="U533" s="233"/>
      <c r="V533" s="233"/>
    </row>
    <row r="534" spans="2:22" s="228" customFormat="1" x14ac:dyDescent="0.2">
      <c r="B534" s="229"/>
      <c r="C534" s="230"/>
      <c r="D534" s="231"/>
      <c r="E534" s="229"/>
      <c r="F534" s="229"/>
      <c r="G534" s="232"/>
      <c r="H534" s="284"/>
      <c r="I534" s="229"/>
      <c r="J534" s="229"/>
      <c r="K534" s="229"/>
      <c r="L534" s="233"/>
      <c r="M534" s="233"/>
      <c r="N534" s="233"/>
      <c r="O534" s="233"/>
      <c r="P534" s="233"/>
      <c r="Q534" s="233"/>
      <c r="R534" s="233"/>
      <c r="S534" s="233"/>
      <c r="T534" s="233"/>
      <c r="U534" s="233"/>
      <c r="V534" s="233"/>
    </row>
    <row r="535" spans="2:22" s="228" customFormat="1" x14ac:dyDescent="0.2">
      <c r="B535" s="229"/>
      <c r="C535" s="230"/>
      <c r="D535" s="231"/>
      <c r="E535" s="229"/>
      <c r="F535" s="229"/>
      <c r="G535" s="232"/>
      <c r="H535" s="284"/>
      <c r="I535" s="229"/>
      <c r="J535" s="229"/>
      <c r="K535" s="229"/>
      <c r="L535" s="233"/>
      <c r="M535" s="233"/>
      <c r="N535" s="233"/>
      <c r="O535" s="233"/>
      <c r="P535" s="233"/>
      <c r="Q535" s="233"/>
      <c r="R535" s="233"/>
      <c r="S535" s="233"/>
      <c r="T535" s="233"/>
      <c r="U535" s="233"/>
      <c r="V535" s="233"/>
    </row>
    <row r="536" spans="2:22" s="228" customFormat="1" x14ac:dyDescent="0.2">
      <c r="B536" s="229"/>
      <c r="C536" s="230"/>
      <c r="D536" s="231"/>
      <c r="E536" s="229"/>
      <c r="F536" s="229"/>
      <c r="G536" s="232"/>
      <c r="H536" s="284"/>
      <c r="I536" s="229"/>
      <c r="J536" s="229"/>
      <c r="K536" s="229"/>
      <c r="L536" s="233"/>
      <c r="M536" s="233"/>
      <c r="N536" s="233"/>
      <c r="O536" s="233"/>
      <c r="P536" s="233"/>
      <c r="Q536" s="233"/>
      <c r="R536" s="233"/>
      <c r="S536" s="233"/>
      <c r="T536" s="233"/>
      <c r="U536" s="233"/>
      <c r="V536" s="233"/>
    </row>
    <row r="537" spans="2:22" s="228" customFormat="1" x14ac:dyDescent="0.2">
      <c r="B537" s="229"/>
      <c r="C537" s="230"/>
      <c r="D537" s="231"/>
      <c r="E537" s="229"/>
      <c r="F537" s="229"/>
      <c r="G537" s="232"/>
      <c r="H537" s="284"/>
      <c r="I537" s="229"/>
      <c r="J537" s="229"/>
      <c r="K537" s="229"/>
      <c r="L537" s="233"/>
      <c r="M537" s="233"/>
      <c r="N537" s="233"/>
      <c r="O537" s="233"/>
      <c r="P537" s="233"/>
      <c r="Q537" s="233"/>
      <c r="R537" s="233"/>
      <c r="S537" s="233"/>
      <c r="T537" s="233"/>
      <c r="U537" s="233"/>
      <c r="V537" s="233"/>
    </row>
    <row r="538" spans="2:22" s="228" customFormat="1" x14ac:dyDescent="0.2">
      <c r="B538" s="229"/>
      <c r="C538" s="230"/>
      <c r="D538" s="231"/>
      <c r="E538" s="229"/>
      <c r="F538" s="229"/>
      <c r="G538" s="232"/>
      <c r="H538" s="284"/>
      <c r="I538" s="229"/>
      <c r="J538" s="229"/>
      <c r="K538" s="229"/>
      <c r="L538" s="233"/>
      <c r="M538" s="233"/>
      <c r="N538" s="233"/>
      <c r="O538" s="233"/>
      <c r="P538" s="233"/>
      <c r="Q538" s="233"/>
      <c r="R538" s="233"/>
      <c r="S538" s="233"/>
      <c r="T538" s="233"/>
      <c r="U538" s="233"/>
      <c r="V538" s="233"/>
    </row>
    <row r="539" spans="2:22" s="228" customFormat="1" x14ac:dyDescent="0.2">
      <c r="B539" s="229"/>
      <c r="C539" s="230"/>
      <c r="D539" s="231"/>
      <c r="E539" s="229"/>
      <c r="F539" s="229"/>
      <c r="G539" s="232"/>
      <c r="H539" s="284"/>
      <c r="I539" s="229"/>
      <c r="J539" s="229"/>
      <c r="K539" s="229"/>
      <c r="L539" s="233"/>
      <c r="M539" s="233"/>
      <c r="N539" s="233"/>
      <c r="O539" s="233"/>
      <c r="P539" s="233"/>
      <c r="Q539" s="233"/>
      <c r="R539" s="233"/>
      <c r="S539" s="233"/>
      <c r="T539" s="233"/>
      <c r="U539" s="233"/>
      <c r="V539" s="233"/>
    </row>
    <row r="540" spans="2:22" s="228" customFormat="1" x14ac:dyDescent="0.2">
      <c r="B540" s="229"/>
      <c r="C540" s="230"/>
      <c r="D540" s="231"/>
      <c r="E540" s="229"/>
      <c r="F540" s="229"/>
      <c r="G540" s="232"/>
      <c r="H540" s="284"/>
      <c r="I540" s="229"/>
      <c r="J540" s="229"/>
      <c r="K540" s="229"/>
      <c r="L540" s="233"/>
      <c r="M540" s="233"/>
      <c r="N540" s="233"/>
      <c r="O540" s="233"/>
      <c r="P540" s="233"/>
      <c r="Q540" s="233"/>
      <c r="R540" s="233"/>
      <c r="S540" s="233"/>
      <c r="T540" s="233"/>
      <c r="U540" s="233"/>
      <c r="V540" s="233"/>
    </row>
    <row r="541" spans="2:22" s="228" customFormat="1" x14ac:dyDescent="0.2">
      <c r="B541" s="229"/>
      <c r="C541" s="230"/>
      <c r="D541" s="231"/>
      <c r="E541" s="229"/>
      <c r="F541" s="229"/>
      <c r="G541" s="232"/>
      <c r="H541" s="284"/>
      <c r="I541" s="229"/>
      <c r="J541" s="229"/>
      <c r="K541" s="229"/>
      <c r="L541" s="233"/>
      <c r="M541" s="233"/>
      <c r="N541" s="233"/>
      <c r="O541" s="233"/>
      <c r="P541" s="233"/>
      <c r="Q541" s="233"/>
      <c r="R541" s="233"/>
      <c r="S541" s="233"/>
      <c r="T541" s="233"/>
      <c r="U541" s="233"/>
      <c r="V541" s="233"/>
    </row>
    <row r="542" spans="2:22" s="228" customFormat="1" x14ac:dyDescent="0.2">
      <c r="B542" s="229"/>
      <c r="C542" s="230"/>
      <c r="D542" s="231"/>
      <c r="E542" s="229"/>
      <c r="F542" s="229"/>
      <c r="G542" s="232"/>
      <c r="H542" s="284"/>
      <c r="I542" s="229"/>
      <c r="J542" s="229"/>
      <c r="K542" s="229"/>
      <c r="L542" s="233"/>
      <c r="M542" s="233"/>
      <c r="N542" s="233"/>
      <c r="O542" s="233"/>
      <c r="P542" s="233"/>
      <c r="Q542" s="233"/>
      <c r="R542" s="233"/>
      <c r="S542" s="233"/>
      <c r="T542" s="233"/>
      <c r="U542" s="233"/>
      <c r="V542" s="233"/>
    </row>
    <row r="543" spans="2:22" s="228" customFormat="1" x14ac:dyDescent="0.2">
      <c r="B543" s="229"/>
      <c r="C543" s="230"/>
      <c r="D543" s="231"/>
      <c r="E543" s="229"/>
      <c r="F543" s="229"/>
      <c r="G543" s="232"/>
      <c r="H543" s="284"/>
      <c r="I543" s="229"/>
      <c r="J543" s="229"/>
      <c r="K543" s="229"/>
      <c r="L543" s="233"/>
      <c r="M543" s="233"/>
      <c r="N543" s="233"/>
      <c r="O543" s="233"/>
      <c r="P543" s="233"/>
      <c r="Q543" s="233"/>
      <c r="R543" s="233"/>
      <c r="S543" s="233"/>
      <c r="T543" s="233"/>
      <c r="U543" s="233"/>
      <c r="V543" s="233"/>
    </row>
    <row r="544" spans="2:22" s="228" customFormat="1" x14ac:dyDescent="0.2">
      <c r="B544" s="229"/>
      <c r="C544" s="230"/>
      <c r="D544" s="231"/>
      <c r="E544" s="229"/>
      <c r="F544" s="229"/>
      <c r="G544" s="232"/>
      <c r="H544" s="284"/>
      <c r="I544" s="229"/>
      <c r="J544" s="229"/>
      <c r="K544" s="229"/>
      <c r="L544" s="233"/>
      <c r="M544" s="233"/>
      <c r="N544" s="233"/>
      <c r="O544" s="233"/>
      <c r="P544" s="233"/>
      <c r="Q544" s="233"/>
      <c r="R544" s="233"/>
      <c r="S544" s="233"/>
      <c r="T544" s="233"/>
      <c r="U544" s="233"/>
      <c r="V544" s="233"/>
    </row>
    <row r="545" spans="2:22" s="228" customFormat="1" x14ac:dyDescent="0.2">
      <c r="B545" s="229"/>
      <c r="C545" s="230"/>
      <c r="D545" s="231"/>
      <c r="E545" s="229"/>
      <c r="F545" s="229"/>
      <c r="G545" s="232"/>
      <c r="H545" s="284"/>
      <c r="I545" s="229"/>
      <c r="J545" s="229"/>
      <c r="K545" s="229"/>
      <c r="L545" s="233"/>
      <c r="M545" s="233"/>
      <c r="N545" s="233"/>
      <c r="O545" s="233"/>
      <c r="P545" s="233"/>
      <c r="Q545" s="233"/>
      <c r="R545" s="233"/>
      <c r="S545" s="233"/>
      <c r="T545" s="233"/>
      <c r="U545" s="233"/>
      <c r="V545" s="233"/>
    </row>
    <row r="546" spans="2:22" s="228" customFormat="1" x14ac:dyDescent="0.2">
      <c r="B546" s="229"/>
      <c r="C546" s="230"/>
      <c r="D546" s="231"/>
      <c r="E546" s="229"/>
      <c r="F546" s="229"/>
      <c r="G546" s="232"/>
      <c r="H546" s="284"/>
      <c r="I546" s="229"/>
      <c r="J546" s="229"/>
      <c r="K546" s="229"/>
      <c r="L546" s="233"/>
      <c r="M546" s="233"/>
      <c r="N546" s="233"/>
      <c r="O546" s="233"/>
      <c r="P546" s="233"/>
      <c r="Q546" s="233"/>
      <c r="R546" s="233"/>
      <c r="S546" s="233"/>
      <c r="T546" s="233"/>
      <c r="U546" s="233"/>
      <c r="V546" s="233"/>
    </row>
    <row r="547" spans="2:22" s="228" customFormat="1" x14ac:dyDescent="0.2">
      <c r="B547" s="229"/>
      <c r="C547" s="230"/>
      <c r="D547" s="231"/>
      <c r="E547" s="229"/>
      <c r="F547" s="229"/>
      <c r="G547" s="232"/>
      <c r="H547" s="284"/>
      <c r="I547" s="229"/>
      <c r="J547" s="229"/>
      <c r="K547" s="229"/>
      <c r="L547" s="233"/>
      <c r="M547" s="233"/>
      <c r="N547" s="233"/>
      <c r="O547" s="233"/>
      <c r="P547" s="233"/>
      <c r="Q547" s="233"/>
      <c r="R547" s="233"/>
      <c r="S547" s="233"/>
      <c r="T547" s="233"/>
      <c r="U547" s="233"/>
      <c r="V547" s="233"/>
    </row>
    <row r="548" spans="2:22" s="228" customFormat="1" x14ac:dyDescent="0.2">
      <c r="B548" s="229"/>
      <c r="C548" s="230"/>
      <c r="D548" s="231"/>
      <c r="E548" s="229"/>
      <c r="F548" s="229"/>
      <c r="G548" s="232"/>
      <c r="H548" s="284"/>
      <c r="I548" s="229"/>
      <c r="J548" s="229"/>
      <c r="K548" s="229"/>
      <c r="L548" s="233"/>
      <c r="M548" s="233"/>
      <c r="N548" s="233"/>
      <c r="O548" s="233"/>
      <c r="P548" s="233"/>
      <c r="Q548" s="233"/>
      <c r="R548" s="233"/>
      <c r="S548" s="233"/>
      <c r="T548" s="233"/>
      <c r="U548" s="233"/>
      <c r="V548" s="233"/>
    </row>
    <row r="549" spans="2:22" s="228" customFormat="1" x14ac:dyDescent="0.2">
      <c r="B549" s="229"/>
      <c r="C549" s="230"/>
      <c r="D549" s="231"/>
      <c r="E549" s="229"/>
      <c r="F549" s="229"/>
      <c r="G549" s="232"/>
      <c r="H549" s="284"/>
      <c r="I549" s="229"/>
      <c r="J549" s="229"/>
      <c r="K549" s="229"/>
      <c r="L549" s="233"/>
      <c r="M549" s="233"/>
      <c r="N549" s="233"/>
      <c r="O549" s="233"/>
      <c r="P549" s="233"/>
      <c r="Q549" s="233"/>
      <c r="R549" s="233"/>
      <c r="S549" s="233"/>
      <c r="T549" s="233"/>
      <c r="U549" s="233"/>
      <c r="V549" s="233"/>
    </row>
    <row r="550" spans="2:22" s="228" customFormat="1" x14ac:dyDescent="0.2">
      <c r="B550" s="229"/>
      <c r="C550" s="230"/>
      <c r="D550" s="231"/>
      <c r="E550" s="229"/>
      <c r="F550" s="229"/>
      <c r="G550" s="232"/>
      <c r="H550" s="284"/>
      <c r="I550" s="229"/>
      <c r="J550" s="229"/>
      <c r="K550" s="229"/>
      <c r="L550" s="233"/>
      <c r="M550" s="233"/>
      <c r="N550" s="233"/>
      <c r="O550" s="233"/>
      <c r="P550" s="233"/>
      <c r="Q550" s="233"/>
      <c r="R550" s="233"/>
      <c r="S550" s="233"/>
      <c r="T550" s="233"/>
      <c r="U550" s="233"/>
      <c r="V550" s="233"/>
    </row>
    <row r="551" spans="2:22" s="228" customFormat="1" x14ac:dyDescent="0.2">
      <c r="B551" s="229"/>
      <c r="C551" s="230"/>
      <c r="D551" s="231"/>
      <c r="E551" s="229"/>
      <c r="F551" s="229"/>
      <c r="G551" s="232"/>
      <c r="H551" s="284"/>
      <c r="I551" s="229"/>
      <c r="J551" s="229"/>
      <c r="K551" s="229"/>
      <c r="L551" s="233"/>
      <c r="M551" s="233"/>
      <c r="N551" s="233"/>
      <c r="O551" s="233"/>
      <c r="P551" s="233"/>
      <c r="Q551" s="233"/>
      <c r="R551" s="233"/>
      <c r="S551" s="233"/>
      <c r="T551" s="233"/>
      <c r="U551" s="233"/>
      <c r="V551" s="233"/>
    </row>
    <row r="552" spans="2:22" s="228" customFormat="1" x14ac:dyDescent="0.2">
      <c r="B552" s="229"/>
      <c r="C552" s="230"/>
      <c r="D552" s="231"/>
      <c r="E552" s="229"/>
      <c r="F552" s="229"/>
      <c r="G552" s="232"/>
      <c r="H552" s="284"/>
      <c r="I552" s="229"/>
      <c r="J552" s="229"/>
      <c r="K552" s="229"/>
      <c r="L552" s="233"/>
      <c r="M552" s="233"/>
      <c r="N552" s="233"/>
      <c r="O552" s="233"/>
      <c r="P552" s="233"/>
      <c r="Q552" s="233"/>
      <c r="R552" s="233"/>
      <c r="S552" s="233"/>
      <c r="T552" s="233"/>
      <c r="U552" s="233"/>
      <c r="V552" s="233"/>
    </row>
    <row r="553" spans="2:22" s="228" customFormat="1" x14ac:dyDescent="0.2">
      <c r="B553" s="229"/>
      <c r="C553" s="230"/>
      <c r="D553" s="231"/>
      <c r="E553" s="229"/>
      <c r="F553" s="229"/>
      <c r="G553" s="232"/>
      <c r="H553" s="284"/>
      <c r="I553" s="229"/>
      <c r="J553" s="229"/>
      <c r="K553" s="229"/>
      <c r="L553" s="233"/>
      <c r="M553" s="233"/>
      <c r="N553" s="233"/>
      <c r="O553" s="233"/>
      <c r="P553" s="233"/>
      <c r="Q553" s="233"/>
      <c r="R553" s="233"/>
      <c r="S553" s="233"/>
      <c r="T553" s="233"/>
      <c r="U553" s="233"/>
      <c r="V553" s="233"/>
    </row>
    <row r="554" spans="2:22" s="228" customFormat="1" x14ac:dyDescent="0.2">
      <c r="B554" s="229"/>
      <c r="C554" s="230"/>
      <c r="D554" s="231"/>
      <c r="E554" s="229"/>
      <c r="F554" s="229"/>
      <c r="G554" s="232"/>
      <c r="H554" s="284"/>
      <c r="I554" s="229"/>
      <c r="J554" s="229"/>
      <c r="K554" s="229"/>
      <c r="L554" s="233"/>
      <c r="M554" s="233"/>
      <c r="N554" s="233"/>
      <c r="O554" s="233"/>
      <c r="P554" s="233"/>
      <c r="Q554" s="233"/>
      <c r="R554" s="233"/>
      <c r="S554" s="233"/>
      <c r="T554" s="233"/>
      <c r="U554" s="233"/>
      <c r="V554" s="233"/>
    </row>
    <row r="555" spans="2:22" s="228" customFormat="1" x14ac:dyDescent="0.2">
      <c r="B555" s="229"/>
      <c r="C555" s="230"/>
      <c r="D555" s="231"/>
      <c r="E555" s="229"/>
      <c r="F555" s="229"/>
      <c r="G555" s="232"/>
      <c r="H555" s="284"/>
      <c r="I555" s="229"/>
      <c r="J555" s="229"/>
      <c r="K555" s="229"/>
      <c r="L555" s="233"/>
      <c r="M555" s="233"/>
      <c r="N555" s="233"/>
      <c r="O555" s="233"/>
      <c r="P555" s="233"/>
      <c r="Q555" s="233"/>
      <c r="R555" s="233"/>
      <c r="S555" s="233"/>
      <c r="T555" s="233"/>
      <c r="U555" s="233"/>
      <c r="V555" s="233"/>
    </row>
    <row r="556" spans="2:22" s="228" customFormat="1" x14ac:dyDescent="0.2">
      <c r="B556" s="229"/>
      <c r="C556" s="230"/>
      <c r="D556" s="231"/>
      <c r="E556" s="229"/>
      <c r="F556" s="229"/>
      <c r="G556" s="232"/>
      <c r="H556" s="284"/>
      <c r="I556" s="229"/>
      <c r="J556" s="229"/>
      <c r="K556" s="229"/>
      <c r="L556" s="233"/>
      <c r="M556" s="233"/>
      <c r="N556" s="233"/>
      <c r="O556" s="233"/>
      <c r="P556" s="233"/>
      <c r="Q556" s="233"/>
      <c r="R556" s="233"/>
      <c r="S556" s="233"/>
      <c r="T556" s="233"/>
      <c r="U556" s="233"/>
      <c r="V556" s="233"/>
    </row>
    <row r="557" spans="2:22" s="228" customFormat="1" x14ac:dyDescent="0.2">
      <c r="B557" s="229"/>
      <c r="C557" s="230"/>
      <c r="D557" s="231"/>
      <c r="E557" s="229"/>
      <c r="F557" s="229"/>
      <c r="G557" s="232"/>
      <c r="H557" s="284"/>
      <c r="I557" s="229"/>
      <c r="J557" s="229"/>
      <c r="K557" s="229"/>
      <c r="L557" s="233"/>
      <c r="M557" s="233"/>
      <c r="N557" s="233"/>
      <c r="O557" s="233"/>
      <c r="P557" s="233"/>
      <c r="Q557" s="233"/>
      <c r="R557" s="233"/>
      <c r="S557" s="233"/>
      <c r="T557" s="233"/>
      <c r="U557" s="233"/>
      <c r="V557" s="233"/>
    </row>
    <row r="558" spans="2:22" s="228" customFormat="1" x14ac:dyDescent="0.2">
      <c r="B558" s="229"/>
      <c r="C558" s="230"/>
      <c r="D558" s="231"/>
      <c r="E558" s="229"/>
      <c r="F558" s="229"/>
      <c r="G558" s="232"/>
      <c r="H558" s="284"/>
      <c r="I558" s="229"/>
      <c r="J558" s="229"/>
      <c r="K558" s="229"/>
      <c r="L558" s="233"/>
      <c r="M558" s="233"/>
      <c r="N558" s="233"/>
      <c r="O558" s="233"/>
      <c r="P558" s="233"/>
      <c r="Q558" s="233"/>
      <c r="R558" s="233"/>
      <c r="S558" s="233"/>
      <c r="T558" s="233"/>
      <c r="U558" s="233"/>
      <c r="V558" s="233"/>
    </row>
    <row r="559" spans="2:22" s="228" customFormat="1" x14ac:dyDescent="0.2">
      <c r="B559" s="229"/>
      <c r="C559" s="230"/>
      <c r="D559" s="231"/>
      <c r="E559" s="229"/>
      <c r="F559" s="229"/>
      <c r="G559" s="232"/>
      <c r="H559" s="284"/>
      <c r="I559" s="229"/>
      <c r="J559" s="229"/>
      <c r="K559" s="229"/>
      <c r="L559" s="233"/>
      <c r="M559" s="233"/>
      <c r="N559" s="233"/>
      <c r="O559" s="233"/>
      <c r="P559" s="233"/>
      <c r="Q559" s="233"/>
      <c r="R559" s="233"/>
      <c r="S559" s="233"/>
      <c r="T559" s="233"/>
      <c r="U559" s="233"/>
      <c r="V559" s="233"/>
    </row>
    <row r="560" spans="2:22" s="228" customFormat="1" x14ac:dyDescent="0.2">
      <c r="B560" s="229"/>
      <c r="C560" s="230"/>
      <c r="D560" s="231"/>
      <c r="E560" s="229"/>
      <c r="F560" s="229"/>
      <c r="G560" s="232"/>
      <c r="H560" s="284"/>
      <c r="I560" s="229"/>
      <c r="J560" s="229"/>
      <c r="K560" s="229"/>
      <c r="L560" s="233"/>
      <c r="M560" s="233"/>
      <c r="N560" s="233"/>
      <c r="O560" s="233"/>
      <c r="P560" s="233"/>
      <c r="Q560" s="233"/>
      <c r="R560" s="233"/>
      <c r="S560" s="233"/>
      <c r="T560" s="233"/>
      <c r="U560" s="233"/>
      <c r="V560" s="233"/>
    </row>
    <row r="561" spans="2:22" s="228" customFormat="1" x14ac:dyDescent="0.2">
      <c r="B561" s="229"/>
      <c r="C561" s="230"/>
      <c r="D561" s="231"/>
      <c r="E561" s="229"/>
      <c r="F561" s="229"/>
      <c r="G561" s="232"/>
      <c r="H561" s="284"/>
      <c r="I561" s="229"/>
      <c r="J561" s="229"/>
      <c r="K561" s="229"/>
      <c r="L561" s="233"/>
      <c r="M561" s="233"/>
      <c r="N561" s="233"/>
      <c r="O561" s="233"/>
      <c r="P561" s="233"/>
      <c r="Q561" s="233"/>
      <c r="R561" s="233"/>
      <c r="S561" s="233"/>
      <c r="T561" s="233"/>
      <c r="U561" s="233"/>
      <c r="V561" s="233"/>
    </row>
    <row r="562" spans="2:22" s="228" customFormat="1" x14ac:dyDescent="0.2">
      <c r="B562" s="229"/>
      <c r="C562" s="230"/>
      <c r="D562" s="231"/>
      <c r="E562" s="229"/>
      <c r="F562" s="229"/>
      <c r="G562" s="232"/>
      <c r="H562" s="284"/>
      <c r="I562" s="229"/>
      <c r="J562" s="229"/>
      <c r="K562" s="229"/>
      <c r="L562" s="233"/>
      <c r="M562" s="233"/>
      <c r="N562" s="233"/>
      <c r="O562" s="233"/>
      <c r="P562" s="233"/>
      <c r="Q562" s="233"/>
      <c r="R562" s="233"/>
      <c r="S562" s="233"/>
      <c r="T562" s="233"/>
      <c r="U562" s="233"/>
      <c r="V562" s="233"/>
    </row>
    <row r="563" spans="2:22" s="228" customFormat="1" x14ac:dyDescent="0.2">
      <c r="B563" s="229"/>
      <c r="C563" s="230"/>
      <c r="D563" s="231"/>
      <c r="E563" s="229"/>
      <c r="F563" s="229"/>
      <c r="G563" s="232"/>
      <c r="H563" s="284"/>
      <c r="I563" s="229"/>
      <c r="J563" s="229"/>
      <c r="K563" s="229"/>
      <c r="L563" s="233"/>
      <c r="M563" s="233"/>
      <c r="N563" s="233"/>
      <c r="O563" s="233"/>
      <c r="P563" s="233"/>
      <c r="Q563" s="233"/>
      <c r="R563" s="233"/>
      <c r="S563" s="233"/>
      <c r="T563" s="233"/>
      <c r="U563" s="233"/>
      <c r="V563" s="233"/>
    </row>
    <row r="564" spans="2:22" s="228" customFormat="1" x14ac:dyDescent="0.2">
      <c r="B564" s="229"/>
      <c r="C564" s="230"/>
      <c r="D564" s="231"/>
      <c r="E564" s="229"/>
      <c r="F564" s="229"/>
      <c r="G564" s="232"/>
      <c r="H564" s="284"/>
      <c r="I564" s="229"/>
      <c r="J564" s="229"/>
      <c r="K564" s="229"/>
      <c r="L564" s="233"/>
      <c r="M564" s="233"/>
      <c r="N564" s="233"/>
      <c r="O564" s="233"/>
      <c r="P564" s="233"/>
      <c r="Q564" s="233"/>
      <c r="R564" s="233"/>
      <c r="S564" s="233"/>
      <c r="T564" s="233"/>
      <c r="U564" s="233"/>
      <c r="V564" s="233"/>
    </row>
    <row r="565" spans="2:22" s="228" customFormat="1" x14ac:dyDescent="0.2">
      <c r="B565" s="229"/>
      <c r="C565" s="230"/>
      <c r="D565" s="231"/>
      <c r="E565" s="229"/>
      <c r="F565" s="229"/>
      <c r="G565" s="232"/>
      <c r="H565" s="284"/>
      <c r="I565" s="229"/>
      <c r="J565" s="229"/>
      <c r="K565" s="229"/>
      <c r="L565" s="233"/>
      <c r="M565" s="233"/>
      <c r="N565" s="233"/>
      <c r="O565" s="233"/>
      <c r="P565" s="233"/>
      <c r="Q565" s="233"/>
      <c r="R565" s="233"/>
      <c r="S565" s="233"/>
      <c r="T565" s="233"/>
      <c r="U565" s="233"/>
      <c r="V565" s="233"/>
    </row>
    <row r="566" spans="2:22" s="228" customFormat="1" x14ac:dyDescent="0.2">
      <c r="B566" s="229"/>
      <c r="C566" s="230"/>
      <c r="D566" s="231"/>
      <c r="E566" s="229"/>
      <c r="F566" s="229"/>
      <c r="G566" s="232"/>
      <c r="H566" s="284"/>
      <c r="I566" s="229"/>
      <c r="J566" s="229"/>
      <c r="K566" s="229"/>
      <c r="L566" s="233"/>
      <c r="M566" s="233"/>
      <c r="N566" s="233"/>
      <c r="O566" s="233"/>
      <c r="P566" s="233"/>
      <c r="Q566" s="233"/>
      <c r="R566" s="233"/>
      <c r="S566" s="233"/>
      <c r="T566" s="233"/>
      <c r="U566" s="233"/>
      <c r="V566" s="233"/>
    </row>
    <row r="567" spans="2:22" s="228" customFormat="1" x14ac:dyDescent="0.2">
      <c r="B567" s="229"/>
      <c r="C567" s="230"/>
      <c r="D567" s="231"/>
      <c r="E567" s="229"/>
      <c r="F567" s="229"/>
      <c r="G567" s="232"/>
      <c r="H567" s="284"/>
      <c r="I567" s="229"/>
      <c r="J567" s="229"/>
      <c r="K567" s="229"/>
      <c r="L567" s="233"/>
      <c r="M567" s="233"/>
      <c r="N567" s="233"/>
      <c r="O567" s="233"/>
      <c r="P567" s="233"/>
      <c r="Q567" s="233"/>
      <c r="R567" s="233"/>
      <c r="S567" s="233"/>
      <c r="T567" s="233"/>
      <c r="U567" s="233"/>
      <c r="V567" s="233"/>
    </row>
    <row r="568" spans="2:22" s="228" customFormat="1" x14ac:dyDescent="0.2">
      <c r="B568" s="229"/>
      <c r="C568" s="230"/>
      <c r="D568" s="231"/>
      <c r="E568" s="229"/>
      <c r="F568" s="229"/>
      <c r="G568" s="232"/>
      <c r="H568" s="284"/>
      <c r="I568" s="229"/>
      <c r="J568" s="229"/>
      <c r="K568" s="229"/>
      <c r="L568" s="233"/>
      <c r="M568" s="233"/>
      <c r="N568" s="233"/>
      <c r="O568" s="233"/>
      <c r="P568" s="233"/>
      <c r="Q568" s="233"/>
      <c r="R568" s="233"/>
      <c r="S568" s="233"/>
      <c r="T568" s="233"/>
      <c r="U568" s="233"/>
      <c r="V568" s="233"/>
    </row>
    <row r="569" spans="2:22" s="228" customFormat="1" x14ac:dyDescent="0.2">
      <c r="B569" s="229"/>
      <c r="C569" s="230"/>
      <c r="D569" s="231"/>
      <c r="E569" s="229"/>
      <c r="F569" s="229"/>
      <c r="G569" s="232"/>
      <c r="H569" s="284"/>
      <c r="I569" s="229"/>
      <c r="J569" s="229"/>
      <c r="K569" s="229"/>
      <c r="L569" s="233"/>
      <c r="M569" s="233"/>
      <c r="N569" s="233"/>
      <c r="O569" s="233"/>
      <c r="P569" s="233"/>
      <c r="Q569" s="233"/>
      <c r="R569" s="233"/>
      <c r="S569" s="233"/>
      <c r="T569" s="233"/>
      <c r="U569" s="233"/>
      <c r="V569" s="233"/>
    </row>
    <row r="570" spans="2:22" s="228" customFormat="1" x14ac:dyDescent="0.2">
      <c r="B570" s="229"/>
      <c r="C570" s="230"/>
      <c r="D570" s="231"/>
      <c r="E570" s="229"/>
      <c r="F570" s="229"/>
      <c r="G570" s="232"/>
      <c r="H570" s="284"/>
      <c r="I570" s="229"/>
      <c r="J570" s="229"/>
      <c r="K570" s="229"/>
      <c r="L570" s="233"/>
      <c r="M570" s="233"/>
      <c r="N570" s="233"/>
      <c r="O570" s="233"/>
      <c r="P570" s="233"/>
      <c r="Q570" s="233"/>
      <c r="R570" s="233"/>
      <c r="S570" s="233"/>
      <c r="T570" s="233"/>
      <c r="U570" s="233"/>
      <c r="V570" s="233"/>
    </row>
    <row r="571" spans="2:22" s="228" customFormat="1" x14ac:dyDescent="0.2">
      <c r="B571" s="229"/>
      <c r="C571" s="230"/>
      <c r="D571" s="231"/>
      <c r="E571" s="229"/>
      <c r="F571" s="229"/>
      <c r="G571" s="232"/>
      <c r="H571" s="284"/>
      <c r="I571" s="229"/>
      <c r="J571" s="229"/>
      <c r="K571" s="229"/>
      <c r="L571" s="233"/>
      <c r="M571" s="233"/>
      <c r="N571" s="233"/>
      <c r="O571" s="233"/>
      <c r="P571" s="233"/>
      <c r="Q571" s="233"/>
      <c r="R571" s="233"/>
      <c r="S571" s="233"/>
      <c r="T571" s="233"/>
      <c r="U571" s="233"/>
      <c r="V571" s="233"/>
    </row>
    <row r="572" spans="2:22" s="228" customFormat="1" x14ac:dyDescent="0.2">
      <c r="B572" s="229"/>
      <c r="C572" s="230"/>
      <c r="D572" s="231"/>
      <c r="E572" s="229"/>
      <c r="F572" s="229"/>
      <c r="G572" s="232"/>
      <c r="H572" s="284"/>
      <c r="I572" s="229"/>
      <c r="J572" s="229"/>
      <c r="K572" s="229"/>
      <c r="L572" s="233"/>
      <c r="M572" s="233"/>
      <c r="N572" s="233"/>
      <c r="O572" s="233"/>
      <c r="P572" s="233"/>
      <c r="Q572" s="233"/>
      <c r="R572" s="233"/>
      <c r="S572" s="233"/>
      <c r="T572" s="233"/>
      <c r="U572" s="233"/>
      <c r="V572" s="233"/>
    </row>
    <row r="573" spans="2:22" s="228" customFormat="1" x14ac:dyDescent="0.2">
      <c r="B573" s="229"/>
      <c r="C573" s="230"/>
      <c r="D573" s="231"/>
      <c r="E573" s="229"/>
      <c r="F573" s="229"/>
      <c r="G573" s="232"/>
      <c r="H573" s="284"/>
      <c r="I573" s="229"/>
      <c r="J573" s="229"/>
      <c r="K573" s="229"/>
      <c r="L573" s="233"/>
      <c r="M573" s="233"/>
      <c r="N573" s="233"/>
      <c r="O573" s="233"/>
      <c r="P573" s="233"/>
      <c r="Q573" s="233"/>
      <c r="R573" s="233"/>
      <c r="S573" s="233"/>
      <c r="T573" s="233"/>
      <c r="U573" s="233"/>
      <c r="V573" s="233"/>
    </row>
    <row r="574" spans="2:22" s="228" customFormat="1" x14ac:dyDescent="0.2">
      <c r="B574" s="229"/>
      <c r="C574" s="230"/>
      <c r="D574" s="231"/>
      <c r="E574" s="229"/>
      <c r="F574" s="229"/>
      <c r="G574" s="232"/>
      <c r="H574" s="284"/>
      <c r="I574" s="229"/>
      <c r="J574" s="229"/>
      <c r="K574" s="229"/>
      <c r="L574" s="233"/>
      <c r="M574" s="233"/>
      <c r="N574" s="233"/>
      <c r="O574" s="233"/>
      <c r="P574" s="233"/>
      <c r="Q574" s="233"/>
      <c r="R574" s="233"/>
      <c r="S574" s="233"/>
      <c r="T574" s="233"/>
      <c r="U574" s="233"/>
      <c r="V574" s="233"/>
    </row>
    <row r="575" spans="2:22" s="228" customFormat="1" x14ac:dyDescent="0.2">
      <c r="B575" s="229"/>
      <c r="C575" s="230"/>
      <c r="D575" s="231"/>
      <c r="E575" s="229"/>
      <c r="F575" s="229"/>
      <c r="G575" s="232"/>
      <c r="H575" s="284"/>
      <c r="I575" s="229"/>
      <c r="J575" s="229"/>
      <c r="K575" s="229"/>
      <c r="L575" s="233"/>
      <c r="M575" s="233"/>
      <c r="N575" s="233"/>
      <c r="O575" s="233"/>
      <c r="P575" s="233"/>
      <c r="Q575" s="233"/>
      <c r="R575" s="233"/>
      <c r="S575" s="233"/>
      <c r="T575" s="233"/>
      <c r="U575" s="233"/>
      <c r="V575" s="233"/>
    </row>
    <row r="576" spans="2:22" s="228" customFormat="1" x14ac:dyDescent="0.2">
      <c r="B576" s="229"/>
      <c r="C576" s="230"/>
      <c r="D576" s="231"/>
      <c r="E576" s="229"/>
      <c r="F576" s="229"/>
      <c r="G576" s="232"/>
      <c r="H576" s="284"/>
      <c r="I576" s="229"/>
      <c r="J576" s="229"/>
      <c r="K576" s="229"/>
      <c r="L576" s="233"/>
      <c r="M576" s="233"/>
      <c r="N576" s="233"/>
      <c r="O576" s="233"/>
      <c r="P576" s="233"/>
      <c r="Q576" s="233"/>
      <c r="R576" s="233"/>
      <c r="S576" s="233"/>
      <c r="T576" s="233"/>
      <c r="U576" s="233"/>
      <c r="V576" s="233"/>
    </row>
    <row r="577" spans="2:22" s="228" customFormat="1" x14ac:dyDescent="0.2">
      <c r="B577" s="229"/>
      <c r="C577" s="230"/>
      <c r="D577" s="231"/>
      <c r="E577" s="229"/>
      <c r="F577" s="229"/>
      <c r="G577" s="232"/>
      <c r="H577" s="284"/>
      <c r="I577" s="229"/>
      <c r="J577" s="229"/>
      <c r="K577" s="229"/>
      <c r="L577" s="233"/>
      <c r="M577" s="233"/>
      <c r="N577" s="233"/>
      <c r="O577" s="233"/>
      <c r="P577" s="233"/>
      <c r="Q577" s="233"/>
      <c r="R577" s="233"/>
      <c r="S577" s="233"/>
      <c r="T577" s="233"/>
      <c r="U577" s="233"/>
      <c r="V577" s="233"/>
    </row>
    <row r="578" spans="2:22" s="228" customFormat="1" x14ac:dyDescent="0.2">
      <c r="B578" s="229"/>
      <c r="C578" s="230"/>
      <c r="D578" s="231"/>
      <c r="E578" s="229"/>
      <c r="F578" s="229"/>
      <c r="G578" s="232"/>
      <c r="H578" s="284"/>
      <c r="I578" s="229"/>
      <c r="J578" s="229"/>
      <c r="K578" s="229"/>
      <c r="L578" s="233"/>
      <c r="M578" s="233"/>
      <c r="N578" s="233"/>
      <c r="O578" s="233"/>
      <c r="P578" s="233"/>
      <c r="Q578" s="233"/>
      <c r="R578" s="233"/>
      <c r="S578" s="233"/>
      <c r="T578" s="233"/>
      <c r="U578" s="233"/>
      <c r="V578" s="233"/>
    </row>
    <row r="579" spans="2:22" s="228" customFormat="1" x14ac:dyDescent="0.2">
      <c r="B579" s="229"/>
      <c r="C579" s="230"/>
      <c r="D579" s="231"/>
      <c r="E579" s="229"/>
      <c r="F579" s="229"/>
      <c r="G579" s="232"/>
      <c r="H579" s="284"/>
      <c r="I579" s="229"/>
      <c r="J579" s="229"/>
      <c r="K579" s="229"/>
      <c r="L579" s="233"/>
      <c r="M579" s="233"/>
      <c r="N579" s="233"/>
      <c r="O579" s="233"/>
      <c r="P579" s="233"/>
      <c r="Q579" s="233"/>
      <c r="R579" s="233"/>
      <c r="S579" s="233"/>
      <c r="T579" s="233"/>
      <c r="U579" s="233"/>
      <c r="V579" s="233"/>
    </row>
    <row r="580" spans="2:22" s="228" customFormat="1" x14ac:dyDescent="0.2">
      <c r="B580" s="229"/>
      <c r="C580" s="230"/>
      <c r="D580" s="231"/>
      <c r="E580" s="229"/>
      <c r="F580" s="229"/>
      <c r="G580" s="232"/>
      <c r="H580" s="284"/>
      <c r="I580" s="229"/>
      <c r="J580" s="229"/>
      <c r="K580" s="229"/>
      <c r="L580" s="233"/>
      <c r="M580" s="233"/>
      <c r="N580" s="233"/>
      <c r="O580" s="233"/>
      <c r="P580" s="233"/>
      <c r="Q580" s="233"/>
      <c r="R580" s="233"/>
      <c r="S580" s="233"/>
      <c r="T580" s="233"/>
      <c r="U580" s="233"/>
      <c r="V580" s="233"/>
    </row>
    <row r="581" spans="2:22" s="228" customFormat="1" x14ac:dyDescent="0.2">
      <c r="B581" s="229"/>
      <c r="C581" s="230"/>
      <c r="D581" s="231"/>
      <c r="E581" s="229"/>
      <c r="F581" s="229"/>
      <c r="G581" s="232"/>
      <c r="H581" s="284"/>
      <c r="I581" s="229"/>
      <c r="J581" s="229"/>
      <c r="K581" s="229"/>
      <c r="L581" s="233"/>
      <c r="M581" s="233"/>
      <c r="N581" s="233"/>
      <c r="O581" s="233"/>
      <c r="P581" s="233"/>
      <c r="Q581" s="233"/>
      <c r="R581" s="233"/>
      <c r="S581" s="233"/>
      <c r="T581" s="233"/>
      <c r="U581" s="233"/>
      <c r="V581" s="233"/>
    </row>
    <row r="582" spans="2:22" s="228" customFormat="1" x14ac:dyDescent="0.2">
      <c r="B582" s="229"/>
      <c r="C582" s="230"/>
      <c r="D582" s="231"/>
      <c r="E582" s="229"/>
      <c r="F582" s="229"/>
      <c r="G582" s="232"/>
      <c r="H582" s="284"/>
      <c r="I582" s="229"/>
      <c r="J582" s="229"/>
      <c r="K582" s="229"/>
      <c r="L582" s="233"/>
      <c r="M582" s="233"/>
      <c r="N582" s="233"/>
      <c r="O582" s="233"/>
      <c r="P582" s="233"/>
      <c r="Q582" s="233"/>
      <c r="R582" s="233"/>
      <c r="S582" s="233"/>
      <c r="T582" s="233"/>
      <c r="U582" s="233"/>
      <c r="V582" s="233"/>
    </row>
    <row r="583" spans="2:22" s="228" customFormat="1" x14ac:dyDescent="0.2">
      <c r="B583" s="229"/>
      <c r="C583" s="230"/>
      <c r="D583" s="231"/>
      <c r="E583" s="229"/>
      <c r="F583" s="229"/>
      <c r="G583" s="232"/>
      <c r="H583" s="284"/>
      <c r="I583" s="229"/>
      <c r="J583" s="229"/>
      <c r="K583" s="229"/>
      <c r="L583" s="233"/>
      <c r="M583" s="233"/>
      <c r="N583" s="233"/>
      <c r="O583" s="233"/>
      <c r="P583" s="233"/>
      <c r="Q583" s="233"/>
      <c r="R583" s="233"/>
      <c r="S583" s="233"/>
      <c r="T583" s="233"/>
      <c r="U583" s="233"/>
      <c r="V583" s="233"/>
    </row>
    <row r="584" spans="2:22" s="228" customFormat="1" x14ac:dyDescent="0.2">
      <c r="B584" s="229"/>
      <c r="C584" s="230"/>
      <c r="D584" s="231"/>
      <c r="E584" s="229"/>
      <c r="F584" s="229"/>
      <c r="G584" s="232"/>
      <c r="H584" s="284"/>
      <c r="I584" s="229"/>
      <c r="J584" s="229"/>
      <c r="K584" s="229"/>
      <c r="L584" s="233"/>
      <c r="M584" s="233"/>
      <c r="N584" s="233"/>
      <c r="O584" s="233"/>
      <c r="P584" s="233"/>
      <c r="Q584" s="233"/>
      <c r="R584" s="233"/>
      <c r="S584" s="233"/>
      <c r="T584" s="233"/>
      <c r="U584" s="233"/>
      <c r="V584" s="233"/>
    </row>
    <row r="585" spans="2:22" s="228" customFormat="1" x14ac:dyDescent="0.2">
      <c r="B585" s="229"/>
      <c r="C585" s="230"/>
      <c r="D585" s="231"/>
      <c r="E585" s="229"/>
      <c r="F585" s="229"/>
      <c r="G585" s="232"/>
      <c r="H585" s="284"/>
      <c r="I585" s="229"/>
      <c r="J585" s="229"/>
      <c r="K585" s="229"/>
      <c r="L585" s="233"/>
      <c r="M585" s="233"/>
      <c r="N585" s="233"/>
      <c r="O585" s="233"/>
      <c r="P585" s="233"/>
      <c r="Q585" s="233"/>
      <c r="R585" s="233"/>
      <c r="S585" s="233"/>
      <c r="T585" s="233"/>
      <c r="U585" s="233"/>
      <c r="V585" s="233"/>
    </row>
    <row r="586" spans="2:22" s="228" customFormat="1" x14ac:dyDescent="0.2">
      <c r="B586" s="229"/>
      <c r="C586" s="230"/>
      <c r="D586" s="231"/>
      <c r="E586" s="229"/>
      <c r="F586" s="229"/>
      <c r="G586" s="232"/>
      <c r="H586" s="284"/>
      <c r="I586" s="229"/>
      <c r="J586" s="229"/>
      <c r="K586" s="229"/>
      <c r="L586" s="233"/>
      <c r="M586" s="233"/>
      <c r="N586" s="233"/>
      <c r="O586" s="233"/>
      <c r="P586" s="233"/>
      <c r="Q586" s="233"/>
      <c r="R586" s="233"/>
      <c r="S586" s="233"/>
      <c r="T586" s="233"/>
      <c r="U586" s="233"/>
      <c r="V586" s="233"/>
    </row>
    <row r="587" spans="2:22" s="228" customFormat="1" x14ac:dyDescent="0.2">
      <c r="B587" s="229"/>
      <c r="C587" s="230"/>
      <c r="D587" s="231"/>
      <c r="E587" s="229"/>
      <c r="F587" s="229"/>
      <c r="G587" s="232"/>
      <c r="H587" s="284"/>
      <c r="I587" s="229"/>
      <c r="J587" s="229"/>
      <c r="K587" s="229"/>
      <c r="L587" s="233"/>
      <c r="M587" s="233"/>
      <c r="N587" s="233"/>
      <c r="O587" s="233"/>
      <c r="P587" s="233"/>
      <c r="Q587" s="233"/>
      <c r="R587" s="233"/>
      <c r="S587" s="233"/>
      <c r="T587" s="233"/>
      <c r="U587" s="233"/>
      <c r="V587" s="233"/>
    </row>
    <row r="588" spans="2:22" s="228" customFormat="1" x14ac:dyDescent="0.2">
      <c r="B588" s="229"/>
      <c r="C588" s="230"/>
      <c r="D588" s="231"/>
      <c r="E588" s="229"/>
      <c r="F588" s="229"/>
      <c r="G588" s="232"/>
      <c r="H588" s="284"/>
      <c r="I588" s="229"/>
      <c r="J588" s="229"/>
      <c r="K588" s="229"/>
      <c r="L588" s="233"/>
      <c r="M588" s="233"/>
      <c r="N588" s="233"/>
      <c r="O588" s="233"/>
      <c r="P588" s="233"/>
      <c r="Q588" s="233"/>
      <c r="R588" s="233"/>
      <c r="S588" s="233"/>
      <c r="T588" s="233"/>
      <c r="U588" s="233"/>
      <c r="V588" s="233"/>
    </row>
    <row r="589" spans="2:22" s="228" customFormat="1" x14ac:dyDescent="0.2">
      <c r="B589" s="229"/>
      <c r="C589" s="230"/>
      <c r="D589" s="231"/>
      <c r="E589" s="229"/>
      <c r="F589" s="229"/>
      <c r="G589" s="232"/>
      <c r="H589" s="284"/>
      <c r="I589" s="229"/>
      <c r="J589" s="229"/>
      <c r="K589" s="229"/>
      <c r="L589" s="233"/>
      <c r="M589" s="233"/>
      <c r="N589" s="233"/>
      <c r="O589" s="233"/>
      <c r="P589" s="233"/>
      <c r="Q589" s="233"/>
      <c r="R589" s="233"/>
      <c r="S589" s="233"/>
      <c r="T589" s="233"/>
      <c r="U589" s="233"/>
      <c r="V589" s="233"/>
    </row>
    <row r="590" spans="2:22" s="228" customFormat="1" x14ac:dyDescent="0.2">
      <c r="B590" s="229"/>
      <c r="C590" s="230"/>
      <c r="D590" s="231"/>
      <c r="E590" s="229"/>
      <c r="F590" s="229"/>
      <c r="G590" s="232"/>
      <c r="H590" s="284"/>
      <c r="I590" s="229"/>
      <c r="J590" s="229"/>
      <c r="K590" s="229"/>
      <c r="L590" s="233"/>
      <c r="M590" s="233"/>
      <c r="N590" s="233"/>
      <c r="O590" s="233"/>
      <c r="P590" s="233"/>
      <c r="Q590" s="233"/>
      <c r="R590" s="233"/>
      <c r="S590" s="233"/>
      <c r="T590" s="233"/>
      <c r="U590" s="233"/>
      <c r="V590" s="233"/>
    </row>
    <row r="591" spans="2:22" s="228" customFormat="1" x14ac:dyDescent="0.2">
      <c r="B591" s="229"/>
      <c r="C591" s="230"/>
      <c r="D591" s="231"/>
      <c r="E591" s="229"/>
      <c r="F591" s="229"/>
      <c r="G591" s="232"/>
      <c r="H591" s="284"/>
      <c r="I591" s="229"/>
      <c r="J591" s="229"/>
      <c r="K591" s="229"/>
      <c r="L591" s="233"/>
      <c r="M591" s="233"/>
      <c r="N591" s="233"/>
      <c r="O591" s="233"/>
      <c r="P591" s="233"/>
      <c r="Q591" s="233"/>
      <c r="R591" s="233"/>
      <c r="S591" s="233"/>
      <c r="T591" s="233"/>
      <c r="U591" s="233"/>
      <c r="V591" s="233"/>
    </row>
    <row r="592" spans="2:22" s="228" customFormat="1" x14ac:dyDescent="0.2">
      <c r="B592" s="229"/>
      <c r="C592" s="230"/>
      <c r="D592" s="231"/>
      <c r="E592" s="229"/>
      <c r="F592" s="229"/>
      <c r="G592" s="232"/>
      <c r="H592" s="284"/>
      <c r="I592" s="229"/>
      <c r="J592" s="229"/>
      <c r="K592" s="229"/>
      <c r="L592" s="233"/>
      <c r="M592" s="233"/>
      <c r="N592" s="233"/>
      <c r="O592" s="233"/>
      <c r="P592" s="233"/>
      <c r="Q592" s="233"/>
      <c r="R592" s="233"/>
      <c r="S592" s="233"/>
      <c r="T592" s="233"/>
      <c r="U592" s="233"/>
      <c r="V592" s="233"/>
    </row>
    <row r="593" spans="2:22" s="228" customFormat="1" x14ac:dyDescent="0.2">
      <c r="B593" s="229"/>
      <c r="C593" s="230"/>
      <c r="D593" s="231"/>
      <c r="E593" s="229"/>
      <c r="F593" s="229"/>
      <c r="G593" s="232"/>
      <c r="H593" s="284"/>
      <c r="I593" s="229"/>
      <c r="J593" s="229"/>
      <c r="K593" s="229"/>
      <c r="L593" s="233"/>
      <c r="M593" s="233"/>
      <c r="N593" s="233"/>
      <c r="O593" s="233"/>
      <c r="P593" s="233"/>
      <c r="Q593" s="233"/>
      <c r="R593" s="233"/>
      <c r="S593" s="233"/>
      <c r="T593" s="233"/>
      <c r="U593" s="233"/>
      <c r="V593" s="233"/>
    </row>
    <row r="594" spans="2:22" s="228" customFormat="1" x14ac:dyDescent="0.2">
      <c r="B594" s="229"/>
      <c r="C594" s="230"/>
      <c r="D594" s="231"/>
      <c r="E594" s="229"/>
      <c r="F594" s="229"/>
      <c r="G594" s="232"/>
      <c r="H594" s="284"/>
      <c r="I594" s="229"/>
      <c r="J594" s="229"/>
      <c r="K594" s="229"/>
      <c r="L594" s="233"/>
      <c r="M594" s="233"/>
      <c r="N594" s="233"/>
      <c r="O594" s="233"/>
      <c r="P594" s="233"/>
      <c r="Q594" s="233"/>
      <c r="R594" s="233"/>
      <c r="S594" s="233"/>
      <c r="T594" s="233"/>
      <c r="U594" s="233"/>
      <c r="V594" s="233"/>
    </row>
    <row r="595" spans="2:22" s="228" customFormat="1" x14ac:dyDescent="0.2">
      <c r="B595" s="229"/>
      <c r="C595" s="230"/>
      <c r="D595" s="231"/>
      <c r="E595" s="229"/>
      <c r="F595" s="229"/>
      <c r="G595" s="232"/>
      <c r="H595" s="284"/>
      <c r="I595" s="229"/>
      <c r="J595" s="229"/>
      <c r="K595" s="229"/>
      <c r="L595" s="233"/>
      <c r="M595" s="233"/>
      <c r="N595" s="233"/>
      <c r="O595" s="233"/>
      <c r="P595" s="233"/>
      <c r="Q595" s="233"/>
      <c r="R595" s="233"/>
      <c r="S595" s="233"/>
      <c r="T595" s="233"/>
      <c r="U595" s="233"/>
      <c r="V595" s="233"/>
    </row>
    <row r="596" spans="2:22" s="228" customFormat="1" x14ac:dyDescent="0.2">
      <c r="B596" s="229"/>
      <c r="C596" s="230"/>
      <c r="D596" s="231"/>
      <c r="E596" s="229"/>
      <c r="F596" s="229"/>
      <c r="G596" s="232"/>
      <c r="H596" s="284"/>
      <c r="I596" s="229"/>
      <c r="J596" s="229"/>
      <c r="K596" s="229"/>
      <c r="L596" s="233"/>
      <c r="M596" s="233"/>
      <c r="N596" s="233"/>
      <c r="O596" s="233"/>
      <c r="P596" s="233"/>
      <c r="Q596" s="233"/>
      <c r="R596" s="233"/>
      <c r="S596" s="233"/>
      <c r="T596" s="233"/>
      <c r="U596" s="233"/>
      <c r="V596" s="233"/>
    </row>
    <row r="597" spans="2:22" s="228" customFormat="1" x14ac:dyDescent="0.2">
      <c r="B597" s="229"/>
      <c r="C597" s="230"/>
      <c r="D597" s="231"/>
      <c r="E597" s="229"/>
      <c r="F597" s="229"/>
      <c r="G597" s="232"/>
      <c r="H597" s="284"/>
      <c r="I597" s="229"/>
      <c r="J597" s="229"/>
      <c r="K597" s="229"/>
      <c r="L597" s="233"/>
      <c r="M597" s="233"/>
      <c r="N597" s="233"/>
      <c r="O597" s="233"/>
      <c r="P597" s="233"/>
      <c r="Q597" s="233"/>
      <c r="R597" s="233"/>
      <c r="S597" s="233"/>
      <c r="T597" s="233"/>
      <c r="U597" s="233"/>
      <c r="V597" s="233"/>
    </row>
    <row r="598" spans="2:22" s="228" customFormat="1" x14ac:dyDescent="0.2">
      <c r="B598" s="229"/>
      <c r="C598" s="230"/>
      <c r="D598" s="231"/>
      <c r="E598" s="229"/>
      <c r="F598" s="229"/>
      <c r="G598" s="232"/>
      <c r="H598" s="284"/>
      <c r="I598" s="229"/>
      <c r="J598" s="229"/>
      <c r="K598" s="229"/>
      <c r="L598" s="233"/>
      <c r="M598" s="233"/>
      <c r="N598" s="233"/>
      <c r="O598" s="233"/>
      <c r="P598" s="233"/>
      <c r="Q598" s="233"/>
      <c r="R598" s="233"/>
      <c r="S598" s="233"/>
      <c r="T598" s="233"/>
      <c r="U598" s="233"/>
      <c r="V598" s="233"/>
    </row>
    <row r="599" spans="2:22" s="228" customFormat="1" x14ac:dyDescent="0.2">
      <c r="B599" s="229"/>
      <c r="C599" s="230"/>
      <c r="D599" s="231"/>
      <c r="E599" s="229"/>
      <c r="F599" s="229"/>
      <c r="G599" s="232"/>
      <c r="H599" s="284"/>
      <c r="I599" s="229"/>
      <c r="J599" s="229"/>
      <c r="K599" s="229"/>
      <c r="L599" s="233"/>
      <c r="M599" s="233"/>
      <c r="N599" s="233"/>
      <c r="O599" s="233"/>
      <c r="P599" s="233"/>
      <c r="Q599" s="233"/>
      <c r="R599" s="233"/>
      <c r="S599" s="233"/>
      <c r="T599" s="233"/>
      <c r="U599" s="233"/>
      <c r="V599" s="233"/>
    </row>
    <row r="600" spans="2:22" s="228" customFormat="1" x14ac:dyDescent="0.2">
      <c r="B600" s="229"/>
      <c r="C600" s="230"/>
      <c r="D600" s="231"/>
      <c r="E600" s="229"/>
      <c r="F600" s="229"/>
      <c r="G600" s="232"/>
      <c r="H600" s="284"/>
      <c r="I600" s="229"/>
      <c r="J600" s="229"/>
      <c r="K600" s="229"/>
      <c r="L600" s="233"/>
      <c r="M600" s="233"/>
      <c r="N600" s="233"/>
      <c r="O600" s="233"/>
      <c r="P600" s="233"/>
      <c r="Q600" s="233"/>
      <c r="R600" s="233"/>
      <c r="S600" s="233"/>
      <c r="T600" s="233"/>
      <c r="U600" s="233"/>
      <c r="V600" s="233"/>
    </row>
    <row r="601" spans="2:22" s="228" customFormat="1" x14ac:dyDescent="0.2">
      <c r="B601" s="229"/>
      <c r="C601" s="230"/>
      <c r="D601" s="231"/>
      <c r="E601" s="229"/>
      <c r="F601" s="229"/>
      <c r="G601" s="232"/>
      <c r="H601" s="284"/>
      <c r="I601" s="229"/>
      <c r="J601" s="229"/>
      <c r="K601" s="229"/>
      <c r="L601" s="233"/>
      <c r="M601" s="233"/>
      <c r="N601" s="233"/>
      <c r="O601" s="233"/>
      <c r="P601" s="233"/>
      <c r="Q601" s="233"/>
      <c r="R601" s="233"/>
      <c r="S601" s="233"/>
      <c r="T601" s="233"/>
      <c r="U601" s="233"/>
      <c r="V601" s="233"/>
    </row>
    <row r="602" spans="2:22" s="228" customFormat="1" x14ac:dyDescent="0.2">
      <c r="B602" s="229"/>
      <c r="C602" s="230"/>
      <c r="D602" s="231"/>
      <c r="E602" s="229"/>
      <c r="F602" s="229"/>
      <c r="G602" s="232"/>
      <c r="H602" s="284"/>
      <c r="I602" s="229"/>
      <c r="J602" s="229"/>
      <c r="K602" s="229"/>
      <c r="L602" s="233"/>
      <c r="M602" s="233"/>
      <c r="N602" s="233"/>
      <c r="O602" s="233"/>
      <c r="P602" s="233"/>
      <c r="Q602" s="233"/>
      <c r="R602" s="233"/>
      <c r="S602" s="233"/>
      <c r="T602" s="233"/>
      <c r="U602" s="233"/>
      <c r="V602" s="233"/>
    </row>
    <row r="603" spans="2:22" s="228" customFormat="1" x14ac:dyDescent="0.2">
      <c r="B603" s="229"/>
      <c r="C603" s="230"/>
      <c r="D603" s="231"/>
      <c r="E603" s="229"/>
      <c r="F603" s="229"/>
      <c r="G603" s="232"/>
      <c r="H603" s="284"/>
      <c r="I603" s="229"/>
      <c r="J603" s="229"/>
      <c r="K603" s="229"/>
      <c r="L603" s="233"/>
      <c r="M603" s="233"/>
      <c r="N603" s="233"/>
      <c r="O603" s="233"/>
      <c r="P603" s="233"/>
      <c r="Q603" s="233"/>
      <c r="R603" s="233"/>
      <c r="S603" s="233"/>
      <c r="T603" s="233"/>
      <c r="U603" s="233"/>
      <c r="V603" s="233"/>
    </row>
    <row r="604" spans="2:22" s="228" customFormat="1" x14ac:dyDescent="0.2">
      <c r="B604" s="229"/>
      <c r="C604" s="230"/>
      <c r="D604" s="231"/>
      <c r="E604" s="229"/>
      <c r="F604" s="229"/>
      <c r="G604" s="232"/>
      <c r="H604" s="284"/>
      <c r="I604" s="229"/>
      <c r="J604" s="229"/>
      <c r="K604" s="229"/>
      <c r="L604" s="233"/>
      <c r="M604" s="233"/>
      <c r="N604" s="233"/>
      <c r="O604" s="233"/>
      <c r="P604" s="233"/>
      <c r="Q604" s="233"/>
      <c r="R604" s="233"/>
      <c r="S604" s="233"/>
      <c r="T604" s="233"/>
      <c r="U604" s="233"/>
      <c r="V604" s="233"/>
    </row>
    <row r="605" spans="2:22" s="228" customFormat="1" x14ac:dyDescent="0.2">
      <c r="B605" s="229"/>
      <c r="C605" s="230"/>
      <c r="D605" s="231"/>
      <c r="E605" s="229"/>
      <c r="F605" s="229"/>
      <c r="G605" s="232"/>
      <c r="H605" s="284"/>
      <c r="I605" s="229"/>
      <c r="J605" s="229"/>
      <c r="K605" s="229"/>
      <c r="L605" s="233"/>
      <c r="M605" s="233"/>
      <c r="N605" s="233"/>
      <c r="O605" s="233"/>
      <c r="P605" s="233"/>
      <c r="Q605" s="233"/>
      <c r="R605" s="233"/>
      <c r="S605" s="233"/>
      <c r="T605" s="233"/>
      <c r="U605" s="233"/>
      <c r="V605" s="233"/>
    </row>
    <row r="606" spans="2:22" s="228" customFormat="1" x14ac:dyDescent="0.2">
      <c r="B606" s="229"/>
      <c r="C606" s="230"/>
      <c r="D606" s="231"/>
      <c r="E606" s="229"/>
      <c r="F606" s="229"/>
      <c r="G606" s="232"/>
      <c r="H606" s="284"/>
      <c r="I606" s="229"/>
      <c r="J606" s="229"/>
      <c r="K606" s="229"/>
      <c r="L606" s="233"/>
      <c r="M606" s="233"/>
      <c r="N606" s="233"/>
      <c r="O606" s="233"/>
      <c r="P606" s="233"/>
      <c r="Q606" s="233"/>
      <c r="R606" s="233"/>
      <c r="S606" s="233"/>
      <c r="T606" s="233"/>
      <c r="U606" s="233"/>
      <c r="V606" s="233"/>
    </row>
    <row r="607" spans="2:22" s="228" customFormat="1" x14ac:dyDescent="0.2">
      <c r="B607" s="229"/>
      <c r="C607" s="230"/>
      <c r="D607" s="231"/>
      <c r="E607" s="229"/>
      <c r="F607" s="229"/>
      <c r="G607" s="232"/>
      <c r="H607" s="284"/>
      <c r="I607" s="229"/>
      <c r="J607" s="229"/>
      <c r="K607" s="229"/>
      <c r="L607" s="233"/>
      <c r="M607" s="233"/>
      <c r="N607" s="233"/>
      <c r="O607" s="233"/>
      <c r="P607" s="233"/>
      <c r="Q607" s="233"/>
      <c r="R607" s="233"/>
      <c r="S607" s="233"/>
      <c r="T607" s="233"/>
      <c r="U607" s="233"/>
      <c r="V607" s="233"/>
    </row>
    <row r="608" spans="2:22" s="228" customFormat="1" x14ac:dyDescent="0.2">
      <c r="B608" s="229"/>
      <c r="C608" s="230"/>
      <c r="D608" s="231"/>
      <c r="E608" s="229"/>
      <c r="F608" s="229"/>
      <c r="G608" s="232"/>
      <c r="H608" s="284"/>
      <c r="I608" s="229"/>
      <c r="J608" s="229"/>
      <c r="K608" s="229"/>
      <c r="L608" s="233"/>
      <c r="M608" s="233"/>
      <c r="N608" s="233"/>
      <c r="O608" s="233"/>
      <c r="P608" s="233"/>
      <c r="Q608" s="233"/>
      <c r="R608" s="233"/>
      <c r="S608" s="233"/>
      <c r="T608" s="233"/>
      <c r="U608" s="233"/>
      <c r="V608" s="233"/>
    </row>
    <row r="609" spans="2:22" s="228" customFormat="1" x14ac:dyDescent="0.2">
      <c r="B609" s="229"/>
      <c r="C609" s="230"/>
      <c r="D609" s="231"/>
      <c r="E609" s="229"/>
      <c r="F609" s="229"/>
      <c r="G609" s="232"/>
      <c r="H609" s="284"/>
      <c r="I609" s="229"/>
      <c r="J609" s="229"/>
      <c r="K609" s="229"/>
      <c r="L609" s="233"/>
      <c r="M609" s="233"/>
      <c r="N609" s="233"/>
      <c r="O609" s="233"/>
      <c r="P609" s="233"/>
      <c r="Q609" s="233"/>
      <c r="R609" s="233"/>
      <c r="S609" s="233"/>
      <c r="T609" s="233"/>
      <c r="U609" s="233"/>
      <c r="V609" s="233"/>
    </row>
    <row r="610" spans="2:22" s="228" customFormat="1" x14ac:dyDescent="0.2">
      <c r="B610" s="229"/>
      <c r="C610" s="230"/>
      <c r="D610" s="231"/>
      <c r="E610" s="229"/>
      <c r="F610" s="229"/>
      <c r="G610" s="232"/>
      <c r="H610" s="284"/>
      <c r="I610" s="229"/>
      <c r="J610" s="229"/>
      <c r="K610" s="229"/>
      <c r="L610" s="233"/>
      <c r="M610" s="233"/>
      <c r="N610" s="233"/>
      <c r="O610" s="233"/>
      <c r="P610" s="233"/>
      <c r="Q610" s="233"/>
      <c r="R610" s="233"/>
      <c r="S610" s="233"/>
      <c r="T610" s="233"/>
      <c r="U610" s="233"/>
      <c r="V610" s="233"/>
    </row>
    <row r="611" spans="2:22" s="228" customFormat="1" x14ac:dyDescent="0.2">
      <c r="B611" s="229"/>
      <c r="C611" s="230"/>
      <c r="D611" s="231"/>
      <c r="E611" s="229"/>
      <c r="F611" s="229"/>
      <c r="G611" s="232"/>
      <c r="H611" s="284"/>
      <c r="I611" s="229"/>
      <c r="J611" s="229"/>
      <c r="K611" s="229"/>
      <c r="L611" s="233"/>
      <c r="M611" s="233"/>
      <c r="N611" s="233"/>
      <c r="O611" s="233"/>
      <c r="P611" s="233"/>
      <c r="Q611" s="233"/>
      <c r="R611" s="233"/>
      <c r="S611" s="233"/>
      <c r="T611" s="233"/>
      <c r="U611" s="233"/>
      <c r="V611" s="233"/>
    </row>
    <row r="612" spans="2:22" s="228" customFormat="1" x14ac:dyDescent="0.2">
      <c r="B612" s="229"/>
      <c r="C612" s="230"/>
      <c r="D612" s="231"/>
      <c r="E612" s="229"/>
      <c r="F612" s="229"/>
      <c r="G612" s="232"/>
      <c r="H612" s="284"/>
      <c r="I612" s="229"/>
      <c r="J612" s="229"/>
      <c r="K612" s="229"/>
      <c r="L612" s="233"/>
      <c r="M612" s="233"/>
      <c r="N612" s="233"/>
      <c r="O612" s="233"/>
      <c r="P612" s="233"/>
      <c r="Q612" s="233"/>
      <c r="R612" s="233"/>
      <c r="S612" s="233"/>
      <c r="T612" s="233"/>
      <c r="U612" s="233"/>
      <c r="V612" s="233"/>
    </row>
    <row r="613" spans="2:22" s="228" customFormat="1" x14ac:dyDescent="0.2">
      <c r="B613" s="229"/>
      <c r="C613" s="230"/>
      <c r="D613" s="231"/>
      <c r="E613" s="229"/>
      <c r="F613" s="229"/>
      <c r="G613" s="232"/>
      <c r="H613" s="284"/>
      <c r="I613" s="229"/>
      <c r="J613" s="229"/>
      <c r="K613" s="229"/>
      <c r="L613" s="233"/>
      <c r="M613" s="233"/>
      <c r="N613" s="233"/>
      <c r="O613" s="233"/>
      <c r="P613" s="233"/>
      <c r="Q613" s="233"/>
      <c r="R613" s="233"/>
      <c r="S613" s="233"/>
      <c r="T613" s="233"/>
      <c r="U613" s="233"/>
      <c r="V613" s="233"/>
    </row>
    <row r="614" spans="2:22" s="228" customFormat="1" x14ac:dyDescent="0.2">
      <c r="B614" s="229"/>
      <c r="C614" s="230"/>
      <c r="D614" s="231"/>
      <c r="E614" s="229"/>
      <c r="F614" s="229"/>
      <c r="G614" s="232"/>
      <c r="H614" s="284"/>
      <c r="I614" s="229"/>
      <c r="J614" s="229"/>
      <c r="K614" s="229"/>
      <c r="L614" s="233"/>
      <c r="M614" s="233"/>
      <c r="N614" s="233"/>
      <c r="O614" s="233"/>
      <c r="P614" s="233"/>
      <c r="Q614" s="233"/>
      <c r="R614" s="233"/>
      <c r="S614" s="233"/>
      <c r="T614" s="233"/>
      <c r="U614" s="233"/>
      <c r="V614" s="233"/>
    </row>
    <row r="615" spans="2:22" s="228" customFormat="1" x14ac:dyDescent="0.2">
      <c r="B615" s="229"/>
      <c r="C615" s="230"/>
      <c r="D615" s="231"/>
      <c r="E615" s="229"/>
      <c r="F615" s="229"/>
      <c r="G615" s="232"/>
      <c r="H615" s="284"/>
      <c r="I615" s="229"/>
      <c r="J615" s="229"/>
      <c r="K615" s="229"/>
      <c r="L615" s="233"/>
      <c r="M615" s="233"/>
      <c r="N615" s="233"/>
      <c r="O615" s="233"/>
      <c r="P615" s="233"/>
      <c r="Q615" s="233"/>
      <c r="R615" s="233"/>
      <c r="S615" s="233"/>
      <c r="T615" s="233"/>
      <c r="U615" s="233"/>
      <c r="V615" s="233"/>
    </row>
    <row r="616" spans="2:22" s="228" customFormat="1" x14ac:dyDescent="0.2">
      <c r="B616" s="229"/>
      <c r="C616" s="230"/>
      <c r="D616" s="231"/>
      <c r="E616" s="229"/>
      <c r="F616" s="229"/>
      <c r="G616" s="232"/>
      <c r="H616" s="284"/>
      <c r="I616" s="229"/>
      <c r="J616" s="229"/>
      <c r="K616" s="229"/>
      <c r="L616" s="233"/>
      <c r="M616" s="233"/>
      <c r="N616" s="233"/>
      <c r="O616" s="233"/>
      <c r="P616" s="233"/>
      <c r="Q616" s="233"/>
      <c r="R616" s="233"/>
      <c r="S616" s="233"/>
      <c r="T616" s="233"/>
      <c r="U616" s="233"/>
      <c r="V616" s="233"/>
    </row>
    <row r="617" spans="2:22" s="228" customFormat="1" x14ac:dyDescent="0.2">
      <c r="B617" s="229"/>
      <c r="C617" s="230"/>
      <c r="D617" s="231"/>
      <c r="E617" s="229"/>
      <c r="F617" s="229"/>
      <c r="G617" s="232"/>
      <c r="H617" s="284"/>
      <c r="I617" s="229"/>
      <c r="J617" s="229"/>
      <c r="K617" s="229"/>
      <c r="L617" s="233"/>
      <c r="M617" s="233"/>
      <c r="N617" s="233"/>
      <c r="O617" s="233"/>
      <c r="P617" s="233"/>
      <c r="Q617" s="233"/>
      <c r="R617" s="233"/>
      <c r="S617" s="233"/>
      <c r="T617" s="233"/>
      <c r="U617" s="233"/>
      <c r="V617" s="233"/>
    </row>
    <row r="618" spans="2:22" s="228" customFormat="1" x14ac:dyDescent="0.2">
      <c r="B618" s="229"/>
      <c r="C618" s="230"/>
      <c r="D618" s="231"/>
      <c r="E618" s="229"/>
      <c r="F618" s="229"/>
      <c r="G618" s="232"/>
      <c r="H618" s="284"/>
      <c r="I618" s="229"/>
      <c r="J618" s="229"/>
      <c r="K618" s="229"/>
      <c r="L618" s="233"/>
      <c r="M618" s="233"/>
      <c r="N618" s="233"/>
      <c r="O618" s="233"/>
      <c r="P618" s="233"/>
      <c r="Q618" s="233"/>
      <c r="R618" s="233"/>
      <c r="S618" s="233"/>
      <c r="T618" s="233"/>
      <c r="U618" s="233"/>
      <c r="V618" s="233"/>
    </row>
    <row r="619" spans="2:22" s="228" customFormat="1" x14ac:dyDescent="0.2">
      <c r="B619" s="229"/>
      <c r="C619" s="230"/>
      <c r="D619" s="231"/>
      <c r="E619" s="229"/>
      <c r="F619" s="229"/>
      <c r="G619" s="232"/>
      <c r="H619" s="284"/>
      <c r="I619" s="229"/>
      <c r="J619" s="229"/>
      <c r="K619" s="229"/>
      <c r="L619" s="233"/>
      <c r="M619" s="233"/>
      <c r="N619" s="233"/>
      <c r="O619" s="233"/>
      <c r="P619" s="233"/>
      <c r="Q619" s="233"/>
      <c r="R619" s="233"/>
      <c r="S619" s="233"/>
      <c r="T619" s="233"/>
      <c r="U619" s="233"/>
      <c r="V619" s="233"/>
    </row>
    <row r="620" spans="2:22" s="228" customFormat="1" x14ac:dyDescent="0.2">
      <c r="B620" s="229"/>
      <c r="C620" s="230"/>
      <c r="D620" s="231"/>
      <c r="E620" s="229"/>
      <c r="F620" s="229"/>
      <c r="G620" s="232"/>
      <c r="H620" s="284"/>
      <c r="I620" s="229"/>
      <c r="J620" s="229"/>
      <c r="K620" s="229"/>
      <c r="L620" s="233"/>
      <c r="M620" s="233"/>
      <c r="N620" s="233"/>
      <c r="O620" s="233"/>
      <c r="P620" s="233"/>
      <c r="Q620" s="233"/>
      <c r="R620" s="233"/>
      <c r="S620" s="233"/>
      <c r="T620" s="233"/>
      <c r="U620" s="233"/>
      <c r="V620" s="233"/>
    </row>
    <row r="621" spans="2:22" s="228" customFormat="1" x14ac:dyDescent="0.2">
      <c r="B621" s="229"/>
      <c r="C621" s="230"/>
      <c r="D621" s="231"/>
      <c r="E621" s="229"/>
      <c r="F621" s="229"/>
      <c r="G621" s="232"/>
      <c r="H621" s="284"/>
      <c r="I621" s="229"/>
      <c r="J621" s="229"/>
      <c r="K621" s="229"/>
      <c r="L621" s="233"/>
      <c r="M621" s="233"/>
      <c r="N621" s="233"/>
      <c r="O621" s="233"/>
      <c r="P621" s="233"/>
      <c r="Q621" s="233"/>
      <c r="R621" s="233"/>
      <c r="S621" s="233"/>
      <c r="T621" s="233"/>
      <c r="U621" s="233"/>
      <c r="V621" s="233"/>
    </row>
    <row r="622" spans="2:22" s="228" customFormat="1" x14ac:dyDescent="0.2">
      <c r="B622" s="229"/>
      <c r="C622" s="230"/>
      <c r="D622" s="231"/>
      <c r="E622" s="229"/>
      <c r="F622" s="229"/>
      <c r="G622" s="232"/>
      <c r="H622" s="284"/>
      <c r="I622" s="229"/>
      <c r="J622" s="229"/>
      <c r="K622" s="229"/>
      <c r="L622" s="233"/>
      <c r="M622" s="233"/>
      <c r="N622" s="233"/>
      <c r="O622" s="233"/>
      <c r="P622" s="233"/>
      <c r="Q622" s="233"/>
      <c r="R622" s="233"/>
      <c r="S622" s="233"/>
      <c r="T622" s="233"/>
      <c r="U622" s="233"/>
      <c r="V622" s="233"/>
    </row>
    <row r="623" spans="2:22" s="228" customFormat="1" x14ac:dyDescent="0.2">
      <c r="B623" s="229"/>
      <c r="C623" s="230"/>
      <c r="D623" s="231"/>
      <c r="E623" s="229"/>
      <c r="F623" s="229"/>
      <c r="G623" s="232"/>
      <c r="H623" s="284"/>
      <c r="I623" s="229"/>
      <c r="J623" s="229"/>
      <c r="K623" s="229"/>
      <c r="L623" s="233"/>
      <c r="M623" s="233"/>
      <c r="N623" s="233"/>
      <c r="O623" s="233"/>
      <c r="P623" s="233"/>
      <c r="Q623" s="233"/>
      <c r="R623" s="233"/>
      <c r="S623" s="233"/>
      <c r="T623" s="233"/>
      <c r="U623" s="233"/>
      <c r="V623" s="233"/>
    </row>
    <row r="624" spans="2:22" s="228" customFormat="1" x14ac:dyDescent="0.2">
      <c r="B624" s="229"/>
      <c r="C624" s="230"/>
      <c r="D624" s="231"/>
      <c r="E624" s="229"/>
      <c r="F624" s="229"/>
      <c r="G624" s="232"/>
      <c r="H624" s="284"/>
      <c r="I624" s="229"/>
      <c r="J624" s="229"/>
      <c r="K624" s="229"/>
      <c r="L624" s="233"/>
      <c r="M624" s="233"/>
      <c r="N624" s="233"/>
      <c r="O624" s="233"/>
      <c r="P624" s="233"/>
      <c r="Q624" s="233"/>
      <c r="R624" s="233"/>
      <c r="S624" s="233"/>
      <c r="T624" s="233"/>
      <c r="U624" s="233"/>
      <c r="V624" s="233"/>
    </row>
    <row r="625" spans="2:22" s="228" customFormat="1" x14ac:dyDescent="0.2">
      <c r="B625" s="229"/>
      <c r="C625" s="230"/>
      <c r="D625" s="231"/>
      <c r="E625" s="229"/>
      <c r="F625" s="229"/>
      <c r="G625" s="232"/>
      <c r="H625" s="284"/>
      <c r="I625" s="229"/>
      <c r="J625" s="229"/>
      <c r="K625" s="229"/>
      <c r="L625" s="233"/>
      <c r="M625" s="233"/>
      <c r="N625" s="233"/>
      <c r="O625" s="233"/>
      <c r="P625" s="233"/>
      <c r="Q625" s="233"/>
      <c r="R625" s="233"/>
      <c r="S625" s="233"/>
      <c r="T625" s="233"/>
      <c r="U625" s="233"/>
      <c r="V625" s="233"/>
    </row>
    <row r="626" spans="2:22" s="228" customFormat="1" x14ac:dyDescent="0.2">
      <c r="B626" s="229"/>
      <c r="C626" s="230"/>
      <c r="D626" s="231"/>
      <c r="E626" s="229"/>
      <c r="F626" s="229"/>
      <c r="G626" s="232"/>
      <c r="H626" s="284"/>
      <c r="I626" s="229"/>
      <c r="J626" s="229"/>
      <c r="K626" s="229"/>
      <c r="L626" s="233"/>
      <c r="M626" s="233"/>
      <c r="N626" s="233"/>
      <c r="O626" s="233"/>
      <c r="P626" s="233"/>
      <c r="Q626" s="233"/>
      <c r="R626" s="233"/>
      <c r="S626" s="233"/>
      <c r="T626" s="233"/>
      <c r="U626" s="233"/>
      <c r="V626" s="233"/>
    </row>
    <row r="627" spans="2:22" s="228" customFormat="1" x14ac:dyDescent="0.2">
      <c r="B627" s="229"/>
      <c r="C627" s="230"/>
      <c r="D627" s="231"/>
      <c r="E627" s="229"/>
      <c r="F627" s="229"/>
      <c r="G627" s="232"/>
      <c r="H627" s="284"/>
      <c r="I627" s="229"/>
      <c r="J627" s="229"/>
      <c r="K627" s="229"/>
      <c r="L627" s="233"/>
      <c r="M627" s="233"/>
      <c r="N627" s="233"/>
      <c r="O627" s="233"/>
      <c r="P627" s="233"/>
      <c r="Q627" s="233"/>
      <c r="R627" s="233"/>
      <c r="S627" s="233"/>
      <c r="T627" s="233"/>
      <c r="U627" s="233"/>
      <c r="V627" s="233"/>
    </row>
    <row r="628" spans="2:22" s="228" customFormat="1" x14ac:dyDescent="0.2">
      <c r="B628" s="229"/>
      <c r="C628" s="230"/>
      <c r="D628" s="231"/>
      <c r="E628" s="229"/>
      <c r="F628" s="229"/>
      <c r="G628" s="232"/>
      <c r="H628" s="284"/>
      <c r="I628" s="229"/>
      <c r="J628" s="229"/>
      <c r="K628" s="229"/>
      <c r="L628" s="233"/>
      <c r="M628" s="233"/>
      <c r="N628" s="233"/>
      <c r="O628" s="233"/>
      <c r="P628" s="233"/>
      <c r="Q628" s="233"/>
      <c r="R628" s="233"/>
      <c r="S628" s="233"/>
      <c r="T628" s="233"/>
      <c r="U628" s="233"/>
      <c r="V628" s="233"/>
    </row>
    <row r="629" spans="2:22" s="228" customFormat="1" x14ac:dyDescent="0.2">
      <c r="B629" s="229"/>
      <c r="C629" s="230"/>
      <c r="D629" s="231"/>
      <c r="E629" s="229"/>
      <c r="F629" s="229"/>
      <c r="G629" s="232"/>
      <c r="H629" s="284"/>
      <c r="I629" s="229"/>
      <c r="J629" s="229"/>
      <c r="K629" s="229"/>
      <c r="L629" s="233"/>
      <c r="M629" s="233"/>
      <c r="N629" s="233"/>
      <c r="O629" s="233"/>
      <c r="P629" s="233"/>
      <c r="Q629" s="233"/>
      <c r="R629" s="233"/>
      <c r="S629" s="233"/>
      <c r="T629" s="233"/>
      <c r="U629" s="233"/>
      <c r="V629" s="233"/>
    </row>
    <row r="630" spans="2:22" s="228" customFormat="1" x14ac:dyDescent="0.2">
      <c r="B630" s="229"/>
      <c r="C630" s="230"/>
      <c r="D630" s="231"/>
      <c r="E630" s="229"/>
      <c r="F630" s="229"/>
      <c r="G630" s="232"/>
      <c r="H630" s="284"/>
      <c r="I630" s="229"/>
      <c r="J630" s="229"/>
      <c r="K630" s="229"/>
      <c r="L630" s="233"/>
      <c r="M630" s="233"/>
      <c r="N630" s="233"/>
      <c r="O630" s="233"/>
      <c r="P630" s="233"/>
      <c r="Q630" s="233"/>
      <c r="R630" s="233"/>
      <c r="S630" s="233"/>
      <c r="T630" s="233"/>
      <c r="U630" s="233"/>
      <c r="V630" s="233"/>
    </row>
    <row r="631" spans="2:22" s="228" customFormat="1" x14ac:dyDescent="0.2">
      <c r="B631" s="229"/>
      <c r="C631" s="230"/>
      <c r="D631" s="231"/>
      <c r="E631" s="229"/>
      <c r="F631" s="229"/>
      <c r="G631" s="232"/>
      <c r="H631" s="284"/>
      <c r="I631" s="229"/>
      <c r="J631" s="229"/>
      <c r="K631" s="229"/>
      <c r="L631" s="233"/>
      <c r="M631" s="233"/>
      <c r="N631" s="233"/>
      <c r="O631" s="233"/>
      <c r="P631" s="233"/>
      <c r="Q631" s="233"/>
      <c r="R631" s="233"/>
      <c r="S631" s="233"/>
      <c r="T631" s="233"/>
      <c r="U631" s="233"/>
      <c r="V631" s="233"/>
    </row>
    <row r="632" spans="2:22" s="228" customFormat="1" x14ac:dyDescent="0.2">
      <c r="B632" s="229"/>
      <c r="C632" s="230"/>
      <c r="D632" s="231"/>
      <c r="E632" s="229"/>
      <c r="F632" s="229"/>
      <c r="G632" s="232"/>
      <c r="H632" s="284"/>
      <c r="I632" s="229"/>
      <c r="J632" s="229"/>
      <c r="K632" s="229"/>
      <c r="L632" s="233"/>
      <c r="M632" s="233"/>
      <c r="N632" s="233"/>
      <c r="O632" s="233"/>
      <c r="P632" s="233"/>
      <c r="Q632" s="233"/>
      <c r="R632" s="233"/>
      <c r="S632" s="233"/>
      <c r="T632" s="233"/>
      <c r="U632" s="233"/>
      <c r="V632" s="233"/>
    </row>
    <row r="633" spans="2:22" s="228" customFormat="1" x14ac:dyDescent="0.2">
      <c r="B633" s="229"/>
      <c r="C633" s="230"/>
      <c r="D633" s="231"/>
      <c r="E633" s="229"/>
      <c r="F633" s="229"/>
      <c r="G633" s="232"/>
      <c r="H633" s="284"/>
      <c r="I633" s="229"/>
      <c r="J633" s="229"/>
      <c r="K633" s="229"/>
      <c r="L633" s="233"/>
      <c r="M633" s="233"/>
      <c r="N633" s="233"/>
      <c r="O633" s="233"/>
      <c r="P633" s="233"/>
      <c r="Q633" s="233"/>
      <c r="R633" s="233"/>
      <c r="S633" s="233"/>
      <c r="T633" s="233"/>
      <c r="U633" s="233"/>
      <c r="V633" s="233"/>
    </row>
    <row r="634" spans="2:22" s="228" customFormat="1" x14ac:dyDescent="0.2">
      <c r="B634" s="229"/>
      <c r="C634" s="230"/>
      <c r="D634" s="231"/>
      <c r="E634" s="229"/>
      <c r="F634" s="229"/>
      <c r="G634" s="232"/>
      <c r="H634" s="284"/>
      <c r="I634" s="229"/>
      <c r="J634" s="229"/>
      <c r="K634" s="229"/>
      <c r="L634" s="233"/>
      <c r="M634" s="233"/>
      <c r="N634" s="233"/>
      <c r="O634" s="233"/>
      <c r="P634" s="233"/>
      <c r="Q634" s="233"/>
      <c r="R634" s="233"/>
      <c r="S634" s="233"/>
      <c r="T634" s="233"/>
      <c r="U634" s="233"/>
      <c r="V634" s="233"/>
    </row>
    <row r="635" spans="2:22" s="228" customFormat="1" x14ac:dyDescent="0.2">
      <c r="B635" s="229"/>
      <c r="C635" s="230"/>
      <c r="D635" s="231"/>
      <c r="E635" s="229"/>
      <c r="F635" s="229"/>
      <c r="G635" s="232"/>
      <c r="H635" s="284"/>
      <c r="I635" s="229"/>
      <c r="J635" s="229"/>
      <c r="K635" s="229"/>
      <c r="L635" s="233"/>
      <c r="M635" s="233"/>
      <c r="N635" s="233"/>
      <c r="O635" s="233"/>
      <c r="P635" s="233"/>
      <c r="Q635" s="233"/>
      <c r="R635" s="233"/>
      <c r="S635" s="233"/>
      <c r="T635" s="233"/>
      <c r="U635" s="233"/>
      <c r="V635" s="233"/>
    </row>
    <row r="636" spans="2:22" s="228" customFormat="1" x14ac:dyDescent="0.2">
      <c r="B636" s="229"/>
      <c r="C636" s="230"/>
      <c r="D636" s="231"/>
      <c r="E636" s="229"/>
      <c r="F636" s="229"/>
      <c r="G636" s="232"/>
      <c r="H636" s="284"/>
      <c r="I636" s="229"/>
      <c r="J636" s="229"/>
      <c r="K636" s="229"/>
      <c r="L636" s="233"/>
      <c r="M636" s="233"/>
      <c r="N636" s="233"/>
      <c r="O636" s="233"/>
      <c r="P636" s="233"/>
      <c r="Q636" s="233"/>
      <c r="R636" s="233"/>
      <c r="S636" s="233"/>
      <c r="T636" s="233"/>
      <c r="U636" s="233"/>
      <c r="V636" s="233"/>
    </row>
    <row r="637" spans="2:22" s="228" customFormat="1" x14ac:dyDescent="0.2">
      <c r="B637" s="229"/>
      <c r="C637" s="230"/>
      <c r="D637" s="231"/>
      <c r="E637" s="229"/>
      <c r="F637" s="229"/>
      <c r="G637" s="232"/>
      <c r="H637" s="284"/>
      <c r="I637" s="229"/>
      <c r="J637" s="229"/>
      <c r="K637" s="229"/>
      <c r="L637" s="233"/>
      <c r="M637" s="233"/>
      <c r="N637" s="233"/>
      <c r="O637" s="233"/>
      <c r="P637" s="233"/>
      <c r="Q637" s="233"/>
      <c r="R637" s="233"/>
      <c r="S637" s="233"/>
      <c r="T637" s="233"/>
      <c r="U637" s="233"/>
      <c r="V637" s="233"/>
    </row>
    <row r="638" spans="2:22" s="228" customFormat="1" x14ac:dyDescent="0.2">
      <c r="B638" s="229"/>
      <c r="C638" s="230"/>
      <c r="D638" s="231"/>
      <c r="E638" s="229"/>
      <c r="F638" s="229"/>
      <c r="G638" s="232"/>
      <c r="H638" s="284"/>
      <c r="I638" s="229"/>
      <c r="J638" s="229"/>
      <c r="K638" s="229"/>
      <c r="L638" s="233"/>
      <c r="M638" s="233"/>
      <c r="N638" s="233"/>
      <c r="O638" s="233"/>
      <c r="P638" s="233"/>
      <c r="Q638" s="233"/>
      <c r="R638" s="233"/>
      <c r="S638" s="233"/>
      <c r="T638" s="233"/>
      <c r="U638" s="233"/>
      <c r="V638" s="233"/>
    </row>
    <row r="639" spans="2:22" s="228" customFormat="1" x14ac:dyDescent="0.2">
      <c r="B639" s="229"/>
      <c r="C639" s="230"/>
      <c r="D639" s="231"/>
      <c r="E639" s="229"/>
      <c r="F639" s="229"/>
      <c r="G639" s="232"/>
      <c r="H639" s="284"/>
      <c r="I639" s="229"/>
      <c r="J639" s="229"/>
      <c r="K639" s="229"/>
      <c r="L639" s="233"/>
      <c r="M639" s="233"/>
      <c r="N639" s="233"/>
      <c r="O639" s="233"/>
      <c r="P639" s="233"/>
      <c r="Q639" s="233"/>
      <c r="R639" s="233"/>
      <c r="S639" s="233"/>
      <c r="T639" s="233"/>
      <c r="U639" s="233"/>
      <c r="V639" s="233"/>
    </row>
    <row r="640" spans="2:22" s="228" customFormat="1" x14ac:dyDescent="0.2">
      <c r="B640" s="229"/>
      <c r="C640" s="230"/>
      <c r="D640" s="231"/>
      <c r="E640" s="229"/>
      <c r="F640" s="229"/>
      <c r="G640" s="232"/>
      <c r="H640" s="284"/>
      <c r="I640" s="229"/>
      <c r="J640" s="229"/>
      <c r="K640" s="229"/>
      <c r="L640" s="233"/>
      <c r="M640" s="233"/>
      <c r="N640" s="233"/>
      <c r="O640" s="233"/>
      <c r="P640" s="233"/>
      <c r="Q640" s="233"/>
      <c r="R640" s="233"/>
      <c r="S640" s="233"/>
      <c r="T640" s="233"/>
      <c r="U640" s="233"/>
      <c r="V640" s="233"/>
    </row>
    <row r="641" spans="2:22" s="228" customFormat="1" x14ac:dyDescent="0.2">
      <c r="B641" s="229"/>
      <c r="C641" s="230"/>
      <c r="D641" s="231"/>
      <c r="E641" s="229"/>
      <c r="F641" s="229"/>
      <c r="G641" s="232"/>
      <c r="H641" s="284"/>
      <c r="I641" s="229"/>
      <c r="J641" s="229"/>
      <c r="K641" s="229"/>
      <c r="L641" s="233"/>
      <c r="M641" s="233"/>
      <c r="N641" s="233"/>
      <c r="O641" s="233"/>
      <c r="P641" s="233"/>
      <c r="Q641" s="233"/>
      <c r="R641" s="233"/>
      <c r="S641" s="233"/>
      <c r="T641" s="233"/>
      <c r="U641" s="233"/>
      <c r="V641" s="233"/>
    </row>
    <row r="642" spans="2:22" s="228" customFormat="1" x14ac:dyDescent="0.2">
      <c r="B642" s="229"/>
      <c r="C642" s="230"/>
      <c r="D642" s="231"/>
      <c r="E642" s="229"/>
      <c r="F642" s="229"/>
      <c r="G642" s="232"/>
      <c r="H642" s="284"/>
      <c r="I642" s="229"/>
      <c r="J642" s="229"/>
      <c r="K642" s="229"/>
      <c r="L642" s="233"/>
      <c r="M642" s="233"/>
      <c r="N642" s="233"/>
      <c r="O642" s="233"/>
      <c r="P642" s="233"/>
      <c r="Q642" s="233"/>
      <c r="R642" s="233"/>
      <c r="S642" s="233"/>
      <c r="T642" s="233"/>
      <c r="U642" s="233"/>
      <c r="V642" s="233"/>
    </row>
    <row r="643" spans="2:22" s="228" customFormat="1" x14ac:dyDescent="0.2">
      <c r="B643" s="229"/>
      <c r="C643" s="230"/>
      <c r="D643" s="231"/>
      <c r="E643" s="229"/>
      <c r="F643" s="229"/>
      <c r="G643" s="232"/>
      <c r="H643" s="284"/>
      <c r="I643" s="229"/>
      <c r="J643" s="229"/>
      <c r="K643" s="229"/>
      <c r="L643" s="233"/>
      <c r="M643" s="233"/>
      <c r="N643" s="233"/>
      <c r="O643" s="233"/>
      <c r="P643" s="233"/>
      <c r="Q643" s="233"/>
      <c r="R643" s="233"/>
      <c r="S643" s="233"/>
      <c r="T643" s="233"/>
      <c r="U643" s="233"/>
      <c r="V643" s="233"/>
    </row>
    <row r="644" spans="2:22" s="228" customFormat="1" x14ac:dyDescent="0.2">
      <c r="B644" s="229"/>
      <c r="C644" s="230"/>
      <c r="D644" s="231"/>
      <c r="E644" s="229"/>
      <c r="F644" s="229"/>
      <c r="G644" s="232"/>
      <c r="H644" s="284"/>
      <c r="I644" s="229"/>
      <c r="J644" s="229"/>
      <c r="K644" s="229"/>
      <c r="L644" s="233"/>
      <c r="M644" s="233"/>
      <c r="N644" s="233"/>
      <c r="O644" s="233"/>
      <c r="P644" s="233"/>
      <c r="Q644" s="233"/>
      <c r="R644" s="233"/>
      <c r="S644" s="233"/>
      <c r="T644" s="233"/>
      <c r="U644" s="233"/>
      <c r="V644" s="233"/>
    </row>
    <row r="645" spans="2:22" s="228" customFormat="1" x14ac:dyDescent="0.2">
      <c r="B645" s="229"/>
      <c r="C645" s="230"/>
      <c r="D645" s="231"/>
      <c r="E645" s="229"/>
      <c r="F645" s="229"/>
      <c r="G645" s="232"/>
      <c r="H645" s="284"/>
      <c r="I645" s="229"/>
      <c r="J645" s="229"/>
      <c r="K645" s="229"/>
      <c r="L645" s="233"/>
      <c r="M645" s="233"/>
      <c r="N645" s="233"/>
      <c r="O645" s="233"/>
      <c r="P645" s="233"/>
      <c r="Q645" s="233"/>
      <c r="R645" s="233"/>
      <c r="S645" s="233"/>
      <c r="T645" s="233"/>
      <c r="U645" s="233"/>
      <c r="V645" s="233"/>
    </row>
    <row r="646" spans="2:22" s="228" customFormat="1" x14ac:dyDescent="0.2">
      <c r="B646" s="229"/>
      <c r="C646" s="230"/>
      <c r="D646" s="231"/>
      <c r="E646" s="229"/>
      <c r="F646" s="229"/>
      <c r="G646" s="232"/>
      <c r="H646" s="284"/>
      <c r="I646" s="229"/>
      <c r="J646" s="229"/>
      <c r="K646" s="229"/>
      <c r="L646" s="233"/>
      <c r="M646" s="233"/>
      <c r="N646" s="233"/>
      <c r="O646" s="233"/>
      <c r="P646" s="233"/>
      <c r="Q646" s="233"/>
      <c r="R646" s="233"/>
      <c r="S646" s="233"/>
      <c r="T646" s="233"/>
      <c r="U646" s="233"/>
      <c r="V646" s="233"/>
    </row>
    <row r="647" spans="2:22" s="228" customFormat="1" x14ac:dyDescent="0.2">
      <c r="B647" s="229"/>
      <c r="C647" s="230"/>
      <c r="D647" s="231"/>
      <c r="E647" s="229"/>
      <c r="F647" s="229"/>
      <c r="G647" s="232"/>
      <c r="H647" s="284"/>
      <c r="I647" s="229"/>
      <c r="J647" s="229"/>
      <c r="K647" s="229"/>
      <c r="L647" s="233"/>
      <c r="M647" s="233"/>
      <c r="N647" s="233"/>
      <c r="O647" s="233"/>
      <c r="P647" s="233"/>
      <c r="Q647" s="233"/>
      <c r="R647" s="233"/>
      <c r="S647" s="233"/>
      <c r="T647" s="233"/>
      <c r="U647" s="233"/>
      <c r="V647" s="233"/>
    </row>
    <row r="648" spans="2:22" s="228" customFormat="1" x14ac:dyDescent="0.2">
      <c r="B648" s="229"/>
      <c r="C648" s="230"/>
      <c r="D648" s="231"/>
      <c r="E648" s="229"/>
      <c r="F648" s="229"/>
      <c r="G648" s="232"/>
      <c r="H648" s="284"/>
      <c r="I648" s="229"/>
      <c r="J648" s="229"/>
      <c r="K648" s="229"/>
      <c r="L648" s="233"/>
      <c r="M648" s="233"/>
      <c r="N648" s="233"/>
      <c r="O648" s="233"/>
      <c r="P648" s="233"/>
      <c r="Q648" s="233"/>
      <c r="R648" s="233"/>
      <c r="S648" s="233"/>
      <c r="T648" s="233"/>
      <c r="U648" s="233"/>
      <c r="V648" s="233"/>
    </row>
    <row r="649" spans="2:22" s="228" customFormat="1" x14ac:dyDescent="0.2">
      <c r="B649" s="229"/>
      <c r="C649" s="230"/>
      <c r="D649" s="231"/>
      <c r="E649" s="229"/>
      <c r="F649" s="229"/>
      <c r="G649" s="232"/>
      <c r="H649" s="284"/>
      <c r="I649" s="229"/>
      <c r="J649" s="229"/>
      <c r="K649" s="229"/>
      <c r="L649" s="233"/>
      <c r="M649" s="233"/>
      <c r="N649" s="233"/>
      <c r="O649" s="233"/>
      <c r="P649" s="233"/>
      <c r="Q649" s="233"/>
      <c r="R649" s="233"/>
      <c r="S649" s="233"/>
      <c r="T649" s="233"/>
      <c r="U649" s="233"/>
      <c r="V649" s="233"/>
    </row>
    <row r="650" spans="2:22" s="228" customFormat="1" x14ac:dyDescent="0.2">
      <c r="B650" s="229"/>
      <c r="C650" s="230"/>
      <c r="D650" s="231"/>
      <c r="E650" s="229"/>
      <c r="F650" s="229"/>
      <c r="G650" s="232"/>
      <c r="H650" s="284"/>
      <c r="I650" s="229"/>
      <c r="J650" s="229"/>
      <c r="K650" s="229"/>
      <c r="L650" s="233"/>
      <c r="M650" s="233"/>
      <c r="N650" s="233"/>
      <c r="O650" s="233"/>
      <c r="P650" s="233"/>
      <c r="Q650" s="233"/>
      <c r="R650" s="233"/>
      <c r="S650" s="233"/>
      <c r="T650" s="233"/>
      <c r="U650" s="233"/>
      <c r="V650" s="233"/>
    </row>
    <row r="651" spans="2:22" s="228" customFormat="1" x14ac:dyDescent="0.2">
      <c r="B651" s="229"/>
      <c r="C651" s="230"/>
      <c r="D651" s="231"/>
      <c r="E651" s="229"/>
      <c r="F651" s="229"/>
      <c r="G651" s="232"/>
      <c r="H651" s="284"/>
      <c r="I651" s="229"/>
      <c r="J651" s="229"/>
      <c r="K651" s="229"/>
      <c r="L651" s="233"/>
      <c r="M651" s="233"/>
      <c r="N651" s="233"/>
      <c r="O651" s="233"/>
      <c r="P651" s="233"/>
      <c r="Q651" s="233"/>
      <c r="R651" s="233"/>
      <c r="S651" s="233"/>
      <c r="T651" s="233"/>
      <c r="U651" s="233"/>
      <c r="V651" s="233"/>
    </row>
    <row r="652" spans="2:22" s="228" customFormat="1" x14ac:dyDescent="0.2">
      <c r="B652" s="229"/>
      <c r="C652" s="230"/>
      <c r="D652" s="231"/>
      <c r="E652" s="229"/>
      <c r="F652" s="229"/>
      <c r="G652" s="232"/>
      <c r="H652" s="284"/>
      <c r="I652" s="229"/>
      <c r="J652" s="229"/>
      <c r="K652" s="229"/>
      <c r="L652" s="233"/>
      <c r="M652" s="233"/>
      <c r="N652" s="233"/>
      <c r="O652" s="233"/>
      <c r="P652" s="233"/>
      <c r="Q652" s="233"/>
      <c r="R652" s="233"/>
      <c r="S652" s="233"/>
      <c r="T652" s="233"/>
      <c r="U652" s="233"/>
      <c r="V652" s="233"/>
    </row>
    <row r="653" spans="2:22" s="228" customFormat="1" x14ac:dyDescent="0.2">
      <c r="B653" s="229"/>
      <c r="C653" s="230"/>
      <c r="D653" s="231"/>
      <c r="E653" s="229"/>
      <c r="F653" s="229"/>
      <c r="G653" s="232"/>
      <c r="H653" s="284"/>
      <c r="I653" s="229"/>
      <c r="J653" s="229"/>
      <c r="K653" s="229"/>
      <c r="L653" s="233"/>
      <c r="M653" s="233"/>
      <c r="N653" s="233"/>
      <c r="O653" s="233"/>
      <c r="P653" s="233"/>
      <c r="Q653" s="233"/>
      <c r="R653" s="233"/>
      <c r="S653" s="233"/>
      <c r="T653" s="233"/>
      <c r="U653" s="233"/>
      <c r="V653" s="233"/>
    </row>
    <row r="654" spans="2:22" s="228" customFormat="1" x14ac:dyDescent="0.2">
      <c r="B654" s="229"/>
      <c r="C654" s="230"/>
      <c r="D654" s="231"/>
      <c r="E654" s="229"/>
      <c r="F654" s="229"/>
      <c r="G654" s="232"/>
      <c r="H654" s="284"/>
      <c r="I654" s="229"/>
      <c r="J654" s="229"/>
      <c r="K654" s="229"/>
      <c r="L654" s="233"/>
      <c r="M654" s="233"/>
      <c r="N654" s="233"/>
      <c r="O654" s="233"/>
      <c r="P654" s="233"/>
      <c r="Q654" s="233"/>
      <c r="R654" s="233"/>
      <c r="S654" s="233"/>
      <c r="T654" s="233"/>
      <c r="U654" s="233"/>
      <c r="V654" s="233"/>
    </row>
    <row r="655" spans="2:22" s="228" customFormat="1" x14ac:dyDescent="0.2">
      <c r="B655" s="229"/>
      <c r="C655" s="230"/>
      <c r="D655" s="231"/>
      <c r="E655" s="229"/>
      <c r="F655" s="229"/>
      <c r="G655" s="232"/>
      <c r="H655" s="284"/>
      <c r="I655" s="229"/>
      <c r="J655" s="229"/>
      <c r="K655" s="229"/>
      <c r="L655" s="233"/>
      <c r="M655" s="233"/>
      <c r="N655" s="233"/>
      <c r="O655" s="233"/>
      <c r="P655" s="233"/>
      <c r="Q655" s="233"/>
      <c r="R655" s="233"/>
      <c r="S655" s="233"/>
      <c r="T655" s="233"/>
      <c r="U655" s="233"/>
      <c r="V655" s="233"/>
    </row>
    <row r="656" spans="2:22" s="228" customFormat="1" x14ac:dyDescent="0.2">
      <c r="B656" s="229"/>
      <c r="C656" s="230"/>
      <c r="D656" s="231"/>
      <c r="E656" s="229"/>
      <c r="F656" s="229"/>
      <c r="G656" s="232"/>
      <c r="H656" s="284"/>
      <c r="I656" s="229"/>
      <c r="J656" s="229"/>
      <c r="K656" s="229"/>
      <c r="L656" s="233"/>
      <c r="M656" s="233"/>
      <c r="N656" s="233"/>
      <c r="O656" s="233"/>
      <c r="P656" s="233"/>
      <c r="Q656" s="233"/>
      <c r="R656" s="233"/>
      <c r="S656" s="233"/>
      <c r="T656" s="233"/>
      <c r="U656" s="233"/>
      <c r="V656" s="233"/>
    </row>
    <row r="657" spans="2:22" s="228" customFormat="1" x14ac:dyDescent="0.2">
      <c r="B657" s="229"/>
      <c r="C657" s="230"/>
      <c r="D657" s="231"/>
      <c r="E657" s="229"/>
      <c r="F657" s="229"/>
      <c r="G657" s="232"/>
      <c r="H657" s="284"/>
      <c r="I657" s="229"/>
      <c r="J657" s="229"/>
      <c r="K657" s="229"/>
      <c r="L657" s="233"/>
      <c r="M657" s="233"/>
      <c r="N657" s="233"/>
      <c r="O657" s="233"/>
      <c r="P657" s="233"/>
      <c r="Q657" s="233"/>
      <c r="R657" s="233"/>
      <c r="S657" s="233"/>
      <c r="T657" s="233"/>
      <c r="U657" s="233"/>
      <c r="V657" s="233"/>
    </row>
    <row r="658" spans="2:22" s="228" customFormat="1" x14ac:dyDescent="0.2">
      <c r="B658" s="229"/>
      <c r="C658" s="230"/>
      <c r="D658" s="231"/>
      <c r="E658" s="229"/>
      <c r="F658" s="229"/>
      <c r="G658" s="232"/>
      <c r="H658" s="284"/>
      <c r="I658" s="229"/>
      <c r="J658" s="229"/>
      <c r="K658" s="229"/>
      <c r="L658" s="233"/>
      <c r="M658" s="233"/>
      <c r="N658" s="233"/>
      <c r="O658" s="233"/>
      <c r="P658" s="233"/>
      <c r="Q658" s="233"/>
      <c r="R658" s="233"/>
      <c r="S658" s="233"/>
      <c r="T658" s="233"/>
      <c r="U658" s="233"/>
      <c r="V658" s="233"/>
    </row>
    <row r="659" spans="2:22" s="228" customFormat="1" x14ac:dyDescent="0.2">
      <c r="B659" s="229"/>
      <c r="C659" s="230"/>
      <c r="D659" s="231"/>
      <c r="E659" s="229"/>
      <c r="F659" s="229"/>
      <c r="G659" s="232"/>
      <c r="H659" s="284"/>
      <c r="I659" s="229"/>
      <c r="J659" s="229"/>
      <c r="K659" s="229"/>
      <c r="L659" s="233"/>
      <c r="M659" s="233"/>
      <c r="N659" s="233"/>
      <c r="O659" s="233"/>
      <c r="P659" s="233"/>
      <c r="Q659" s="233"/>
      <c r="R659" s="233"/>
      <c r="S659" s="233"/>
      <c r="T659" s="233"/>
      <c r="U659" s="233"/>
      <c r="V659" s="233"/>
    </row>
    <row r="660" spans="2:22" s="228" customFormat="1" x14ac:dyDescent="0.2">
      <c r="B660" s="229"/>
      <c r="C660" s="230"/>
      <c r="D660" s="231"/>
      <c r="E660" s="229"/>
      <c r="F660" s="229"/>
      <c r="G660" s="232"/>
      <c r="H660" s="284"/>
      <c r="I660" s="229"/>
      <c r="J660" s="229"/>
      <c r="K660" s="229"/>
      <c r="L660" s="233"/>
      <c r="M660" s="233"/>
      <c r="N660" s="233"/>
      <c r="O660" s="233"/>
      <c r="P660" s="233"/>
      <c r="Q660" s="233"/>
      <c r="R660" s="233"/>
      <c r="S660" s="233"/>
      <c r="T660" s="233"/>
      <c r="U660" s="233"/>
      <c r="V660" s="233"/>
    </row>
    <row r="661" spans="2:22" s="228" customFormat="1" x14ac:dyDescent="0.2">
      <c r="B661" s="229"/>
      <c r="C661" s="230"/>
      <c r="D661" s="231"/>
      <c r="E661" s="229"/>
      <c r="F661" s="229"/>
      <c r="G661" s="232"/>
      <c r="H661" s="284"/>
      <c r="I661" s="229"/>
      <c r="J661" s="229"/>
      <c r="K661" s="229"/>
      <c r="L661" s="233"/>
      <c r="M661" s="233"/>
      <c r="N661" s="233"/>
      <c r="O661" s="233"/>
      <c r="P661" s="233"/>
      <c r="Q661" s="233"/>
      <c r="R661" s="233"/>
      <c r="S661" s="233"/>
      <c r="T661" s="233"/>
      <c r="U661" s="233"/>
      <c r="V661" s="233"/>
    </row>
    <row r="662" spans="2:22" s="228" customFormat="1" x14ac:dyDescent="0.2">
      <c r="B662" s="229"/>
      <c r="C662" s="230"/>
      <c r="D662" s="231"/>
      <c r="E662" s="229"/>
      <c r="F662" s="229"/>
      <c r="G662" s="232"/>
      <c r="H662" s="284"/>
      <c r="I662" s="229"/>
      <c r="J662" s="229"/>
      <c r="K662" s="229"/>
      <c r="L662" s="233"/>
      <c r="M662" s="233"/>
      <c r="N662" s="233"/>
      <c r="O662" s="233"/>
      <c r="P662" s="233"/>
      <c r="Q662" s="233"/>
      <c r="R662" s="233"/>
      <c r="S662" s="233"/>
      <c r="T662" s="233"/>
      <c r="U662" s="233"/>
      <c r="V662" s="233"/>
    </row>
    <row r="663" spans="2:22" s="228" customFormat="1" x14ac:dyDescent="0.2">
      <c r="B663" s="229"/>
      <c r="C663" s="230"/>
      <c r="D663" s="231"/>
      <c r="E663" s="229"/>
      <c r="F663" s="229"/>
      <c r="G663" s="232"/>
      <c r="H663" s="284"/>
      <c r="I663" s="229"/>
      <c r="J663" s="229"/>
      <c r="K663" s="229"/>
      <c r="L663" s="233"/>
      <c r="M663" s="233"/>
      <c r="N663" s="233"/>
      <c r="O663" s="233"/>
      <c r="P663" s="233"/>
      <c r="Q663" s="233"/>
      <c r="R663" s="233"/>
      <c r="S663" s="233"/>
      <c r="T663" s="233"/>
      <c r="U663" s="233"/>
      <c r="V663" s="233"/>
    </row>
    <row r="664" spans="2:22" s="228" customFormat="1" x14ac:dyDescent="0.2">
      <c r="B664" s="229"/>
      <c r="C664" s="230"/>
      <c r="D664" s="231"/>
      <c r="E664" s="229"/>
      <c r="F664" s="229"/>
      <c r="G664" s="232"/>
      <c r="H664" s="284"/>
      <c r="I664" s="229"/>
      <c r="J664" s="229"/>
      <c r="K664" s="229"/>
      <c r="L664" s="233"/>
      <c r="M664" s="233"/>
      <c r="N664" s="233"/>
      <c r="O664" s="233"/>
      <c r="P664" s="233"/>
      <c r="Q664" s="233"/>
      <c r="R664" s="233"/>
      <c r="S664" s="233"/>
      <c r="T664" s="233"/>
      <c r="U664" s="233"/>
      <c r="V664" s="233"/>
    </row>
    <row r="665" spans="2:22" s="228" customFormat="1" x14ac:dyDescent="0.2">
      <c r="B665" s="229"/>
      <c r="C665" s="230"/>
      <c r="D665" s="231"/>
      <c r="E665" s="229"/>
      <c r="F665" s="229"/>
      <c r="G665" s="232"/>
      <c r="H665" s="284"/>
      <c r="I665" s="229"/>
      <c r="J665" s="229"/>
      <c r="K665" s="229"/>
      <c r="L665" s="233"/>
      <c r="M665" s="233"/>
      <c r="N665" s="233"/>
      <c r="O665" s="233"/>
      <c r="P665" s="233"/>
      <c r="Q665" s="233"/>
      <c r="R665" s="233"/>
      <c r="S665" s="233"/>
      <c r="T665" s="233"/>
      <c r="U665" s="233"/>
      <c r="V665" s="233"/>
    </row>
    <row r="666" spans="2:22" s="228" customFormat="1" x14ac:dyDescent="0.2">
      <c r="B666" s="229"/>
      <c r="C666" s="230"/>
      <c r="D666" s="231"/>
      <c r="E666" s="229"/>
      <c r="F666" s="229"/>
      <c r="G666" s="232"/>
      <c r="H666" s="284"/>
      <c r="I666" s="229"/>
      <c r="J666" s="229"/>
      <c r="K666" s="229"/>
      <c r="L666" s="233"/>
      <c r="M666" s="233"/>
      <c r="N666" s="233"/>
      <c r="O666" s="233"/>
      <c r="P666" s="233"/>
      <c r="Q666" s="233"/>
      <c r="R666" s="233"/>
      <c r="S666" s="233"/>
      <c r="T666" s="233"/>
      <c r="U666" s="233"/>
      <c r="V666" s="233"/>
    </row>
    <row r="667" spans="2:22" s="228" customFormat="1" x14ac:dyDescent="0.2">
      <c r="B667" s="229"/>
      <c r="C667" s="230"/>
      <c r="D667" s="231"/>
      <c r="E667" s="229"/>
      <c r="F667" s="229"/>
      <c r="G667" s="232"/>
      <c r="H667" s="284"/>
      <c r="I667" s="229"/>
      <c r="J667" s="229"/>
      <c r="K667" s="229"/>
      <c r="L667" s="233"/>
      <c r="M667" s="233"/>
      <c r="N667" s="233"/>
      <c r="O667" s="233"/>
      <c r="P667" s="233"/>
      <c r="Q667" s="233"/>
      <c r="R667" s="233"/>
      <c r="S667" s="233"/>
      <c r="T667" s="233"/>
      <c r="U667" s="233"/>
      <c r="V667" s="233"/>
    </row>
    <row r="668" spans="2:22" s="228" customFormat="1" x14ac:dyDescent="0.2">
      <c r="B668" s="229"/>
      <c r="C668" s="230"/>
      <c r="D668" s="231"/>
      <c r="E668" s="229"/>
      <c r="F668" s="229"/>
      <c r="G668" s="232"/>
      <c r="H668" s="284"/>
      <c r="I668" s="229"/>
      <c r="J668" s="229"/>
      <c r="K668" s="229"/>
      <c r="L668" s="233"/>
      <c r="M668" s="233"/>
      <c r="N668" s="233"/>
      <c r="O668" s="233"/>
      <c r="P668" s="233"/>
      <c r="Q668" s="233"/>
      <c r="R668" s="233"/>
      <c r="S668" s="233"/>
      <c r="T668" s="233"/>
      <c r="U668" s="233"/>
      <c r="V668" s="233"/>
    </row>
    <row r="669" spans="2:22" s="228" customFormat="1" x14ac:dyDescent="0.2">
      <c r="B669" s="229"/>
      <c r="C669" s="230"/>
      <c r="D669" s="231"/>
      <c r="E669" s="229"/>
      <c r="F669" s="229"/>
      <c r="G669" s="232"/>
      <c r="H669" s="284"/>
      <c r="I669" s="229"/>
      <c r="J669" s="229"/>
      <c r="K669" s="229"/>
      <c r="L669" s="233"/>
      <c r="M669" s="233"/>
      <c r="N669" s="233"/>
      <c r="O669" s="233"/>
      <c r="P669" s="233"/>
      <c r="Q669" s="233"/>
      <c r="R669" s="233"/>
      <c r="S669" s="233"/>
      <c r="T669" s="233"/>
      <c r="U669" s="233"/>
      <c r="V669" s="233"/>
    </row>
    <row r="670" spans="2:22" s="228" customFormat="1" x14ac:dyDescent="0.2">
      <c r="B670" s="229"/>
      <c r="C670" s="230"/>
      <c r="D670" s="231"/>
      <c r="E670" s="229"/>
      <c r="F670" s="229"/>
      <c r="G670" s="232"/>
      <c r="H670" s="284"/>
      <c r="I670" s="229"/>
      <c r="J670" s="229"/>
      <c r="K670" s="229"/>
      <c r="L670" s="233"/>
      <c r="M670" s="233"/>
      <c r="N670" s="233"/>
      <c r="O670" s="233"/>
      <c r="P670" s="233"/>
      <c r="Q670" s="233"/>
      <c r="R670" s="233"/>
      <c r="S670" s="233"/>
      <c r="T670" s="233"/>
      <c r="U670" s="233"/>
      <c r="V670" s="233"/>
    </row>
    <row r="671" spans="2:22" s="228" customFormat="1" x14ac:dyDescent="0.2">
      <c r="B671" s="229"/>
      <c r="C671" s="230"/>
      <c r="D671" s="231"/>
      <c r="E671" s="229"/>
      <c r="F671" s="229"/>
      <c r="G671" s="232"/>
      <c r="H671" s="284"/>
      <c r="I671" s="229"/>
      <c r="J671" s="229"/>
      <c r="K671" s="229"/>
      <c r="L671" s="233"/>
      <c r="M671" s="233"/>
      <c r="N671" s="233"/>
      <c r="O671" s="233"/>
      <c r="P671" s="233"/>
      <c r="Q671" s="233"/>
      <c r="R671" s="233"/>
      <c r="S671" s="233"/>
      <c r="T671" s="233"/>
      <c r="U671" s="233"/>
      <c r="V671" s="233"/>
    </row>
    <row r="672" spans="2:22" s="228" customFormat="1" x14ac:dyDescent="0.2">
      <c r="B672" s="229"/>
      <c r="C672" s="230"/>
      <c r="D672" s="231"/>
      <c r="E672" s="229"/>
      <c r="F672" s="229"/>
      <c r="G672" s="232"/>
      <c r="H672" s="284"/>
      <c r="I672" s="229"/>
      <c r="J672" s="229"/>
      <c r="K672" s="229"/>
      <c r="L672" s="233"/>
      <c r="M672" s="233"/>
      <c r="N672" s="233"/>
      <c r="O672" s="233"/>
      <c r="P672" s="233"/>
      <c r="Q672" s="233"/>
      <c r="R672" s="233"/>
      <c r="S672" s="233"/>
      <c r="T672" s="233"/>
      <c r="U672" s="233"/>
      <c r="V672" s="233"/>
    </row>
    <row r="673" spans="2:22" s="228" customFormat="1" x14ac:dyDescent="0.2">
      <c r="B673" s="229"/>
      <c r="C673" s="230"/>
      <c r="D673" s="231"/>
      <c r="E673" s="229"/>
      <c r="F673" s="229"/>
      <c r="G673" s="232"/>
      <c r="H673" s="284"/>
      <c r="I673" s="229"/>
      <c r="J673" s="229"/>
      <c r="K673" s="229"/>
      <c r="L673" s="233"/>
      <c r="M673" s="233"/>
      <c r="N673" s="233"/>
      <c r="O673" s="233"/>
      <c r="P673" s="233"/>
      <c r="Q673" s="233"/>
      <c r="R673" s="233"/>
      <c r="S673" s="233"/>
      <c r="T673" s="233"/>
      <c r="U673" s="233"/>
      <c r="V673" s="233"/>
    </row>
    <row r="674" spans="2:22" s="228" customFormat="1" x14ac:dyDescent="0.2">
      <c r="B674" s="229"/>
      <c r="C674" s="230"/>
      <c r="D674" s="231"/>
      <c r="E674" s="229"/>
      <c r="F674" s="229"/>
      <c r="G674" s="232"/>
      <c r="H674" s="284"/>
      <c r="I674" s="229"/>
      <c r="J674" s="229"/>
      <c r="K674" s="229"/>
      <c r="L674" s="233"/>
      <c r="M674" s="233"/>
      <c r="N674" s="233"/>
      <c r="O674" s="233"/>
      <c r="P674" s="233"/>
      <c r="Q674" s="233"/>
      <c r="R674" s="233"/>
      <c r="S674" s="233"/>
      <c r="T674" s="233"/>
      <c r="U674" s="233"/>
      <c r="V674" s="233"/>
    </row>
    <row r="675" spans="2:22" s="228" customFormat="1" x14ac:dyDescent="0.2">
      <c r="B675" s="229"/>
      <c r="C675" s="230"/>
      <c r="D675" s="231"/>
      <c r="E675" s="229"/>
      <c r="F675" s="229"/>
      <c r="G675" s="232"/>
      <c r="H675" s="284"/>
      <c r="I675" s="229"/>
      <c r="J675" s="229"/>
      <c r="K675" s="229"/>
      <c r="L675" s="233"/>
      <c r="M675" s="233"/>
      <c r="N675" s="233"/>
      <c r="O675" s="233"/>
      <c r="P675" s="233"/>
      <c r="Q675" s="233"/>
      <c r="R675" s="233"/>
      <c r="S675" s="233"/>
      <c r="T675" s="233"/>
      <c r="U675" s="233"/>
      <c r="V675" s="233"/>
    </row>
    <row r="676" spans="2:22" s="228" customFormat="1" x14ac:dyDescent="0.2">
      <c r="B676" s="229"/>
      <c r="C676" s="230"/>
      <c r="D676" s="231"/>
      <c r="E676" s="229"/>
      <c r="F676" s="229"/>
      <c r="G676" s="232"/>
      <c r="H676" s="284"/>
      <c r="I676" s="229"/>
      <c r="J676" s="229"/>
      <c r="K676" s="229"/>
      <c r="L676" s="233"/>
      <c r="M676" s="233"/>
      <c r="N676" s="233"/>
      <c r="O676" s="233"/>
      <c r="P676" s="233"/>
      <c r="Q676" s="233"/>
      <c r="R676" s="233"/>
      <c r="S676" s="233"/>
      <c r="T676" s="233"/>
      <c r="U676" s="233"/>
      <c r="V676" s="233"/>
    </row>
    <row r="677" spans="2:22" s="228" customFormat="1" x14ac:dyDescent="0.2">
      <c r="B677" s="229"/>
      <c r="C677" s="230"/>
      <c r="D677" s="231"/>
      <c r="E677" s="229"/>
      <c r="F677" s="229"/>
      <c r="G677" s="232"/>
      <c r="H677" s="284"/>
      <c r="I677" s="229"/>
      <c r="J677" s="229"/>
      <c r="K677" s="229"/>
      <c r="L677" s="233"/>
      <c r="M677" s="233"/>
      <c r="N677" s="233"/>
      <c r="O677" s="233"/>
      <c r="P677" s="233"/>
      <c r="Q677" s="233"/>
      <c r="R677" s="233"/>
      <c r="S677" s="233"/>
      <c r="T677" s="233"/>
      <c r="U677" s="233"/>
      <c r="V677" s="233"/>
    </row>
    <row r="678" spans="2:22" s="228" customFormat="1" x14ac:dyDescent="0.2">
      <c r="B678" s="229"/>
      <c r="C678" s="230"/>
      <c r="D678" s="231"/>
      <c r="E678" s="229"/>
      <c r="F678" s="229"/>
      <c r="G678" s="232"/>
      <c r="H678" s="284"/>
      <c r="I678" s="229"/>
      <c r="J678" s="229"/>
      <c r="K678" s="229"/>
      <c r="L678" s="233"/>
      <c r="M678" s="233"/>
      <c r="N678" s="233"/>
      <c r="O678" s="233"/>
      <c r="P678" s="233"/>
      <c r="Q678" s="233"/>
      <c r="R678" s="233"/>
      <c r="S678" s="233"/>
      <c r="T678" s="233"/>
      <c r="U678" s="233"/>
      <c r="V678" s="233"/>
    </row>
    <row r="679" spans="2:22" s="228" customFormat="1" x14ac:dyDescent="0.2">
      <c r="B679" s="229"/>
      <c r="C679" s="230"/>
      <c r="D679" s="231"/>
      <c r="E679" s="229"/>
      <c r="F679" s="229"/>
      <c r="G679" s="232"/>
      <c r="H679" s="284"/>
      <c r="I679" s="229"/>
      <c r="J679" s="229"/>
      <c r="K679" s="229"/>
      <c r="L679" s="233"/>
      <c r="M679" s="233"/>
      <c r="N679" s="233"/>
      <c r="O679" s="233"/>
      <c r="P679" s="233"/>
      <c r="Q679" s="233"/>
      <c r="R679" s="233"/>
      <c r="S679" s="233"/>
      <c r="T679" s="233"/>
      <c r="U679" s="233"/>
      <c r="V679" s="233"/>
    </row>
    <row r="680" spans="2:22" s="228" customFormat="1" x14ac:dyDescent="0.2">
      <c r="B680" s="229"/>
      <c r="C680" s="230"/>
      <c r="D680" s="231"/>
      <c r="E680" s="229"/>
      <c r="F680" s="229"/>
      <c r="G680" s="232"/>
      <c r="H680" s="284"/>
      <c r="I680" s="229"/>
      <c r="J680" s="229"/>
      <c r="K680" s="229"/>
      <c r="L680" s="233"/>
      <c r="M680" s="233"/>
      <c r="N680" s="233"/>
      <c r="O680" s="233"/>
      <c r="P680" s="233"/>
      <c r="Q680" s="233"/>
      <c r="R680" s="233"/>
      <c r="S680" s="233"/>
      <c r="T680" s="233"/>
      <c r="U680" s="233"/>
      <c r="V680" s="233"/>
    </row>
    <row r="681" spans="2:22" s="228" customFormat="1" x14ac:dyDescent="0.2">
      <c r="B681" s="229"/>
      <c r="C681" s="230"/>
      <c r="D681" s="231"/>
      <c r="E681" s="229"/>
      <c r="F681" s="229"/>
      <c r="G681" s="232"/>
      <c r="H681" s="284"/>
      <c r="I681" s="229"/>
      <c r="J681" s="229"/>
      <c r="K681" s="229"/>
      <c r="L681" s="233"/>
      <c r="M681" s="233"/>
      <c r="N681" s="233"/>
      <c r="O681" s="233"/>
      <c r="P681" s="233"/>
      <c r="Q681" s="233"/>
      <c r="R681" s="233"/>
      <c r="S681" s="233"/>
      <c r="T681" s="233"/>
      <c r="U681" s="233"/>
      <c r="V681" s="233"/>
    </row>
    <row r="682" spans="2:22" s="228" customFormat="1" x14ac:dyDescent="0.2">
      <c r="B682" s="229"/>
      <c r="C682" s="230"/>
      <c r="D682" s="231"/>
      <c r="E682" s="229"/>
      <c r="F682" s="229"/>
      <c r="G682" s="232"/>
      <c r="H682" s="284"/>
      <c r="I682" s="229"/>
      <c r="J682" s="229"/>
      <c r="K682" s="229"/>
      <c r="L682" s="233"/>
      <c r="M682" s="233"/>
      <c r="N682" s="233"/>
      <c r="O682" s="233"/>
      <c r="P682" s="233"/>
      <c r="Q682" s="233"/>
      <c r="R682" s="233"/>
      <c r="S682" s="233"/>
      <c r="T682" s="233"/>
      <c r="U682" s="233"/>
      <c r="V682" s="233"/>
    </row>
    <row r="683" spans="2:22" s="228" customFormat="1" x14ac:dyDescent="0.2">
      <c r="B683" s="229"/>
      <c r="C683" s="230"/>
      <c r="D683" s="231"/>
      <c r="E683" s="229"/>
      <c r="F683" s="229"/>
      <c r="G683" s="232"/>
      <c r="H683" s="284"/>
      <c r="I683" s="229"/>
      <c r="J683" s="229"/>
      <c r="K683" s="229"/>
      <c r="L683" s="233"/>
      <c r="M683" s="233"/>
      <c r="N683" s="233"/>
      <c r="O683" s="233"/>
      <c r="P683" s="233"/>
      <c r="Q683" s="233"/>
      <c r="R683" s="233"/>
      <c r="S683" s="233"/>
      <c r="T683" s="233"/>
      <c r="U683" s="233"/>
      <c r="V683" s="233"/>
    </row>
    <row r="684" spans="2:22" s="228" customFormat="1" x14ac:dyDescent="0.2">
      <c r="B684" s="229"/>
      <c r="C684" s="230"/>
      <c r="D684" s="231"/>
      <c r="E684" s="229"/>
      <c r="F684" s="229"/>
      <c r="G684" s="232"/>
      <c r="H684" s="284"/>
      <c r="I684" s="229"/>
      <c r="J684" s="229"/>
      <c r="K684" s="229"/>
      <c r="L684" s="233"/>
      <c r="M684" s="233"/>
      <c r="N684" s="233"/>
      <c r="O684" s="233"/>
      <c r="P684" s="233"/>
      <c r="Q684" s="233"/>
      <c r="R684" s="233"/>
      <c r="S684" s="233"/>
      <c r="T684" s="233"/>
      <c r="U684" s="233"/>
      <c r="V684" s="233"/>
    </row>
    <row r="685" spans="2:22" s="228" customFormat="1" x14ac:dyDescent="0.2">
      <c r="B685" s="229"/>
      <c r="C685" s="230"/>
      <c r="D685" s="231"/>
      <c r="E685" s="229"/>
      <c r="F685" s="229"/>
      <c r="G685" s="232"/>
      <c r="H685" s="284"/>
      <c r="I685" s="229"/>
      <c r="J685" s="229"/>
      <c r="K685" s="229"/>
      <c r="L685" s="233"/>
      <c r="M685" s="233"/>
      <c r="N685" s="233"/>
      <c r="O685" s="233"/>
      <c r="P685" s="233"/>
      <c r="Q685" s="233"/>
      <c r="R685" s="233"/>
      <c r="S685" s="233"/>
      <c r="T685" s="233"/>
      <c r="U685" s="233"/>
      <c r="V685" s="233"/>
    </row>
    <row r="686" spans="2:22" s="228" customFormat="1" x14ac:dyDescent="0.2">
      <c r="B686" s="229"/>
      <c r="C686" s="230"/>
      <c r="D686" s="231"/>
      <c r="E686" s="229"/>
      <c r="F686" s="229"/>
      <c r="G686" s="232"/>
      <c r="H686" s="284"/>
      <c r="I686" s="229"/>
      <c r="J686" s="229"/>
      <c r="K686" s="229"/>
      <c r="L686" s="233"/>
      <c r="M686" s="233"/>
      <c r="N686" s="233"/>
      <c r="O686" s="233"/>
      <c r="P686" s="233"/>
      <c r="Q686" s="233"/>
      <c r="R686" s="233"/>
      <c r="S686" s="233"/>
      <c r="T686" s="233"/>
      <c r="U686" s="233"/>
      <c r="V686" s="233"/>
    </row>
    <row r="687" spans="2:22" s="228" customFormat="1" x14ac:dyDescent="0.2">
      <c r="B687" s="229"/>
      <c r="C687" s="230"/>
      <c r="D687" s="231"/>
      <c r="E687" s="229"/>
      <c r="F687" s="229"/>
      <c r="G687" s="232"/>
      <c r="H687" s="284"/>
      <c r="I687" s="229"/>
      <c r="J687" s="229"/>
      <c r="K687" s="229"/>
      <c r="L687" s="233"/>
      <c r="M687" s="233"/>
      <c r="N687" s="233"/>
      <c r="O687" s="233"/>
      <c r="P687" s="233"/>
      <c r="Q687" s="233"/>
      <c r="R687" s="233"/>
      <c r="S687" s="233"/>
      <c r="T687" s="233"/>
      <c r="U687" s="233"/>
      <c r="V687" s="233"/>
    </row>
    <row r="688" spans="2:22" s="228" customFormat="1" x14ac:dyDescent="0.2">
      <c r="B688" s="229"/>
      <c r="C688" s="230"/>
      <c r="D688" s="231"/>
      <c r="E688" s="229"/>
      <c r="F688" s="229"/>
      <c r="G688" s="232"/>
      <c r="H688" s="284"/>
      <c r="I688" s="229"/>
      <c r="J688" s="229"/>
      <c r="K688" s="229"/>
      <c r="L688" s="233"/>
      <c r="M688" s="233"/>
      <c r="N688" s="233"/>
      <c r="O688" s="233"/>
      <c r="P688" s="233"/>
      <c r="Q688" s="233"/>
      <c r="R688" s="233"/>
      <c r="S688" s="233"/>
      <c r="T688" s="233"/>
      <c r="U688" s="233"/>
      <c r="V688" s="233"/>
    </row>
    <row r="689" spans="2:22" s="228" customFormat="1" x14ac:dyDescent="0.2">
      <c r="B689" s="229"/>
      <c r="C689" s="230"/>
      <c r="D689" s="231"/>
      <c r="E689" s="229"/>
      <c r="F689" s="229"/>
      <c r="G689" s="232"/>
      <c r="H689" s="284"/>
      <c r="I689" s="229"/>
      <c r="J689" s="229"/>
      <c r="K689" s="229"/>
      <c r="L689" s="233"/>
      <c r="M689" s="233"/>
      <c r="N689" s="233"/>
      <c r="O689" s="233"/>
      <c r="P689" s="233"/>
      <c r="Q689" s="233"/>
      <c r="R689" s="233"/>
      <c r="S689" s="233"/>
      <c r="T689" s="233"/>
      <c r="U689" s="233"/>
      <c r="V689" s="233"/>
    </row>
    <row r="690" spans="2:22" s="228" customFormat="1" x14ac:dyDescent="0.2">
      <c r="B690" s="229"/>
      <c r="C690" s="230"/>
      <c r="D690" s="231"/>
      <c r="E690" s="229"/>
      <c r="F690" s="229"/>
      <c r="G690" s="232"/>
      <c r="H690" s="284"/>
      <c r="I690" s="229"/>
      <c r="J690" s="229"/>
      <c r="K690" s="229"/>
      <c r="L690" s="233"/>
      <c r="M690" s="233"/>
      <c r="N690" s="233"/>
      <c r="O690" s="233"/>
      <c r="P690" s="233"/>
      <c r="Q690" s="233"/>
      <c r="R690" s="233"/>
      <c r="S690" s="233"/>
      <c r="T690" s="233"/>
      <c r="U690" s="233"/>
      <c r="V690" s="233"/>
    </row>
    <row r="691" spans="2:22" s="228" customFormat="1" x14ac:dyDescent="0.2">
      <c r="B691" s="229"/>
      <c r="C691" s="230"/>
      <c r="D691" s="231"/>
      <c r="E691" s="229"/>
      <c r="F691" s="229"/>
      <c r="G691" s="232"/>
      <c r="H691" s="284"/>
      <c r="I691" s="229"/>
      <c r="J691" s="229"/>
      <c r="K691" s="229"/>
      <c r="L691" s="233"/>
      <c r="M691" s="233"/>
      <c r="N691" s="233"/>
      <c r="O691" s="233"/>
      <c r="P691" s="233"/>
      <c r="Q691" s="233"/>
      <c r="R691" s="233"/>
      <c r="S691" s="233"/>
      <c r="T691" s="233"/>
      <c r="U691" s="233"/>
      <c r="V691" s="233"/>
    </row>
    <row r="692" spans="2:22" s="228" customFormat="1" x14ac:dyDescent="0.2">
      <c r="B692" s="229"/>
      <c r="C692" s="230"/>
      <c r="D692" s="231"/>
      <c r="E692" s="229"/>
      <c r="F692" s="229"/>
      <c r="G692" s="232"/>
      <c r="H692" s="284"/>
      <c r="I692" s="229"/>
      <c r="J692" s="229"/>
      <c r="K692" s="229"/>
      <c r="L692" s="233"/>
      <c r="M692" s="233"/>
      <c r="N692" s="233"/>
      <c r="O692" s="233"/>
      <c r="P692" s="233"/>
      <c r="Q692" s="233"/>
      <c r="R692" s="233"/>
      <c r="S692" s="233"/>
      <c r="T692" s="233"/>
      <c r="U692" s="233"/>
      <c r="V692" s="233"/>
    </row>
    <row r="693" spans="2:22" s="228" customFormat="1" x14ac:dyDescent="0.2">
      <c r="B693" s="229"/>
      <c r="C693" s="230"/>
      <c r="D693" s="231"/>
      <c r="E693" s="229"/>
      <c r="F693" s="229"/>
      <c r="G693" s="232"/>
      <c r="H693" s="284"/>
      <c r="I693" s="229"/>
      <c r="J693" s="229"/>
      <c r="K693" s="229"/>
      <c r="L693" s="233"/>
      <c r="M693" s="233"/>
      <c r="N693" s="233"/>
      <c r="O693" s="233"/>
      <c r="P693" s="233"/>
      <c r="Q693" s="233"/>
      <c r="R693" s="233"/>
      <c r="S693" s="233"/>
      <c r="T693" s="233"/>
      <c r="U693" s="233"/>
      <c r="V693" s="233"/>
    </row>
    <row r="694" spans="2:22" s="228" customFormat="1" x14ac:dyDescent="0.2">
      <c r="B694" s="229"/>
      <c r="C694" s="230"/>
      <c r="D694" s="231"/>
      <c r="E694" s="229"/>
      <c r="F694" s="229"/>
      <c r="G694" s="232"/>
      <c r="H694" s="284"/>
      <c r="I694" s="229"/>
      <c r="J694" s="229"/>
      <c r="K694" s="229"/>
      <c r="L694" s="233"/>
      <c r="M694" s="233"/>
      <c r="N694" s="233"/>
      <c r="O694" s="233"/>
      <c r="P694" s="233"/>
      <c r="Q694" s="233"/>
      <c r="R694" s="233"/>
      <c r="S694" s="233"/>
      <c r="T694" s="233"/>
      <c r="U694" s="233"/>
      <c r="V694" s="233"/>
    </row>
    <row r="695" spans="2:22" s="228" customFormat="1" x14ac:dyDescent="0.2">
      <c r="B695" s="229"/>
      <c r="C695" s="230"/>
      <c r="D695" s="231"/>
      <c r="E695" s="229"/>
      <c r="F695" s="229"/>
      <c r="G695" s="232"/>
      <c r="H695" s="284"/>
      <c r="I695" s="229"/>
      <c r="J695" s="229"/>
      <c r="K695" s="229"/>
      <c r="L695" s="233"/>
      <c r="M695" s="233"/>
      <c r="N695" s="233"/>
      <c r="O695" s="233"/>
      <c r="P695" s="233"/>
      <c r="Q695" s="233"/>
      <c r="R695" s="233"/>
      <c r="S695" s="233"/>
      <c r="T695" s="233"/>
      <c r="U695" s="233"/>
      <c r="V695" s="233"/>
    </row>
    <row r="696" spans="2:22" s="228" customFormat="1" x14ac:dyDescent="0.2">
      <c r="B696" s="229"/>
      <c r="C696" s="230"/>
      <c r="D696" s="231"/>
      <c r="E696" s="229"/>
      <c r="F696" s="229"/>
      <c r="G696" s="232"/>
      <c r="H696" s="284"/>
      <c r="I696" s="229"/>
      <c r="J696" s="229"/>
      <c r="K696" s="229"/>
      <c r="L696" s="233"/>
      <c r="M696" s="233"/>
      <c r="N696" s="233"/>
      <c r="O696" s="233"/>
      <c r="P696" s="233"/>
      <c r="Q696" s="233"/>
      <c r="R696" s="233"/>
      <c r="S696" s="233"/>
      <c r="T696" s="233"/>
      <c r="U696" s="233"/>
      <c r="V696" s="233"/>
    </row>
    <row r="697" spans="2:22" s="228" customFormat="1" x14ac:dyDescent="0.2">
      <c r="B697" s="229"/>
      <c r="C697" s="230"/>
      <c r="D697" s="231"/>
      <c r="E697" s="229"/>
      <c r="F697" s="229"/>
      <c r="G697" s="232"/>
      <c r="H697" s="284"/>
      <c r="I697" s="229"/>
      <c r="J697" s="229"/>
      <c r="K697" s="229"/>
      <c r="L697" s="233"/>
      <c r="M697" s="233"/>
      <c r="N697" s="233"/>
      <c r="O697" s="233"/>
      <c r="P697" s="233"/>
      <c r="Q697" s="233"/>
      <c r="R697" s="233"/>
      <c r="S697" s="233"/>
      <c r="T697" s="233"/>
      <c r="U697" s="233"/>
      <c r="V697" s="233"/>
    </row>
    <row r="698" spans="2:22" s="228" customFormat="1" x14ac:dyDescent="0.2">
      <c r="B698" s="229"/>
      <c r="C698" s="230"/>
      <c r="D698" s="231"/>
      <c r="E698" s="229"/>
      <c r="F698" s="229"/>
      <c r="G698" s="232"/>
      <c r="H698" s="284"/>
      <c r="I698" s="229"/>
      <c r="J698" s="229"/>
      <c r="K698" s="229"/>
      <c r="L698" s="233"/>
      <c r="M698" s="233"/>
      <c r="N698" s="233"/>
      <c r="O698" s="233"/>
      <c r="P698" s="233"/>
      <c r="Q698" s="233"/>
      <c r="R698" s="233"/>
      <c r="S698" s="233"/>
      <c r="T698" s="233"/>
      <c r="U698" s="233"/>
      <c r="V698" s="233"/>
    </row>
    <row r="699" spans="2:22" s="228" customFormat="1" x14ac:dyDescent="0.2">
      <c r="B699" s="229"/>
      <c r="C699" s="230"/>
      <c r="D699" s="231"/>
      <c r="E699" s="229"/>
      <c r="F699" s="229"/>
      <c r="G699" s="232"/>
      <c r="H699" s="284"/>
      <c r="I699" s="229"/>
      <c r="J699" s="229"/>
      <c r="K699" s="229"/>
      <c r="L699" s="233"/>
      <c r="M699" s="233"/>
      <c r="N699" s="233"/>
      <c r="O699" s="233"/>
      <c r="P699" s="233"/>
      <c r="Q699" s="233"/>
      <c r="R699" s="233"/>
      <c r="S699" s="233"/>
      <c r="T699" s="233"/>
      <c r="U699" s="233"/>
      <c r="V699" s="233"/>
    </row>
    <row r="700" spans="2:22" s="228" customFormat="1" x14ac:dyDescent="0.2">
      <c r="B700" s="229"/>
      <c r="C700" s="230"/>
      <c r="D700" s="231"/>
      <c r="E700" s="229"/>
      <c r="F700" s="229"/>
      <c r="G700" s="232"/>
      <c r="H700" s="284"/>
      <c r="I700" s="229"/>
      <c r="J700" s="229"/>
      <c r="K700" s="229"/>
      <c r="L700" s="233"/>
      <c r="M700" s="233"/>
      <c r="N700" s="233"/>
      <c r="O700" s="233"/>
      <c r="P700" s="233"/>
      <c r="Q700" s="233"/>
      <c r="R700" s="233"/>
      <c r="S700" s="233"/>
      <c r="T700" s="233"/>
      <c r="U700" s="233"/>
      <c r="V700" s="233"/>
    </row>
    <row r="701" spans="2:22" s="228" customFormat="1" x14ac:dyDescent="0.2">
      <c r="B701" s="229"/>
      <c r="C701" s="230"/>
      <c r="D701" s="231"/>
      <c r="E701" s="229"/>
      <c r="F701" s="229"/>
      <c r="G701" s="232"/>
      <c r="H701" s="284"/>
      <c r="I701" s="229"/>
      <c r="J701" s="229"/>
      <c r="K701" s="229"/>
      <c r="L701" s="233"/>
      <c r="M701" s="233"/>
      <c r="N701" s="233"/>
      <c r="O701" s="233"/>
      <c r="P701" s="233"/>
      <c r="Q701" s="233"/>
      <c r="R701" s="233"/>
      <c r="S701" s="233"/>
      <c r="T701" s="233"/>
      <c r="U701" s="233"/>
      <c r="V701" s="233"/>
    </row>
    <row r="702" spans="2:22" s="228" customFormat="1" x14ac:dyDescent="0.2">
      <c r="B702" s="229"/>
      <c r="C702" s="230"/>
      <c r="D702" s="231"/>
      <c r="E702" s="229"/>
      <c r="F702" s="229"/>
      <c r="G702" s="232"/>
      <c r="H702" s="284"/>
      <c r="I702" s="229"/>
      <c r="J702" s="229"/>
      <c r="K702" s="229"/>
      <c r="L702" s="233"/>
      <c r="M702" s="233"/>
      <c r="N702" s="233"/>
      <c r="O702" s="233"/>
      <c r="P702" s="233"/>
      <c r="Q702" s="233"/>
      <c r="R702" s="233"/>
      <c r="S702" s="233"/>
      <c r="T702" s="233"/>
      <c r="U702" s="233"/>
      <c r="V702" s="233"/>
    </row>
    <row r="703" spans="2:22" s="228" customFormat="1" x14ac:dyDescent="0.2">
      <c r="B703" s="229"/>
      <c r="C703" s="230"/>
      <c r="D703" s="231"/>
      <c r="E703" s="229"/>
      <c r="F703" s="229"/>
      <c r="G703" s="232"/>
      <c r="H703" s="284"/>
      <c r="I703" s="229"/>
      <c r="J703" s="229"/>
      <c r="K703" s="229"/>
      <c r="L703" s="233"/>
      <c r="M703" s="233"/>
      <c r="N703" s="233"/>
      <c r="O703" s="233"/>
      <c r="P703" s="233"/>
      <c r="Q703" s="233"/>
      <c r="R703" s="233"/>
      <c r="S703" s="233"/>
      <c r="T703" s="233"/>
      <c r="U703" s="233"/>
      <c r="V703" s="233"/>
    </row>
    <row r="704" spans="2:22" s="228" customFormat="1" x14ac:dyDescent="0.2">
      <c r="B704" s="229"/>
      <c r="C704" s="230"/>
      <c r="D704" s="231"/>
      <c r="E704" s="229"/>
      <c r="F704" s="229"/>
      <c r="G704" s="232"/>
      <c r="H704" s="284"/>
      <c r="I704" s="229"/>
      <c r="J704" s="229"/>
      <c r="K704" s="229"/>
      <c r="L704" s="233"/>
      <c r="M704" s="233"/>
      <c r="N704" s="233"/>
      <c r="O704" s="233"/>
      <c r="P704" s="233"/>
      <c r="Q704" s="233"/>
      <c r="R704" s="233"/>
      <c r="S704" s="233"/>
      <c r="T704" s="233"/>
      <c r="U704" s="233"/>
      <c r="V704" s="233"/>
    </row>
    <row r="705" spans="2:22" s="228" customFormat="1" x14ac:dyDescent="0.2">
      <c r="B705" s="229"/>
      <c r="C705" s="230"/>
      <c r="D705" s="231"/>
      <c r="E705" s="229"/>
      <c r="F705" s="229"/>
      <c r="G705" s="232"/>
      <c r="H705" s="284"/>
      <c r="I705" s="229"/>
      <c r="J705" s="229"/>
      <c r="K705" s="229"/>
      <c r="L705" s="233"/>
      <c r="M705" s="233"/>
      <c r="N705" s="233"/>
      <c r="O705" s="233"/>
      <c r="P705" s="233"/>
      <c r="Q705" s="233"/>
      <c r="R705" s="233"/>
      <c r="S705" s="233"/>
      <c r="T705" s="233"/>
      <c r="U705" s="233"/>
      <c r="V705" s="233"/>
    </row>
    <row r="706" spans="2:22" s="228" customFormat="1" x14ac:dyDescent="0.2">
      <c r="B706" s="229"/>
      <c r="C706" s="230"/>
      <c r="D706" s="231"/>
      <c r="E706" s="229"/>
      <c r="F706" s="229"/>
      <c r="G706" s="232"/>
      <c r="H706" s="284"/>
      <c r="I706" s="229"/>
      <c r="J706" s="229"/>
      <c r="K706" s="229"/>
      <c r="L706" s="233"/>
      <c r="M706" s="233"/>
      <c r="N706" s="233"/>
      <c r="O706" s="233"/>
      <c r="P706" s="233"/>
      <c r="Q706" s="233"/>
      <c r="R706" s="233"/>
      <c r="S706" s="233"/>
      <c r="T706" s="233"/>
      <c r="U706" s="233"/>
      <c r="V706" s="233"/>
    </row>
    <row r="707" spans="2:22" s="228" customFormat="1" x14ac:dyDescent="0.2">
      <c r="B707" s="229"/>
      <c r="C707" s="230"/>
      <c r="D707" s="231"/>
      <c r="E707" s="229"/>
      <c r="F707" s="229"/>
      <c r="G707" s="232"/>
      <c r="H707" s="284"/>
      <c r="I707" s="229"/>
      <c r="J707" s="229"/>
      <c r="K707" s="229"/>
      <c r="L707" s="233"/>
      <c r="M707" s="233"/>
      <c r="N707" s="233"/>
      <c r="O707" s="233"/>
      <c r="P707" s="233"/>
      <c r="Q707" s="233"/>
      <c r="R707" s="233"/>
      <c r="S707" s="233"/>
      <c r="T707" s="233"/>
      <c r="U707" s="233"/>
      <c r="V707" s="233"/>
    </row>
    <row r="708" spans="2:22" s="228" customFormat="1" x14ac:dyDescent="0.2">
      <c r="B708" s="229"/>
      <c r="C708" s="230"/>
      <c r="D708" s="231"/>
      <c r="E708" s="229"/>
      <c r="F708" s="229"/>
      <c r="G708" s="232"/>
      <c r="H708" s="284"/>
      <c r="I708" s="229"/>
      <c r="J708" s="229"/>
      <c r="K708" s="229"/>
      <c r="L708" s="233"/>
      <c r="M708" s="233"/>
      <c r="N708" s="233"/>
      <c r="O708" s="233"/>
      <c r="P708" s="233"/>
      <c r="Q708" s="233"/>
      <c r="R708" s="233"/>
      <c r="S708" s="233"/>
      <c r="T708" s="233"/>
      <c r="U708" s="233"/>
      <c r="V708" s="233"/>
    </row>
    <row r="709" spans="2:22" s="228" customFormat="1" x14ac:dyDescent="0.2">
      <c r="B709" s="229"/>
      <c r="C709" s="230"/>
      <c r="D709" s="231"/>
      <c r="E709" s="229"/>
      <c r="F709" s="229"/>
      <c r="G709" s="232"/>
      <c r="H709" s="284"/>
      <c r="I709" s="229"/>
      <c r="J709" s="229"/>
      <c r="K709" s="229"/>
      <c r="L709" s="233"/>
      <c r="M709" s="233"/>
      <c r="N709" s="233"/>
      <c r="O709" s="233"/>
      <c r="P709" s="233"/>
      <c r="Q709" s="233"/>
      <c r="R709" s="233"/>
      <c r="S709" s="233"/>
      <c r="T709" s="233"/>
      <c r="U709" s="233"/>
      <c r="V709" s="233"/>
    </row>
    <row r="710" spans="2:22" s="228" customFormat="1" x14ac:dyDescent="0.2">
      <c r="B710" s="229"/>
      <c r="C710" s="230"/>
      <c r="D710" s="231"/>
      <c r="E710" s="229"/>
      <c r="F710" s="229"/>
      <c r="G710" s="232"/>
      <c r="H710" s="284"/>
      <c r="I710" s="229"/>
      <c r="J710" s="229"/>
      <c r="K710" s="229"/>
      <c r="L710" s="233"/>
      <c r="M710" s="233"/>
      <c r="N710" s="233"/>
      <c r="O710" s="233"/>
      <c r="P710" s="233"/>
      <c r="Q710" s="233"/>
      <c r="R710" s="233"/>
      <c r="S710" s="233"/>
      <c r="T710" s="233"/>
      <c r="U710" s="233"/>
      <c r="V710" s="233"/>
    </row>
    <row r="711" spans="2:22" s="228" customFormat="1" x14ac:dyDescent="0.2">
      <c r="B711" s="229"/>
      <c r="C711" s="230"/>
      <c r="D711" s="231"/>
      <c r="E711" s="229"/>
      <c r="F711" s="229"/>
      <c r="G711" s="232"/>
      <c r="H711" s="284"/>
      <c r="I711" s="229"/>
      <c r="J711" s="229"/>
      <c r="K711" s="229"/>
      <c r="L711" s="233"/>
      <c r="M711" s="233"/>
      <c r="N711" s="233"/>
      <c r="O711" s="233"/>
      <c r="P711" s="233"/>
      <c r="Q711" s="233"/>
      <c r="R711" s="233"/>
      <c r="S711" s="233"/>
      <c r="T711" s="233"/>
      <c r="U711" s="233"/>
      <c r="V711" s="233"/>
    </row>
    <row r="712" spans="2:22" s="228" customFormat="1" x14ac:dyDescent="0.2">
      <c r="B712" s="229"/>
      <c r="C712" s="230"/>
      <c r="D712" s="231"/>
      <c r="E712" s="229"/>
      <c r="F712" s="229"/>
      <c r="G712" s="232"/>
      <c r="H712" s="284"/>
      <c r="I712" s="229"/>
      <c r="J712" s="229"/>
      <c r="K712" s="229"/>
      <c r="L712" s="233"/>
      <c r="M712" s="233"/>
      <c r="N712" s="233"/>
      <c r="O712" s="233"/>
      <c r="P712" s="233"/>
      <c r="Q712" s="233"/>
      <c r="R712" s="233"/>
      <c r="S712" s="233"/>
      <c r="T712" s="233"/>
      <c r="U712" s="233"/>
      <c r="V712" s="233"/>
    </row>
    <row r="713" spans="2:22" s="228" customFormat="1" x14ac:dyDescent="0.2">
      <c r="B713" s="229"/>
      <c r="C713" s="230"/>
      <c r="D713" s="231"/>
      <c r="E713" s="229"/>
      <c r="F713" s="229"/>
      <c r="G713" s="232"/>
      <c r="H713" s="284"/>
      <c r="I713" s="229"/>
      <c r="J713" s="229"/>
      <c r="K713" s="229"/>
      <c r="L713" s="233"/>
      <c r="M713" s="233"/>
      <c r="N713" s="233"/>
      <c r="O713" s="233"/>
      <c r="P713" s="233"/>
      <c r="Q713" s="233"/>
      <c r="R713" s="233"/>
      <c r="S713" s="233"/>
      <c r="T713" s="233"/>
      <c r="U713" s="233"/>
      <c r="V713" s="233"/>
    </row>
    <row r="714" spans="2:22" s="228" customFormat="1" x14ac:dyDescent="0.2">
      <c r="B714" s="229"/>
      <c r="C714" s="230"/>
      <c r="D714" s="231"/>
      <c r="E714" s="229"/>
      <c r="F714" s="229"/>
      <c r="G714" s="232"/>
      <c r="H714" s="284"/>
      <c r="I714" s="229"/>
      <c r="J714" s="229"/>
      <c r="K714" s="229"/>
      <c r="L714" s="233"/>
      <c r="M714" s="233"/>
      <c r="N714" s="233"/>
      <c r="O714" s="233"/>
      <c r="P714" s="233"/>
      <c r="Q714" s="233"/>
      <c r="R714" s="233"/>
      <c r="S714" s="233"/>
      <c r="T714" s="233"/>
      <c r="U714" s="233"/>
      <c r="V714" s="233"/>
    </row>
    <row r="715" spans="2:22" s="228" customFormat="1" x14ac:dyDescent="0.2">
      <c r="B715" s="229"/>
      <c r="C715" s="230"/>
      <c r="D715" s="231"/>
      <c r="E715" s="229"/>
      <c r="F715" s="229"/>
      <c r="G715" s="232"/>
      <c r="H715" s="284"/>
      <c r="I715" s="229"/>
      <c r="J715" s="229"/>
      <c r="K715" s="229"/>
      <c r="L715" s="233"/>
      <c r="M715" s="233"/>
      <c r="N715" s="233"/>
      <c r="O715" s="233"/>
      <c r="P715" s="233"/>
      <c r="Q715" s="233"/>
      <c r="R715" s="233"/>
      <c r="S715" s="233"/>
      <c r="T715" s="233"/>
      <c r="U715" s="233"/>
      <c r="V715" s="233"/>
    </row>
    <row r="716" spans="2:22" s="228" customFormat="1" x14ac:dyDescent="0.2">
      <c r="B716" s="229"/>
      <c r="C716" s="230"/>
      <c r="D716" s="231"/>
      <c r="E716" s="229"/>
      <c r="F716" s="229"/>
      <c r="G716" s="232"/>
      <c r="H716" s="284"/>
      <c r="I716" s="229"/>
      <c r="J716" s="229"/>
      <c r="K716" s="229"/>
      <c r="L716" s="233"/>
      <c r="M716" s="233"/>
      <c r="N716" s="233"/>
      <c r="O716" s="233"/>
      <c r="P716" s="233"/>
      <c r="Q716" s="233"/>
      <c r="R716" s="233"/>
      <c r="S716" s="233"/>
      <c r="T716" s="233"/>
      <c r="U716" s="233"/>
      <c r="V716" s="233"/>
    </row>
    <row r="717" spans="2:22" s="228" customFormat="1" x14ac:dyDescent="0.2">
      <c r="B717" s="229"/>
      <c r="C717" s="230"/>
      <c r="D717" s="231"/>
      <c r="E717" s="229"/>
      <c r="F717" s="229"/>
      <c r="G717" s="232"/>
      <c r="H717" s="284"/>
      <c r="I717" s="229"/>
      <c r="J717" s="229"/>
      <c r="K717" s="229"/>
      <c r="L717" s="233"/>
      <c r="M717" s="233"/>
      <c r="N717" s="233"/>
      <c r="O717" s="233"/>
      <c r="P717" s="233"/>
      <c r="Q717" s="233"/>
      <c r="R717" s="233"/>
      <c r="S717" s="233"/>
      <c r="T717" s="233"/>
      <c r="U717" s="233"/>
      <c r="V717" s="233"/>
    </row>
    <row r="718" spans="2:22" s="228" customFormat="1" x14ac:dyDescent="0.2">
      <c r="B718" s="229"/>
      <c r="C718" s="230"/>
      <c r="D718" s="231"/>
      <c r="E718" s="229"/>
      <c r="F718" s="229"/>
      <c r="G718" s="232"/>
      <c r="H718" s="284"/>
      <c r="I718" s="229"/>
      <c r="J718" s="229"/>
      <c r="K718" s="229"/>
      <c r="L718" s="233"/>
      <c r="M718" s="233"/>
      <c r="N718" s="233"/>
      <c r="O718" s="233"/>
      <c r="P718" s="233"/>
      <c r="Q718" s="233"/>
      <c r="R718" s="233"/>
      <c r="S718" s="233"/>
      <c r="T718" s="233"/>
      <c r="U718" s="233"/>
      <c r="V718" s="233"/>
    </row>
    <row r="719" spans="2:22" s="228" customFormat="1" x14ac:dyDescent="0.2">
      <c r="B719" s="229"/>
      <c r="C719" s="230"/>
      <c r="D719" s="231"/>
      <c r="E719" s="229"/>
      <c r="F719" s="229"/>
      <c r="G719" s="232"/>
      <c r="H719" s="284"/>
      <c r="I719" s="229"/>
      <c r="J719" s="229"/>
      <c r="K719" s="229"/>
      <c r="L719" s="233"/>
      <c r="M719" s="233"/>
      <c r="N719" s="233"/>
      <c r="O719" s="233"/>
      <c r="P719" s="233"/>
      <c r="Q719" s="233"/>
      <c r="R719" s="233"/>
      <c r="S719" s="233"/>
      <c r="T719" s="233"/>
      <c r="U719" s="233"/>
      <c r="V719" s="233"/>
    </row>
    <row r="720" spans="2:22" s="228" customFormat="1" x14ac:dyDescent="0.2">
      <c r="B720" s="229"/>
      <c r="C720" s="230"/>
      <c r="D720" s="231"/>
      <c r="E720" s="229"/>
      <c r="F720" s="229"/>
      <c r="G720" s="232"/>
      <c r="H720" s="284"/>
      <c r="I720" s="229"/>
      <c r="J720" s="229"/>
      <c r="K720" s="229"/>
      <c r="L720" s="233"/>
      <c r="M720" s="233"/>
      <c r="N720" s="233"/>
      <c r="O720" s="233"/>
      <c r="P720" s="233"/>
      <c r="Q720" s="233"/>
      <c r="R720" s="233"/>
      <c r="S720" s="233"/>
      <c r="T720" s="233"/>
      <c r="U720" s="233"/>
      <c r="V720" s="233"/>
    </row>
    <row r="721" spans="2:22" s="228" customFormat="1" x14ac:dyDescent="0.2">
      <c r="B721" s="229"/>
      <c r="C721" s="230"/>
      <c r="D721" s="231"/>
      <c r="E721" s="229"/>
      <c r="F721" s="229"/>
      <c r="G721" s="232"/>
      <c r="H721" s="284"/>
      <c r="I721" s="229"/>
      <c r="J721" s="229"/>
      <c r="K721" s="229"/>
      <c r="L721" s="233"/>
      <c r="M721" s="233"/>
      <c r="N721" s="233"/>
      <c r="O721" s="233"/>
      <c r="P721" s="233"/>
      <c r="Q721" s="233"/>
      <c r="R721" s="233"/>
      <c r="S721" s="233"/>
      <c r="T721" s="233"/>
      <c r="U721" s="233"/>
      <c r="V721" s="233"/>
    </row>
    <row r="722" spans="2:22" s="228" customFormat="1" x14ac:dyDescent="0.2">
      <c r="B722" s="229"/>
      <c r="C722" s="230"/>
      <c r="D722" s="231"/>
      <c r="E722" s="229"/>
      <c r="F722" s="229"/>
      <c r="G722" s="232"/>
      <c r="H722" s="284"/>
      <c r="I722" s="229"/>
      <c r="J722" s="229"/>
      <c r="K722" s="229"/>
      <c r="L722" s="233"/>
      <c r="M722" s="233"/>
      <c r="N722" s="233"/>
      <c r="O722" s="233"/>
      <c r="P722" s="233"/>
      <c r="Q722" s="233"/>
      <c r="R722" s="233"/>
      <c r="S722" s="233"/>
      <c r="T722" s="233"/>
      <c r="U722" s="233"/>
      <c r="V722" s="233"/>
    </row>
    <row r="723" spans="2:22" s="228" customFormat="1" x14ac:dyDescent="0.2">
      <c r="B723" s="229"/>
      <c r="C723" s="230"/>
      <c r="D723" s="231"/>
      <c r="E723" s="229"/>
      <c r="F723" s="229"/>
      <c r="G723" s="232"/>
      <c r="H723" s="284"/>
      <c r="I723" s="229"/>
      <c r="J723" s="229"/>
      <c r="K723" s="229"/>
      <c r="L723" s="233"/>
      <c r="M723" s="233"/>
      <c r="N723" s="233"/>
      <c r="O723" s="233"/>
      <c r="P723" s="233"/>
      <c r="Q723" s="233"/>
      <c r="R723" s="233"/>
      <c r="S723" s="233"/>
      <c r="T723" s="233"/>
      <c r="U723" s="233"/>
      <c r="V723" s="233"/>
    </row>
    <row r="724" spans="2:22" s="228" customFormat="1" x14ac:dyDescent="0.2">
      <c r="B724" s="229"/>
      <c r="C724" s="230"/>
      <c r="D724" s="231"/>
      <c r="E724" s="229"/>
      <c r="F724" s="229"/>
      <c r="G724" s="232"/>
      <c r="H724" s="284"/>
      <c r="I724" s="229"/>
      <c r="J724" s="229"/>
      <c r="K724" s="229"/>
      <c r="L724" s="233"/>
      <c r="M724" s="233"/>
      <c r="N724" s="233"/>
      <c r="O724" s="233"/>
      <c r="P724" s="233"/>
      <c r="Q724" s="233"/>
      <c r="R724" s="233"/>
      <c r="S724" s="233"/>
      <c r="T724" s="233"/>
      <c r="U724" s="233"/>
      <c r="V724" s="233"/>
    </row>
    <row r="725" spans="2:22" s="228" customFormat="1" x14ac:dyDescent="0.2">
      <c r="B725" s="229"/>
      <c r="C725" s="230"/>
      <c r="D725" s="231"/>
      <c r="E725" s="229"/>
      <c r="F725" s="229"/>
      <c r="G725" s="232"/>
      <c r="H725" s="284"/>
      <c r="I725" s="229"/>
      <c r="J725" s="229"/>
      <c r="K725" s="229"/>
      <c r="L725" s="233"/>
      <c r="M725" s="233"/>
      <c r="N725" s="233"/>
      <c r="O725" s="233"/>
      <c r="P725" s="233"/>
      <c r="Q725" s="233"/>
      <c r="R725" s="233"/>
      <c r="S725" s="233"/>
      <c r="T725" s="233"/>
      <c r="U725" s="233"/>
      <c r="V725" s="233"/>
    </row>
    <row r="726" spans="2:22" s="228" customFormat="1" x14ac:dyDescent="0.2">
      <c r="B726" s="229"/>
      <c r="C726" s="230"/>
      <c r="D726" s="231"/>
      <c r="E726" s="229"/>
      <c r="F726" s="229"/>
      <c r="G726" s="232"/>
      <c r="H726" s="284"/>
      <c r="I726" s="229"/>
      <c r="J726" s="229"/>
      <c r="K726" s="229"/>
      <c r="L726" s="233"/>
      <c r="M726" s="233"/>
      <c r="N726" s="233"/>
      <c r="O726" s="233"/>
      <c r="P726" s="233"/>
      <c r="Q726" s="233"/>
      <c r="R726" s="233"/>
      <c r="S726" s="233"/>
      <c r="T726" s="233"/>
      <c r="U726" s="233"/>
      <c r="V726" s="233"/>
    </row>
    <row r="727" spans="2:22" s="228" customFormat="1" x14ac:dyDescent="0.2">
      <c r="B727" s="229"/>
      <c r="C727" s="230"/>
      <c r="D727" s="231"/>
      <c r="E727" s="229"/>
      <c r="F727" s="229"/>
      <c r="G727" s="232"/>
      <c r="H727" s="284"/>
      <c r="I727" s="229"/>
      <c r="J727" s="229"/>
      <c r="K727" s="229"/>
      <c r="L727" s="233"/>
      <c r="M727" s="233"/>
      <c r="N727" s="233"/>
      <c r="O727" s="233"/>
      <c r="P727" s="233"/>
      <c r="Q727" s="233"/>
      <c r="R727" s="233"/>
      <c r="S727" s="233"/>
      <c r="T727" s="233"/>
      <c r="U727" s="233"/>
      <c r="V727" s="233"/>
    </row>
    <row r="728" spans="2:22" s="228" customFormat="1" x14ac:dyDescent="0.2">
      <c r="B728" s="229"/>
      <c r="C728" s="230"/>
      <c r="D728" s="231"/>
      <c r="E728" s="229"/>
      <c r="F728" s="229"/>
      <c r="G728" s="232"/>
      <c r="H728" s="284"/>
      <c r="I728" s="229"/>
      <c r="J728" s="229"/>
      <c r="K728" s="229"/>
      <c r="L728" s="233"/>
      <c r="M728" s="233"/>
      <c r="N728" s="233"/>
      <c r="O728" s="233"/>
      <c r="P728" s="233"/>
      <c r="Q728" s="233"/>
      <c r="R728" s="233"/>
      <c r="S728" s="233"/>
      <c r="T728" s="233"/>
      <c r="U728" s="233"/>
      <c r="V728" s="233"/>
    </row>
    <row r="729" spans="2:22" s="228" customFormat="1" x14ac:dyDescent="0.2">
      <c r="B729" s="229"/>
      <c r="C729" s="230"/>
      <c r="D729" s="231"/>
      <c r="E729" s="229"/>
      <c r="F729" s="229"/>
      <c r="G729" s="232"/>
      <c r="H729" s="284"/>
      <c r="I729" s="229"/>
      <c r="J729" s="229"/>
      <c r="K729" s="229"/>
      <c r="L729" s="233"/>
      <c r="M729" s="233"/>
      <c r="N729" s="233"/>
      <c r="O729" s="233"/>
      <c r="P729" s="233"/>
      <c r="Q729" s="233"/>
      <c r="R729" s="233"/>
      <c r="S729" s="233"/>
      <c r="T729" s="233"/>
      <c r="U729" s="233"/>
      <c r="V729" s="233"/>
    </row>
    <row r="730" spans="2:22" s="228" customFormat="1" x14ac:dyDescent="0.2">
      <c r="B730" s="229"/>
      <c r="C730" s="230"/>
      <c r="D730" s="231"/>
      <c r="E730" s="229"/>
      <c r="F730" s="229"/>
      <c r="G730" s="232"/>
      <c r="H730" s="284"/>
      <c r="I730" s="229"/>
      <c r="J730" s="229"/>
      <c r="K730" s="229"/>
      <c r="L730" s="233"/>
      <c r="M730" s="233"/>
      <c r="N730" s="233"/>
      <c r="O730" s="233"/>
      <c r="P730" s="233"/>
      <c r="Q730" s="233"/>
      <c r="R730" s="233"/>
      <c r="S730" s="233"/>
      <c r="T730" s="233"/>
      <c r="U730" s="233"/>
      <c r="V730" s="233"/>
    </row>
    <row r="731" spans="2:22" s="228" customFormat="1" x14ac:dyDescent="0.2">
      <c r="B731" s="229"/>
      <c r="C731" s="230"/>
      <c r="D731" s="231"/>
      <c r="E731" s="229"/>
      <c r="F731" s="229"/>
      <c r="G731" s="232"/>
      <c r="H731" s="284"/>
      <c r="I731" s="229"/>
      <c r="J731" s="229"/>
      <c r="K731" s="229"/>
      <c r="L731" s="233"/>
      <c r="M731" s="233"/>
      <c r="N731" s="233"/>
      <c r="O731" s="233"/>
      <c r="P731" s="233"/>
      <c r="Q731" s="233"/>
      <c r="R731" s="233"/>
      <c r="S731" s="233"/>
      <c r="T731" s="233"/>
      <c r="U731" s="233"/>
      <c r="V731" s="233"/>
    </row>
    <row r="732" spans="2:22" s="228" customFormat="1" x14ac:dyDescent="0.2">
      <c r="B732" s="229"/>
      <c r="C732" s="230"/>
      <c r="D732" s="231"/>
      <c r="E732" s="229"/>
      <c r="F732" s="229"/>
      <c r="G732" s="232"/>
      <c r="H732" s="284"/>
      <c r="I732" s="229"/>
      <c r="J732" s="229"/>
      <c r="K732" s="229"/>
      <c r="L732" s="233"/>
      <c r="M732" s="233"/>
      <c r="N732" s="233"/>
      <c r="O732" s="233"/>
      <c r="P732" s="233"/>
      <c r="Q732" s="233"/>
      <c r="R732" s="233"/>
      <c r="S732" s="233"/>
      <c r="T732" s="233"/>
      <c r="U732" s="233"/>
      <c r="V732" s="233"/>
    </row>
    <row r="733" spans="2:22" s="228" customFormat="1" x14ac:dyDescent="0.2">
      <c r="B733" s="229"/>
      <c r="C733" s="230"/>
      <c r="D733" s="231"/>
      <c r="E733" s="229"/>
      <c r="F733" s="229"/>
      <c r="G733" s="232"/>
      <c r="H733" s="284"/>
      <c r="I733" s="229"/>
      <c r="J733" s="229"/>
      <c r="K733" s="229"/>
      <c r="L733" s="233"/>
      <c r="M733" s="233"/>
      <c r="N733" s="233"/>
      <c r="O733" s="233"/>
      <c r="P733" s="233"/>
      <c r="Q733" s="233"/>
      <c r="R733" s="233"/>
      <c r="S733" s="233"/>
      <c r="T733" s="233"/>
      <c r="U733" s="233"/>
      <c r="V733" s="233"/>
    </row>
    <row r="734" spans="2:22" s="228" customFormat="1" x14ac:dyDescent="0.2">
      <c r="B734" s="229"/>
      <c r="C734" s="230"/>
      <c r="D734" s="231"/>
      <c r="E734" s="229"/>
      <c r="F734" s="229"/>
      <c r="G734" s="232"/>
      <c r="H734" s="284"/>
      <c r="I734" s="229"/>
      <c r="J734" s="229"/>
      <c r="K734" s="229"/>
      <c r="L734" s="233"/>
      <c r="M734" s="233"/>
      <c r="N734" s="233"/>
      <c r="O734" s="233"/>
      <c r="P734" s="233"/>
      <c r="Q734" s="233"/>
      <c r="R734" s="233"/>
      <c r="S734" s="233"/>
      <c r="T734" s="233"/>
      <c r="U734" s="233"/>
      <c r="V734" s="233"/>
    </row>
    <row r="735" spans="2:22" s="228" customFormat="1" x14ac:dyDescent="0.2">
      <c r="B735" s="229"/>
      <c r="C735" s="230"/>
      <c r="D735" s="231"/>
      <c r="E735" s="229"/>
      <c r="F735" s="229"/>
      <c r="G735" s="232"/>
      <c r="H735" s="284"/>
      <c r="I735" s="229"/>
      <c r="J735" s="229"/>
      <c r="K735" s="229"/>
      <c r="L735" s="233"/>
      <c r="M735" s="233"/>
      <c r="N735" s="233"/>
      <c r="O735" s="233"/>
      <c r="P735" s="233"/>
      <c r="Q735" s="233"/>
      <c r="R735" s="233"/>
      <c r="S735" s="233"/>
      <c r="T735" s="233"/>
      <c r="U735" s="233"/>
      <c r="V735" s="233"/>
    </row>
    <row r="736" spans="2:22" s="228" customFormat="1" x14ac:dyDescent="0.2">
      <c r="B736" s="229"/>
      <c r="C736" s="230"/>
      <c r="D736" s="231"/>
      <c r="E736" s="229"/>
      <c r="F736" s="229"/>
      <c r="G736" s="232"/>
      <c r="H736" s="284"/>
      <c r="I736" s="229"/>
      <c r="J736" s="229"/>
      <c r="K736" s="229"/>
      <c r="L736" s="233"/>
      <c r="M736" s="233"/>
      <c r="N736" s="233"/>
      <c r="O736" s="233"/>
      <c r="P736" s="233"/>
      <c r="Q736" s="233"/>
      <c r="R736" s="233"/>
      <c r="S736" s="233"/>
      <c r="T736" s="233"/>
      <c r="U736" s="233"/>
      <c r="V736" s="233"/>
    </row>
    <row r="737" spans="2:22" s="228" customFormat="1" x14ac:dyDescent="0.2">
      <c r="B737" s="229"/>
      <c r="C737" s="230"/>
      <c r="D737" s="231"/>
      <c r="E737" s="229"/>
      <c r="F737" s="229"/>
      <c r="G737" s="232"/>
      <c r="H737" s="284"/>
      <c r="I737" s="229"/>
      <c r="J737" s="229"/>
      <c r="K737" s="229"/>
      <c r="L737" s="233"/>
      <c r="M737" s="233"/>
      <c r="N737" s="233"/>
      <c r="O737" s="233"/>
      <c r="P737" s="233"/>
      <c r="Q737" s="233"/>
      <c r="R737" s="233"/>
      <c r="S737" s="233"/>
      <c r="T737" s="233"/>
      <c r="U737" s="233"/>
      <c r="V737" s="233"/>
    </row>
    <row r="738" spans="2:22" s="228" customFormat="1" x14ac:dyDescent="0.2">
      <c r="B738" s="229"/>
      <c r="C738" s="230"/>
      <c r="D738" s="231"/>
      <c r="E738" s="229"/>
      <c r="F738" s="229"/>
      <c r="G738" s="232"/>
      <c r="H738" s="284"/>
      <c r="I738" s="229"/>
      <c r="J738" s="229"/>
      <c r="K738" s="229"/>
      <c r="L738" s="233"/>
      <c r="M738" s="233"/>
      <c r="N738" s="233"/>
      <c r="O738" s="233"/>
      <c r="P738" s="233"/>
      <c r="Q738" s="233"/>
      <c r="R738" s="233"/>
      <c r="S738" s="233"/>
      <c r="T738" s="233"/>
      <c r="U738" s="233"/>
      <c r="V738" s="233"/>
    </row>
    <row r="739" spans="2:22" s="228" customFormat="1" x14ac:dyDescent="0.2">
      <c r="B739" s="229"/>
      <c r="C739" s="230"/>
      <c r="D739" s="231"/>
      <c r="E739" s="229"/>
      <c r="F739" s="229"/>
      <c r="G739" s="232"/>
      <c r="H739" s="284"/>
      <c r="I739" s="229"/>
      <c r="J739" s="229"/>
      <c r="K739" s="229"/>
      <c r="L739" s="233"/>
      <c r="M739" s="233"/>
      <c r="N739" s="233"/>
      <c r="O739" s="233"/>
      <c r="P739" s="233"/>
      <c r="Q739" s="233"/>
      <c r="R739" s="233"/>
      <c r="S739" s="233"/>
      <c r="T739" s="233"/>
      <c r="U739" s="233"/>
      <c r="V739" s="233"/>
    </row>
    <row r="740" spans="2:22" s="228" customFormat="1" x14ac:dyDescent="0.2">
      <c r="B740" s="229"/>
      <c r="C740" s="230"/>
      <c r="D740" s="231"/>
      <c r="E740" s="229"/>
      <c r="F740" s="229"/>
      <c r="G740" s="232"/>
      <c r="H740" s="284"/>
      <c r="I740" s="229"/>
      <c r="J740" s="229"/>
      <c r="K740" s="229"/>
      <c r="L740" s="233"/>
      <c r="M740" s="233"/>
      <c r="N740" s="233"/>
      <c r="O740" s="233"/>
      <c r="P740" s="233"/>
      <c r="Q740" s="233"/>
      <c r="R740" s="233"/>
      <c r="S740" s="233"/>
      <c r="T740" s="233"/>
      <c r="U740" s="233"/>
      <c r="V740" s="233"/>
    </row>
    <row r="741" spans="2:22" s="228" customFormat="1" x14ac:dyDescent="0.2">
      <c r="B741" s="229"/>
      <c r="C741" s="230"/>
      <c r="D741" s="231"/>
      <c r="E741" s="229"/>
      <c r="F741" s="229"/>
      <c r="G741" s="232"/>
      <c r="H741" s="284"/>
      <c r="I741" s="229"/>
      <c r="J741" s="229"/>
      <c r="K741" s="229"/>
      <c r="L741" s="233"/>
      <c r="M741" s="233"/>
      <c r="N741" s="233"/>
      <c r="O741" s="233"/>
      <c r="P741" s="233"/>
      <c r="Q741" s="233"/>
      <c r="R741" s="233"/>
      <c r="S741" s="233"/>
      <c r="T741" s="233"/>
      <c r="U741" s="233"/>
      <c r="V741" s="233"/>
    </row>
    <row r="742" spans="2:22" s="228" customFormat="1" x14ac:dyDescent="0.2">
      <c r="B742" s="229"/>
      <c r="C742" s="230"/>
      <c r="D742" s="231"/>
      <c r="E742" s="229"/>
      <c r="F742" s="229"/>
      <c r="G742" s="232"/>
      <c r="H742" s="284"/>
      <c r="I742" s="229"/>
      <c r="J742" s="229"/>
      <c r="K742" s="229"/>
      <c r="L742" s="233"/>
      <c r="M742" s="233"/>
      <c r="N742" s="233"/>
      <c r="O742" s="233"/>
      <c r="P742" s="233"/>
      <c r="Q742" s="233"/>
      <c r="R742" s="233"/>
      <c r="S742" s="233"/>
      <c r="T742" s="233"/>
      <c r="U742" s="233"/>
      <c r="V742" s="233"/>
    </row>
    <row r="743" spans="2:22" s="228" customFormat="1" x14ac:dyDescent="0.2">
      <c r="B743" s="229"/>
      <c r="C743" s="230"/>
      <c r="D743" s="231"/>
      <c r="E743" s="229"/>
      <c r="F743" s="229"/>
      <c r="G743" s="232"/>
      <c r="H743" s="284"/>
      <c r="I743" s="229"/>
      <c r="J743" s="229"/>
      <c r="K743" s="229"/>
      <c r="L743" s="233"/>
      <c r="M743" s="233"/>
      <c r="N743" s="233"/>
      <c r="O743" s="233"/>
      <c r="P743" s="233"/>
      <c r="Q743" s="233"/>
      <c r="R743" s="233"/>
      <c r="S743" s="233"/>
      <c r="T743" s="233"/>
      <c r="U743" s="233"/>
      <c r="V743" s="233"/>
    </row>
    <row r="744" spans="2:22" s="228" customFormat="1" x14ac:dyDescent="0.2">
      <c r="B744" s="229"/>
      <c r="C744" s="230"/>
      <c r="D744" s="231"/>
      <c r="E744" s="229"/>
      <c r="F744" s="229"/>
      <c r="G744" s="232"/>
      <c r="H744" s="284"/>
      <c r="I744" s="229"/>
      <c r="J744" s="229"/>
      <c r="K744" s="229"/>
      <c r="L744" s="233"/>
      <c r="M744" s="233"/>
      <c r="N744" s="233"/>
      <c r="O744" s="233"/>
      <c r="P744" s="233"/>
      <c r="Q744" s="233"/>
      <c r="R744" s="233"/>
      <c r="S744" s="233"/>
      <c r="T744" s="233"/>
      <c r="U744" s="233"/>
      <c r="V744" s="233"/>
    </row>
    <row r="745" spans="2:22" s="228" customFormat="1" x14ac:dyDescent="0.2">
      <c r="B745" s="229"/>
      <c r="C745" s="230"/>
      <c r="D745" s="231"/>
      <c r="E745" s="229"/>
      <c r="F745" s="229"/>
      <c r="G745" s="232"/>
      <c r="H745" s="284"/>
      <c r="I745" s="229"/>
      <c r="J745" s="229"/>
      <c r="K745" s="229"/>
      <c r="L745" s="233"/>
      <c r="M745" s="233"/>
      <c r="N745" s="233"/>
      <c r="O745" s="233"/>
      <c r="P745" s="233"/>
      <c r="Q745" s="233"/>
      <c r="R745" s="233"/>
      <c r="S745" s="233"/>
      <c r="T745" s="233"/>
      <c r="U745" s="233"/>
      <c r="V745" s="233"/>
    </row>
    <row r="746" spans="2:22" s="228" customFormat="1" x14ac:dyDescent="0.2">
      <c r="B746" s="229"/>
      <c r="C746" s="230"/>
      <c r="D746" s="231"/>
      <c r="E746" s="229"/>
      <c r="F746" s="229"/>
      <c r="G746" s="232"/>
      <c r="H746" s="284"/>
      <c r="I746" s="229"/>
      <c r="J746" s="229"/>
      <c r="K746" s="229"/>
      <c r="L746" s="233"/>
      <c r="M746" s="233"/>
      <c r="N746" s="233"/>
      <c r="O746" s="233"/>
      <c r="P746" s="233"/>
      <c r="Q746" s="233"/>
      <c r="R746" s="233"/>
      <c r="S746" s="233"/>
      <c r="T746" s="233"/>
      <c r="U746" s="233"/>
      <c r="V746" s="233"/>
    </row>
    <row r="747" spans="2:22" s="228" customFormat="1" x14ac:dyDescent="0.2">
      <c r="B747" s="229"/>
      <c r="C747" s="230"/>
      <c r="D747" s="231"/>
      <c r="E747" s="229"/>
      <c r="F747" s="229"/>
      <c r="G747" s="232"/>
      <c r="H747" s="284"/>
      <c r="I747" s="229"/>
      <c r="J747" s="229"/>
      <c r="K747" s="229"/>
      <c r="L747" s="233"/>
      <c r="M747" s="233"/>
      <c r="N747" s="233"/>
      <c r="O747" s="233"/>
      <c r="P747" s="233"/>
      <c r="Q747" s="233"/>
      <c r="R747" s="233"/>
      <c r="S747" s="233"/>
      <c r="T747" s="233"/>
      <c r="U747" s="233"/>
      <c r="V747" s="233"/>
    </row>
    <row r="748" spans="2:22" s="228" customFormat="1" x14ac:dyDescent="0.2">
      <c r="B748" s="229"/>
      <c r="C748" s="230"/>
      <c r="D748" s="231"/>
      <c r="E748" s="229"/>
      <c r="F748" s="229"/>
      <c r="G748" s="232"/>
      <c r="H748" s="284"/>
      <c r="I748" s="229"/>
      <c r="J748" s="229"/>
      <c r="K748" s="229"/>
      <c r="L748" s="233"/>
      <c r="M748" s="233"/>
      <c r="N748" s="233"/>
      <c r="O748" s="233"/>
      <c r="P748" s="233"/>
      <c r="Q748" s="233"/>
      <c r="R748" s="233"/>
      <c r="S748" s="233"/>
      <c r="T748" s="233"/>
      <c r="U748" s="233"/>
      <c r="V748" s="233"/>
    </row>
    <row r="749" spans="2:22" s="228" customFormat="1" x14ac:dyDescent="0.2">
      <c r="B749" s="229"/>
      <c r="C749" s="230"/>
      <c r="D749" s="231"/>
      <c r="E749" s="229"/>
      <c r="F749" s="229"/>
      <c r="G749" s="232"/>
      <c r="H749" s="284"/>
      <c r="I749" s="229"/>
      <c r="J749" s="229"/>
      <c r="K749" s="229"/>
      <c r="L749" s="233"/>
      <c r="M749" s="233"/>
      <c r="N749" s="233"/>
      <c r="O749" s="233"/>
      <c r="P749" s="233"/>
      <c r="Q749" s="233"/>
      <c r="R749" s="233"/>
      <c r="S749" s="233"/>
      <c r="T749" s="233"/>
      <c r="U749" s="233"/>
      <c r="V749" s="233"/>
    </row>
    <row r="750" spans="2:22" s="228" customFormat="1" x14ac:dyDescent="0.2">
      <c r="B750" s="229"/>
      <c r="C750" s="230"/>
      <c r="D750" s="231"/>
      <c r="E750" s="229"/>
      <c r="F750" s="229"/>
      <c r="G750" s="232"/>
      <c r="H750" s="284"/>
      <c r="I750" s="229"/>
      <c r="J750" s="229"/>
      <c r="K750" s="229"/>
      <c r="L750" s="233"/>
      <c r="M750" s="233"/>
      <c r="N750" s="233"/>
      <c r="O750" s="233"/>
      <c r="P750" s="233"/>
      <c r="Q750" s="233"/>
      <c r="R750" s="233"/>
      <c r="S750" s="233"/>
      <c r="T750" s="233"/>
      <c r="U750" s="233"/>
      <c r="V750" s="233"/>
    </row>
    <row r="751" spans="2:22" s="228" customFormat="1" x14ac:dyDescent="0.2">
      <c r="B751" s="229"/>
      <c r="C751" s="230"/>
      <c r="D751" s="231"/>
      <c r="E751" s="229"/>
      <c r="F751" s="229"/>
      <c r="G751" s="232"/>
      <c r="H751" s="284"/>
      <c r="I751" s="229"/>
      <c r="J751" s="229"/>
      <c r="K751" s="229"/>
      <c r="L751" s="233"/>
      <c r="M751" s="233"/>
      <c r="N751" s="233"/>
      <c r="O751" s="233"/>
      <c r="P751" s="233"/>
      <c r="Q751" s="233"/>
      <c r="R751" s="233"/>
      <c r="S751" s="233"/>
      <c r="T751" s="233"/>
      <c r="U751" s="233"/>
      <c r="V751" s="233"/>
    </row>
    <row r="752" spans="2:22" s="228" customFormat="1" x14ac:dyDescent="0.2">
      <c r="B752" s="229"/>
      <c r="C752" s="230"/>
      <c r="D752" s="231"/>
      <c r="E752" s="229"/>
      <c r="F752" s="229"/>
      <c r="G752" s="232"/>
      <c r="H752" s="284"/>
      <c r="I752" s="229"/>
      <c r="J752" s="229"/>
      <c r="K752" s="229"/>
      <c r="L752" s="233"/>
      <c r="M752" s="233"/>
      <c r="N752" s="233"/>
      <c r="O752" s="233"/>
      <c r="P752" s="233"/>
      <c r="Q752" s="233"/>
      <c r="R752" s="233"/>
      <c r="S752" s="233"/>
      <c r="T752" s="233"/>
      <c r="U752" s="233"/>
      <c r="V752" s="233"/>
    </row>
    <row r="753" spans="2:22" s="228" customFormat="1" x14ac:dyDescent="0.2">
      <c r="B753" s="229"/>
      <c r="C753" s="230"/>
      <c r="D753" s="231"/>
      <c r="E753" s="229"/>
      <c r="F753" s="229"/>
      <c r="G753" s="232"/>
      <c r="H753" s="284"/>
      <c r="I753" s="229"/>
      <c r="J753" s="229"/>
      <c r="K753" s="229"/>
      <c r="L753" s="233"/>
      <c r="M753" s="233"/>
      <c r="N753" s="233"/>
      <c r="O753" s="233"/>
      <c r="P753" s="233"/>
      <c r="Q753" s="233"/>
      <c r="R753" s="233"/>
      <c r="S753" s="233"/>
      <c r="T753" s="233"/>
      <c r="U753" s="233"/>
      <c r="V753" s="233"/>
    </row>
    <row r="754" spans="2:22" s="228" customFormat="1" x14ac:dyDescent="0.2">
      <c r="B754" s="229"/>
      <c r="C754" s="230"/>
      <c r="D754" s="231"/>
      <c r="E754" s="229"/>
      <c r="F754" s="229"/>
      <c r="G754" s="232"/>
      <c r="H754" s="284"/>
      <c r="I754" s="229"/>
      <c r="J754" s="229"/>
      <c r="K754" s="229"/>
      <c r="L754" s="233"/>
      <c r="M754" s="233"/>
      <c r="N754" s="233"/>
      <c r="O754" s="233"/>
      <c r="P754" s="233"/>
      <c r="Q754" s="233"/>
      <c r="R754" s="233"/>
      <c r="S754" s="233"/>
      <c r="T754" s="233"/>
      <c r="U754" s="233"/>
      <c r="V754" s="233"/>
    </row>
    <row r="755" spans="2:22" s="228" customFormat="1" x14ac:dyDescent="0.2">
      <c r="B755" s="229"/>
      <c r="C755" s="230"/>
      <c r="D755" s="231"/>
      <c r="E755" s="229"/>
      <c r="F755" s="229"/>
      <c r="G755" s="232"/>
      <c r="H755" s="284"/>
      <c r="I755" s="229"/>
      <c r="J755" s="229"/>
      <c r="K755" s="229"/>
      <c r="L755" s="233"/>
      <c r="M755" s="233"/>
      <c r="N755" s="233"/>
      <c r="O755" s="233"/>
      <c r="P755" s="233"/>
      <c r="Q755" s="233"/>
      <c r="R755" s="233"/>
      <c r="S755" s="233"/>
      <c r="T755" s="233"/>
      <c r="U755" s="233"/>
      <c r="V755" s="233"/>
    </row>
    <row r="756" spans="2:22" s="228" customFormat="1" x14ac:dyDescent="0.2">
      <c r="B756" s="229"/>
      <c r="C756" s="230"/>
      <c r="D756" s="231"/>
      <c r="E756" s="229"/>
      <c r="F756" s="229"/>
      <c r="G756" s="232"/>
      <c r="H756" s="284"/>
      <c r="I756" s="229"/>
      <c r="J756" s="229"/>
      <c r="K756" s="229"/>
      <c r="L756" s="233"/>
      <c r="M756" s="233"/>
      <c r="N756" s="233"/>
      <c r="O756" s="233"/>
      <c r="P756" s="233"/>
      <c r="Q756" s="233"/>
      <c r="R756" s="233"/>
      <c r="S756" s="233"/>
      <c r="T756" s="233"/>
      <c r="U756" s="233"/>
      <c r="V756" s="233"/>
    </row>
    <row r="757" spans="2:22" s="228" customFormat="1" x14ac:dyDescent="0.2">
      <c r="B757" s="229"/>
      <c r="C757" s="230"/>
      <c r="D757" s="231"/>
      <c r="E757" s="229"/>
      <c r="F757" s="229"/>
      <c r="G757" s="232"/>
      <c r="H757" s="284"/>
      <c r="I757" s="229"/>
      <c r="J757" s="229"/>
      <c r="K757" s="229"/>
      <c r="L757" s="233"/>
      <c r="M757" s="233"/>
      <c r="N757" s="233"/>
      <c r="O757" s="233"/>
      <c r="P757" s="233"/>
      <c r="Q757" s="233"/>
      <c r="R757" s="233"/>
      <c r="S757" s="233"/>
      <c r="T757" s="233"/>
      <c r="U757" s="233"/>
      <c r="V757" s="233"/>
    </row>
    <row r="758" spans="2:22" s="228" customFormat="1" x14ac:dyDescent="0.2">
      <c r="B758" s="229"/>
      <c r="C758" s="230"/>
      <c r="D758" s="231"/>
      <c r="E758" s="229"/>
      <c r="F758" s="229"/>
      <c r="G758" s="232"/>
      <c r="H758" s="284"/>
      <c r="I758" s="229"/>
      <c r="J758" s="229"/>
      <c r="K758" s="229"/>
      <c r="L758" s="233"/>
      <c r="M758" s="233"/>
      <c r="N758" s="233"/>
      <c r="O758" s="233"/>
      <c r="P758" s="233"/>
      <c r="Q758" s="233"/>
      <c r="R758" s="233"/>
      <c r="S758" s="233"/>
      <c r="T758" s="233"/>
      <c r="U758" s="233"/>
      <c r="V758" s="233"/>
    </row>
    <row r="759" spans="2:22" s="228" customFormat="1" x14ac:dyDescent="0.2">
      <c r="B759" s="229"/>
      <c r="C759" s="230"/>
      <c r="D759" s="231"/>
      <c r="E759" s="229"/>
      <c r="F759" s="229"/>
      <c r="G759" s="232"/>
      <c r="H759" s="284"/>
      <c r="I759" s="229"/>
      <c r="J759" s="229"/>
      <c r="K759" s="229"/>
      <c r="L759" s="233"/>
      <c r="M759" s="233"/>
      <c r="N759" s="233"/>
      <c r="O759" s="233"/>
      <c r="P759" s="233"/>
      <c r="Q759" s="233"/>
      <c r="R759" s="233"/>
      <c r="S759" s="233"/>
      <c r="T759" s="233"/>
      <c r="U759" s="233"/>
      <c r="V759" s="233"/>
    </row>
    <row r="760" spans="2:22" s="228" customFormat="1" x14ac:dyDescent="0.2">
      <c r="B760" s="229"/>
      <c r="C760" s="230"/>
      <c r="D760" s="231"/>
      <c r="E760" s="229"/>
      <c r="F760" s="229"/>
      <c r="G760" s="232"/>
      <c r="H760" s="284"/>
      <c r="I760" s="229"/>
      <c r="J760" s="229"/>
      <c r="K760" s="229"/>
      <c r="L760" s="233"/>
      <c r="M760" s="233"/>
      <c r="N760" s="233"/>
      <c r="O760" s="233"/>
      <c r="P760" s="233"/>
      <c r="Q760" s="233"/>
      <c r="R760" s="233"/>
      <c r="S760" s="233"/>
      <c r="T760" s="233"/>
      <c r="U760" s="233"/>
      <c r="V760" s="233"/>
    </row>
    <row r="761" spans="2:22" s="228" customFormat="1" x14ac:dyDescent="0.2">
      <c r="B761" s="229"/>
      <c r="C761" s="230"/>
      <c r="D761" s="231"/>
      <c r="E761" s="229"/>
      <c r="F761" s="229"/>
      <c r="G761" s="232"/>
      <c r="H761" s="284"/>
      <c r="I761" s="229"/>
      <c r="J761" s="229"/>
      <c r="K761" s="229"/>
      <c r="L761" s="233"/>
      <c r="M761" s="233"/>
      <c r="N761" s="233"/>
      <c r="O761" s="233"/>
      <c r="P761" s="233"/>
      <c r="Q761" s="233"/>
      <c r="R761" s="233"/>
      <c r="S761" s="233"/>
      <c r="T761" s="233"/>
      <c r="U761" s="233"/>
      <c r="V761" s="233"/>
    </row>
    <row r="762" spans="2:22" s="228" customFormat="1" x14ac:dyDescent="0.2">
      <c r="B762" s="229"/>
      <c r="C762" s="230"/>
      <c r="D762" s="231"/>
      <c r="E762" s="229"/>
      <c r="F762" s="229"/>
      <c r="G762" s="232"/>
      <c r="H762" s="284"/>
      <c r="I762" s="229"/>
      <c r="J762" s="229"/>
      <c r="K762" s="229"/>
      <c r="L762" s="233"/>
      <c r="M762" s="233"/>
      <c r="N762" s="233"/>
      <c r="O762" s="233"/>
      <c r="P762" s="233"/>
      <c r="Q762" s="233"/>
      <c r="R762" s="233"/>
      <c r="S762" s="233"/>
      <c r="T762" s="233"/>
      <c r="U762" s="233"/>
      <c r="V762" s="233"/>
    </row>
    <row r="763" spans="2:22" s="228" customFormat="1" x14ac:dyDescent="0.2">
      <c r="B763" s="229"/>
      <c r="C763" s="230"/>
      <c r="D763" s="231"/>
      <c r="E763" s="229"/>
      <c r="F763" s="229"/>
      <c r="G763" s="232"/>
      <c r="H763" s="284"/>
      <c r="I763" s="229"/>
      <c r="J763" s="229"/>
      <c r="K763" s="229"/>
      <c r="L763" s="233"/>
      <c r="M763" s="233"/>
      <c r="N763" s="233"/>
      <c r="O763" s="233"/>
      <c r="P763" s="233"/>
      <c r="Q763" s="233"/>
      <c r="R763" s="233"/>
      <c r="S763" s="233"/>
      <c r="T763" s="233"/>
      <c r="U763" s="233"/>
      <c r="V763" s="233"/>
    </row>
    <row r="764" spans="2:22" s="228" customFormat="1" x14ac:dyDescent="0.2">
      <c r="B764" s="229"/>
      <c r="C764" s="230"/>
      <c r="D764" s="231"/>
      <c r="E764" s="229"/>
      <c r="F764" s="229"/>
      <c r="G764" s="232"/>
      <c r="H764" s="284"/>
      <c r="I764" s="229"/>
      <c r="J764" s="229"/>
      <c r="K764" s="229"/>
      <c r="L764" s="233"/>
      <c r="M764" s="233"/>
      <c r="N764" s="233"/>
      <c r="O764" s="233"/>
      <c r="P764" s="233"/>
      <c r="Q764" s="233"/>
      <c r="R764" s="233"/>
      <c r="S764" s="233"/>
      <c r="T764" s="233"/>
      <c r="U764" s="233"/>
      <c r="V764" s="233"/>
    </row>
    <row r="765" spans="2:22" s="228" customFormat="1" x14ac:dyDescent="0.2">
      <c r="B765" s="229"/>
      <c r="C765" s="230"/>
      <c r="D765" s="231"/>
      <c r="E765" s="229"/>
      <c r="F765" s="229"/>
      <c r="G765" s="232"/>
      <c r="H765" s="284"/>
      <c r="I765" s="229"/>
      <c r="J765" s="229"/>
      <c r="K765" s="229"/>
      <c r="L765" s="233"/>
      <c r="M765" s="233"/>
      <c r="N765" s="233"/>
      <c r="O765" s="233"/>
      <c r="P765" s="233"/>
      <c r="Q765" s="233"/>
      <c r="R765" s="233"/>
      <c r="S765" s="233"/>
      <c r="T765" s="233"/>
      <c r="U765" s="233"/>
      <c r="V765" s="233"/>
    </row>
    <row r="766" spans="2:22" s="228" customFormat="1" x14ac:dyDescent="0.2">
      <c r="B766" s="229"/>
      <c r="C766" s="230"/>
      <c r="D766" s="231"/>
      <c r="E766" s="229"/>
      <c r="F766" s="229"/>
      <c r="G766" s="232"/>
      <c r="H766" s="284"/>
      <c r="I766" s="229"/>
      <c r="J766" s="229"/>
      <c r="K766" s="229"/>
      <c r="L766" s="233"/>
      <c r="M766" s="233"/>
      <c r="N766" s="233"/>
      <c r="O766" s="233"/>
      <c r="P766" s="233"/>
      <c r="Q766" s="233"/>
      <c r="R766" s="233"/>
      <c r="S766" s="233"/>
      <c r="T766" s="233"/>
      <c r="U766" s="233"/>
      <c r="V766" s="233"/>
    </row>
    <row r="767" spans="2:22" s="228" customFormat="1" x14ac:dyDescent="0.2">
      <c r="B767" s="229"/>
      <c r="C767" s="230"/>
      <c r="D767" s="231"/>
      <c r="E767" s="229"/>
      <c r="F767" s="229"/>
      <c r="G767" s="232"/>
      <c r="H767" s="284"/>
      <c r="I767" s="229"/>
      <c r="J767" s="229"/>
      <c r="K767" s="229"/>
      <c r="L767" s="233"/>
      <c r="M767" s="233"/>
      <c r="N767" s="233"/>
      <c r="O767" s="233"/>
      <c r="P767" s="233"/>
      <c r="Q767" s="233"/>
      <c r="R767" s="233"/>
      <c r="S767" s="233"/>
      <c r="T767" s="233"/>
      <c r="U767" s="233"/>
      <c r="V767" s="233"/>
    </row>
    <row r="768" spans="2:22" s="228" customFormat="1" x14ac:dyDescent="0.2">
      <c r="B768" s="229"/>
      <c r="C768" s="230"/>
      <c r="D768" s="231"/>
      <c r="E768" s="229"/>
      <c r="F768" s="229"/>
      <c r="G768" s="232"/>
      <c r="H768" s="284"/>
      <c r="I768" s="229"/>
      <c r="J768" s="229"/>
      <c r="K768" s="229"/>
      <c r="L768" s="233"/>
      <c r="M768" s="233"/>
      <c r="N768" s="233"/>
      <c r="O768" s="233"/>
      <c r="P768" s="233"/>
      <c r="Q768" s="233"/>
      <c r="R768" s="233"/>
      <c r="S768" s="233"/>
      <c r="T768" s="233"/>
      <c r="U768" s="233"/>
      <c r="V768" s="233"/>
    </row>
    <row r="769" spans="2:22" s="228" customFormat="1" x14ac:dyDescent="0.2">
      <c r="B769" s="229"/>
      <c r="C769" s="230"/>
      <c r="D769" s="231"/>
      <c r="E769" s="229"/>
      <c r="F769" s="229"/>
      <c r="G769" s="232"/>
      <c r="H769" s="284"/>
      <c r="I769" s="229"/>
      <c r="J769" s="229"/>
      <c r="K769" s="229"/>
      <c r="L769" s="233"/>
      <c r="M769" s="233"/>
      <c r="N769" s="233"/>
      <c r="O769" s="233"/>
      <c r="P769" s="233"/>
      <c r="Q769" s="233"/>
      <c r="R769" s="233"/>
      <c r="S769" s="233"/>
      <c r="T769" s="233"/>
      <c r="U769" s="233"/>
      <c r="V769" s="233"/>
    </row>
    <row r="770" spans="2:22" s="228" customFormat="1" x14ac:dyDescent="0.2">
      <c r="B770" s="229"/>
      <c r="C770" s="230"/>
      <c r="D770" s="231"/>
      <c r="E770" s="229"/>
      <c r="F770" s="229"/>
      <c r="G770" s="232"/>
      <c r="H770" s="284"/>
      <c r="I770" s="229"/>
      <c r="J770" s="229"/>
      <c r="K770" s="229"/>
      <c r="L770" s="233"/>
      <c r="M770" s="233"/>
      <c r="N770" s="233"/>
      <c r="O770" s="233"/>
      <c r="P770" s="233"/>
      <c r="Q770" s="233"/>
      <c r="R770" s="233"/>
      <c r="S770" s="233"/>
      <c r="T770" s="233"/>
      <c r="U770" s="233"/>
      <c r="V770" s="233"/>
    </row>
    <row r="771" spans="2:22" s="228" customFormat="1" x14ac:dyDescent="0.2">
      <c r="B771" s="229"/>
      <c r="C771" s="230"/>
      <c r="D771" s="231"/>
      <c r="E771" s="229"/>
      <c r="F771" s="229"/>
      <c r="G771" s="232"/>
      <c r="H771" s="284"/>
      <c r="I771" s="229"/>
      <c r="J771" s="229"/>
      <c r="K771" s="229"/>
      <c r="L771" s="233"/>
      <c r="M771" s="233"/>
      <c r="N771" s="233"/>
      <c r="O771" s="233"/>
      <c r="P771" s="233"/>
      <c r="Q771" s="233"/>
      <c r="R771" s="233"/>
      <c r="S771" s="233"/>
      <c r="T771" s="233"/>
      <c r="U771" s="233"/>
      <c r="V771" s="233"/>
    </row>
    <row r="772" spans="2:22" s="228" customFormat="1" x14ac:dyDescent="0.2">
      <c r="B772" s="229"/>
      <c r="C772" s="230"/>
      <c r="D772" s="231"/>
      <c r="E772" s="229"/>
      <c r="F772" s="229"/>
      <c r="G772" s="232"/>
      <c r="H772" s="284"/>
      <c r="I772" s="229"/>
      <c r="J772" s="229"/>
      <c r="K772" s="229"/>
      <c r="L772" s="233"/>
      <c r="M772" s="233"/>
      <c r="N772" s="233"/>
      <c r="O772" s="233"/>
      <c r="P772" s="233"/>
      <c r="Q772" s="233"/>
      <c r="R772" s="233"/>
      <c r="S772" s="233"/>
      <c r="T772" s="233"/>
      <c r="U772" s="233"/>
      <c r="V772" s="233"/>
    </row>
    <row r="773" spans="2:22" s="228" customFormat="1" x14ac:dyDescent="0.2">
      <c r="B773" s="229"/>
      <c r="C773" s="230"/>
      <c r="D773" s="231"/>
      <c r="E773" s="229"/>
      <c r="F773" s="229"/>
      <c r="G773" s="232"/>
      <c r="H773" s="284"/>
      <c r="I773" s="229"/>
      <c r="J773" s="229"/>
      <c r="K773" s="229"/>
      <c r="L773" s="233"/>
      <c r="M773" s="233"/>
      <c r="N773" s="233"/>
      <c r="O773" s="233"/>
      <c r="P773" s="233"/>
      <c r="Q773" s="233"/>
      <c r="R773" s="233"/>
      <c r="S773" s="233"/>
      <c r="T773" s="233"/>
      <c r="U773" s="233"/>
      <c r="V773" s="233"/>
    </row>
    <row r="774" spans="2:22" s="228" customFormat="1" x14ac:dyDescent="0.2">
      <c r="B774" s="229"/>
      <c r="C774" s="230"/>
      <c r="D774" s="231"/>
      <c r="E774" s="229"/>
      <c r="F774" s="229"/>
      <c r="G774" s="232"/>
      <c r="H774" s="284"/>
      <c r="I774" s="229"/>
      <c r="J774" s="229"/>
      <c r="K774" s="229"/>
      <c r="L774" s="233"/>
      <c r="M774" s="233"/>
      <c r="N774" s="233"/>
      <c r="O774" s="233"/>
      <c r="P774" s="233"/>
      <c r="Q774" s="233"/>
      <c r="R774" s="233"/>
      <c r="S774" s="233"/>
      <c r="T774" s="233"/>
      <c r="U774" s="233"/>
      <c r="V774" s="233"/>
    </row>
    <row r="775" spans="2:22" s="228" customFormat="1" x14ac:dyDescent="0.2">
      <c r="B775" s="229"/>
      <c r="C775" s="230"/>
      <c r="D775" s="231"/>
      <c r="E775" s="229"/>
      <c r="F775" s="229"/>
      <c r="G775" s="232"/>
      <c r="H775" s="284"/>
      <c r="I775" s="229"/>
      <c r="J775" s="229"/>
      <c r="K775" s="229"/>
      <c r="L775" s="233"/>
      <c r="M775" s="233"/>
      <c r="N775" s="233"/>
      <c r="O775" s="233"/>
      <c r="P775" s="233"/>
      <c r="Q775" s="233"/>
      <c r="R775" s="233"/>
      <c r="S775" s="233"/>
      <c r="T775" s="233"/>
      <c r="U775" s="233"/>
      <c r="V775" s="233"/>
    </row>
    <row r="776" spans="2:22" s="228" customFormat="1" x14ac:dyDescent="0.2">
      <c r="B776" s="229"/>
      <c r="C776" s="230"/>
      <c r="D776" s="231"/>
      <c r="E776" s="229"/>
      <c r="F776" s="229"/>
      <c r="G776" s="232"/>
      <c r="H776" s="284"/>
      <c r="I776" s="229"/>
      <c r="J776" s="229"/>
      <c r="K776" s="229"/>
      <c r="L776" s="233"/>
      <c r="M776" s="233"/>
      <c r="N776" s="233"/>
      <c r="O776" s="233"/>
      <c r="P776" s="233"/>
      <c r="Q776" s="233"/>
      <c r="R776" s="233"/>
      <c r="S776" s="233"/>
      <c r="T776" s="233"/>
      <c r="U776" s="233"/>
      <c r="V776" s="233"/>
    </row>
    <row r="777" spans="2:22" s="228" customFormat="1" x14ac:dyDescent="0.2">
      <c r="B777" s="229"/>
      <c r="C777" s="230"/>
      <c r="D777" s="231"/>
      <c r="E777" s="229"/>
      <c r="F777" s="229"/>
      <c r="G777" s="232"/>
      <c r="H777" s="284"/>
      <c r="I777" s="229"/>
      <c r="J777" s="229"/>
      <c r="K777" s="229"/>
      <c r="L777" s="233"/>
      <c r="M777" s="233"/>
      <c r="N777" s="233"/>
      <c r="O777" s="233"/>
      <c r="P777" s="233"/>
      <c r="Q777" s="233"/>
      <c r="R777" s="233"/>
      <c r="S777" s="233"/>
      <c r="T777" s="233"/>
      <c r="U777" s="233"/>
      <c r="V777" s="233"/>
    </row>
    <row r="778" spans="2:22" s="228" customFormat="1" x14ac:dyDescent="0.2">
      <c r="B778" s="229"/>
      <c r="C778" s="230"/>
      <c r="D778" s="231"/>
      <c r="E778" s="229"/>
      <c r="F778" s="229"/>
      <c r="G778" s="232"/>
      <c r="H778" s="284"/>
      <c r="I778" s="229"/>
      <c r="J778" s="229"/>
      <c r="K778" s="229"/>
      <c r="L778" s="233"/>
      <c r="M778" s="233"/>
      <c r="N778" s="233"/>
      <c r="O778" s="233"/>
      <c r="P778" s="233"/>
      <c r="Q778" s="233"/>
      <c r="R778" s="233"/>
      <c r="S778" s="233"/>
      <c r="T778" s="233"/>
      <c r="U778" s="233"/>
      <c r="V778" s="233"/>
    </row>
    <row r="779" spans="2:22" s="228" customFormat="1" x14ac:dyDescent="0.2">
      <c r="B779" s="229"/>
      <c r="C779" s="230"/>
      <c r="D779" s="231"/>
      <c r="E779" s="229"/>
      <c r="F779" s="229"/>
      <c r="G779" s="232"/>
      <c r="H779" s="284"/>
      <c r="I779" s="229"/>
      <c r="J779" s="229"/>
      <c r="K779" s="229"/>
      <c r="L779" s="233"/>
      <c r="M779" s="233"/>
      <c r="N779" s="233"/>
      <c r="O779" s="233"/>
      <c r="P779" s="233"/>
      <c r="Q779" s="233"/>
      <c r="R779" s="233"/>
      <c r="S779" s="233"/>
      <c r="T779" s="233"/>
      <c r="U779" s="233"/>
      <c r="V779" s="233"/>
    </row>
    <row r="780" spans="2:22" s="228" customFormat="1" x14ac:dyDescent="0.2">
      <c r="B780" s="229"/>
      <c r="C780" s="230"/>
      <c r="D780" s="231"/>
      <c r="E780" s="229"/>
      <c r="F780" s="229"/>
      <c r="G780" s="232"/>
      <c r="H780" s="284"/>
      <c r="I780" s="229"/>
      <c r="J780" s="229"/>
      <c r="K780" s="229"/>
      <c r="L780" s="233"/>
      <c r="M780" s="233"/>
      <c r="N780" s="233"/>
      <c r="O780" s="233"/>
      <c r="P780" s="233"/>
      <c r="Q780" s="233"/>
      <c r="R780" s="233"/>
      <c r="S780" s="233"/>
      <c r="T780" s="233"/>
      <c r="U780" s="233"/>
      <c r="V780" s="233"/>
    </row>
    <row r="781" spans="2:22" s="228" customFormat="1" x14ac:dyDescent="0.2">
      <c r="B781" s="229"/>
      <c r="C781" s="230"/>
      <c r="D781" s="231"/>
      <c r="E781" s="229"/>
      <c r="F781" s="229"/>
      <c r="G781" s="232"/>
      <c r="H781" s="284"/>
      <c r="I781" s="229"/>
      <c r="J781" s="229"/>
      <c r="K781" s="229"/>
      <c r="L781" s="233"/>
      <c r="M781" s="233"/>
      <c r="N781" s="233"/>
      <c r="O781" s="233"/>
      <c r="P781" s="233"/>
      <c r="Q781" s="233"/>
      <c r="R781" s="233"/>
      <c r="S781" s="233"/>
      <c r="T781" s="233"/>
      <c r="U781" s="233"/>
      <c r="V781" s="233"/>
    </row>
    <row r="782" spans="2:22" s="228" customFormat="1" x14ac:dyDescent="0.2">
      <c r="B782" s="229"/>
      <c r="C782" s="230"/>
      <c r="D782" s="231"/>
      <c r="E782" s="229"/>
      <c r="F782" s="229"/>
      <c r="G782" s="232"/>
      <c r="H782" s="284"/>
      <c r="I782" s="229"/>
      <c r="J782" s="229"/>
      <c r="K782" s="229"/>
      <c r="L782" s="233"/>
      <c r="M782" s="233"/>
      <c r="N782" s="233"/>
      <c r="O782" s="233"/>
      <c r="P782" s="233"/>
      <c r="Q782" s="233"/>
      <c r="R782" s="233"/>
      <c r="S782" s="233"/>
      <c r="T782" s="233"/>
      <c r="U782" s="233"/>
      <c r="V782" s="233"/>
    </row>
    <row r="783" spans="2:22" s="228" customFormat="1" x14ac:dyDescent="0.2">
      <c r="B783" s="229"/>
      <c r="C783" s="230"/>
      <c r="D783" s="231"/>
      <c r="E783" s="229"/>
      <c r="F783" s="229"/>
      <c r="G783" s="232"/>
      <c r="H783" s="284"/>
      <c r="I783" s="229"/>
      <c r="J783" s="229"/>
      <c r="K783" s="229"/>
      <c r="L783" s="233"/>
      <c r="M783" s="233"/>
      <c r="N783" s="233"/>
      <c r="O783" s="233"/>
      <c r="P783" s="233"/>
      <c r="Q783" s="233"/>
      <c r="R783" s="233"/>
      <c r="S783" s="233"/>
      <c r="T783" s="233"/>
      <c r="U783" s="233"/>
      <c r="V783" s="233"/>
    </row>
    <row r="784" spans="2:22" s="228" customFormat="1" x14ac:dyDescent="0.2">
      <c r="B784" s="229"/>
      <c r="C784" s="230"/>
      <c r="D784" s="231"/>
      <c r="E784" s="229"/>
      <c r="F784" s="229"/>
      <c r="G784" s="232"/>
      <c r="H784" s="284"/>
      <c r="I784" s="229"/>
      <c r="J784" s="229"/>
      <c r="K784" s="229"/>
      <c r="L784" s="233"/>
      <c r="M784" s="233"/>
      <c r="N784" s="233"/>
      <c r="O784" s="233"/>
      <c r="P784" s="233"/>
      <c r="Q784" s="233"/>
      <c r="R784" s="233"/>
      <c r="S784" s="233"/>
      <c r="T784" s="233"/>
      <c r="U784" s="233"/>
      <c r="V784" s="233"/>
    </row>
    <row r="785" spans="2:22" s="228" customFormat="1" x14ac:dyDescent="0.2">
      <c r="B785" s="229"/>
      <c r="C785" s="230"/>
      <c r="D785" s="231"/>
      <c r="E785" s="229"/>
      <c r="F785" s="229"/>
      <c r="G785" s="232"/>
      <c r="H785" s="284"/>
      <c r="I785" s="229"/>
      <c r="J785" s="229"/>
      <c r="K785" s="229"/>
      <c r="L785" s="233"/>
      <c r="M785" s="233"/>
      <c r="N785" s="233"/>
      <c r="O785" s="233"/>
      <c r="P785" s="233"/>
      <c r="Q785" s="233"/>
      <c r="R785" s="233"/>
      <c r="S785" s="233"/>
      <c r="T785" s="233"/>
      <c r="U785" s="233"/>
      <c r="V785" s="233"/>
    </row>
    <row r="786" spans="2:22" s="228" customFormat="1" x14ac:dyDescent="0.2">
      <c r="B786" s="229"/>
      <c r="C786" s="230"/>
      <c r="D786" s="231"/>
      <c r="E786" s="229"/>
      <c r="F786" s="229"/>
      <c r="G786" s="232"/>
      <c r="H786" s="284"/>
      <c r="I786" s="229"/>
      <c r="J786" s="229"/>
      <c r="K786" s="229"/>
      <c r="L786" s="233"/>
      <c r="M786" s="233"/>
      <c r="N786" s="233"/>
      <c r="O786" s="233"/>
      <c r="P786" s="233"/>
      <c r="Q786" s="233"/>
      <c r="R786" s="233"/>
      <c r="S786" s="233"/>
      <c r="T786" s="233"/>
      <c r="U786" s="233"/>
      <c r="V786" s="233"/>
    </row>
    <row r="787" spans="2:22" s="228" customFormat="1" x14ac:dyDescent="0.2">
      <c r="B787" s="229"/>
      <c r="C787" s="230"/>
      <c r="D787" s="231"/>
      <c r="E787" s="229"/>
      <c r="F787" s="229"/>
      <c r="G787" s="232"/>
      <c r="H787" s="284"/>
      <c r="I787" s="229"/>
      <c r="J787" s="229"/>
      <c r="K787" s="229"/>
      <c r="L787" s="233"/>
      <c r="M787" s="233"/>
      <c r="N787" s="233"/>
      <c r="O787" s="233"/>
      <c r="P787" s="233"/>
      <c r="Q787" s="233"/>
      <c r="R787" s="233"/>
      <c r="S787" s="233"/>
      <c r="T787" s="233"/>
      <c r="U787" s="233"/>
      <c r="V787" s="233"/>
    </row>
    <row r="788" spans="2:22" s="228" customFormat="1" x14ac:dyDescent="0.2">
      <c r="B788" s="229"/>
      <c r="C788" s="230"/>
      <c r="D788" s="231"/>
      <c r="E788" s="229"/>
      <c r="F788" s="229"/>
      <c r="G788" s="232"/>
      <c r="H788" s="284"/>
      <c r="I788" s="229"/>
      <c r="J788" s="229"/>
      <c r="K788" s="229"/>
      <c r="L788" s="233"/>
      <c r="M788" s="233"/>
      <c r="N788" s="233"/>
      <c r="O788" s="233"/>
      <c r="P788" s="233"/>
      <c r="Q788" s="233"/>
      <c r="R788" s="233"/>
      <c r="S788" s="233"/>
      <c r="T788" s="233"/>
      <c r="U788" s="233"/>
      <c r="V788" s="233"/>
    </row>
    <row r="789" spans="2:22" s="228" customFormat="1" x14ac:dyDescent="0.2">
      <c r="B789" s="229"/>
      <c r="C789" s="230"/>
      <c r="D789" s="231"/>
      <c r="E789" s="229"/>
      <c r="F789" s="229"/>
      <c r="G789" s="232"/>
      <c r="H789" s="284"/>
      <c r="I789" s="229"/>
      <c r="J789" s="229"/>
      <c r="K789" s="229"/>
      <c r="L789" s="233"/>
      <c r="M789" s="233"/>
      <c r="N789" s="233"/>
      <c r="O789" s="233"/>
      <c r="P789" s="233"/>
      <c r="Q789" s="233"/>
      <c r="R789" s="233"/>
      <c r="S789" s="233"/>
      <c r="T789" s="233"/>
      <c r="U789" s="233"/>
      <c r="V789" s="233"/>
    </row>
    <row r="790" spans="2:22" s="228" customFormat="1" x14ac:dyDescent="0.2">
      <c r="B790" s="229"/>
      <c r="C790" s="230"/>
      <c r="D790" s="231"/>
      <c r="E790" s="229"/>
      <c r="F790" s="229"/>
      <c r="G790" s="232"/>
      <c r="H790" s="284"/>
      <c r="I790" s="229"/>
      <c r="J790" s="229"/>
      <c r="K790" s="229"/>
      <c r="L790" s="233"/>
      <c r="M790" s="233"/>
      <c r="N790" s="233"/>
      <c r="O790" s="233"/>
      <c r="P790" s="233"/>
      <c r="Q790" s="233"/>
      <c r="R790" s="233"/>
      <c r="S790" s="233"/>
      <c r="T790" s="233"/>
      <c r="U790" s="233"/>
      <c r="V790" s="233"/>
    </row>
    <row r="791" spans="2:22" s="228" customFormat="1" x14ac:dyDescent="0.2">
      <c r="B791" s="229"/>
      <c r="C791" s="230"/>
      <c r="D791" s="231"/>
      <c r="E791" s="229"/>
      <c r="F791" s="229"/>
      <c r="G791" s="232"/>
      <c r="H791" s="284"/>
      <c r="I791" s="229"/>
      <c r="J791" s="229"/>
      <c r="K791" s="229"/>
      <c r="L791" s="233"/>
      <c r="M791" s="233"/>
      <c r="N791" s="233"/>
      <c r="O791" s="233"/>
      <c r="P791" s="233"/>
      <c r="Q791" s="233"/>
      <c r="R791" s="233"/>
      <c r="S791" s="233"/>
      <c r="T791" s="233"/>
      <c r="U791" s="233"/>
      <c r="V791" s="233"/>
    </row>
    <row r="792" spans="2:22" s="228" customFormat="1" x14ac:dyDescent="0.2">
      <c r="B792" s="229"/>
      <c r="C792" s="230"/>
      <c r="D792" s="231"/>
      <c r="E792" s="229"/>
      <c r="F792" s="229"/>
      <c r="G792" s="232"/>
      <c r="H792" s="284"/>
      <c r="I792" s="229"/>
      <c r="J792" s="229"/>
      <c r="K792" s="229"/>
      <c r="L792" s="233"/>
      <c r="M792" s="233"/>
      <c r="N792" s="233"/>
      <c r="O792" s="233"/>
      <c r="P792" s="233"/>
      <c r="Q792" s="233"/>
      <c r="R792" s="233"/>
      <c r="S792" s="233"/>
      <c r="T792" s="233"/>
      <c r="U792" s="233"/>
      <c r="V792" s="233"/>
    </row>
    <row r="793" spans="2:22" s="228" customFormat="1" x14ac:dyDescent="0.2">
      <c r="B793" s="229"/>
      <c r="C793" s="230"/>
      <c r="D793" s="231"/>
      <c r="E793" s="229"/>
      <c r="F793" s="229"/>
      <c r="G793" s="232"/>
      <c r="H793" s="284"/>
      <c r="I793" s="229"/>
      <c r="J793" s="229"/>
      <c r="K793" s="229"/>
      <c r="L793" s="233"/>
      <c r="M793" s="233"/>
      <c r="N793" s="233"/>
      <c r="O793" s="233"/>
      <c r="P793" s="233"/>
      <c r="Q793" s="233"/>
      <c r="R793" s="233"/>
      <c r="S793" s="233"/>
      <c r="T793" s="233"/>
      <c r="U793" s="233"/>
      <c r="V793" s="233"/>
    </row>
    <row r="794" spans="2:22" s="228" customFormat="1" x14ac:dyDescent="0.2">
      <c r="B794" s="229"/>
      <c r="C794" s="230"/>
      <c r="D794" s="231"/>
      <c r="E794" s="229"/>
      <c r="F794" s="229"/>
      <c r="G794" s="232"/>
      <c r="H794" s="284"/>
      <c r="I794" s="229"/>
      <c r="J794" s="229"/>
      <c r="K794" s="229"/>
      <c r="L794" s="233"/>
      <c r="M794" s="233"/>
      <c r="N794" s="233"/>
      <c r="O794" s="233"/>
      <c r="P794" s="233"/>
      <c r="Q794" s="233"/>
      <c r="R794" s="233"/>
      <c r="S794" s="233"/>
      <c r="T794" s="233"/>
      <c r="U794" s="233"/>
      <c r="V794" s="233"/>
    </row>
    <row r="795" spans="2:22" s="228" customFormat="1" x14ac:dyDescent="0.2">
      <c r="B795" s="229"/>
      <c r="C795" s="230"/>
      <c r="D795" s="231"/>
      <c r="E795" s="229"/>
      <c r="F795" s="229"/>
      <c r="G795" s="232"/>
      <c r="H795" s="284"/>
      <c r="I795" s="229"/>
      <c r="J795" s="229"/>
      <c r="K795" s="229"/>
      <c r="L795" s="233"/>
      <c r="M795" s="233"/>
      <c r="N795" s="233"/>
      <c r="O795" s="233"/>
      <c r="P795" s="233"/>
      <c r="Q795" s="233"/>
      <c r="R795" s="233"/>
      <c r="S795" s="233"/>
      <c r="T795" s="233"/>
      <c r="U795" s="233"/>
      <c r="V795" s="233"/>
    </row>
    <row r="796" spans="2:22" s="228" customFormat="1" x14ac:dyDescent="0.2">
      <c r="B796" s="229"/>
      <c r="C796" s="230"/>
      <c r="D796" s="231"/>
      <c r="E796" s="229"/>
      <c r="F796" s="229"/>
      <c r="G796" s="232"/>
      <c r="H796" s="284"/>
      <c r="I796" s="229"/>
      <c r="J796" s="229"/>
      <c r="K796" s="229"/>
      <c r="L796" s="233"/>
      <c r="M796" s="233"/>
      <c r="N796" s="233"/>
      <c r="O796" s="233"/>
      <c r="P796" s="233"/>
      <c r="Q796" s="233"/>
      <c r="R796" s="233"/>
      <c r="S796" s="233"/>
      <c r="T796" s="233"/>
      <c r="U796" s="233"/>
      <c r="V796" s="233"/>
    </row>
    <row r="797" spans="2:22" s="228" customFormat="1" x14ac:dyDescent="0.2">
      <c r="B797" s="229"/>
      <c r="C797" s="230"/>
      <c r="D797" s="231"/>
      <c r="E797" s="229"/>
      <c r="F797" s="229"/>
      <c r="G797" s="232"/>
      <c r="H797" s="284"/>
      <c r="I797" s="229"/>
      <c r="J797" s="229"/>
      <c r="K797" s="229"/>
      <c r="L797" s="233"/>
      <c r="M797" s="233"/>
      <c r="N797" s="233"/>
      <c r="O797" s="233"/>
      <c r="P797" s="233"/>
      <c r="Q797" s="233"/>
      <c r="R797" s="233"/>
      <c r="S797" s="233"/>
      <c r="T797" s="233"/>
      <c r="U797" s="233"/>
      <c r="V797" s="233"/>
    </row>
    <row r="798" spans="2:22" s="228" customFormat="1" x14ac:dyDescent="0.2">
      <c r="B798" s="229"/>
      <c r="C798" s="230"/>
      <c r="D798" s="231"/>
      <c r="E798" s="229"/>
      <c r="F798" s="229"/>
      <c r="G798" s="232"/>
      <c r="H798" s="284"/>
      <c r="I798" s="229"/>
      <c r="J798" s="229"/>
      <c r="K798" s="229"/>
      <c r="L798" s="233"/>
      <c r="M798" s="233"/>
      <c r="N798" s="233"/>
      <c r="O798" s="233"/>
      <c r="P798" s="233"/>
      <c r="Q798" s="233"/>
      <c r="R798" s="233"/>
      <c r="S798" s="233"/>
      <c r="T798" s="233"/>
      <c r="U798" s="233"/>
      <c r="V798" s="233"/>
    </row>
    <row r="799" spans="2:22" s="228" customFormat="1" x14ac:dyDescent="0.2">
      <c r="B799" s="229"/>
      <c r="C799" s="230"/>
      <c r="D799" s="231"/>
      <c r="E799" s="229"/>
      <c r="F799" s="229"/>
      <c r="G799" s="232"/>
      <c r="H799" s="284"/>
      <c r="I799" s="229"/>
      <c r="J799" s="229"/>
      <c r="K799" s="229"/>
      <c r="L799" s="233"/>
      <c r="M799" s="233"/>
      <c r="N799" s="233"/>
      <c r="O799" s="233"/>
      <c r="P799" s="233"/>
      <c r="Q799" s="233"/>
      <c r="R799" s="233"/>
      <c r="S799" s="233"/>
      <c r="T799" s="233"/>
      <c r="U799" s="233"/>
      <c r="V799" s="233"/>
    </row>
    <row r="800" spans="2:22" s="228" customFormat="1" x14ac:dyDescent="0.2">
      <c r="B800" s="229"/>
      <c r="C800" s="230"/>
      <c r="D800" s="231"/>
      <c r="E800" s="229"/>
      <c r="F800" s="229"/>
      <c r="G800" s="232"/>
      <c r="H800" s="284"/>
      <c r="I800" s="229"/>
      <c r="J800" s="229"/>
      <c r="K800" s="229"/>
      <c r="L800" s="233"/>
      <c r="M800" s="233"/>
      <c r="N800" s="233"/>
      <c r="O800" s="233"/>
      <c r="P800" s="233"/>
      <c r="Q800" s="233"/>
      <c r="R800" s="233"/>
      <c r="S800" s="233"/>
      <c r="T800" s="233"/>
      <c r="U800" s="233"/>
      <c r="V800" s="233"/>
    </row>
    <row r="801" spans="2:22" s="228" customFormat="1" x14ac:dyDescent="0.2">
      <c r="B801" s="229"/>
      <c r="C801" s="230"/>
      <c r="D801" s="231"/>
      <c r="E801" s="229"/>
      <c r="F801" s="229"/>
      <c r="G801" s="232"/>
      <c r="H801" s="284"/>
      <c r="I801" s="229"/>
      <c r="J801" s="229"/>
      <c r="K801" s="229"/>
      <c r="L801" s="233"/>
      <c r="M801" s="233"/>
      <c r="N801" s="233"/>
      <c r="O801" s="233"/>
      <c r="P801" s="233"/>
      <c r="Q801" s="233"/>
      <c r="R801" s="233"/>
      <c r="S801" s="233"/>
      <c r="T801" s="233"/>
      <c r="U801" s="233"/>
      <c r="V801" s="233"/>
    </row>
    <row r="802" spans="2:22" s="228" customFormat="1" x14ac:dyDescent="0.2">
      <c r="B802" s="229"/>
      <c r="C802" s="230"/>
      <c r="D802" s="231"/>
      <c r="E802" s="229"/>
      <c r="F802" s="229"/>
      <c r="G802" s="232"/>
      <c r="H802" s="284"/>
      <c r="I802" s="229"/>
      <c r="J802" s="229"/>
      <c r="K802" s="229"/>
      <c r="L802" s="233"/>
      <c r="M802" s="233"/>
      <c r="N802" s="233"/>
      <c r="O802" s="233"/>
      <c r="P802" s="233"/>
      <c r="Q802" s="233"/>
      <c r="R802" s="233"/>
      <c r="S802" s="233"/>
      <c r="T802" s="233"/>
      <c r="U802" s="233"/>
      <c r="V802" s="233"/>
    </row>
    <row r="803" spans="2:22" s="228" customFormat="1" x14ac:dyDescent="0.2">
      <c r="B803" s="229"/>
      <c r="C803" s="230"/>
      <c r="D803" s="231"/>
      <c r="E803" s="229"/>
      <c r="F803" s="229"/>
      <c r="G803" s="232"/>
      <c r="H803" s="284"/>
      <c r="I803" s="229"/>
      <c r="J803" s="229"/>
      <c r="K803" s="229"/>
      <c r="L803" s="233"/>
      <c r="M803" s="233"/>
      <c r="N803" s="233"/>
      <c r="O803" s="233"/>
      <c r="P803" s="233"/>
      <c r="Q803" s="233"/>
      <c r="R803" s="233"/>
      <c r="S803" s="233"/>
      <c r="T803" s="233"/>
      <c r="U803" s="233"/>
      <c r="V803" s="233"/>
    </row>
    <row r="804" spans="2:22" s="228" customFormat="1" x14ac:dyDescent="0.2">
      <c r="B804" s="229"/>
      <c r="C804" s="230"/>
      <c r="D804" s="231"/>
      <c r="E804" s="229"/>
      <c r="F804" s="229"/>
      <c r="G804" s="232"/>
      <c r="H804" s="284"/>
      <c r="I804" s="229"/>
      <c r="J804" s="229"/>
      <c r="K804" s="229"/>
      <c r="L804" s="233"/>
      <c r="M804" s="233"/>
      <c r="N804" s="233"/>
      <c r="O804" s="233"/>
      <c r="P804" s="233"/>
      <c r="Q804" s="233"/>
      <c r="R804" s="233"/>
      <c r="S804" s="233"/>
      <c r="T804" s="233"/>
      <c r="U804" s="233"/>
      <c r="V804" s="233"/>
    </row>
    <row r="805" spans="2:22" s="228" customFormat="1" x14ac:dyDescent="0.2">
      <c r="B805" s="229"/>
      <c r="C805" s="230"/>
      <c r="D805" s="231"/>
      <c r="E805" s="229"/>
      <c r="F805" s="229"/>
      <c r="G805" s="232"/>
      <c r="H805" s="284"/>
      <c r="I805" s="229"/>
      <c r="J805" s="229"/>
      <c r="K805" s="229"/>
      <c r="L805" s="233"/>
      <c r="M805" s="233"/>
      <c r="N805" s="233"/>
      <c r="O805" s="233"/>
      <c r="P805" s="233"/>
      <c r="Q805" s="233"/>
      <c r="R805" s="233"/>
      <c r="S805" s="233"/>
      <c r="T805" s="233"/>
      <c r="U805" s="233"/>
      <c r="V805" s="233"/>
    </row>
    <row r="806" spans="2:22" s="228" customFormat="1" x14ac:dyDescent="0.2">
      <c r="B806" s="229"/>
      <c r="C806" s="230"/>
      <c r="D806" s="231"/>
      <c r="E806" s="229"/>
      <c r="F806" s="229"/>
      <c r="G806" s="232"/>
      <c r="H806" s="284"/>
      <c r="I806" s="229"/>
      <c r="J806" s="229"/>
      <c r="K806" s="229"/>
      <c r="L806" s="233"/>
      <c r="M806" s="233"/>
      <c r="N806" s="233"/>
      <c r="O806" s="233"/>
      <c r="P806" s="233"/>
      <c r="Q806" s="233"/>
      <c r="R806" s="233"/>
      <c r="S806" s="233"/>
      <c r="T806" s="233"/>
      <c r="U806" s="233"/>
      <c r="V806" s="233"/>
    </row>
    <row r="807" spans="2:22" s="228" customFormat="1" x14ac:dyDescent="0.2">
      <c r="B807" s="229"/>
      <c r="C807" s="230"/>
      <c r="D807" s="231"/>
      <c r="E807" s="229"/>
      <c r="F807" s="229"/>
      <c r="G807" s="232"/>
      <c r="H807" s="284"/>
      <c r="I807" s="229"/>
      <c r="J807" s="229"/>
      <c r="K807" s="229"/>
      <c r="L807" s="233"/>
      <c r="M807" s="233"/>
      <c r="N807" s="233"/>
      <c r="O807" s="233"/>
      <c r="P807" s="233"/>
      <c r="Q807" s="233"/>
      <c r="R807" s="233"/>
      <c r="S807" s="233"/>
      <c r="T807" s="233"/>
      <c r="U807" s="233"/>
      <c r="V807" s="233"/>
    </row>
    <row r="808" spans="2:22" s="228" customFormat="1" x14ac:dyDescent="0.2">
      <c r="B808" s="229"/>
      <c r="C808" s="230"/>
      <c r="D808" s="231"/>
      <c r="E808" s="229"/>
      <c r="F808" s="229"/>
      <c r="G808" s="232"/>
      <c r="H808" s="284"/>
      <c r="I808" s="229"/>
      <c r="J808" s="229"/>
      <c r="K808" s="229"/>
      <c r="L808" s="233"/>
      <c r="M808" s="233"/>
      <c r="N808" s="233"/>
      <c r="O808" s="233"/>
      <c r="P808" s="233"/>
      <c r="Q808" s="233"/>
      <c r="R808" s="233"/>
      <c r="S808" s="233"/>
      <c r="T808" s="233"/>
      <c r="U808" s="233"/>
      <c r="V808" s="233"/>
    </row>
    <row r="809" spans="2:22" s="228" customFormat="1" x14ac:dyDescent="0.2">
      <c r="B809" s="229"/>
      <c r="C809" s="230"/>
      <c r="D809" s="231"/>
      <c r="E809" s="229"/>
      <c r="F809" s="229"/>
      <c r="G809" s="232"/>
      <c r="H809" s="284"/>
      <c r="I809" s="229"/>
      <c r="J809" s="229"/>
      <c r="K809" s="229"/>
      <c r="L809" s="233"/>
      <c r="M809" s="233"/>
      <c r="N809" s="233"/>
      <c r="O809" s="233"/>
      <c r="P809" s="233"/>
      <c r="Q809" s="233"/>
      <c r="R809" s="233"/>
      <c r="S809" s="233"/>
      <c r="T809" s="233"/>
      <c r="U809" s="233"/>
      <c r="V809" s="233"/>
    </row>
    <row r="810" spans="2:22" s="228" customFormat="1" x14ac:dyDescent="0.2">
      <c r="B810" s="229"/>
      <c r="C810" s="230"/>
      <c r="D810" s="231"/>
      <c r="E810" s="229"/>
      <c r="F810" s="229"/>
      <c r="G810" s="232"/>
      <c r="H810" s="284"/>
      <c r="I810" s="229"/>
      <c r="J810" s="229"/>
      <c r="K810" s="229"/>
      <c r="L810" s="233"/>
      <c r="M810" s="233"/>
      <c r="N810" s="233"/>
      <c r="O810" s="233"/>
      <c r="P810" s="233"/>
      <c r="Q810" s="233"/>
      <c r="R810" s="233"/>
      <c r="S810" s="233"/>
      <c r="T810" s="233"/>
      <c r="U810" s="233"/>
      <c r="V810" s="233"/>
    </row>
    <row r="811" spans="2:22" s="228" customFormat="1" x14ac:dyDescent="0.2">
      <c r="B811" s="229"/>
      <c r="C811" s="230"/>
      <c r="D811" s="231"/>
      <c r="E811" s="229"/>
      <c r="F811" s="229"/>
      <c r="G811" s="232"/>
      <c r="H811" s="284"/>
      <c r="I811" s="229"/>
      <c r="J811" s="229"/>
      <c r="K811" s="229"/>
      <c r="L811" s="233"/>
      <c r="M811" s="233"/>
      <c r="N811" s="233"/>
      <c r="O811" s="233"/>
      <c r="P811" s="233"/>
      <c r="Q811" s="233"/>
      <c r="R811" s="233"/>
      <c r="S811" s="233"/>
      <c r="T811" s="233"/>
      <c r="U811" s="233"/>
      <c r="V811" s="233"/>
    </row>
    <row r="812" spans="2:22" s="228" customFormat="1" x14ac:dyDescent="0.2">
      <c r="B812" s="229"/>
      <c r="C812" s="230"/>
      <c r="D812" s="231"/>
      <c r="E812" s="229"/>
      <c r="F812" s="229"/>
      <c r="G812" s="232"/>
      <c r="H812" s="284"/>
      <c r="I812" s="229"/>
      <c r="J812" s="229"/>
      <c r="K812" s="229"/>
      <c r="L812" s="233"/>
      <c r="M812" s="233"/>
      <c r="N812" s="233"/>
      <c r="O812" s="233"/>
      <c r="P812" s="233"/>
      <c r="Q812" s="233"/>
      <c r="R812" s="233"/>
      <c r="S812" s="233"/>
      <c r="T812" s="233"/>
      <c r="U812" s="233"/>
      <c r="V812" s="233"/>
    </row>
    <row r="813" spans="2:22" s="228" customFormat="1" x14ac:dyDescent="0.2">
      <c r="B813" s="229"/>
      <c r="C813" s="230"/>
      <c r="D813" s="231"/>
      <c r="E813" s="229"/>
      <c r="F813" s="229"/>
      <c r="G813" s="232"/>
      <c r="H813" s="284"/>
      <c r="I813" s="229"/>
      <c r="J813" s="229"/>
      <c r="K813" s="229"/>
      <c r="L813" s="233"/>
      <c r="M813" s="233"/>
      <c r="N813" s="233"/>
      <c r="O813" s="233"/>
      <c r="P813" s="233"/>
      <c r="Q813" s="233"/>
      <c r="R813" s="233"/>
      <c r="S813" s="233"/>
      <c r="T813" s="233"/>
      <c r="U813" s="233"/>
      <c r="V813" s="233"/>
    </row>
    <row r="814" spans="2:22" s="228" customFormat="1" x14ac:dyDescent="0.2">
      <c r="B814" s="229"/>
      <c r="C814" s="230"/>
      <c r="D814" s="231"/>
      <c r="E814" s="229"/>
      <c r="F814" s="229"/>
      <c r="G814" s="232"/>
      <c r="H814" s="284"/>
      <c r="I814" s="229"/>
      <c r="J814" s="229"/>
      <c r="K814" s="229"/>
      <c r="L814" s="233"/>
      <c r="M814" s="233"/>
      <c r="N814" s="233"/>
      <c r="O814" s="233"/>
      <c r="P814" s="233"/>
      <c r="Q814" s="233"/>
      <c r="R814" s="233"/>
      <c r="S814" s="233"/>
      <c r="T814" s="233"/>
      <c r="U814" s="233"/>
      <c r="V814" s="233"/>
    </row>
    <row r="815" spans="2:22" s="228" customFormat="1" x14ac:dyDescent="0.2">
      <c r="B815" s="229"/>
      <c r="C815" s="230"/>
      <c r="D815" s="231"/>
      <c r="E815" s="229"/>
      <c r="F815" s="229"/>
      <c r="G815" s="232"/>
      <c r="H815" s="284"/>
      <c r="I815" s="229"/>
      <c r="J815" s="229"/>
      <c r="K815" s="229"/>
      <c r="L815" s="233"/>
      <c r="M815" s="233"/>
      <c r="N815" s="233"/>
      <c r="O815" s="233"/>
      <c r="P815" s="233"/>
      <c r="Q815" s="233"/>
      <c r="R815" s="233"/>
      <c r="S815" s="233"/>
      <c r="T815" s="233"/>
      <c r="U815" s="233"/>
      <c r="V815" s="233"/>
    </row>
    <row r="816" spans="2:22" s="228" customFormat="1" x14ac:dyDescent="0.2">
      <c r="B816" s="229"/>
      <c r="C816" s="230"/>
      <c r="D816" s="231"/>
      <c r="E816" s="229"/>
      <c r="F816" s="229"/>
      <c r="G816" s="232"/>
      <c r="H816" s="284"/>
      <c r="I816" s="229"/>
      <c r="J816" s="229"/>
      <c r="K816" s="229"/>
      <c r="L816" s="233"/>
      <c r="M816" s="233"/>
      <c r="N816" s="233"/>
      <c r="O816" s="233"/>
      <c r="P816" s="233"/>
      <c r="Q816" s="233"/>
      <c r="R816" s="233"/>
      <c r="S816" s="233"/>
      <c r="T816" s="233"/>
      <c r="U816" s="233"/>
      <c r="V816" s="233"/>
    </row>
    <row r="817" spans="2:22" s="228" customFormat="1" x14ac:dyDescent="0.2">
      <c r="B817" s="229"/>
      <c r="C817" s="230"/>
      <c r="D817" s="231"/>
      <c r="E817" s="229"/>
      <c r="F817" s="229"/>
      <c r="G817" s="232"/>
      <c r="H817" s="284"/>
      <c r="I817" s="229"/>
      <c r="J817" s="229"/>
      <c r="K817" s="229"/>
      <c r="L817" s="233"/>
      <c r="M817" s="233"/>
      <c r="N817" s="233"/>
      <c r="O817" s="233"/>
      <c r="P817" s="233"/>
      <c r="Q817" s="233"/>
      <c r="R817" s="233"/>
      <c r="S817" s="233"/>
      <c r="T817" s="233"/>
      <c r="U817" s="233"/>
      <c r="V817" s="233"/>
    </row>
    <row r="818" spans="2:22" s="228" customFormat="1" x14ac:dyDescent="0.2">
      <c r="B818" s="229"/>
      <c r="C818" s="230"/>
      <c r="D818" s="231"/>
      <c r="E818" s="229"/>
      <c r="F818" s="229"/>
      <c r="G818" s="232"/>
      <c r="H818" s="284"/>
      <c r="I818" s="229"/>
      <c r="J818" s="229"/>
      <c r="K818" s="229"/>
      <c r="L818" s="233"/>
      <c r="M818" s="233"/>
      <c r="N818" s="233"/>
      <c r="O818" s="233"/>
      <c r="P818" s="233"/>
      <c r="Q818" s="233"/>
      <c r="R818" s="233"/>
      <c r="S818" s="233"/>
      <c r="T818" s="233"/>
      <c r="U818" s="233"/>
      <c r="V818" s="233"/>
    </row>
    <row r="819" spans="2:22" s="228" customFormat="1" x14ac:dyDescent="0.2">
      <c r="B819" s="229"/>
      <c r="C819" s="230"/>
      <c r="D819" s="231"/>
      <c r="E819" s="229"/>
      <c r="F819" s="229"/>
      <c r="G819" s="232"/>
      <c r="H819" s="284"/>
      <c r="I819" s="229"/>
      <c r="J819" s="229"/>
      <c r="K819" s="229"/>
      <c r="L819" s="233"/>
      <c r="M819" s="233"/>
      <c r="N819" s="233"/>
      <c r="O819" s="233"/>
      <c r="P819" s="233"/>
      <c r="Q819" s="233"/>
      <c r="R819" s="233"/>
      <c r="S819" s="233"/>
      <c r="T819" s="233"/>
      <c r="U819" s="233"/>
      <c r="V819" s="233"/>
    </row>
    <row r="820" spans="2:22" s="228" customFormat="1" x14ac:dyDescent="0.2">
      <c r="B820" s="229"/>
      <c r="C820" s="230"/>
      <c r="D820" s="231"/>
      <c r="E820" s="229"/>
      <c r="F820" s="229"/>
      <c r="G820" s="232"/>
      <c r="H820" s="284"/>
      <c r="I820" s="229"/>
      <c r="J820" s="229"/>
      <c r="K820" s="229"/>
      <c r="L820" s="233"/>
      <c r="M820" s="233"/>
      <c r="N820" s="233"/>
      <c r="O820" s="233"/>
      <c r="P820" s="233"/>
      <c r="Q820" s="233"/>
      <c r="R820" s="233"/>
      <c r="S820" s="233"/>
      <c r="T820" s="233"/>
      <c r="U820" s="233"/>
      <c r="V820" s="233"/>
    </row>
    <row r="821" spans="2:22" s="228" customFormat="1" x14ac:dyDescent="0.2">
      <c r="B821" s="229"/>
      <c r="C821" s="230"/>
      <c r="D821" s="231"/>
      <c r="E821" s="229"/>
      <c r="F821" s="229"/>
      <c r="G821" s="232"/>
      <c r="H821" s="284"/>
      <c r="I821" s="229"/>
      <c r="J821" s="229"/>
      <c r="K821" s="229"/>
      <c r="L821" s="233"/>
      <c r="M821" s="233"/>
      <c r="N821" s="233"/>
      <c r="O821" s="233"/>
      <c r="P821" s="233"/>
      <c r="Q821" s="233"/>
      <c r="R821" s="233"/>
      <c r="S821" s="233"/>
      <c r="T821" s="233"/>
      <c r="U821" s="233"/>
      <c r="V821" s="233"/>
    </row>
    <row r="822" spans="2:22" s="228" customFormat="1" x14ac:dyDescent="0.2">
      <c r="B822" s="229"/>
      <c r="C822" s="230"/>
      <c r="D822" s="231"/>
      <c r="E822" s="229"/>
      <c r="F822" s="229"/>
      <c r="G822" s="232"/>
      <c r="H822" s="284"/>
      <c r="I822" s="229"/>
      <c r="J822" s="229"/>
      <c r="K822" s="229"/>
      <c r="L822" s="233"/>
      <c r="M822" s="233"/>
      <c r="N822" s="233"/>
      <c r="O822" s="233"/>
      <c r="P822" s="233"/>
      <c r="Q822" s="233"/>
      <c r="R822" s="233"/>
      <c r="S822" s="233"/>
      <c r="T822" s="233"/>
      <c r="U822" s="233"/>
      <c r="V822" s="233"/>
    </row>
    <row r="823" spans="2:22" s="228" customFormat="1" x14ac:dyDescent="0.2">
      <c r="B823" s="229"/>
      <c r="C823" s="230"/>
      <c r="D823" s="231"/>
      <c r="E823" s="229"/>
      <c r="F823" s="229"/>
      <c r="G823" s="232"/>
      <c r="H823" s="284"/>
      <c r="I823" s="229"/>
      <c r="J823" s="229"/>
      <c r="K823" s="229"/>
      <c r="L823" s="233"/>
      <c r="M823" s="233"/>
      <c r="N823" s="233"/>
      <c r="O823" s="233"/>
      <c r="P823" s="233"/>
      <c r="Q823" s="233"/>
      <c r="R823" s="233"/>
      <c r="S823" s="233"/>
      <c r="T823" s="233"/>
      <c r="U823" s="233"/>
      <c r="V823" s="233"/>
    </row>
    <row r="824" spans="2:22" s="228" customFormat="1" x14ac:dyDescent="0.2">
      <c r="B824" s="229"/>
      <c r="C824" s="230"/>
      <c r="D824" s="231"/>
      <c r="E824" s="229"/>
      <c r="F824" s="229"/>
      <c r="G824" s="232"/>
      <c r="H824" s="284"/>
      <c r="I824" s="229"/>
      <c r="J824" s="229"/>
      <c r="K824" s="229"/>
      <c r="L824" s="233"/>
      <c r="M824" s="233"/>
      <c r="N824" s="233"/>
      <c r="O824" s="233"/>
      <c r="P824" s="233"/>
      <c r="Q824" s="233"/>
      <c r="R824" s="233"/>
      <c r="S824" s="233"/>
      <c r="T824" s="233"/>
      <c r="U824" s="233"/>
      <c r="V824" s="233"/>
    </row>
    <row r="825" spans="2:22" s="228" customFormat="1" x14ac:dyDescent="0.2">
      <c r="B825" s="229"/>
      <c r="C825" s="230"/>
      <c r="D825" s="231"/>
      <c r="E825" s="229"/>
      <c r="F825" s="229"/>
      <c r="G825" s="232"/>
      <c r="H825" s="284"/>
      <c r="I825" s="229"/>
      <c r="J825" s="229"/>
      <c r="K825" s="229"/>
      <c r="L825" s="233"/>
      <c r="M825" s="233"/>
      <c r="N825" s="233"/>
      <c r="O825" s="233"/>
      <c r="P825" s="233"/>
      <c r="Q825" s="233"/>
      <c r="R825" s="233"/>
      <c r="S825" s="233"/>
      <c r="T825" s="233"/>
      <c r="U825" s="233"/>
      <c r="V825" s="233"/>
    </row>
    <row r="826" spans="2:22" s="228" customFormat="1" x14ac:dyDescent="0.2">
      <c r="B826" s="229"/>
      <c r="C826" s="230"/>
      <c r="D826" s="231"/>
      <c r="E826" s="229"/>
      <c r="F826" s="229"/>
      <c r="G826" s="232"/>
      <c r="H826" s="284"/>
      <c r="I826" s="229"/>
      <c r="J826" s="229"/>
      <c r="K826" s="229"/>
      <c r="L826" s="233"/>
      <c r="M826" s="233"/>
      <c r="N826" s="233"/>
      <c r="O826" s="233"/>
      <c r="P826" s="233"/>
      <c r="Q826" s="233"/>
      <c r="R826" s="233"/>
      <c r="S826" s="233"/>
      <c r="T826" s="233"/>
      <c r="U826" s="233"/>
      <c r="V826" s="233"/>
    </row>
    <row r="827" spans="2:22" s="228" customFormat="1" x14ac:dyDescent="0.2">
      <c r="B827" s="229"/>
      <c r="C827" s="230"/>
      <c r="D827" s="231"/>
      <c r="E827" s="229"/>
      <c r="F827" s="229"/>
      <c r="G827" s="232"/>
      <c r="H827" s="284"/>
      <c r="I827" s="229"/>
      <c r="J827" s="229"/>
      <c r="K827" s="229"/>
      <c r="L827" s="233"/>
      <c r="M827" s="233"/>
      <c r="N827" s="233"/>
      <c r="O827" s="233"/>
      <c r="P827" s="233"/>
      <c r="Q827" s="233"/>
      <c r="R827" s="233"/>
      <c r="S827" s="233"/>
      <c r="T827" s="233"/>
      <c r="U827" s="233"/>
      <c r="V827" s="233"/>
    </row>
    <row r="828" spans="2:22" s="228" customFormat="1" x14ac:dyDescent="0.2">
      <c r="B828" s="229"/>
      <c r="C828" s="230"/>
      <c r="D828" s="231"/>
      <c r="E828" s="229"/>
      <c r="F828" s="229"/>
      <c r="G828" s="232"/>
      <c r="H828" s="284"/>
      <c r="I828" s="229"/>
      <c r="J828" s="229"/>
      <c r="K828" s="229"/>
      <c r="L828" s="233"/>
      <c r="M828" s="233"/>
      <c r="N828" s="233"/>
      <c r="O828" s="233"/>
      <c r="P828" s="233"/>
      <c r="Q828" s="233"/>
      <c r="R828" s="233"/>
      <c r="S828" s="233"/>
      <c r="T828" s="233"/>
      <c r="U828" s="233"/>
      <c r="V828" s="233"/>
    </row>
    <row r="829" spans="2:22" s="228" customFormat="1" x14ac:dyDescent="0.2">
      <c r="B829" s="229"/>
      <c r="C829" s="230"/>
      <c r="D829" s="231"/>
      <c r="E829" s="229"/>
      <c r="F829" s="229"/>
      <c r="G829" s="232"/>
      <c r="H829" s="284"/>
      <c r="I829" s="229"/>
      <c r="J829" s="229"/>
      <c r="K829" s="229"/>
      <c r="L829" s="233"/>
      <c r="M829" s="233"/>
      <c r="N829" s="233"/>
      <c r="O829" s="233"/>
      <c r="P829" s="233"/>
      <c r="Q829" s="233"/>
      <c r="R829" s="233"/>
      <c r="S829" s="233"/>
      <c r="T829" s="233"/>
      <c r="U829" s="233"/>
      <c r="V829" s="233"/>
    </row>
    <row r="830" spans="2:22" s="228" customFormat="1" x14ac:dyDescent="0.2">
      <c r="B830" s="229"/>
      <c r="C830" s="230"/>
      <c r="D830" s="231"/>
      <c r="E830" s="229"/>
      <c r="F830" s="229"/>
      <c r="G830" s="232"/>
      <c r="H830" s="284"/>
      <c r="I830" s="229"/>
      <c r="J830" s="229"/>
      <c r="K830" s="229"/>
      <c r="L830" s="233"/>
      <c r="M830" s="233"/>
      <c r="N830" s="233"/>
      <c r="O830" s="233"/>
      <c r="P830" s="233"/>
      <c r="Q830" s="233"/>
      <c r="R830" s="233"/>
      <c r="S830" s="233"/>
      <c r="T830" s="233"/>
      <c r="U830" s="233"/>
      <c r="V830" s="233"/>
    </row>
    <row r="831" spans="2:22" s="228" customFormat="1" x14ac:dyDescent="0.2">
      <c r="B831" s="229"/>
      <c r="C831" s="230"/>
      <c r="D831" s="231"/>
      <c r="E831" s="229"/>
      <c r="F831" s="229"/>
      <c r="G831" s="232"/>
      <c r="H831" s="284"/>
      <c r="I831" s="229"/>
      <c r="J831" s="229"/>
      <c r="K831" s="229"/>
      <c r="L831" s="233"/>
      <c r="M831" s="233"/>
      <c r="N831" s="233"/>
      <c r="O831" s="233"/>
      <c r="P831" s="233"/>
      <c r="Q831" s="233"/>
      <c r="R831" s="233"/>
      <c r="S831" s="233"/>
      <c r="T831" s="233"/>
      <c r="U831" s="233"/>
      <c r="V831" s="233"/>
    </row>
    <row r="832" spans="2:22" s="228" customFormat="1" x14ac:dyDescent="0.2">
      <c r="B832" s="229"/>
      <c r="C832" s="230"/>
      <c r="D832" s="231"/>
      <c r="E832" s="229"/>
      <c r="F832" s="229"/>
      <c r="G832" s="232"/>
      <c r="H832" s="284"/>
      <c r="I832" s="229"/>
      <c r="J832" s="229"/>
      <c r="K832" s="229"/>
      <c r="L832" s="233"/>
      <c r="M832" s="233"/>
      <c r="N832" s="233"/>
      <c r="O832" s="233"/>
      <c r="P832" s="233"/>
      <c r="Q832" s="233"/>
      <c r="R832" s="233"/>
      <c r="S832" s="233"/>
      <c r="T832" s="233"/>
      <c r="U832" s="233"/>
      <c r="V832" s="233"/>
    </row>
    <row r="833" spans="2:22" s="228" customFormat="1" x14ac:dyDescent="0.2">
      <c r="B833" s="229"/>
      <c r="C833" s="230"/>
      <c r="D833" s="231"/>
      <c r="E833" s="229"/>
      <c r="F833" s="229"/>
      <c r="G833" s="232"/>
      <c r="H833" s="284"/>
      <c r="I833" s="229"/>
      <c r="J833" s="229"/>
      <c r="K833" s="229"/>
      <c r="L833" s="233"/>
      <c r="M833" s="233"/>
      <c r="N833" s="233"/>
      <c r="O833" s="233"/>
      <c r="P833" s="233"/>
      <c r="Q833" s="233"/>
      <c r="R833" s="233"/>
      <c r="S833" s="233"/>
      <c r="T833" s="233"/>
      <c r="U833" s="233"/>
      <c r="V833" s="233"/>
    </row>
    <row r="834" spans="2:22" s="228" customFormat="1" x14ac:dyDescent="0.2">
      <c r="B834" s="229"/>
      <c r="C834" s="230"/>
      <c r="D834" s="231"/>
      <c r="E834" s="229"/>
      <c r="F834" s="229"/>
      <c r="G834" s="232"/>
      <c r="H834" s="284"/>
      <c r="I834" s="229"/>
      <c r="J834" s="229"/>
      <c r="K834" s="229"/>
      <c r="L834" s="233"/>
      <c r="M834" s="233"/>
      <c r="N834" s="233"/>
      <c r="O834" s="233"/>
      <c r="P834" s="233"/>
      <c r="Q834" s="233"/>
      <c r="R834" s="233"/>
      <c r="S834" s="233"/>
      <c r="T834" s="233"/>
      <c r="U834" s="233"/>
      <c r="V834" s="233"/>
    </row>
    <row r="835" spans="2:22" s="228" customFormat="1" x14ac:dyDescent="0.2">
      <c r="B835" s="229"/>
      <c r="C835" s="230"/>
      <c r="D835" s="231"/>
      <c r="E835" s="229"/>
      <c r="F835" s="229"/>
      <c r="G835" s="232"/>
      <c r="H835" s="284"/>
      <c r="I835" s="229"/>
      <c r="J835" s="229"/>
      <c r="K835" s="229"/>
      <c r="L835" s="233"/>
      <c r="M835" s="233"/>
      <c r="N835" s="233"/>
      <c r="O835" s="233"/>
      <c r="P835" s="233"/>
      <c r="Q835" s="233"/>
      <c r="R835" s="233"/>
      <c r="S835" s="233"/>
      <c r="T835" s="233"/>
      <c r="U835" s="233"/>
      <c r="V835" s="233"/>
    </row>
    <row r="836" spans="2:22" s="228" customFormat="1" x14ac:dyDescent="0.2">
      <c r="B836" s="229"/>
      <c r="C836" s="230"/>
      <c r="D836" s="231"/>
      <c r="E836" s="229"/>
      <c r="F836" s="229"/>
      <c r="G836" s="232"/>
      <c r="H836" s="284"/>
      <c r="I836" s="229"/>
      <c r="J836" s="229"/>
      <c r="K836" s="229"/>
      <c r="L836" s="233"/>
      <c r="M836" s="233"/>
      <c r="N836" s="233"/>
      <c r="O836" s="233"/>
      <c r="P836" s="233"/>
      <c r="Q836" s="233"/>
      <c r="R836" s="233"/>
      <c r="S836" s="233"/>
      <c r="T836" s="233"/>
      <c r="U836" s="233"/>
      <c r="V836" s="233"/>
    </row>
    <row r="837" spans="2:22" s="228" customFormat="1" x14ac:dyDescent="0.2">
      <c r="B837" s="229"/>
      <c r="C837" s="230"/>
      <c r="D837" s="231"/>
      <c r="E837" s="229"/>
      <c r="F837" s="229"/>
      <c r="G837" s="232"/>
      <c r="H837" s="284"/>
      <c r="I837" s="229"/>
      <c r="J837" s="229"/>
      <c r="K837" s="229"/>
      <c r="L837" s="233"/>
      <c r="M837" s="233"/>
      <c r="N837" s="233"/>
      <c r="O837" s="233"/>
      <c r="P837" s="233"/>
      <c r="Q837" s="233"/>
      <c r="R837" s="233"/>
      <c r="S837" s="233"/>
      <c r="T837" s="233"/>
      <c r="U837" s="233"/>
      <c r="V837" s="233"/>
    </row>
    <row r="838" spans="2:22" s="228" customFormat="1" x14ac:dyDescent="0.2">
      <c r="B838" s="229"/>
      <c r="C838" s="230"/>
      <c r="D838" s="231"/>
      <c r="E838" s="229"/>
      <c r="F838" s="229"/>
      <c r="G838" s="232"/>
      <c r="H838" s="284"/>
      <c r="I838" s="229"/>
      <c r="J838" s="229"/>
      <c r="K838" s="229"/>
      <c r="L838" s="233"/>
      <c r="M838" s="233"/>
      <c r="N838" s="233"/>
      <c r="O838" s="233"/>
      <c r="P838" s="233"/>
      <c r="Q838" s="233"/>
      <c r="R838" s="233"/>
      <c r="S838" s="233"/>
      <c r="T838" s="233"/>
      <c r="U838" s="233"/>
      <c r="V838" s="233"/>
    </row>
    <row r="839" spans="2:22" s="228" customFormat="1" x14ac:dyDescent="0.2">
      <c r="B839" s="229"/>
      <c r="C839" s="230"/>
      <c r="D839" s="231"/>
      <c r="E839" s="229"/>
      <c r="F839" s="229"/>
      <c r="G839" s="232"/>
      <c r="H839" s="284"/>
      <c r="I839" s="229"/>
      <c r="J839" s="229"/>
      <c r="K839" s="229"/>
      <c r="L839" s="233"/>
      <c r="M839" s="233"/>
      <c r="N839" s="233"/>
      <c r="O839" s="233"/>
      <c r="P839" s="233"/>
      <c r="Q839" s="233"/>
      <c r="R839" s="233"/>
      <c r="S839" s="233"/>
      <c r="T839" s="233"/>
      <c r="U839" s="233"/>
      <c r="V839" s="233"/>
    </row>
    <row r="840" spans="2:22" s="228" customFormat="1" x14ac:dyDescent="0.2">
      <c r="B840" s="229"/>
      <c r="C840" s="230"/>
      <c r="D840" s="231"/>
      <c r="E840" s="229"/>
      <c r="F840" s="229"/>
      <c r="G840" s="232"/>
      <c r="H840" s="284"/>
      <c r="I840" s="229"/>
      <c r="J840" s="229"/>
      <c r="K840" s="229"/>
      <c r="L840" s="233"/>
      <c r="M840" s="233"/>
      <c r="N840" s="233"/>
      <c r="O840" s="233"/>
      <c r="P840" s="233"/>
      <c r="Q840" s="233"/>
      <c r="R840" s="233"/>
      <c r="S840" s="233"/>
      <c r="T840" s="233"/>
      <c r="U840" s="233"/>
      <c r="V840" s="233"/>
    </row>
    <row r="841" spans="2:22" s="228" customFormat="1" x14ac:dyDescent="0.2">
      <c r="B841" s="229"/>
      <c r="C841" s="230"/>
      <c r="D841" s="231"/>
      <c r="E841" s="229"/>
      <c r="F841" s="229"/>
      <c r="G841" s="232"/>
      <c r="H841" s="284"/>
      <c r="I841" s="229"/>
      <c r="J841" s="229"/>
      <c r="K841" s="229"/>
      <c r="L841" s="233"/>
      <c r="M841" s="233"/>
      <c r="N841" s="233"/>
      <c r="O841" s="233"/>
      <c r="P841" s="233"/>
      <c r="Q841" s="233"/>
      <c r="R841" s="233"/>
      <c r="S841" s="233"/>
      <c r="T841" s="233"/>
      <c r="U841" s="233"/>
      <c r="V841" s="233"/>
    </row>
    <row r="842" spans="2:22" s="228" customFormat="1" x14ac:dyDescent="0.2">
      <c r="B842" s="229"/>
      <c r="C842" s="230"/>
      <c r="D842" s="231"/>
      <c r="E842" s="229"/>
      <c r="F842" s="229"/>
      <c r="G842" s="232"/>
      <c r="H842" s="284"/>
      <c r="I842" s="229"/>
      <c r="J842" s="229"/>
      <c r="K842" s="229"/>
      <c r="L842" s="233"/>
      <c r="M842" s="233"/>
      <c r="N842" s="233"/>
      <c r="O842" s="233"/>
      <c r="P842" s="233"/>
      <c r="Q842" s="233"/>
      <c r="R842" s="233"/>
      <c r="S842" s="233"/>
      <c r="T842" s="233"/>
      <c r="U842" s="233"/>
      <c r="V842" s="233"/>
    </row>
    <row r="843" spans="2:22" s="228" customFormat="1" x14ac:dyDescent="0.2">
      <c r="B843" s="229"/>
      <c r="C843" s="230"/>
      <c r="D843" s="231"/>
      <c r="E843" s="229"/>
      <c r="F843" s="229"/>
      <c r="G843" s="232"/>
      <c r="H843" s="284"/>
      <c r="I843" s="229"/>
      <c r="J843" s="229"/>
      <c r="K843" s="229"/>
      <c r="L843" s="233"/>
      <c r="M843" s="233"/>
      <c r="N843" s="233"/>
      <c r="O843" s="233"/>
      <c r="P843" s="233"/>
      <c r="Q843" s="233"/>
      <c r="R843" s="233"/>
      <c r="S843" s="233"/>
      <c r="T843" s="233"/>
      <c r="U843" s="233"/>
      <c r="V843" s="233"/>
    </row>
    <row r="844" spans="2:22" s="228" customFormat="1" x14ac:dyDescent="0.2">
      <c r="B844" s="229"/>
      <c r="C844" s="230"/>
      <c r="D844" s="231"/>
      <c r="E844" s="229"/>
      <c r="F844" s="229"/>
      <c r="G844" s="232"/>
      <c r="H844" s="284"/>
      <c r="I844" s="229"/>
      <c r="J844" s="229"/>
      <c r="K844" s="229"/>
      <c r="L844" s="233"/>
      <c r="M844" s="233"/>
      <c r="N844" s="233"/>
      <c r="O844" s="233"/>
      <c r="P844" s="233"/>
      <c r="Q844" s="233"/>
      <c r="R844" s="233"/>
      <c r="S844" s="233"/>
      <c r="T844" s="233"/>
      <c r="U844" s="233"/>
      <c r="V844" s="233"/>
    </row>
    <row r="845" spans="2:22" s="228" customFormat="1" x14ac:dyDescent="0.2">
      <c r="B845" s="229"/>
      <c r="C845" s="230"/>
      <c r="D845" s="231"/>
      <c r="E845" s="229"/>
      <c r="F845" s="229"/>
      <c r="G845" s="232"/>
      <c r="H845" s="284"/>
      <c r="I845" s="229"/>
      <c r="J845" s="229"/>
      <c r="K845" s="229"/>
      <c r="L845" s="233"/>
      <c r="M845" s="233"/>
      <c r="N845" s="233"/>
      <c r="O845" s="233"/>
      <c r="P845" s="233"/>
      <c r="Q845" s="233"/>
      <c r="R845" s="233"/>
      <c r="S845" s="233"/>
      <c r="T845" s="233"/>
      <c r="U845" s="233"/>
      <c r="V845" s="233"/>
    </row>
    <row r="846" spans="2:22" s="228" customFormat="1" x14ac:dyDescent="0.2">
      <c r="B846" s="229"/>
      <c r="C846" s="230"/>
      <c r="D846" s="231"/>
      <c r="E846" s="229"/>
      <c r="F846" s="229"/>
      <c r="G846" s="232"/>
      <c r="H846" s="284"/>
      <c r="I846" s="229"/>
      <c r="J846" s="229"/>
      <c r="K846" s="229"/>
      <c r="L846" s="233"/>
      <c r="M846" s="233"/>
      <c r="N846" s="233"/>
      <c r="O846" s="233"/>
      <c r="P846" s="233"/>
      <c r="Q846" s="233"/>
      <c r="R846" s="233"/>
      <c r="S846" s="233"/>
      <c r="T846" s="233"/>
      <c r="U846" s="233"/>
      <c r="V846" s="233"/>
    </row>
    <row r="847" spans="2:22" s="228" customFormat="1" x14ac:dyDescent="0.2">
      <c r="B847" s="229"/>
      <c r="C847" s="230"/>
      <c r="D847" s="231"/>
      <c r="E847" s="229"/>
      <c r="F847" s="229"/>
      <c r="G847" s="232"/>
      <c r="H847" s="284"/>
      <c r="I847" s="229"/>
      <c r="J847" s="229"/>
      <c r="K847" s="229"/>
      <c r="L847" s="233"/>
      <c r="M847" s="233"/>
      <c r="N847" s="233"/>
      <c r="O847" s="233"/>
      <c r="P847" s="233"/>
      <c r="Q847" s="233"/>
      <c r="R847" s="233"/>
      <c r="S847" s="233"/>
      <c r="T847" s="233"/>
      <c r="U847" s="233"/>
      <c r="V847" s="233"/>
    </row>
    <row r="848" spans="2:22" s="228" customFormat="1" x14ac:dyDescent="0.2">
      <c r="B848" s="229"/>
      <c r="C848" s="230"/>
      <c r="D848" s="231"/>
      <c r="E848" s="229"/>
      <c r="F848" s="229"/>
      <c r="G848" s="232"/>
      <c r="H848" s="284"/>
      <c r="I848" s="229"/>
      <c r="J848" s="229"/>
      <c r="K848" s="229"/>
      <c r="L848" s="233"/>
      <c r="M848" s="233"/>
      <c r="N848" s="233"/>
      <c r="O848" s="233"/>
      <c r="P848" s="233"/>
      <c r="Q848" s="233"/>
      <c r="R848" s="233"/>
      <c r="S848" s="233"/>
      <c r="T848" s="233"/>
      <c r="U848" s="233"/>
      <c r="V848" s="233"/>
    </row>
    <row r="849" spans="2:22" s="228" customFormat="1" x14ac:dyDescent="0.2">
      <c r="B849" s="229"/>
      <c r="C849" s="230"/>
      <c r="D849" s="231"/>
      <c r="E849" s="229"/>
      <c r="F849" s="229"/>
      <c r="G849" s="232"/>
      <c r="H849" s="284"/>
      <c r="I849" s="229"/>
      <c r="J849" s="229"/>
      <c r="K849" s="229"/>
      <c r="L849" s="233"/>
      <c r="M849" s="233"/>
      <c r="N849" s="233"/>
      <c r="O849" s="233"/>
      <c r="P849" s="233"/>
      <c r="Q849" s="233"/>
      <c r="R849" s="233"/>
      <c r="S849" s="233"/>
      <c r="T849" s="233"/>
      <c r="U849" s="233"/>
      <c r="V849" s="233"/>
    </row>
    <row r="850" spans="2:22" s="228" customFormat="1" x14ac:dyDescent="0.2">
      <c r="B850" s="229"/>
      <c r="C850" s="230"/>
      <c r="D850" s="231"/>
      <c r="E850" s="229"/>
      <c r="F850" s="229"/>
      <c r="G850" s="232"/>
      <c r="H850" s="284"/>
      <c r="I850" s="229"/>
      <c r="J850" s="229"/>
      <c r="K850" s="229"/>
      <c r="L850" s="233"/>
      <c r="M850" s="233"/>
      <c r="N850" s="233"/>
      <c r="O850" s="233"/>
      <c r="P850" s="233"/>
      <c r="Q850" s="233"/>
      <c r="R850" s="233"/>
      <c r="S850" s="233"/>
      <c r="T850" s="233"/>
      <c r="U850" s="233"/>
      <c r="V850" s="233"/>
    </row>
    <row r="851" spans="2:22" s="228" customFormat="1" x14ac:dyDescent="0.2">
      <c r="B851" s="229"/>
      <c r="C851" s="230"/>
      <c r="D851" s="231"/>
      <c r="E851" s="229"/>
      <c r="F851" s="229"/>
      <c r="G851" s="232"/>
      <c r="H851" s="284"/>
      <c r="I851" s="229"/>
      <c r="J851" s="229"/>
      <c r="K851" s="229"/>
      <c r="L851" s="233"/>
      <c r="M851" s="233"/>
      <c r="N851" s="233"/>
      <c r="O851" s="233"/>
      <c r="P851" s="233"/>
      <c r="Q851" s="233"/>
      <c r="R851" s="233"/>
      <c r="S851" s="233"/>
      <c r="T851" s="233"/>
      <c r="U851" s="233"/>
      <c r="V851" s="233"/>
    </row>
    <row r="852" spans="2:22" s="228" customFormat="1" x14ac:dyDescent="0.2">
      <c r="B852" s="229"/>
      <c r="C852" s="230"/>
      <c r="D852" s="231"/>
      <c r="E852" s="229"/>
      <c r="F852" s="229"/>
      <c r="G852" s="232"/>
      <c r="H852" s="284"/>
      <c r="I852" s="229"/>
      <c r="J852" s="229"/>
      <c r="K852" s="229"/>
      <c r="L852" s="233"/>
      <c r="M852" s="233"/>
      <c r="N852" s="233"/>
      <c r="O852" s="233"/>
      <c r="P852" s="233"/>
      <c r="Q852" s="233"/>
      <c r="R852" s="233"/>
      <c r="S852" s="233"/>
      <c r="T852" s="233"/>
      <c r="U852" s="233"/>
      <c r="V852" s="233"/>
    </row>
    <row r="853" spans="2:22" s="228" customFormat="1" x14ac:dyDescent="0.2">
      <c r="B853" s="229"/>
      <c r="C853" s="230"/>
      <c r="D853" s="231"/>
      <c r="E853" s="229"/>
      <c r="F853" s="229"/>
      <c r="G853" s="232"/>
      <c r="H853" s="284"/>
      <c r="I853" s="229"/>
      <c r="J853" s="229"/>
      <c r="K853" s="229"/>
      <c r="L853" s="233"/>
      <c r="M853" s="233"/>
      <c r="N853" s="233"/>
      <c r="O853" s="233"/>
      <c r="P853" s="233"/>
      <c r="Q853" s="233"/>
      <c r="R853" s="233"/>
      <c r="S853" s="233"/>
      <c r="T853" s="233"/>
      <c r="U853" s="233"/>
      <c r="V853" s="233"/>
    </row>
    <row r="854" spans="2:22" s="228" customFormat="1" x14ac:dyDescent="0.2">
      <c r="B854" s="229"/>
      <c r="C854" s="230"/>
      <c r="D854" s="231"/>
      <c r="E854" s="229"/>
      <c r="F854" s="229"/>
      <c r="G854" s="232"/>
      <c r="H854" s="284"/>
      <c r="I854" s="229"/>
      <c r="J854" s="229"/>
      <c r="K854" s="229"/>
      <c r="L854" s="233"/>
      <c r="M854" s="233"/>
      <c r="N854" s="233"/>
      <c r="O854" s="233"/>
      <c r="P854" s="233"/>
      <c r="Q854" s="233"/>
      <c r="R854" s="233"/>
      <c r="S854" s="233"/>
      <c r="T854" s="233"/>
      <c r="U854" s="233"/>
      <c r="V854" s="233"/>
    </row>
    <row r="855" spans="2:22" s="228" customFormat="1" x14ac:dyDescent="0.2">
      <c r="B855" s="229"/>
      <c r="C855" s="230"/>
      <c r="D855" s="231"/>
      <c r="E855" s="229"/>
      <c r="F855" s="229"/>
      <c r="G855" s="232"/>
      <c r="H855" s="284"/>
      <c r="I855" s="229"/>
      <c r="J855" s="229"/>
      <c r="K855" s="229"/>
      <c r="L855" s="233"/>
      <c r="M855" s="233"/>
      <c r="N855" s="233"/>
      <c r="O855" s="233"/>
      <c r="P855" s="233"/>
      <c r="Q855" s="233"/>
      <c r="R855" s="233"/>
      <c r="S855" s="233"/>
      <c r="T855" s="233"/>
      <c r="U855" s="233"/>
      <c r="V855" s="233"/>
    </row>
    <row r="856" spans="2:22" s="228" customFormat="1" x14ac:dyDescent="0.2">
      <c r="B856" s="229"/>
      <c r="C856" s="230"/>
      <c r="D856" s="231"/>
      <c r="E856" s="229"/>
      <c r="F856" s="229"/>
      <c r="G856" s="232"/>
      <c r="H856" s="284"/>
      <c r="I856" s="229"/>
      <c r="J856" s="229"/>
      <c r="K856" s="229"/>
      <c r="L856" s="233"/>
      <c r="M856" s="233"/>
      <c r="N856" s="233"/>
      <c r="O856" s="233"/>
      <c r="P856" s="233"/>
      <c r="Q856" s="233"/>
      <c r="R856" s="233"/>
      <c r="S856" s="233"/>
      <c r="T856" s="233"/>
      <c r="U856" s="233"/>
      <c r="V856" s="233"/>
    </row>
    <row r="857" spans="2:22" s="228" customFormat="1" x14ac:dyDescent="0.2">
      <c r="B857" s="229"/>
      <c r="C857" s="230"/>
      <c r="D857" s="231"/>
      <c r="E857" s="229"/>
      <c r="F857" s="229"/>
      <c r="G857" s="232"/>
      <c r="H857" s="284"/>
      <c r="I857" s="229"/>
      <c r="J857" s="229"/>
      <c r="K857" s="229"/>
      <c r="L857" s="233"/>
      <c r="M857" s="233"/>
      <c r="N857" s="233"/>
      <c r="O857" s="233"/>
      <c r="P857" s="233"/>
      <c r="Q857" s="233"/>
      <c r="R857" s="233"/>
      <c r="S857" s="233"/>
      <c r="T857" s="233"/>
      <c r="U857" s="233"/>
      <c r="V857" s="233"/>
    </row>
    <row r="858" spans="2:22" s="228" customFormat="1" x14ac:dyDescent="0.2">
      <c r="B858" s="229"/>
      <c r="C858" s="230"/>
      <c r="D858" s="231"/>
      <c r="E858" s="229"/>
      <c r="F858" s="229"/>
      <c r="G858" s="232"/>
      <c r="H858" s="284"/>
      <c r="I858" s="229"/>
      <c r="J858" s="229"/>
      <c r="K858" s="229"/>
      <c r="L858" s="233"/>
      <c r="M858" s="233"/>
      <c r="N858" s="233"/>
      <c r="O858" s="233"/>
      <c r="P858" s="233"/>
      <c r="Q858" s="233"/>
      <c r="R858" s="233"/>
      <c r="S858" s="233"/>
      <c r="T858" s="233"/>
      <c r="U858" s="233"/>
      <c r="V858" s="233"/>
    </row>
    <row r="859" spans="2:22" s="228" customFormat="1" x14ac:dyDescent="0.2">
      <c r="B859" s="229"/>
      <c r="C859" s="230"/>
      <c r="D859" s="231"/>
      <c r="E859" s="229"/>
      <c r="F859" s="229"/>
      <c r="G859" s="232"/>
      <c r="H859" s="284"/>
      <c r="I859" s="229"/>
      <c r="J859" s="229"/>
      <c r="K859" s="229"/>
      <c r="L859" s="233"/>
      <c r="M859" s="233"/>
      <c r="N859" s="233"/>
      <c r="O859" s="233"/>
      <c r="P859" s="233"/>
      <c r="Q859" s="233"/>
      <c r="R859" s="233"/>
      <c r="S859" s="233"/>
      <c r="T859" s="233"/>
      <c r="U859" s="233"/>
      <c r="V859" s="233"/>
    </row>
    <row r="860" spans="2:22" s="228" customFormat="1" x14ac:dyDescent="0.2">
      <c r="B860" s="229"/>
      <c r="C860" s="230"/>
      <c r="D860" s="231"/>
      <c r="E860" s="229"/>
      <c r="F860" s="229"/>
      <c r="G860" s="232"/>
      <c r="H860" s="284"/>
      <c r="I860" s="229"/>
      <c r="J860" s="229"/>
      <c r="K860" s="229"/>
      <c r="L860" s="233"/>
      <c r="M860" s="233"/>
      <c r="N860" s="233"/>
      <c r="O860" s="233"/>
      <c r="P860" s="233"/>
      <c r="Q860" s="233"/>
      <c r="R860" s="233"/>
      <c r="S860" s="233"/>
      <c r="T860" s="233"/>
      <c r="U860" s="233"/>
      <c r="V860" s="233"/>
    </row>
    <row r="861" spans="2:22" s="228" customFormat="1" x14ac:dyDescent="0.2">
      <c r="B861" s="229"/>
      <c r="C861" s="230"/>
      <c r="D861" s="231"/>
      <c r="E861" s="229"/>
      <c r="F861" s="229"/>
      <c r="G861" s="232"/>
      <c r="H861" s="284"/>
      <c r="I861" s="229"/>
      <c r="J861" s="229"/>
      <c r="K861" s="229"/>
      <c r="L861" s="233"/>
      <c r="M861" s="233"/>
      <c r="N861" s="233"/>
      <c r="O861" s="233"/>
      <c r="P861" s="233"/>
      <c r="Q861" s="233"/>
      <c r="R861" s="233"/>
      <c r="S861" s="233"/>
      <c r="T861" s="233"/>
      <c r="U861" s="233"/>
      <c r="V861" s="233"/>
    </row>
    <row r="862" spans="2:22" s="228" customFormat="1" x14ac:dyDescent="0.2">
      <c r="B862" s="229"/>
      <c r="C862" s="230"/>
      <c r="D862" s="231"/>
      <c r="E862" s="229"/>
      <c r="F862" s="229"/>
      <c r="G862" s="232"/>
      <c r="H862" s="284"/>
      <c r="I862" s="229"/>
      <c r="J862" s="229"/>
      <c r="K862" s="229"/>
      <c r="L862" s="233"/>
      <c r="M862" s="233"/>
      <c r="N862" s="233"/>
      <c r="O862" s="233"/>
      <c r="P862" s="233"/>
      <c r="Q862" s="233"/>
      <c r="R862" s="233"/>
      <c r="S862" s="233"/>
      <c r="T862" s="233"/>
      <c r="U862" s="233"/>
      <c r="V862" s="233"/>
    </row>
    <row r="863" spans="2:22" s="228" customFormat="1" x14ac:dyDescent="0.2">
      <c r="B863" s="229"/>
      <c r="C863" s="230"/>
      <c r="D863" s="231"/>
      <c r="E863" s="229"/>
      <c r="F863" s="229"/>
      <c r="G863" s="232"/>
      <c r="H863" s="284"/>
      <c r="I863" s="229"/>
      <c r="J863" s="229"/>
      <c r="K863" s="229"/>
      <c r="L863" s="233"/>
      <c r="M863" s="233"/>
      <c r="N863" s="233"/>
      <c r="O863" s="233"/>
      <c r="P863" s="233"/>
      <c r="Q863" s="233"/>
      <c r="R863" s="233"/>
      <c r="S863" s="233"/>
      <c r="T863" s="233"/>
      <c r="U863" s="233"/>
      <c r="V863" s="233"/>
    </row>
    <row r="864" spans="2:22" s="228" customFormat="1" x14ac:dyDescent="0.2">
      <c r="B864" s="229"/>
      <c r="C864" s="230"/>
      <c r="D864" s="231"/>
      <c r="E864" s="229"/>
      <c r="F864" s="229"/>
      <c r="G864" s="232"/>
      <c r="H864" s="284"/>
      <c r="I864" s="229"/>
      <c r="J864" s="229"/>
      <c r="K864" s="229"/>
      <c r="L864" s="233"/>
      <c r="M864" s="233"/>
      <c r="N864" s="233"/>
      <c r="O864" s="233"/>
      <c r="P864" s="233"/>
      <c r="Q864" s="233"/>
      <c r="R864" s="233"/>
      <c r="S864" s="233"/>
      <c r="T864" s="233"/>
      <c r="U864" s="233"/>
      <c r="V864" s="233"/>
    </row>
    <row r="865" spans="2:22" s="228" customFormat="1" x14ac:dyDescent="0.2">
      <c r="B865" s="229"/>
      <c r="C865" s="230"/>
      <c r="D865" s="231"/>
      <c r="E865" s="229"/>
      <c r="F865" s="229"/>
      <c r="G865" s="232"/>
      <c r="H865" s="284"/>
      <c r="I865" s="229"/>
      <c r="J865" s="229"/>
      <c r="K865" s="229"/>
      <c r="L865" s="233"/>
      <c r="M865" s="233"/>
      <c r="N865" s="233"/>
      <c r="O865" s="233"/>
      <c r="P865" s="233"/>
      <c r="Q865" s="233"/>
      <c r="R865" s="233"/>
      <c r="S865" s="233"/>
      <c r="T865" s="233"/>
      <c r="U865" s="233"/>
      <c r="V865" s="233"/>
    </row>
    <row r="866" spans="2:22" s="228" customFormat="1" x14ac:dyDescent="0.2">
      <c r="B866" s="229"/>
      <c r="C866" s="230"/>
      <c r="D866" s="231"/>
      <c r="E866" s="229"/>
      <c r="F866" s="229"/>
      <c r="G866" s="232"/>
      <c r="H866" s="284"/>
      <c r="I866" s="229"/>
      <c r="J866" s="229"/>
      <c r="K866" s="229"/>
      <c r="L866" s="233"/>
      <c r="M866" s="233"/>
      <c r="N866" s="233"/>
      <c r="O866" s="233"/>
      <c r="P866" s="233"/>
      <c r="Q866" s="233"/>
      <c r="R866" s="233"/>
      <c r="S866" s="233"/>
      <c r="T866" s="233"/>
      <c r="U866" s="233"/>
      <c r="V866" s="233"/>
    </row>
    <row r="867" spans="2:22" s="228" customFormat="1" x14ac:dyDescent="0.2">
      <c r="B867" s="229"/>
      <c r="C867" s="230"/>
      <c r="D867" s="231"/>
      <c r="E867" s="229"/>
      <c r="F867" s="229"/>
      <c r="G867" s="232"/>
      <c r="H867" s="284"/>
      <c r="I867" s="229"/>
      <c r="J867" s="229"/>
      <c r="K867" s="229"/>
      <c r="L867" s="233"/>
      <c r="M867" s="233"/>
      <c r="N867" s="233"/>
      <c r="O867" s="233"/>
      <c r="P867" s="233"/>
      <c r="Q867" s="233"/>
      <c r="R867" s="233"/>
      <c r="S867" s="233"/>
      <c r="T867" s="233"/>
      <c r="U867" s="233"/>
      <c r="V867" s="233"/>
    </row>
    <row r="868" spans="2:22" s="228" customFormat="1" x14ac:dyDescent="0.2">
      <c r="B868" s="229"/>
      <c r="C868" s="230"/>
      <c r="D868" s="231"/>
      <c r="E868" s="229"/>
      <c r="F868" s="229"/>
      <c r="G868" s="232"/>
      <c r="H868" s="284"/>
      <c r="I868" s="229"/>
      <c r="J868" s="229"/>
      <c r="K868" s="229"/>
      <c r="L868" s="233"/>
      <c r="M868" s="233"/>
      <c r="N868" s="233"/>
      <c r="O868" s="233"/>
      <c r="P868" s="233"/>
      <c r="Q868" s="233"/>
      <c r="R868" s="233"/>
      <c r="S868" s="233"/>
      <c r="T868" s="233"/>
      <c r="U868" s="233"/>
      <c r="V868" s="233"/>
    </row>
    <row r="869" spans="2:22" s="228" customFormat="1" x14ac:dyDescent="0.2">
      <c r="B869" s="229"/>
      <c r="C869" s="230"/>
      <c r="D869" s="231"/>
      <c r="E869" s="229"/>
      <c r="F869" s="229"/>
      <c r="G869" s="232"/>
      <c r="H869" s="284"/>
      <c r="I869" s="229"/>
      <c r="J869" s="229"/>
      <c r="K869" s="229"/>
      <c r="L869" s="233"/>
      <c r="M869" s="233"/>
      <c r="N869" s="233"/>
      <c r="O869" s="233"/>
      <c r="P869" s="233"/>
      <c r="Q869" s="233"/>
      <c r="R869" s="233"/>
      <c r="S869" s="233"/>
      <c r="T869" s="233"/>
      <c r="U869" s="233"/>
      <c r="V869" s="233"/>
    </row>
    <row r="870" spans="2:22" s="228" customFormat="1" x14ac:dyDescent="0.2">
      <c r="B870" s="229"/>
      <c r="C870" s="230"/>
      <c r="D870" s="231"/>
      <c r="E870" s="229"/>
      <c r="F870" s="229"/>
      <c r="G870" s="232"/>
      <c r="H870" s="284"/>
      <c r="I870" s="229"/>
      <c r="J870" s="229"/>
      <c r="K870" s="229"/>
      <c r="L870" s="233"/>
      <c r="M870" s="233"/>
      <c r="N870" s="233"/>
      <c r="O870" s="233"/>
      <c r="P870" s="233"/>
      <c r="Q870" s="233"/>
      <c r="R870" s="233"/>
      <c r="S870" s="233"/>
      <c r="T870" s="233"/>
      <c r="U870" s="233"/>
      <c r="V870" s="233"/>
    </row>
    <row r="871" spans="2:22" s="228" customFormat="1" x14ac:dyDescent="0.2">
      <c r="B871" s="229"/>
      <c r="C871" s="230"/>
      <c r="D871" s="231"/>
      <c r="E871" s="229"/>
      <c r="F871" s="229"/>
      <c r="G871" s="232"/>
      <c r="H871" s="284"/>
      <c r="I871" s="229"/>
      <c r="J871" s="229"/>
      <c r="K871" s="229"/>
      <c r="L871" s="233"/>
      <c r="M871" s="233"/>
      <c r="N871" s="233"/>
      <c r="O871" s="233"/>
      <c r="P871" s="233"/>
      <c r="Q871" s="233"/>
      <c r="R871" s="233"/>
      <c r="S871" s="233"/>
      <c r="T871" s="233"/>
      <c r="U871" s="233"/>
      <c r="V871" s="233"/>
    </row>
    <row r="872" spans="2:22" s="228" customFormat="1" x14ac:dyDescent="0.2">
      <c r="B872" s="229"/>
      <c r="C872" s="230"/>
      <c r="D872" s="231"/>
      <c r="E872" s="229"/>
      <c r="F872" s="229"/>
      <c r="G872" s="232"/>
      <c r="H872" s="284"/>
      <c r="I872" s="229"/>
      <c r="J872" s="229"/>
      <c r="K872" s="229"/>
      <c r="L872" s="233"/>
      <c r="M872" s="233"/>
      <c r="N872" s="233"/>
      <c r="O872" s="233"/>
      <c r="P872" s="233"/>
      <c r="Q872" s="233"/>
      <c r="R872" s="233"/>
      <c r="S872" s="233"/>
      <c r="T872" s="233"/>
      <c r="U872" s="233"/>
      <c r="V872" s="233"/>
    </row>
    <row r="873" spans="2:22" s="228" customFormat="1" x14ac:dyDescent="0.2">
      <c r="B873" s="229"/>
      <c r="C873" s="230"/>
      <c r="D873" s="231"/>
      <c r="E873" s="229"/>
      <c r="F873" s="229"/>
      <c r="G873" s="232"/>
      <c r="H873" s="284"/>
      <c r="I873" s="229"/>
      <c r="J873" s="229"/>
      <c r="K873" s="229"/>
      <c r="L873" s="233"/>
      <c r="M873" s="233"/>
      <c r="N873" s="233"/>
      <c r="O873" s="233"/>
      <c r="P873" s="233"/>
      <c r="Q873" s="233"/>
      <c r="R873" s="233"/>
      <c r="S873" s="233"/>
      <c r="T873" s="233"/>
      <c r="U873" s="233"/>
      <c r="V873" s="233"/>
    </row>
    <row r="874" spans="2:22" s="228" customFormat="1" x14ac:dyDescent="0.2">
      <c r="B874" s="229"/>
      <c r="C874" s="230"/>
      <c r="D874" s="231"/>
      <c r="E874" s="229"/>
      <c r="F874" s="229"/>
      <c r="G874" s="232"/>
      <c r="H874" s="284"/>
      <c r="I874" s="229"/>
      <c r="J874" s="229"/>
      <c r="K874" s="229"/>
      <c r="L874" s="233"/>
      <c r="M874" s="233"/>
      <c r="N874" s="233"/>
      <c r="O874" s="233"/>
      <c r="P874" s="233"/>
      <c r="Q874" s="233"/>
      <c r="R874" s="233"/>
      <c r="S874" s="233"/>
      <c r="T874" s="233"/>
      <c r="U874" s="233"/>
      <c r="V874" s="233"/>
    </row>
    <row r="875" spans="2:22" s="228" customFormat="1" x14ac:dyDescent="0.2">
      <c r="B875" s="229"/>
      <c r="C875" s="230"/>
      <c r="D875" s="231"/>
      <c r="E875" s="229"/>
      <c r="F875" s="229"/>
      <c r="G875" s="232"/>
      <c r="H875" s="284"/>
      <c r="I875" s="229"/>
      <c r="J875" s="229"/>
      <c r="K875" s="229"/>
      <c r="L875" s="233"/>
      <c r="M875" s="233"/>
      <c r="N875" s="233"/>
      <c r="O875" s="233"/>
      <c r="P875" s="233"/>
      <c r="Q875" s="233"/>
      <c r="R875" s="233"/>
      <c r="S875" s="233"/>
      <c r="T875" s="233"/>
      <c r="U875" s="233"/>
      <c r="V875" s="233"/>
    </row>
    <row r="876" spans="2:22" s="228" customFormat="1" x14ac:dyDescent="0.2">
      <c r="B876" s="229"/>
      <c r="C876" s="230"/>
      <c r="D876" s="231"/>
      <c r="E876" s="229"/>
      <c r="F876" s="229"/>
      <c r="G876" s="232"/>
      <c r="H876" s="284"/>
      <c r="I876" s="229"/>
      <c r="J876" s="229"/>
      <c r="K876" s="229"/>
      <c r="L876" s="233"/>
      <c r="M876" s="233"/>
      <c r="N876" s="233"/>
      <c r="O876" s="233"/>
      <c r="P876" s="233"/>
      <c r="Q876" s="233"/>
      <c r="R876" s="233"/>
      <c r="S876" s="233"/>
      <c r="T876" s="233"/>
      <c r="U876" s="233"/>
      <c r="V876" s="233"/>
    </row>
    <row r="877" spans="2:22" s="228" customFormat="1" x14ac:dyDescent="0.2">
      <c r="B877" s="229"/>
      <c r="C877" s="230"/>
      <c r="D877" s="231"/>
      <c r="E877" s="229"/>
      <c r="F877" s="229"/>
      <c r="G877" s="232"/>
      <c r="H877" s="284"/>
      <c r="I877" s="229"/>
      <c r="J877" s="229"/>
      <c r="K877" s="229"/>
      <c r="L877" s="233"/>
      <c r="M877" s="233"/>
      <c r="N877" s="233"/>
      <c r="O877" s="233"/>
      <c r="P877" s="233"/>
      <c r="Q877" s="233"/>
      <c r="R877" s="233"/>
      <c r="S877" s="233"/>
      <c r="T877" s="233"/>
      <c r="U877" s="233"/>
      <c r="V877" s="233"/>
    </row>
    <row r="878" spans="2:22" s="228" customFormat="1" x14ac:dyDescent="0.2">
      <c r="B878" s="229"/>
      <c r="C878" s="230"/>
      <c r="D878" s="231"/>
      <c r="E878" s="229"/>
      <c r="F878" s="229"/>
      <c r="G878" s="232"/>
      <c r="H878" s="284"/>
      <c r="I878" s="229"/>
      <c r="J878" s="229"/>
      <c r="K878" s="229"/>
      <c r="L878" s="233"/>
      <c r="M878" s="233"/>
      <c r="N878" s="233"/>
      <c r="O878" s="233"/>
      <c r="P878" s="233"/>
      <c r="Q878" s="233"/>
      <c r="R878" s="233"/>
      <c r="S878" s="233"/>
      <c r="T878" s="233"/>
      <c r="U878" s="233"/>
      <c r="V878" s="233"/>
    </row>
    <row r="879" spans="2:22" s="228" customFormat="1" x14ac:dyDescent="0.2">
      <c r="B879" s="229"/>
      <c r="C879" s="230"/>
      <c r="D879" s="231"/>
      <c r="E879" s="229"/>
      <c r="F879" s="229"/>
      <c r="G879" s="232"/>
      <c r="H879" s="284"/>
      <c r="I879" s="229"/>
      <c r="J879" s="229"/>
      <c r="K879" s="229"/>
      <c r="L879" s="233"/>
      <c r="M879" s="233"/>
      <c r="N879" s="233"/>
      <c r="O879" s="233"/>
      <c r="P879" s="233"/>
      <c r="Q879" s="233"/>
      <c r="R879" s="233"/>
      <c r="S879" s="233"/>
      <c r="T879" s="233"/>
      <c r="U879" s="233"/>
      <c r="V879" s="233"/>
    </row>
    <row r="880" spans="2:22" s="228" customFormat="1" x14ac:dyDescent="0.2">
      <c r="B880" s="229"/>
      <c r="C880" s="230"/>
      <c r="D880" s="231"/>
      <c r="E880" s="229"/>
      <c r="F880" s="229"/>
      <c r="G880" s="232"/>
      <c r="H880" s="284"/>
      <c r="I880" s="229"/>
      <c r="J880" s="229"/>
      <c r="K880" s="229"/>
      <c r="L880" s="233"/>
      <c r="M880" s="233"/>
      <c r="N880" s="233"/>
      <c r="O880" s="233"/>
      <c r="P880" s="233"/>
      <c r="Q880" s="233"/>
      <c r="R880" s="233"/>
      <c r="S880" s="233"/>
      <c r="T880" s="233"/>
      <c r="U880" s="233"/>
      <c r="V880" s="233"/>
    </row>
    <row r="881" spans="2:22" s="228" customFormat="1" x14ac:dyDescent="0.2">
      <c r="B881" s="229"/>
      <c r="C881" s="230"/>
      <c r="D881" s="231"/>
      <c r="E881" s="229"/>
      <c r="F881" s="229"/>
      <c r="G881" s="232"/>
      <c r="H881" s="284"/>
      <c r="I881" s="229"/>
      <c r="J881" s="229"/>
      <c r="K881" s="229"/>
      <c r="L881" s="233"/>
      <c r="M881" s="233"/>
      <c r="N881" s="233"/>
      <c r="O881" s="233"/>
      <c r="P881" s="233"/>
      <c r="Q881" s="233"/>
      <c r="R881" s="233"/>
      <c r="S881" s="233"/>
      <c r="T881" s="233"/>
      <c r="U881" s="233"/>
      <c r="V881" s="233"/>
    </row>
    <row r="882" spans="2:22" s="228" customFormat="1" x14ac:dyDescent="0.2">
      <c r="B882" s="229"/>
      <c r="C882" s="230"/>
      <c r="D882" s="231"/>
      <c r="E882" s="229"/>
      <c r="F882" s="229"/>
      <c r="G882" s="232"/>
      <c r="H882" s="284"/>
      <c r="I882" s="229"/>
      <c r="J882" s="229"/>
      <c r="K882" s="229"/>
      <c r="L882" s="233"/>
      <c r="M882" s="233"/>
      <c r="N882" s="233"/>
      <c r="O882" s="233"/>
      <c r="P882" s="233"/>
      <c r="Q882" s="233"/>
      <c r="R882" s="233"/>
      <c r="S882" s="233"/>
      <c r="T882" s="233"/>
      <c r="U882" s="233"/>
      <c r="V882" s="233"/>
    </row>
    <row r="883" spans="2:22" s="228" customFormat="1" x14ac:dyDescent="0.2">
      <c r="B883" s="229"/>
      <c r="C883" s="230"/>
      <c r="D883" s="231"/>
      <c r="E883" s="229"/>
      <c r="F883" s="229"/>
      <c r="G883" s="232"/>
      <c r="H883" s="284"/>
      <c r="I883" s="229"/>
      <c r="J883" s="229"/>
      <c r="K883" s="229"/>
      <c r="L883" s="233"/>
      <c r="M883" s="233"/>
      <c r="N883" s="233"/>
      <c r="O883" s="233"/>
      <c r="P883" s="233"/>
      <c r="Q883" s="233"/>
      <c r="R883" s="233"/>
      <c r="S883" s="233"/>
      <c r="T883" s="233"/>
      <c r="U883" s="233"/>
      <c r="V883" s="233"/>
    </row>
    <row r="884" spans="2:22" s="228" customFormat="1" x14ac:dyDescent="0.2">
      <c r="B884" s="229"/>
      <c r="C884" s="230"/>
      <c r="D884" s="231"/>
      <c r="E884" s="229"/>
      <c r="F884" s="229"/>
      <c r="G884" s="232"/>
      <c r="H884" s="284"/>
      <c r="I884" s="229"/>
      <c r="J884" s="229"/>
      <c r="K884" s="229"/>
      <c r="L884" s="233"/>
      <c r="M884" s="233"/>
      <c r="N884" s="233"/>
      <c r="O884" s="233"/>
      <c r="P884" s="233"/>
      <c r="Q884" s="233"/>
      <c r="R884" s="233"/>
      <c r="S884" s="233"/>
      <c r="T884" s="233"/>
      <c r="U884" s="233"/>
      <c r="V884" s="233"/>
    </row>
    <row r="885" spans="2:22" s="228" customFormat="1" x14ac:dyDescent="0.2">
      <c r="B885" s="229"/>
      <c r="C885" s="230"/>
      <c r="D885" s="231"/>
      <c r="E885" s="229"/>
      <c r="F885" s="229"/>
      <c r="G885" s="232"/>
      <c r="H885" s="284"/>
      <c r="I885" s="229"/>
      <c r="J885" s="229"/>
      <c r="K885" s="229"/>
      <c r="L885" s="233"/>
      <c r="M885" s="233"/>
      <c r="N885" s="233"/>
      <c r="O885" s="233"/>
      <c r="P885" s="233"/>
      <c r="Q885" s="233"/>
      <c r="R885" s="233"/>
      <c r="S885" s="233"/>
      <c r="T885" s="233"/>
      <c r="U885" s="233"/>
      <c r="V885" s="233"/>
    </row>
    <row r="886" spans="2:22" s="228" customFormat="1" x14ac:dyDescent="0.2">
      <c r="B886" s="229"/>
      <c r="C886" s="230"/>
      <c r="D886" s="231"/>
      <c r="E886" s="229"/>
      <c r="F886" s="229"/>
      <c r="G886" s="232"/>
      <c r="H886" s="284"/>
      <c r="I886" s="229"/>
      <c r="J886" s="229"/>
      <c r="K886" s="229"/>
      <c r="L886" s="233"/>
      <c r="M886" s="233"/>
      <c r="N886" s="233"/>
      <c r="O886" s="233"/>
      <c r="P886" s="233"/>
      <c r="Q886" s="233"/>
      <c r="R886" s="233"/>
      <c r="S886" s="233"/>
      <c r="T886" s="233"/>
      <c r="U886" s="233"/>
      <c r="V886" s="233"/>
    </row>
    <row r="887" spans="2:22" s="228" customFormat="1" x14ac:dyDescent="0.2">
      <c r="B887" s="229"/>
      <c r="C887" s="230"/>
      <c r="D887" s="231"/>
      <c r="E887" s="229"/>
      <c r="F887" s="229"/>
      <c r="G887" s="232"/>
      <c r="H887" s="284"/>
      <c r="I887" s="229"/>
      <c r="J887" s="229"/>
      <c r="K887" s="229"/>
      <c r="L887" s="233"/>
      <c r="M887" s="233"/>
      <c r="N887" s="233"/>
      <c r="O887" s="233"/>
      <c r="P887" s="233"/>
      <c r="Q887" s="233"/>
      <c r="R887" s="233"/>
      <c r="S887" s="233"/>
      <c r="T887" s="233"/>
      <c r="U887" s="233"/>
      <c r="V887" s="233"/>
    </row>
    <row r="888" spans="2:22" s="228" customFormat="1" x14ac:dyDescent="0.2">
      <c r="B888" s="229"/>
      <c r="C888" s="230"/>
      <c r="D888" s="231"/>
      <c r="E888" s="229"/>
      <c r="F888" s="229"/>
      <c r="G888" s="232"/>
      <c r="H888" s="284"/>
      <c r="I888" s="229"/>
      <c r="J888" s="229"/>
      <c r="K888" s="229"/>
      <c r="L888" s="233"/>
      <c r="M888" s="233"/>
      <c r="N888" s="233"/>
      <c r="O888" s="233"/>
      <c r="P888" s="233"/>
      <c r="Q888" s="233"/>
      <c r="R888" s="233"/>
      <c r="S888" s="233"/>
      <c r="T888" s="233"/>
      <c r="U888" s="233"/>
      <c r="V888" s="233"/>
    </row>
    <row r="889" spans="2:22" s="228" customFormat="1" x14ac:dyDescent="0.2">
      <c r="B889" s="229"/>
      <c r="C889" s="230"/>
      <c r="D889" s="231"/>
      <c r="E889" s="229"/>
      <c r="F889" s="229"/>
      <c r="G889" s="232"/>
      <c r="H889" s="284"/>
      <c r="I889" s="229"/>
      <c r="J889" s="229"/>
      <c r="K889" s="229"/>
      <c r="L889" s="233"/>
      <c r="M889" s="233"/>
      <c r="N889" s="233"/>
      <c r="O889" s="233"/>
      <c r="P889" s="233"/>
      <c r="Q889" s="233"/>
      <c r="R889" s="233"/>
      <c r="S889" s="233"/>
      <c r="T889" s="233"/>
      <c r="U889" s="233"/>
      <c r="V889" s="233"/>
    </row>
    <row r="890" spans="2:22" s="228" customFormat="1" x14ac:dyDescent="0.2">
      <c r="B890" s="229"/>
      <c r="C890" s="230"/>
      <c r="D890" s="231"/>
      <c r="E890" s="229"/>
      <c r="F890" s="229"/>
      <c r="G890" s="232"/>
      <c r="H890" s="284"/>
      <c r="I890" s="229"/>
      <c r="J890" s="229"/>
      <c r="K890" s="229"/>
      <c r="L890" s="233"/>
      <c r="M890" s="233"/>
      <c r="N890" s="233"/>
      <c r="O890" s="233"/>
      <c r="P890" s="233"/>
      <c r="Q890" s="233"/>
      <c r="R890" s="233"/>
      <c r="S890" s="233"/>
      <c r="T890" s="233"/>
      <c r="U890" s="233"/>
      <c r="V890" s="233"/>
    </row>
    <row r="891" spans="2:22" s="228" customFormat="1" x14ac:dyDescent="0.2">
      <c r="B891" s="229"/>
      <c r="C891" s="230"/>
      <c r="D891" s="231"/>
      <c r="E891" s="229"/>
      <c r="F891" s="229"/>
      <c r="G891" s="232"/>
      <c r="H891" s="284"/>
      <c r="I891" s="229"/>
      <c r="J891" s="229"/>
      <c r="K891" s="229"/>
      <c r="L891" s="233"/>
      <c r="M891" s="233"/>
      <c r="N891" s="233"/>
      <c r="O891" s="233"/>
      <c r="P891" s="233"/>
      <c r="Q891" s="233"/>
      <c r="R891" s="233"/>
      <c r="S891" s="233"/>
      <c r="T891" s="233"/>
      <c r="U891" s="233"/>
      <c r="V891" s="233"/>
    </row>
    <row r="892" spans="2:22" s="228" customFormat="1" x14ac:dyDescent="0.2">
      <c r="B892" s="229"/>
      <c r="C892" s="230"/>
      <c r="D892" s="231"/>
      <c r="E892" s="229"/>
      <c r="F892" s="229"/>
      <c r="G892" s="232"/>
      <c r="H892" s="284"/>
      <c r="I892" s="229"/>
      <c r="J892" s="229"/>
      <c r="K892" s="229"/>
      <c r="L892" s="233"/>
      <c r="M892" s="233"/>
      <c r="N892" s="233"/>
      <c r="O892" s="233"/>
      <c r="P892" s="233"/>
      <c r="Q892" s="233"/>
      <c r="R892" s="233"/>
      <c r="S892" s="233"/>
      <c r="T892" s="233"/>
      <c r="U892" s="233"/>
      <c r="V892" s="233"/>
    </row>
    <row r="893" spans="2:22" s="228" customFormat="1" x14ac:dyDescent="0.2">
      <c r="B893" s="229"/>
      <c r="C893" s="230"/>
      <c r="D893" s="231"/>
      <c r="E893" s="229"/>
      <c r="F893" s="229"/>
      <c r="G893" s="232"/>
      <c r="H893" s="284"/>
      <c r="I893" s="229"/>
      <c r="J893" s="229"/>
      <c r="K893" s="229"/>
      <c r="L893" s="233"/>
      <c r="M893" s="233"/>
      <c r="N893" s="233"/>
      <c r="O893" s="233"/>
      <c r="P893" s="233"/>
      <c r="Q893" s="233"/>
      <c r="R893" s="233"/>
      <c r="S893" s="233"/>
      <c r="T893" s="233"/>
      <c r="U893" s="233"/>
      <c r="V893" s="233"/>
    </row>
    <row r="894" spans="2:22" s="228" customFormat="1" x14ac:dyDescent="0.2">
      <c r="B894" s="229"/>
      <c r="C894" s="230"/>
      <c r="D894" s="231"/>
      <c r="E894" s="229"/>
      <c r="F894" s="229"/>
      <c r="G894" s="232"/>
      <c r="H894" s="284"/>
      <c r="I894" s="229"/>
      <c r="J894" s="229"/>
      <c r="K894" s="229"/>
      <c r="L894" s="233"/>
      <c r="M894" s="233"/>
      <c r="N894" s="233"/>
      <c r="O894" s="233"/>
      <c r="P894" s="233"/>
      <c r="Q894" s="233"/>
      <c r="R894" s="233"/>
      <c r="S894" s="233"/>
      <c r="T894" s="233"/>
      <c r="U894" s="233"/>
      <c r="V894" s="233"/>
    </row>
    <row r="895" spans="2:22" s="228" customFormat="1" x14ac:dyDescent="0.2">
      <c r="B895" s="229"/>
      <c r="C895" s="230"/>
      <c r="D895" s="231"/>
      <c r="E895" s="229"/>
      <c r="F895" s="229"/>
      <c r="G895" s="232"/>
      <c r="H895" s="284"/>
      <c r="I895" s="229"/>
      <c r="J895" s="229"/>
      <c r="K895" s="229"/>
      <c r="L895" s="233"/>
      <c r="M895" s="233"/>
      <c r="N895" s="233"/>
      <c r="O895" s="233"/>
      <c r="P895" s="233"/>
      <c r="Q895" s="233"/>
      <c r="R895" s="233"/>
      <c r="S895" s="233"/>
      <c r="T895" s="233"/>
      <c r="U895" s="233"/>
      <c r="V895" s="233"/>
    </row>
    <row r="896" spans="2:22" s="228" customFormat="1" x14ac:dyDescent="0.2">
      <c r="B896" s="229"/>
      <c r="C896" s="230"/>
      <c r="D896" s="231"/>
      <c r="E896" s="229"/>
      <c r="F896" s="229"/>
      <c r="G896" s="232"/>
      <c r="H896" s="284"/>
      <c r="I896" s="229"/>
      <c r="J896" s="229"/>
      <c r="K896" s="229"/>
      <c r="L896" s="233"/>
      <c r="M896" s="233"/>
      <c r="N896" s="233"/>
      <c r="O896" s="233"/>
      <c r="P896" s="233"/>
      <c r="Q896" s="233"/>
      <c r="R896" s="233"/>
      <c r="S896" s="233"/>
      <c r="T896" s="233"/>
      <c r="U896" s="233"/>
      <c r="V896" s="233"/>
    </row>
    <row r="897" spans="2:22" s="228" customFormat="1" x14ac:dyDescent="0.2">
      <c r="B897" s="229"/>
      <c r="C897" s="230"/>
      <c r="D897" s="231"/>
      <c r="E897" s="229"/>
      <c r="F897" s="229"/>
      <c r="G897" s="232"/>
      <c r="H897" s="284"/>
      <c r="I897" s="229"/>
      <c r="J897" s="229"/>
      <c r="K897" s="229"/>
      <c r="L897" s="233"/>
      <c r="M897" s="233"/>
      <c r="N897" s="233"/>
      <c r="O897" s="233"/>
      <c r="P897" s="233"/>
      <c r="Q897" s="233"/>
      <c r="R897" s="233"/>
      <c r="S897" s="233"/>
      <c r="T897" s="233"/>
      <c r="U897" s="233"/>
      <c r="V897" s="233"/>
    </row>
    <row r="898" spans="2:22" s="228" customFormat="1" x14ac:dyDescent="0.2">
      <c r="B898" s="229"/>
      <c r="C898" s="230"/>
      <c r="D898" s="231"/>
      <c r="E898" s="229"/>
      <c r="F898" s="229"/>
      <c r="G898" s="232"/>
      <c r="H898" s="284"/>
      <c r="I898" s="229"/>
      <c r="J898" s="229"/>
      <c r="K898" s="229"/>
      <c r="L898" s="233"/>
      <c r="M898" s="233"/>
      <c r="N898" s="233"/>
      <c r="O898" s="233"/>
      <c r="P898" s="233"/>
      <c r="Q898" s="233"/>
      <c r="R898" s="233"/>
      <c r="S898" s="233"/>
      <c r="T898" s="233"/>
      <c r="U898" s="233"/>
      <c r="V898" s="233"/>
    </row>
    <row r="899" spans="2:22" s="228" customFormat="1" x14ac:dyDescent="0.2">
      <c r="B899" s="229"/>
      <c r="C899" s="230"/>
      <c r="D899" s="231"/>
      <c r="E899" s="229"/>
      <c r="F899" s="229"/>
      <c r="G899" s="232"/>
      <c r="H899" s="284"/>
      <c r="I899" s="229"/>
      <c r="J899" s="229"/>
      <c r="K899" s="229"/>
      <c r="L899" s="233"/>
      <c r="M899" s="233"/>
      <c r="N899" s="233"/>
      <c r="O899" s="233"/>
      <c r="P899" s="233"/>
      <c r="Q899" s="233"/>
      <c r="R899" s="233"/>
      <c r="S899" s="233"/>
      <c r="T899" s="233"/>
      <c r="U899" s="233"/>
      <c r="V899" s="233"/>
    </row>
    <row r="900" spans="2:22" s="228" customFormat="1" x14ac:dyDescent="0.2">
      <c r="B900" s="229"/>
      <c r="C900" s="230"/>
      <c r="D900" s="231"/>
      <c r="E900" s="229"/>
      <c r="F900" s="229"/>
      <c r="G900" s="232"/>
      <c r="H900" s="284"/>
      <c r="I900" s="229"/>
      <c r="J900" s="229"/>
      <c r="K900" s="229"/>
      <c r="L900" s="233"/>
      <c r="M900" s="233"/>
      <c r="N900" s="233"/>
      <c r="O900" s="233"/>
      <c r="P900" s="233"/>
      <c r="Q900" s="233"/>
      <c r="R900" s="233"/>
      <c r="S900" s="233"/>
      <c r="T900" s="233"/>
      <c r="U900" s="233"/>
      <c r="V900" s="233"/>
    </row>
    <row r="901" spans="2:22" s="228" customFormat="1" x14ac:dyDescent="0.2">
      <c r="B901" s="229"/>
      <c r="C901" s="230"/>
      <c r="D901" s="231"/>
      <c r="E901" s="229"/>
      <c r="F901" s="229"/>
      <c r="G901" s="232"/>
      <c r="H901" s="284"/>
      <c r="I901" s="229"/>
      <c r="J901" s="229"/>
      <c r="K901" s="229"/>
      <c r="L901" s="233"/>
      <c r="M901" s="233"/>
      <c r="N901" s="233"/>
      <c r="O901" s="233"/>
      <c r="P901" s="233"/>
      <c r="Q901" s="233"/>
      <c r="R901" s="233"/>
      <c r="S901" s="233"/>
      <c r="T901" s="233"/>
      <c r="U901" s="233"/>
      <c r="V901" s="233"/>
    </row>
    <row r="902" spans="2:22" s="228" customFormat="1" x14ac:dyDescent="0.2">
      <c r="B902" s="229"/>
      <c r="C902" s="230"/>
      <c r="D902" s="231"/>
      <c r="E902" s="229"/>
      <c r="F902" s="229"/>
      <c r="G902" s="232"/>
      <c r="H902" s="284"/>
      <c r="I902" s="229"/>
      <c r="J902" s="229"/>
      <c r="K902" s="229"/>
      <c r="L902" s="233"/>
      <c r="M902" s="233"/>
      <c r="N902" s="233"/>
      <c r="O902" s="233"/>
      <c r="P902" s="233"/>
      <c r="Q902" s="233"/>
      <c r="R902" s="233"/>
      <c r="S902" s="233"/>
      <c r="T902" s="233"/>
      <c r="U902" s="233"/>
      <c r="V902" s="233"/>
    </row>
    <row r="903" spans="2:22" s="228" customFormat="1" x14ac:dyDescent="0.2">
      <c r="B903" s="229"/>
      <c r="C903" s="230"/>
      <c r="D903" s="231"/>
      <c r="E903" s="229"/>
      <c r="F903" s="229"/>
      <c r="G903" s="232"/>
      <c r="H903" s="284"/>
      <c r="I903" s="229"/>
      <c r="J903" s="229"/>
      <c r="K903" s="229"/>
      <c r="L903" s="233"/>
      <c r="M903" s="233"/>
      <c r="N903" s="233"/>
      <c r="O903" s="233"/>
      <c r="P903" s="233"/>
      <c r="Q903" s="233"/>
      <c r="R903" s="233"/>
      <c r="S903" s="233"/>
      <c r="T903" s="233"/>
      <c r="U903" s="233"/>
      <c r="V903" s="233"/>
    </row>
    <row r="904" spans="2:22" s="228" customFormat="1" x14ac:dyDescent="0.2">
      <c r="B904" s="229"/>
      <c r="C904" s="230"/>
      <c r="D904" s="231"/>
      <c r="E904" s="229"/>
      <c r="F904" s="229"/>
      <c r="G904" s="232"/>
      <c r="H904" s="284"/>
      <c r="I904" s="229"/>
      <c r="J904" s="229"/>
      <c r="K904" s="229"/>
      <c r="L904" s="233"/>
      <c r="M904" s="233"/>
      <c r="N904" s="233"/>
      <c r="O904" s="233"/>
      <c r="P904" s="233"/>
      <c r="Q904" s="233"/>
      <c r="R904" s="233"/>
      <c r="S904" s="233"/>
      <c r="T904" s="233"/>
      <c r="U904" s="233"/>
      <c r="V904" s="233"/>
    </row>
    <row r="905" spans="2:22" s="228" customFormat="1" x14ac:dyDescent="0.2">
      <c r="B905" s="229"/>
      <c r="C905" s="230"/>
      <c r="D905" s="231"/>
      <c r="E905" s="229"/>
      <c r="F905" s="229"/>
      <c r="G905" s="232"/>
      <c r="H905" s="284"/>
      <c r="I905" s="229"/>
      <c r="J905" s="229"/>
      <c r="K905" s="229"/>
      <c r="L905" s="233"/>
      <c r="M905" s="233"/>
      <c r="N905" s="233"/>
      <c r="O905" s="233"/>
      <c r="P905" s="233"/>
      <c r="Q905" s="233"/>
      <c r="R905" s="233"/>
      <c r="S905" s="233"/>
      <c r="T905" s="233"/>
      <c r="U905" s="233"/>
      <c r="V905" s="233"/>
    </row>
    <row r="906" spans="2:22" s="228" customFormat="1" x14ac:dyDescent="0.2">
      <c r="B906" s="229"/>
      <c r="C906" s="230"/>
      <c r="D906" s="231"/>
      <c r="E906" s="229"/>
      <c r="F906" s="229"/>
      <c r="G906" s="232"/>
      <c r="H906" s="284"/>
      <c r="I906" s="229"/>
      <c r="J906" s="229"/>
      <c r="K906" s="229"/>
      <c r="L906" s="233"/>
      <c r="M906" s="233"/>
      <c r="N906" s="233"/>
      <c r="O906" s="233"/>
      <c r="P906" s="233"/>
      <c r="Q906" s="233"/>
      <c r="R906" s="233"/>
      <c r="S906" s="233"/>
      <c r="T906" s="233"/>
      <c r="U906" s="233"/>
      <c r="V906" s="233"/>
    </row>
    <row r="907" spans="2:22" s="228" customFormat="1" x14ac:dyDescent="0.2">
      <c r="B907" s="229"/>
      <c r="C907" s="230"/>
      <c r="D907" s="231"/>
      <c r="E907" s="229"/>
      <c r="F907" s="229"/>
      <c r="G907" s="232"/>
      <c r="H907" s="284"/>
      <c r="I907" s="229"/>
      <c r="J907" s="229"/>
      <c r="K907" s="229"/>
      <c r="L907" s="233"/>
      <c r="M907" s="233"/>
      <c r="N907" s="233"/>
      <c r="O907" s="233"/>
      <c r="P907" s="233"/>
      <c r="Q907" s="233"/>
      <c r="R907" s="233"/>
      <c r="S907" s="233"/>
      <c r="T907" s="233"/>
      <c r="U907" s="233"/>
      <c r="V907" s="233"/>
    </row>
    <row r="908" spans="2:22" s="228" customFormat="1" x14ac:dyDescent="0.2">
      <c r="B908" s="229"/>
      <c r="C908" s="230"/>
      <c r="D908" s="231"/>
      <c r="E908" s="229"/>
      <c r="F908" s="229"/>
      <c r="G908" s="232"/>
      <c r="H908" s="284"/>
      <c r="I908" s="229"/>
      <c r="J908" s="229"/>
      <c r="K908" s="229"/>
      <c r="L908" s="233"/>
      <c r="M908" s="233"/>
      <c r="N908" s="233"/>
      <c r="O908" s="233"/>
      <c r="P908" s="233"/>
      <c r="Q908" s="233"/>
      <c r="R908" s="233"/>
      <c r="S908" s="233"/>
      <c r="T908" s="233"/>
      <c r="U908" s="233"/>
      <c r="V908" s="233"/>
    </row>
    <row r="909" spans="2:22" s="228" customFormat="1" x14ac:dyDescent="0.2">
      <c r="B909" s="229"/>
      <c r="C909" s="230"/>
      <c r="D909" s="231"/>
      <c r="E909" s="229"/>
      <c r="F909" s="229"/>
      <c r="G909" s="232"/>
      <c r="H909" s="284"/>
      <c r="I909" s="229"/>
      <c r="J909" s="229"/>
      <c r="K909" s="229"/>
      <c r="L909" s="233"/>
      <c r="M909" s="233"/>
      <c r="N909" s="233"/>
      <c r="O909" s="233"/>
      <c r="P909" s="233"/>
      <c r="Q909" s="233"/>
      <c r="R909" s="233"/>
      <c r="S909" s="233"/>
      <c r="T909" s="233"/>
      <c r="U909" s="233"/>
      <c r="V909" s="233"/>
    </row>
    <row r="910" spans="2:22" s="228" customFormat="1" x14ac:dyDescent="0.2">
      <c r="B910" s="229"/>
      <c r="C910" s="230"/>
      <c r="D910" s="231"/>
      <c r="E910" s="229"/>
      <c r="F910" s="229"/>
      <c r="G910" s="232"/>
      <c r="H910" s="284"/>
      <c r="I910" s="229"/>
      <c r="J910" s="229"/>
      <c r="K910" s="229"/>
      <c r="L910" s="233"/>
      <c r="M910" s="233"/>
      <c r="N910" s="233"/>
      <c r="O910" s="233"/>
      <c r="P910" s="233"/>
      <c r="Q910" s="233"/>
      <c r="R910" s="233"/>
      <c r="S910" s="233"/>
      <c r="T910" s="233"/>
      <c r="U910" s="233"/>
      <c r="V910" s="233"/>
    </row>
    <row r="911" spans="2:22" s="228" customFormat="1" x14ac:dyDescent="0.2">
      <c r="B911" s="229"/>
      <c r="C911" s="230"/>
      <c r="D911" s="231"/>
      <c r="E911" s="229"/>
      <c r="F911" s="229"/>
      <c r="G911" s="232"/>
      <c r="H911" s="284"/>
      <c r="I911" s="229"/>
      <c r="J911" s="229"/>
      <c r="K911" s="229"/>
      <c r="L911" s="233"/>
      <c r="M911" s="233"/>
      <c r="N911" s="233"/>
      <c r="O911" s="233"/>
      <c r="P911" s="233"/>
      <c r="Q911" s="233"/>
      <c r="R911" s="233"/>
      <c r="S911" s="233"/>
      <c r="T911" s="233"/>
      <c r="U911" s="233"/>
      <c r="V911" s="233"/>
    </row>
    <row r="912" spans="2:22" s="228" customFormat="1" x14ac:dyDescent="0.2">
      <c r="B912" s="229"/>
      <c r="C912" s="230"/>
      <c r="D912" s="231"/>
      <c r="E912" s="229"/>
      <c r="F912" s="229"/>
      <c r="G912" s="232"/>
      <c r="H912" s="284"/>
      <c r="I912" s="229"/>
      <c r="J912" s="229"/>
      <c r="K912" s="229"/>
      <c r="L912" s="233"/>
      <c r="M912" s="233"/>
      <c r="N912" s="233"/>
      <c r="O912" s="233"/>
      <c r="P912" s="233"/>
      <c r="Q912" s="233"/>
      <c r="R912" s="233"/>
      <c r="S912" s="233"/>
      <c r="T912" s="233"/>
      <c r="U912" s="233"/>
      <c r="V912" s="233"/>
    </row>
    <row r="913" spans="2:22" s="228" customFormat="1" x14ac:dyDescent="0.2">
      <c r="B913" s="229"/>
      <c r="C913" s="230"/>
      <c r="D913" s="231"/>
      <c r="E913" s="229"/>
      <c r="F913" s="229"/>
      <c r="G913" s="232"/>
      <c r="H913" s="284"/>
      <c r="I913" s="229"/>
      <c r="J913" s="229"/>
      <c r="K913" s="229"/>
      <c r="L913" s="233"/>
      <c r="M913" s="233"/>
      <c r="N913" s="233"/>
      <c r="O913" s="233"/>
      <c r="P913" s="233"/>
      <c r="Q913" s="233"/>
      <c r="R913" s="233"/>
      <c r="S913" s="233"/>
      <c r="T913" s="233"/>
      <c r="U913" s="233"/>
      <c r="V913" s="233"/>
    </row>
    <row r="914" spans="2:22" s="228" customFormat="1" x14ac:dyDescent="0.2">
      <c r="B914" s="229"/>
      <c r="C914" s="230"/>
      <c r="D914" s="231"/>
      <c r="E914" s="229"/>
      <c r="F914" s="229"/>
      <c r="G914" s="232"/>
      <c r="H914" s="284"/>
      <c r="I914" s="229"/>
      <c r="J914" s="229"/>
      <c r="K914" s="229"/>
      <c r="L914" s="233"/>
      <c r="M914" s="233"/>
      <c r="N914" s="233"/>
      <c r="O914" s="233"/>
      <c r="P914" s="233"/>
      <c r="Q914" s="233"/>
      <c r="R914" s="233"/>
      <c r="S914" s="233"/>
      <c r="T914" s="233"/>
      <c r="U914" s="233"/>
      <c r="V914" s="233"/>
    </row>
    <row r="915" spans="2:22" s="228" customFormat="1" x14ac:dyDescent="0.2">
      <c r="B915" s="229"/>
      <c r="C915" s="230"/>
      <c r="D915" s="231"/>
      <c r="E915" s="229"/>
      <c r="F915" s="229"/>
      <c r="G915" s="232"/>
      <c r="H915" s="284"/>
      <c r="I915" s="229"/>
      <c r="J915" s="229"/>
      <c r="K915" s="229"/>
      <c r="L915" s="233"/>
      <c r="M915" s="233"/>
      <c r="N915" s="233"/>
      <c r="O915" s="233"/>
      <c r="P915" s="233"/>
      <c r="Q915" s="233"/>
      <c r="R915" s="233"/>
      <c r="S915" s="233"/>
      <c r="T915" s="233"/>
      <c r="U915" s="233"/>
      <c r="V915" s="233"/>
    </row>
    <row r="916" spans="2:22" s="228" customFormat="1" x14ac:dyDescent="0.2">
      <c r="B916" s="229"/>
      <c r="C916" s="230"/>
      <c r="D916" s="231"/>
      <c r="E916" s="229"/>
      <c r="F916" s="229"/>
      <c r="G916" s="232"/>
      <c r="H916" s="284"/>
      <c r="I916" s="229"/>
      <c r="J916" s="229"/>
      <c r="K916" s="229"/>
      <c r="L916" s="233"/>
      <c r="M916" s="233"/>
      <c r="N916" s="233"/>
      <c r="O916" s="233"/>
      <c r="P916" s="233"/>
      <c r="Q916" s="233"/>
      <c r="R916" s="233"/>
      <c r="S916" s="233"/>
      <c r="T916" s="233"/>
      <c r="U916" s="233"/>
      <c r="V916" s="233"/>
    </row>
    <row r="917" spans="2:22" s="228" customFormat="1" x14ac:dyDescent="0.2">
      <c r="B917" s="229"/>
      <c r="C917" s="230"/>
      <c r="D917" s="231"/>
      <c r="E917" s="229"/>
      <c r="F917" s="229"/>
      <c r="G917" s="232"/>
      <c r="H917" s="284"/>
      <c r="I917" s="229"/>
      <c r="J917" s="229"/>
      <c r="K917" s="229"/>
      <c r="L917" s="233"/>
      <c r="M917" s="233"/>
      <c r="N917" s="233"/>
      <c r="O917" s="233"/>
      <c r="P917" s="233"/>
      <c r="Q917" s="233"/>
      <c r="R917" s="233"/>
      <c r="S917" s="233"/>
      <c r="T917" s="233"/>
      <c r="U917" s="233"/>
      <c r="V917" s="233"/>
    </row>
    <row r="918" spans="2:22" s="228" customFormat="1" x14ac:dyDescent="0.2">
      <c r="B918" s="229"/>
      <c r="C918" s="230"/>
      <c r="D918" s="231"/>
      <c r="E918" s="229"/>
      <c r="F918" s="229"/>
      <c r="G918" s="232"/>
      <c r="H918" s="284"/>
      <c r="I918" s="229"/>
      <c r="J918" s="229"/>
      <c r="K918" s="229"/>
      <c r="L918" s="233"/>
      <c r="M918" s="233"/>
      <c r="N918" s="233"/>
      <c r="O918" s="233"/>
      <c r="P918" s="233"/>
      <c r="Q918" s="233"/>
      <c r="R918" s="233"/>
      <c r="S918" s="233"/>
      <c r="T918" s="233"/>
      <c r="U918" s="233"/>
      <c r="V918" s="233"/>
    </row>
    <row r="919" spans="2:22" s="228" customFormat="1" x14ac:dyDescent="0.2">
      <c r="B919" s="229"/>
      <c r="C919" s="230"/>
      <c r="D919" s="231"/>
      <c r="E919" s="229"/>
      <c r="F919" s="229"/>
      <c r="G919" s="232"/>
      <c r="H919" s="284"/>
      <c r="I919" s="229"/>
      <c r="J919" s="229"/>
      <c r="K919" s="229"/>
      <c r="L919" s="233"/>
      <c r="M919" s="233"/>
      <c r="N919" s="233"/>
      <c r="O919" s="233"/>
      <c r="P919" s="233"/>
      <c r="Q919" s="233"/>
      <c r="R919" s="233"/>
      <c r="S919" s="233"/>
      <c r="T919" s="233"/>
      <c r="U919" s="233"/>
      <c r="V919" s="233"/>
    </row>
    <row r="920" spans="2:22" s="228" customFormat="1" x14ac:dyDescent="0.2">
      <c r="B920" s="229"/>
      <c r="C920" s="230"/>
      <c r="D920" s="231"/>
      <c r="E920" s="229"/>
      <c r="F920" s="229"/>
      <c r="G920" s="232"/>
      <c r="H920" s="284"/>
      <c r="I920" s="229"/>
      <c r="J920" s="229"/>
      <c r="K920" s="229"/>
      <c r="L920" s="233"/>
      <c r="M920" s="233"/>
      <c r="N920" s="233"/>
      <c r="O920" s="233"/>
      <c r="P920" s="233"/>
      <c r="Q920" s="233"/>
      <c r="R920" s="233"/>
      <c r="S920" s="233"/>
      <c r="T920" s="233"/>
      <c r="U920" s="233"/>
      <c r="V920" s="233"/>
    </row>
    <row r="921" spans="2:22" s="228" customFormat="1" x14ac:dyDescent="0.2">
      <c r="B921" s="229"/>
      <c r="C921" s="230"/>
      <c r="D921" s="231"/>
      <c r="E921" s="229"/>
      <c r="F921" s="229"/>
      <c r="G921" s="232"/>
      <c r="H921" s="284"/>
      <c r="I921" s="229"/>
      <c r="J921" s="229"/>
      <c r="K921" s="229"/>
      <c r="L921" s="233"/>
      <c r="M921" s="233"/>
      <c r="N921" s="233"/>
      <c r="O921" s="233"/>
      <c r="P921" s="233"/>
      <c r="Q921" s="233"/>
      <c r="R921" s="233"/>
      <c r="S921" s="233"/>
      <c r="T921" s="233"/>
      <c r="U921" s="233"/>
      <c r="V921" s="233"/>
    </row>
    <row r="922" spans="2:22" s="228" customFormat="1" x14ac:dyDescent="0.2">
      <c r="B922" s="229"/>
      <c r="C922" s="230"/>
      <c r="D922" s="231"/>
      <c r="E922" s="229"/>
      <c r="F922" s="229"/>
      <c r="G922" s="232"/>
      <c r="H922" s="284"/>
      <c r="I922" s="229"/>
      <c r="J922" s="229"/>
      <c r="K922" s="229"/>
      <c r="L922" s="233"/>
      <c r="M922" s="233"/>
      <c r="N922" s="233"/>
      <c r="O922" s="233"/>
      <c r="P922" s="233"/>
      <c r="Q922" s="233"/>
      <c r="R922" s="233"/>
      <c r="S922" s="233"/>
      <c r="T922" s="233"/>
      <c r="U922" s="233"/>
      <c r="V922" s="233"/>
    </row>
    <row r="923" spans="2:22" s="228" customFormat="1" x14ac:dyDescent="0.2">
      <c r="B923" s="229"/>
      <c r="C923" s="230"/>
      <c r="D923" s="231"/>
      <c r="E923" s="229"/>
      <c r="F923" s="229"/>
      <c r="G923" s="232"/>
      <c r="H923" s="284"/>
      <c r="I923" s="229"/>
      <c r="J923" s="229"/>
      <c r="K923" s="229"/>
      <c r="L923" s="233"/>
      <c r="M923" s="233"/>
      <c r="N923" s="233"/>
      <c r="O923" s="233"/>
      <c r="P923" s="233"/>
      <c r="Q923" s="233"/>
      <c r="R923" s="233"/>
      <c r="S923" s="233"/>
      <c r="T923" s="233"/>
      <c r="U923" s="233"/>
      <c r="V923" s="233"/>
    </row>
    <row r="924" spans="2:22" s="228" customFormat="1" x14ac:dyDescent="0.2">
      <c r="B924" s="229"/>
      <c r="C924" s="230"/>
      <c r="D924" s="231"/>
      <c r="E924" s="229"/>
      <c r="F924" s="229"/>
      <c r="G924" s="232"/>
      <c r="H924" s="284"/>
      <c r="I924" s="229"/>
      <c r="J924" s="229"/>
      <c r="K924" s="229"/>
      <c r="L924" s="233"/>
      <c r="M924" s="233"/>
      <c r="N924" s="233"/>
      <c r="O924" s="233"/>
      <c r="P924" s="233"/>
      <c r="Q924" s="233"/>
      <c r="R924" s="233"/>
      <c r="S924" s="233"/>
      <c r="T924" s="233"/>
      <c r="U924" s="233"/>
      <c r="V924" s="233"/>
    </row>
    <row r="925" spans="2:22" s="228" customFormat="1" x14ac:dyDescent="0.2">
      <c r="B925" s="229"/>
      <c r="C925" s="230"/>
      <c r="D925" s="231"/>
      <c r="E925" s="229"/>
      <c r="F925" s="229"/>
      <c r="G925" s="232"/>
      <c r="H925" s="284"/>
      <c r="I925" s="229"/>
      <c r="J925" s="229"/>
      <c r="K925" s="229"/>
      <c r="L925" s="233"/>
      <c r="M925" s="233"/>
      <c r="N925" s="233"/>
      <c r="O925" s="233"/>
      <c r="P925" s="233"/>
      <c r="Q925" s="233"/>
      <c r="R925" s="233"/>
      <c r="S925" s="233"/>
      <c r="T925" s="233"/>
      <c r="U925" s="233"/>
      <c r="V925" s="233"/>
    </row>
    <row r="926" spans="2:22" s="228" customFormat="1" x14ac:dyDescent="0.2">
      <c r="B926" s="229"/>
      <c r="C926" s="230"/>
      <c r="D926" s="231"/>
      <c r="E926" s="229"/>
      <c r="F926" s="229"/>
      <c r="G926" s="232"/>
      <c r="H926" s="284"/>
      <c r="I926" s="229"/>
      <c r="J926" s="229"/>
      <c r="K926" s="229"/>
      <c r="L926" s="233"/>
      <c r="M926" s="233"/>
      <c r="N926" s="233"/>
      <c r="O926" s="233"/>
      <c r="P926" s="233"/>
      <c r="Q926" s="233"/>
      <c r="R926" s="233"/>
      <c r="S926" s="233"/>
      <c r="T926" s="233"/>
      <c r="U926" s="233"/>
      <c r="V926" s="233"/>
    </row>
    <row r="927" spans="2:22" s="228" customFormat="1" x14ac:dyDescent="0.2">
      <c r="B927" s="229"/>
      <c r="C927" s="230"/>
      <c r="D927" s="231"/>
      <c r="E927" s="229"/>
      <c r="F927" s="229"/>
      <c r="G927" s="232"/>
      <c r="H927" s="284"/>
      <c r="I927" s="229"/>
      <c r="J927" s="229"/>
      <c r="K927" s="229"/>
      <c r="L927" s="233"/>
      <c r="M927" s="233"/>
      <c r="N927" s="233"/>
      <c r="O927" s="233"/>
      <c r="P927" s="233"/>
      <c r="Q927" s="233"/>
      <c r="R927" s="233"/>
      <c r="S927" s="233"/>
      <c r="T927" s="233"/>
      <c r="U927" s="233"/>
      <c r="V927" s="233"/>
    </row>
    <row r="928" spans="2:22" s="228" customFormat="1" x14ac:dyDescent="0.2">
      <c r="B928" s="229"/>
      <c r="C928" s="230"/>
      <c r="D928" s="231"/>
      <c r="E928" s="229"/>
      <c r="F928" s="229"/>
      <c r="G928" s="232"/>
      <c r="H928" s="284"/>
      <c r="I928" s="229"/>
      <c r="J928" s="229"/>
      <c r="K928" s="229"/>
      <c r="L928" s="233"/>
      <c r="M928" s="233"/>
      <c r="N928" s="233"/>
      <c r="O928" s="233"/>
      <c r="P928" s="233"/>
      <c r="Q928" s="233"/>
      <c r="R928" s="233"/>
      <c r="S928" s="233"/>
      <c r="T928" s="233"/>
      <c r="U928" s="233"/>
      <c r="V928" s="233"/>
    </row>
    <row r="929" spans="2:22" s="228" customFormat="1" x14ac:dyDescent="0.2">
      <c r="B929" s="229"/>
      <c r="C929" s="230"/>
      <c r="D929" s="231"/>
      <c r="E929" s="229"/>
      <c r="F929" s="229"/>
      <c r="G929" s="232"/>
      <c r="H929" s="284"/>
      <c r="I929" s="229"/>
      <c r="J929" s="229"/>
      <c r="K929" s="229"/>
      <c r="L929" s="233"/>
      <c r="M929" s="233"/>
      <c r="N929" s="233"/>
      <c r="O929" s="233"/>
      <c r="P929" s="233"/>
      <c r="Q929" s="233"/>
      <c r="R929" s="233"/>
      <c r="S929" s="233"/>
      <c r="T929" s="233"/>
      <c r="U929" s="233"/>
      <c r="V929" s="233"/>
    </row>
    <row r="930" spans="2:22" s="228" customFormat="1" x14ac:dyDescent="0.2">
      <c r="B930" s="229"/>
      <c r="C930" s="230"/>
      <c r="D930" s="231"/>
      <c r="E930" s="229"/>
      <c r="F930" s="229"/>
      <c r="G930" s="232"/>
      <c r="H930" s="284"/>
      <c r="I930" s="229"/>
      <c r="J930" s="229"/>
      <c r="K930" s="229"/>
      <c r="L930" s="233"/>
      <c r="M930" s="233"/>
      <c r="N930" s="233"/>
      <c r="O930" s="233"/>
      <c r="P930" s="233"/>
      <c r="Q930" s="233"/>
      <c r="R930" s="233"/>
      <c r="S930" s="233"/>
      <c r="T930" s="233"/>
      <c r="U930" s="233"/>
      <c r="V930" s="233"/>
    </row>
    <row r="931" spans="2:22" s="228" customFormat="1" x14ac:dyDescent="0.2">
      <c r="B931" s="229"/>
      <c r="C931" s="230"/>
      <c r="D931" s="231"/>
      <c r="E931" s="229"/>
      <c r="F931" s="229"/>
      <c r="G931" s="232"/>
      <c r="H931" s="284"/>
      <c r="I931" s="229"/>
      <c r="J931" s="229"/>
      <c r="K931" s="229"/>
      <c r="L931" s="233"/>
      <c r="M931" s="233"/>
      <c r="N931" s="233"/>
      <c r="O931" s="233"/>
      <c r="P931" s="233"/>
      <c r="Q931" s="233"/>
      <c r="R931" s="233"/>
      <c r="S931" s="233"/>
      <c r="T931" s="233"/>
      <c r="U931" s="233"/>
      <c r="V931" s="233"/>
    </row>
    <row r="932" spans="2:22" s="228" customFormat="1" x14ac:dyDescent="0.2">
      <c r="B932" s="229"/>
      <c r="C932" s="230"/>
      <c r="D932" s="231"/>
      <c r="E932" s="229"/>
      <c r="F932" s="229"/>
      <c r="G932" s="232"/>
      <c r="H932" s="284"/>
      <c r="I932" s="229"/>
      <c r="J932" s="229"/>
      <c r="K932" s="229"/>
      <c r="L932" s="233"/>
      <c r="M932" s="233"/>
      <c r="N932" s="233"/>
      <c r="O932" s="233"/>
      <c r="P932" s="233"/>
      <c r="Q932" s="233"/>
      <c r="R932" s="233"/>
      <c r="S932" s="233"/>
      <c r="T932" s="233"/>
      <c r="U932" s="233"/>
      <c r="V932" s="233"/>
    </row>
    <row r="933" spans="2:22" s="228" customFormat="1" x14ac:dyDescent="0.2">
      <c r="B933" s="229"/>
      <c r="C933" s="230"/>
      <c r="D933" s="231"/>
      <c r="E933" s="229"/>
      <c r="F933" s="229"/>
      <c r="G933" s="232"/>
      <c r="H933" s="284"/>
      <c r="I933" s="229"/>
      <c r="J933" s="229"/>
      <c r="K933" s="229"/>
      <c r="L933" s="233"/>
      <c r="M933" s="233"/>
      <c r="N933" s="233"/>
      <c r="O933" s="233"/>
      <c r="P933" s="233"/>
      <c r="Q933" s="233"/>
      <c r="R933" s="233"/>
      <c r="S933" s="233"/>
      <c r="T933" s="233"/>
      <c r="U933" s="233"/>
      <c r="V933" s="233"/>
    </row>
    <row r="934" spans="2:22" s="228" customFormat="1" x14ac:dyDescent="0.2">
      <c r="B934" s="229"/>
      <c r="C934" s="230"/>
      <c r="D934" s="231"/>
      <c r="E934" s="229"/>
      <c r="F934" s="229"/>
      <c r="G934" s="232"/>
      <c r="H934" s="284"/>
      <c r="I934" s="229"/>
      <c r="J934" s="229"/>
      <c r="K934" s="229"/>
      <c r="L934" s="233"/>
      <c r="M934" s="233"/>
      <c r="N934" s="233"/>
      <c r="O934" s="233"/>
      <c r="P934" s="233"/>
      <c r="Q934" s="233"/>
      <c r="R934" s="233"/>
      <c r="S934" s="233"/>
      <c r="T934" s="233"/>
      <c r="U934" s="233"/>
      <c r="V934" s="233"/>
    </row>
    <row r="935" spans="2:22" s="228" customFormat="1" x14ac:dyDescent="0.2">
      <c r="B935" s="229"/>
      <c r="C935" s="230"/>
      <c r="D935" s="231"/>
      <c r="E935" s="229"/>
      <c r="F935" s="229"/>
      <c r="G935" s="232"/>
      <c r="H935" s="284"/>
      <c r="I935" s="229"/>
      <c r="J935" s="229"/>
      <c r="K935" s="229"/>
      <c r="L935" s="233"/>
      <c r="M935" s="233"/>
      <c r="N935" s="233"/>
      <c r="O935" s="233"/>
      <c r="P935" s="233"/>
      <c r="Q935" s="233"/>
      <c r="R935" s="233"/>
      <c r="S935" s="233"/>
      <c r="T935" s="233"/>
      <c r="U935" s="233"/>
      <c r="V935" s="233"/>
    </row>
    <row r="936" spans="2:22" s="228" customFormat="1" x14ac:dyDescent="0.2">
      <c r="B936" s="229"/>
      <c r="C936" s="230"/>
      <c r="D936" s="231"/>
      <c r="E936" s="229"/>
      <c r="F936" s="229"/>
      <c r="G936" s="232"/>
      <c r="H936" s="284"/>
      <c r="I936" s="229"/>
      <c r="J936" s="229"/>
      <c r="K936" s="229"/>
      <c r="L936" s="233"/>
      <c r="M936" s="233"/>
      <c r="N936" s="233"/>
      <c r="O936" s="233"/>
      <c r="P936" s="233"/>
      <c r="Q936" s="233"/>
      <c r="R936" s="233"/>
      <c r="S936" s="233"/>
      <c r="T936" s="233"/>
      <c r="U936" s="233"/>
      <c r="V936" s="233"/>
    </row>
    <row r="937" spans="2:22" s="228" customFormat="1" x14ac:dyDescent="0.2">
      <c r="B937" s="229"/>
      <c r="C937" s="230"/>
      <c r="D937" s="231"/>
      <c r="E937" s="229"/>
      <c r="F937" s="229"/>
      <c r="G937" s="232"/>
      <c r="H937" s="284"/>
      <c r="I937" s="229"/>
      <c r="J937" s="229"/>
      <c r="K937" s="229"/>
      <c r="L937" s="233"/>
      <c r="M937" s="233"/>
      <c r="N937" s="233"/>
      <c r="O937" s="233"/>
      <c r="P937" s="233"/>
      <c r="Q937" s="233"/>
      <c r="R937" s="233"/>
      <c r="S937" s="233"/>
      <c r="T937" s="233"/>
      <c r="U937" s="233"/>
      <c r="V937" s="233"/>
    </row>
    <row r="938" spans="2:22" s="228" customFormat="1" x14ac:dyDescent="0.2">
      <c r="B938" s="229"/>
      <c r="C938" s="230"/>
      <c r="D938" s="231"/>
      <c r="E938" s="229"/>
      <c r="F938" s="229"/>
      <c r="G938" s="232"/>
      <c r="H938" s="284"/>
      <c r="I938" s="229"/>
      <c r="J938" s="229"/>
      <c r="K938" s="229"/>
      <c r="L938" s="233"/>
      <c r="M938" s="233"/>
      <c r="N938" s="233"/>
      <c r="O938" s="233"/>
      <c r="P938" s="233"/>
      <c r="Q938" s="233"/>
      <c r="R938" s="233"/>
      <c r="S938" s="233"/>
      <c r="T938" s="233"/>
      <c r="U938" s="233"/>
      <c r="V938" s="233"/>
    </row>
    <row r="939" spans="2:22" s="228" customFormat="1" x14ac:dyDescent="0.2">
      <c r="B939" s="229"/>
      <c r="C939" s="230"/>
      <c r="D939" s="231"/>
      <c r="E939" s="229"/>
      <c r="F939" s="229"/>
      <c r="G939" s="232"/>
      <c r="H939" s="284"/>
      <c r="I939" s="229"/>
      <c r="J939" s="229"/>
      <c r="K939" s="229"/>
      <c r="L939" s="233"/>
      <c r="M939" s="233"/>
      <c r="N939" s="233"/>
      <c r="O939" s="233"/>
      <c r="P939" s="233"/>
      <c r="Q939" s="233"/>
      <c r="R939" s="233"/>
      <c r="S939" s="233"/>
      <c r="T939" s="233"/>
      <c r="U939" s="233"/>
      <c r="V939" s="233"/>
    </row>
    <row r="940" spans="2:22" s="228" customFormat="1" x14ac:dyDescent="0.2">
      <c r="B940" s="229"/>
      <c r="C940" s="230"/>
      <c r="D940" s="231"/>
      <c r="E940" s="229"/>
      <c r="F940" s="229"/>
      <c r="G940" s="232"/>
      <c r="H940" s="284"/>
      <c r="I940" s="229"/>
      <c r="J940" s="229"/>
      <c r="K940" s="229"/>
      <c r="L940" s="233"/>
      <c r="M940" s="233"/>
      <c r="N940" s="233"/>
      <c r="O940" s="233"/>
      <c r="P940" s="233"/>
      <c r="Q940" s="233"/>
      <c r="R940" s="233"/>
      <c r="S940" s="233"/>
      <c r="T940" s="233"/>
      <c r="U940" s="233"/>
      <c r="V940" s="233"/>
    </row>
  </sheetData>
  <autoFilter ref="B2:K498"/>
  <conditionalFormatting sqref="J163">
    <cfRule type="expression" dxfId="7" priority="218" stopIfTrue="1">
      <formula>(J163="ì")</formula>
    </cfRule>
    <cfRule type="expression" dxfId="6" priority="219" stopIfTrue="1">
      <formula>(J163="è")</formula>
    </cfRule>
    <cfRule type="expression" dxfId="5" priority="220" stopIfTrue="1">
      <formula>(J163="î")</formula>
    </cfRule>
  </conditionalFormatting>
  <dataValidations count="2">
    <dataValidation type="custom" allowBlank="1" showInputMessage="1" showErrorMessage="1" errorTitle="Restriction" error="Le libellé associé à une nouvelle Catégorie doit être obligatoirement &quot;_Global Synthesis_&quot;" sqref="C280 C207 C3 C114 C68">
      <formula1>"_Global Synthesis_"</formula1>
    </dataValidation>
    <dataValidation type="list" allowBlank="1" showInputMessage="1" showErrorMessage="1" sqref="J163">
      <formula1>"ì,è,î, "</formula1>
    </dataValidation>
  </dataValidations>
  <pageMargins left="0.70866141732283472" right="0.70866141732283472" top="0.74803149606299213" bottom="0.74803149606299213" header="0.31496062992125984" footer="0.31496062992125984"/>
  <pageSetup paperSize="8" scale="59" orientation="landscape" r:id="rId1"/>
  <headerFooter>
    <oddHeader>&amp;C&amp;"Calibri"&amp;10&amp;KFF8C00C2 - Confidential&amp;1#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2"/>
  <sheetViews>
    <sheetView workbookViewId="0">
      <pane ySplit="6" topLeftCell="A7" activePane="bottomLeft" state="frozen"/>
      <selection activeCell="C6" sqref="C6"/>
      <selection pane="bottomLeft" activeCell="C6" sqref="C6"/>
    </sheetView>
  </sheetViews>
  <sheetFormatPr baseColWidth="10" defaultRowHeight="15" customHeight="1" x14ac:dyDescent="0.25"/>
  <cols>
    <col min="1" max="1" width="65.85546875" customWidth="1"/>
    <col min="2" max="2" width="17.28515625" style="138" customWidth="1"/>
    <col min="3" max="3" width="11.28515625" style="138" customWidth="1"/>
    <col min="4" max="4" width="14.5703125" style="202" customWidth="1"/>
    <col min="5" max="5" width="13.85546875" style="202" customWidth="1"/>
    <col min="6" max="6" width="12.5703125" style="138" customWidth="1"/>
    <col min="7" max="7" width="15.28515625" style="138" customWidth="1"/>
    <col min="8" max="8" width="12.5703125" style="222" customWidth="1"/>
    <col min="9" max="9" width="13.5703125" style="209" customWidth="1"/>
    <col min="10" max="10" width="12.5703125" style="209" customWidth="1"/>
    <col min="11" max="14" width="12.5703125" style="138" customWidth="1"/>
    <col min="15" max="15" width="18.85546875" style="138" customWidth="1"/>
    <col min="16" max="16" width="19" style="138" customWidth="1"/>
    <col min="17" max="17" width="20.28515625" hidden="1" customWidth="1"/>
    <col min="18" max="18" width="20.140625" hidden="1" customWidth="1"/>
  </cols>
  <sheetData>
    <row r="1" spans="1:18" ht="33.75" customHeight="1" x14ac:dyDescent="0.25">
      <c r="A1" s="198"/>
      <c r="B1" s="199"/>
      <c r="C1" s="199"/>
      <c r="D1" s="201"/>
      <c r="E1" s="201"/>
      <c r="F1" s="200">
        <f>SUBTOTAL(9,F7:F172)</f>
        <v>998</v>
      </c>
      <c r="G1" s="200"/>
      <c r="H1" s="203">
        <f>SUBTOTAL(9,H7:H172)</f>
        <v>29.999999999999993</v>
      </c>
      <c r="I1" s="203"/>
      <c r="J1" s="203"/>
      <c r="K1" s="199"/>
      <c r="L1" s="199"/>
      <c r="M1" s="199"/>
      <c r="N1" s="199"/>
      <c r="O1" s="199"/>
      <c r="P1" s="199"/>
    </row>
    <row r="2" spans="1:18" ht="17.25" customHeight="1" x14ac:dyDescent="0.25">
      <c r="A2" s="198"/>
      <c r="B2" s="199"/>
      <c r="C2" s="199"/>
      <c r="D2" s="201"/>
      <c r="E2" s="201"/>
      <c r="F2" s="199"/>
      <c r="G2" s="199"/>
      <c r="H2" s="204"/>
      <c r="I2" s="204"/>
      <c r="J2" s="204"/>
      <c r="K2" s="199"/>
      <c r="L2" s="199"/>
      <c r="M2" s="199"/>
      <c r="N2" s="199"/>
      <c r="O2" s="199"/>
      <c r="P2" s="199"/>
    </row>
    <row r="3" spans="1:18" ht="17.25" customHeight="1" x14ac:dyDescent="0.25">
      <c r="A3" s="198"/>
      <c r="B3" s="199"/>
      <c r="C3" s="199"/>
      <c r="D3" s="201"/>
      <c r="E3" s="201"/>
      <c r="F3" s="199"/>
      <c r="G3" s="199"/>
      <c r="H3" s="204"/>
      <c r="I3" s="204"/>
      <c r="J3" s="204"/>
      <c r="K3" s="199"/>
      <c r="L3" s="199"/>
      <c r="M3" s="199"/>
      <c r="N3" s="199"/>
      <c r="O3" s="199"/>
      <c r="P3" s="199"/>
    </row>
    <row r="4" spans="1:18" ht="17.25" customHeight="1" x14ac:dyDescent="0.25">
      <c r="A4" s="198"/>
      <c r="B4" s="199"/>
      <c r="C4" s="199"/>
      <c r="D4" s="201"/>
      <c r="E4" s="201"/>
      <c r="F4" s="199"/>
      <c r="G4" s="199"/>
      <c r="H4" s="204"/>
      <c r="I4" s="204"/>
      <c r="J4" s="204"/>
      <c r="K4" s="199"/>
      <c r="L4" s="199"/>
      <c r="M4" s="199"/>
      <c r="N4" s="199"/>
      <c r="O4" s="199"/>
      <c r="P4" s="199"/>
    </row>
    <row r="5" spans="1:18" ht="17.25" customHeight="1" x14ac:dyDescent="0.25">
      <c r="A5" s="198"/>
      <c r="B5" s="199"/>
      <c r="C5" s="199"/>
      <c r="D5" s="201"/>
      <c r="E5" s="201"/>
      <c r="F5" s="199"/>
      <c r="G5" s="199"/>
      <c r="H5" s="204"/>
      <c r="I5" s="204"/>
      <c r="J5" s="204"/>
      <c r="K5" s="199"/>
      <c r="L5" s="199"/>
      <c r="M5" s="199"/>
      <c r="N5" s="199"/>
      <c r="O5" s="199"/>
      <c r="P5" s="199"/>
    </row>
    <row r="6" spans="1:18" ht="43.5" customHeight="1" x14ac:dyDescent="0.25">
      <c r="A6" s="154" t="s">
        <v>0</v>
      </c>
      <c r="B6" s="154"/>
      <c r="C6" s="154" t="s">
        <v>1</v>
      </c>
      <c r="D6" s="160" t="s">
        <v>487</v>
      </c>
      <c r="E6" s="160" t="s">
        <v>493</v>
      </c>
      <c r="F6" s="160" t="s">
        <v>488</v>
      </c>
      <c r="G6" s="210" t="s">
        <v>491</v>
      </c>
      <c r="H6" s="205" t="s">
        <v>490</v>
      </c>
      <c r="I6" s="210" t="s">
        <v>489</v>
      </c>
      <c r="J6" s="205" t="s">
        <v>492</v>
      </c>
      <c r="K6" s="132" t="s">
        <v>3</v>
      </c>
      <c r="L6" s="132" t="s">
        <v>4</v>
      </c>
      <c r="M6" s="132" t="s">
        <v>5</v>
      </c>
      <c r="N6" s="132" t="s">
        <v>6</v>
      </c>
      <c r="O6" s="154" t="s">
        <v>7</v>
      </c>
      <c r="P6" s="154" t="s">
        <v>8</v>
      </c>
      <c r="Q6" s="1" t="s">
        <v>9</v>
      </c>
      <c r="R6" s="1" t="s">
        <v>10</v>
      </c>
    </row>
    <row r="7" spans="1:18" ht="15" customHeight="1" x14ac:dyDescent="0.25">
      <c r="A7" s="29" t="s">
        <v>66</v>
      </c>
      <c r="B7" s="176">
        <v>1</v>
      </c>
      <c r="C7" s="164">
        <v>4</v>
      </c>
      <c r="D7" s="160" t="s">
        <v>486</v>
      </c>
      <c r="E7" s="160" t="s">
        <v>494</v>
      </c>
      <c r="F7" s="160">
        <v>15</v>
      </c>
      <c r="G7" s="163" t="s">
        <v>497</v>
      </c>
      <c r="H7" s="205" t="s">
        <v>499</v>
      </c>
      <c r="I7" s="223" t="s">
        <v>500</v>
      </c>
      <c r="J7" s="205"/>
      <c r="K7" s="176" t="s">
        <v>68</v>
      </c>
      <c r="L7" s="176" t="s">
        <v>69</v>
      </c>
      <c r="M7" s="180"/>
      <c r="N7" s="180"/>
      <c r="O7" s="31">
        <v>1</v>
      </c>
      <c r="P7" s="31">
        <v>1</v>
      </c>
      <c r="Q7" s="30" t="s">
        <v>16</v>
      </c>
      <c r="R7" s="30" t="s">
        <v>20</v>
      </c>
    </row>
    <row r="8" spans="1:18" ht="15" customHeight="1" x14ac:dyDescent="0.25">
      <c r="A8" s="29" t="s">
        <v>70</v>
      </c>
      <c r="B8" s="176">
        <v>1</v>
      </c>
      <c r="C8" s="164">
        <v>4</v>
      </c>
      <c r="D8" s="160" t="s">
        <v>486</v>
      </c>
      <c r="E8" s="160" t="s">
        <v>494</v>
      </c>
      <c r="F8" s="160">
        <v>15</v>
      </c>
      <c r="G8" s="163" t="s">
        <v>497</v>
      </c>
      <c r="H8" s="205" t="s">
        <v>499</v>
      </c>
      <c r="I8" s="223" t="s">
        <v>500</v>
      </c>
      <c r="J8" s="205"/>
      <c r="K8" s="176" t="s">
        <v>68</v>
      </c>
      <c r="L8" s="176" t="s">
        <v>69</v>
      </c>
      <c r="M8" s="180"/>
      <c r="N8" s="176">
        <v>30</v>
      </c>
      <c r="O8" s="31">
        <v>1</v>
      </c>
      <c r="P8" s="31">
        <v>1</v>
      </c>
      <c r="Q8" s="30" t="s">
        <v>16</v>
      </c>
      <c r="R8" s="30" t="s">
        <v>20</v>
      </c>
    </row>
    <row r="9" spans="1:18" ht="15" customHeight="1" x14ac:dyDescent="0.25">
      <c r="A9" s="32" t="s">
        <v>71</v>
      </c>
      <c r="B9" s="176">
        <v>1</v>
      </c>
      <c r="C9" s="164">
        <v>4</v>
      </c>
      <c r="D9" s="160" t="s">
        <v>486</v>
      </c>
      <c r="E9" s="160" t="s">
        <v>494</v>
      </c>
      <c r="F9" s="160">
        <v>22</v>
      </c>
      <c r="G9" s="224" t="s">
        <v>498</v>
      </c>
      <c r="H9" s="225" t="s">
        <v>499</v>
      </c>
      <c r="I9" s="226" t="s">
        <v>500</v>
      </c>
      <c r="J9" s="225"/>
      <c r="K9" s="142" t="s">
        <v>73</v>
      </c>
      <c r="L9" s="142" t="s">
        <v>65</v>
      </c>
      <c r="M9" s="181"/>
      <c r="N9" s="181"/>
      <c r="O9" s="34">
        <v>0.72</v>
      </c>
      <c r="P9" s="34">
        <v>0</v>
      </c>
      <c r="Q9" s="33" t="s">
        <v>16</v>
      </c>
      <c r="R9" s="33" t="s">
        <v>17</v>
      </c>
    </row>
    <row r="10" spans="1:18" ht="15" customHeight="1" x14ac:dyDescent="0.25">
      <c r="A10" s="35" t="s">
        <v>74</v>
      </c>
      <c r="B10" s="165">
        <v>2</v>
      </c>
      <c r="C10" s="157">
        <v>5</v>
      </c>
      <c r="D10" s="160" t="s">
        <v>485</v>
      </c>
      <c r="E10" s="160" t="s">
        <v>495</v>
      </c>
      <c r="F10" s="161"/>
      <c r="G10" s="224" t="s">
        <v>498</v>
      </c>
      <c r="H10" s="225">
        <v>1</v>
      </c>
      <c r="I10" s="226" t="s">
        <v>500</v>
      </c>
      <c r="J10" s="227"/>
      <c r="K10" s="165" t="s">
        <v>73</v>
      </c>
      <c r="L10" s="165" t="s">
        <v>65</v>
      </c>
      <c r="M10" s="182"/>
      <c r="N10" s="182"/>
      <c r="O10" s="37">
        <v>0.72</v>
      </c>
      <c r="P10" s="37">
        <v>0</v>
      </c>
      <c r="Q10" s="36" t="s">
        <v>16</v>
      </c>
      <c r="R10" s="36" t="s">
        <v>17</v>
      </c>
    </row>
    <row r="11" spans="1:18" ht="15" customHeight="1" x14ac:dyDescent="0.25">
      <c r="A11" s="29" t="s">
        <v>75</v>
      </c>
      <c r="B11" s="176">
        <v>3</v>
      </c>
      <c r="C11" s="155">
        <v>6</v>
      </c>
      <c r="D11" s="160" t="s">
        <v>485</v>
      </c>
      <c r="E11" s="160" t="s">
        <v>496</v>
      </c>
      <c r="F11" s="161"/>
      <c r="G11" s="163" t="s">
        <v>497</v>
      </c>
      <c r="H11" s="205">
        <v>0.15</v>
      </c>
      <c r="I11" s="223" t="s">
        <v>500</v>
      </c>
      <c r="J11" s="206"/>
      <c r="K11" s="29" t="s">
        <v>73</v>
      </c>
      <c r="L11" s="29" t="s">
        <v>36</v>
      </c>
      <c r="M11" s="176">
        <v>27</v>
      </c>
      <c r="N11" s="176">
        <v>31</v>
      </c>
      <c r="O11" s="31">
        <v>1</v>
      </c>
      <c r="P11" s="31">
        <v>1</v>
      </c>
      <c r="Q11" s="30" t="s">
        <v>16</v>
      </c>
      <c r="R11" s="30" t="s">
        <v>20</v>
      </c>
    </row>
    <row r="12" spans="1:18" ht="15" customHeight="1" x14ac:dyDescent="0.25">
      <c r="A12" s="29" t="s">
        <v>76</v>
      </c>
      <c r="B12" s="176">
        <v>3</v>
      </c>
      <c r="C12" s="155">
        <v>6</v>
      </c>
      <c r="D12" s="160" t="s">
        <v>485</v>
      </c>
      <c r="E12" s="160" t="s">
        <v>496</v>
      </c>
      <c r="F12" s="161"/>
      <c r="G12" s="163" t="s">
        <v>497</v>
      </c>
      <c r="H12" s="205">
        <v>0.15</v>
      </c>
      <c r="I12" s="223" t="s">
        <v>500</v>
      </c>
      <c r="J12" s="206"/>
      <c r="K12" s="29" t="s">
        <v>78</v>
      </c>
      <c r="L12" s="29" t="s">
        <v>30</v>
      </c>
      <c r="M12" s="176">
        <v>30</v>
      </c>
      <c r="N12" s="176">
        <v>32</v>
      </c>
      <c r="O12" s="31">
        <v>1</v>
      </c>
      <c r="P12" s="31">
        <v>1</v>
      </c>
      <c r="Q12" s="30" t="s">
        <v>16</v>
      </c>
      <c r="R12" s="30" t="s">
        <v>20</v>
      </c>
    </row>
    <row r="13" spans="1:18" ht="15" customHeight="1" x14ac:dyDescent="0.25">
      <c r="A13" s="29" t="s">
        <v>79</v>
      </c>
      <c r="B13" s="176">
        <v>3</v>
      </c>
      <c r="C13" s="155">
        <v>6</v>
      </c>
      <c r="D13" s="160" t="s">
        <v>485</v>
      </c>
      <c r="E13" s="160" t="s">
        <v>496</v>
      </c>
      <c r="F13" s="161"/>
      <c r="G13" s="163" t="s">
        <v>497</v>
      </c>
      <c r="H13" s="205">
        <v>0.15</v>
      </c>
      <c r="I13" s="223" t="s">
        <v>500</v>
      </c>
      <c r="J13" s="206"/>
      <c r="K13" s="29" t="s">
        <v>80</v>
      </c>
      <c r="L13" s="29" t="s">
        <v>80</v>
      </c>
      <c r="M13" s="176">
        <v>31</v>
      </c>
      <c r="N13" s="176">
        <v>35</v>
      </c>
      <c r="O13" s="31">
        <v>1</v>
      </c>
      <c r="P13" s="31">
        <v>1</v>
      </c>
      <c r="Q13" s="30" t="s">
        <v>16</v>
      </c>
      <c r="R13" s="30" t="s">
        <v>20</v>
      </c>
    </row>
    <row r="14" spans="1:18" ht="15" customHeight="1" x14ac:dyDescent="0.25">
      <c r="A14" s="38" t="s">
        <v>81</v>
      </c>
      <c r="B14" s="176">
        <v>3</v>
      </c>
      <c r="C14" s="156">
        <v>6</v>
      </c>
      <c r="D14" s="160" t="s">
        <v>485</v>
      </c>
      <c r="E14" s="160" t="s">
        <v>496</v>
      </c>
      <c r="F14" s="161"/>
      <c r="G14" s="163" t="s">
        <v>497</v>
      </c>
      <c r="H14" s="205">
        <v>0.15</v>
      </c>
      <c r="I14" s="223" t="s">
        <v>500</v>
      </c>
      <c r="J14" s="206"/>
      <c r="K14" s="38" t="s">
        <v>83</v>
      </c>
      <c r="L14" s="38" t="s">
        <v>84</v>
      </c>
      <c r="M14" s="184"/>
      <c r="N14" s="184"/>
      <c r="O14" s="40">
        <v>0.86</v>
      </c>
      <c r="P14" s="40">
        <v>0</v>
      </c>
      <c r="Q14" s="39" t="s">
        <v>16</v>
      </c>
      <c r="R14" s="39" t="s">
        <v>17</v>
      </c>
    </row>
    <row r="15" spans="1:18" ht="15" customHeight="1" x14ac:dyDescent="0.25">
      <c r="A15" s="38" t="s">
        <v>125</v>
      </c>
      <c r="B15" s="176">
        <v>3</v>
      </c>
      <c r="C15" s="156">
        <v>6</v>
      </c>
      <c r="D15" s="160" t="s">
        <v>485</v>
      </c>
      <c r="E15" s="160" t="s">
        <v>496</v>
      </c>
      <c r="F15" s="161"/>
      <c r="G15" s="163" t="s">
        <v>497</v>
      </c>
      <c r="H15" s="205">
        <v>0.15</v>
      </c>
      <c r="I15" s="223" t="s">
        <v>500</v>
      </c>
      <c r="J15" s="206"/>
      <c r="K15" s="38" t="s">
        <v>84</v>
      </c>
      <c r="L15" s="38" t="s">
        <v>127</v>
      </c>
      <c r="M15" s="184"/>
      <c r="N15" s="184"/>
      <c r="O15" s="40">
        <v>0.86</v>
      </c>
      <c r="P15" s="40">
        <v>0</v>
      </c>
      <c r="Q15" s="39" t="s">
        <v>16</v>
      </c>
      <c r="R15" s="39" t="s">
        <v>17</v>
      </c>
    </row>
    <row r="16" spans="1:18" ht="15" customHeight="1" x14ac:dyDescent="0.25">
      <c r="A16" s="38" t="s">
        <v>151</v>
      </c>
      <c r="B16" s="176">
        <v>3</v>
      </c>
      <c r="C16" s="156">
        <v>6</v>
      </c>
      <c r="D16" s="160" t="s">
        <v>485</v>
      </c>
      <c r="E16" s="160" t="s">
        <v>496</v>
      </c>
      <c r="F16" s="161"/>
      <c r="G16" s="163" t="s">
        <v>497</v>
      </c>
      <c r="H16" s="205">
        <v>0.1</v>
      </c>
      <c r="I16" s="223" t="s">
        <v>500</v>
      </c>
      <c r="J16" s="206"/>
      <c r="K16" s="38" t="s">
        <v>127</v>
      </c>
      <c r="L16" s="38" t="s">
        <v>153</v>
      </c>
      <c r="M16" s="184"/>
      <c r="N16" s="184"/>
      <c r="O16" s="40">
        <v>0</v>
      </c>
      <c r="P16" s="40">
        <v>0</v>
      </c>
      <c r="Q16" s="39" t="s">
        <v>16</v>
      </c>
      <c r="R16" s="39" t="s">
        <v>17</v>
      </c>
    </row>
    <row r="17" spans="1:18" ht="15" customHeight="1" x14ac:dyDescent="0.25">
      <c r="A17" s="38" t="s">
        <v>169</v>
      </c>
      <c r="B17" s="176">
        <v>3</v>
      </c>
      <c r="C17" s="156">
        <v>6</v>
      </c>
      <c r="D17" s="160" t="s">
        <v>485</v>
      </c>
      <c r="E17" s="160" t="s">
        <v>496</v>
      </c>
      <c r="F17" s="161"/>
      <c r="G17" s="163" t="s">
        <v>497</v>
      </c>
      <c r="H17" s="205">
        <v>0.15</v>
      </c>
      <c r="I17" s="223" t="s">
        <v>500</v>
      </c>
      <c r="J17" s="206"/>
      <c r="K17" s="38" t="s">
        <v>153</v>
      </c>
      <c r="L17" s="38" t="s">
        <v>65</v>
      </c>
      <c r="M17" s="144">
        <v>85</v>
      </c>
      <c r="N17" s="184"/>
      <c r="O17" s="40">
        <v>0</v>
      </c>
      <c r="P17" s="40">
        <v>0</v>
      </c>
      <c r="Q17" s="39" t="s">
        <v>16</v>
      </c>
      <c r="R17" s="39" t="s">
        <v>17</v>
      </c>
    </row>
    <row r="18" spans="1:18" ht="15" customHeight="1" x14ac:dyDescent="0.25">
      <c r="A18" s="41" t="s">
        <v>188</v>
      </c>
      <c r="B18" s="176">
        <v>1</v>
      </c>
      <c r="C18" s="157">
        <v>5</v>
      </c>
      <c r="D18" s="160" t="s">
        <v>486</v>
      </c>
      <c r="E18" s="160" t="s">
        <v>494</v>
      </c>
      <c r="F18" s="160">
        <v>15</v>
      </c>
      <c r="G18" s="224" t="s">
        <v>498</v>
      </c>
      <c r="H18" s="225" t="s">
        <v>499</v>
      </c>
      <c r="I18" s="226" t="s">
        <v>500</v>
      </c>
      <c r="J18" s="227"/>
      <c r="K18" s="166" t="s">
        <v>36</v>
      </c>
      <c r="L18" s="166" t="s">
        <v>186</v>
      </c>
      <c r="M18" s="166">
        <v>22</v>
      </c>
      <c r="N18" s="185"/>
      <c r="O18" s="44">
        <v>0.03</v>
      </c>
      <c r="P18" s="44">
        <v>0</v>
      </c>
      <c r="Q18" s="43" t="s">
        <v>16</v>
      </c>
      <c r="R18" s="43" t="s">
        <v>17</v>
      </c>
    </row>
    <row r="19" spans="1:18" ht="15" customHeight="1" x14ac:dyDescent="0.25">
      <c r="A19" s="29" t="s">
        <v>190</v>
      </c>
      <c r="B19" s="165">
        <v>2</v>
      </c>
      <c r="C19" s="155">
        <v>6</v>
      </c>
      <c r="D19" s="160" t="s">
        <v>485</v>
      </c>
      <c r="E19" s="160" t="s">
        <v>495</v>
      </c>
      <c r="F19" s="160"/>
      <c r="G19" s="163" t="s">
        <v>497</v>
      </c>
      <c r="H19" s="205">
        <v>0.5</v>
      </c>
      <c r="I19" s="223" t="s">
        <v>500</v>
      </c>
      <c r="J19" s="206"/>
      <c r="K19" s="29" t="s">
        <v>36</v>
      </c>
      <c r="L19" s="29" t="s">
        <v>135</v>
      </c>
      <c r="M19" s="176">
        <v>22</v>
      </c>
      <c r="N19" s="176">
        <v>104</v>
      </c>
      <c r="O19" s="50">
        <v>0.05</v>
      </c>
      <c r="P19" s="50">
        <v>0.05</v>
      </c>
      <c r="Q19" s="30" t="s">
        <v>16</v>
      </c>
      <c r="R19" s="30" t="s">
        <v>20</v>
      </c>
    </row>
    <row r="20" spans="1:18" ht="15" customHeight="1" x14ac:dyDescent="0.25">
      <c r="A20" s="29" t="s">
        <v>192</v>
      </c>
      <c r="B20" s="165">
        <v>2</v>
      </c>
      <c r="C20" s="155">
        <v>6</v>
      </c>
      <c r="D20" s="160" t="s">
        <v>485</v>
      </c>
      <c r="E20" s="160" t="s">
        <v>495</v>
      </c>
      <c r="F20" s="160"/>
      <c r="G20" s="163" t="s">
        <v>497</v>
      </c>
      <c r="H20" s="205">
        <v>0.5</v>
      </c>
      <c r="I20" s="223" t="s">
        <v>500</v>
      </c>
      <c r="J20" s="206"/>
      <c r="K20" s="29" t="s">
        <v>136</v>
      </c>
      <c r="L20" s="29" t="s">
        <v>186</v>
      </c>
      <c r="M20" s="176">
        <v>103</v>
      </c>
      <c r="N20" s="176">
        <v>23</v>
      </c>
      <c r="O20" s="50">
        <v>0</v>
      </c>
      <c r="P20" s="50">
        <v>0</v>
      </c>
      <c r="Q20" s="30" t="s">
        <v>16</v>
      </c>
      <c r="R20" s="30" t="s">
        <v>20</v>
      </c>
    </row>
    <row r="21" spans="1:18" ht="15" customHeight="1" x14ac:dyDescent="0.25">
      <c r="A21" s="41" t="s">
        <v>194</v>
      </c>
      <c r="B21" s="176">
        <v>1</v>
      </c>
      <c r="C21" s="159">
        <v>5</v>
      </c>
      <c r="D21" s="160" t="s">
        <v>486</v>
      </c>
      <c r="E21" s="160" t="s">
        <v>494</v>
      </c>
      <c r="F21" s="160">
        <v>16</v>
      </c>
      <c r="G21" s="163" t="s">
        <v>497</v>
      </c>
      <c r="H21" s="205" t="s">
        <v>499</v>
      </c>
      <c r="I21" s="223" t="s">
        <v>500</v>
      </c>
      <c r="J21" s="206"/>
      <c r="K21" s="166" t="s">
        <v>13</v>
      </c>
      <c r="L21" s="166" t="s">
        <v>195</v>
      </c>
      <c r="M21" s="185"/>
      <c r="N21" s="185"/>
      <c r="O21" s="44">
        <v>0</v>
      </c>
      <c r="P21" s="44">
        <v>0</v>
      </c>
      <c r="Q21" s="43" t="s">
        <v>16</v>
      </c>
      <c r="R21" s="43" t="s">
        <v>20</v>
      </c>
    </row>
    <row r="22" spans="1:18" ht="15" customHeight="1" x14ac:dyDescent="0.25">
      <c r="A22" s="41" t="s">
        <v>196</v>
      </c>
      <c r="B22" s="176">
        <v>1</v>
      </c>
      <c r="C22" s="159">
        <v>5</v>
      </c>
      <c r="D22" s="160" t="s">
        <v>486</v>
      </c>
      <c r="E22" s="160" t="s">
        <v>494</v>
      </c>
      <c r="F22" s="160">
        <v>9</v>
      </c>
      <c r="G22" s="163" t="s">
        <v>497</v>
      </c>
      <c r="H22" s="205" t="s">
        <v>499</v>
      </c>
      <c r="I22" s="223" t="s">
        <v>500</v>
      </c>
      <c r="J22" s="206"/>
      <c r="K22" s="166" t="s">
        <v>13</v>
      </c>
      <c r="L22" s="166" t="s">
        <v>195</v>
      </c>
      <c r="M22" s="185"/>
      <c r="N22" s="185"/>
      <c r="O22" s="44">
        <v>0</v>
      </c>
      <c r="P22" s="44">
        <v>0</v>
      </c>
      <c r="Q22" s="43" t="s">
        <v>16</v>
      </c>
      <c r="R22" s="43" t="s">
        <v>20</v>
      </c>
    </row>
    <row r="23" spans="1:18" ht="15" customHeight="1" x14ac:dyDescent="0.25">
      <c r="A23" s="41" t="s">
        <v>197</v>
      </c>
      <c r="B23" s="176">
        <v>1</v>
      </c>
      <c r="C23" s="157">
        <v>5</v>
      </c>
      <c r="D23" s="160" t="s">
        <v>486</v>
      </c>
      <c r="E23" s="160" t="s">
        <v>494</v>
      </c>
      <c r="F23" s="160">
        <v>20</v>
      </c>
      <c r="G23" s="224" t="s">
        <v>498</v>
      </c>
      <c r="H23" s="225" t="s">
        <v>499</v>
      </c>
      <c r="I23" s="226" t="s">
        <v>500</v>
      </c>
      <c r="J23" s="227"/>
      <c r="K23" s="166" t="s">
        <v>95</v>
      </c>
      <c r="L23" s="166" t="s">
        <v>198</v>
      </c>
      <c r="M23" s="185"/>
      <c r="N23" s="185"/>
      <c r="O23" s="44">
        <v>0.28000000000000003</v>
      </c>
      <c r="P23" s="44">
        <v>0</v>
      </c>
      <c r="Q23" s="43" t="s">
        <v>16</v>
      </c>
      <c r="R23" s="43" t="s">
        <v>17</v>
      </c>
    </row>
    <row r="24" spans="1:18" ht="15" customHeight="1" x14ac:dyDescent="0.25">
      <c r="A24" s="29" t="s">
        <v>199</v>
      </c>
      <c r="B24" s="165">
        <v>2</v>
      </c>
      <c r="C24" s="155">
        <v>6</v>
      </c>
      <c r="D24" s="160" t="s">
        <v>485</v>
      </c>
      <c r="E24" s="160" t="s">
        <v>495</v>
      </c>
      <c r="F24" s="161"/>
      <c r="G24" s="163" t="s">
        <v>497</v>
      </c>
      <c r="H24" s="205">
        <v>0.15</v>
      </c>
      <c r="I24" s="223" t="s">
        <v>500</v>
      </c>
      <c r="J24" s="206"/>
      <c r="K24" s="29" t="s">
        <v>95</v>
      </c>
      <c r="L24" s="29" t="s">
        <v>87</v>
      </c>
      <c r="M24" s="180"/>
      <c r="N24" s="176">
        <v>109</v>
      </c>
      <c r="O24" s="50">
        <v>0.4</v>
      </c>
      <c r="P24" s="50">
        <v>0.4</v>
      </c>
      <c r="Q24" s="30" t="s">
        <v>16</v>
      </c>
      <c r="R24" s="30" t="s">
        <v>20</v>
      </c>
    </row>
    <row r="25" spans="1:18" ht="15" customHeight="1" x14ac:dyDescent="0.25">
      <c r="A25" s="29" t="s">
        <v>200</v>
      </c>
      <c r="B25" s="165">
        <v>2</v>
      </c>
      <c r="C25" s="155">
        <v>6</v>
      </c>
      <c r="D25" s="160" t="s">
        <v>485</v>
      </c>
      <c r="E25" s="160" t="s">
        <v>495</v>
      </c>
      <c r="F25" s="161"/>
      <c r="G25" s="163" t="s">
        <v>497</v>
      </c>
      <c r="H25" s="205">
        <v>0.15</v>
      </c>
      <c r="I25" s="223" t="s">
        <v>500</v>
      </c>
      <c r="J25" s="206"/>
      <c r="K25" s="29" t="s">
        <v>26</v>
      </c>
      <c r="L25" s="29" t="s">
        <v>105</v>
      </c>
      <c r="M25" s="176">
        <v>108</v>
      </c>
      <c r="N25" s="176">
        <v>110</v>
      </c>
      <c r="O25" s="50">
        <v>0.7</v>
      </c>
      <c r="P25" s="50">
        <v>0.7</v>
      </c>
      <c r="Q25" s="30" t="s">
        <v>16</v>
      </c>
      <c r="R25" s="30" t="s">
        <v>20</v>
      </c>
    </row>
    <row r="26" spans="1:18" ht="15" customHeight="1" x14ac:dyDescent="0.25">
      <c r="A26" s="29" t="s">
        <v>202</v>
      </c>
      <c r="B26" s="165">
        <v>2</v>
      </c>
      <c r="C26" s="155">
        <v>6</v>
      </c>
      <c r="D26" s="160" t="s">
        <v>485</v>
      </c>
      <c r="E26" s="160" t="s">
        <v>495</v>
      </c>
      <c r="F26" s="161"/>
      <c r="G26" s="163" t="s">
        <v>497</v>
      </c>
      <c r="H26" s="205">
        <v>0.15</v>
      </c>
      <c r="I26" s="223" t="s">
        <v>500</v>
      </c>
      <c r="J26" s="206"/>
      <c r="K26" s="29" t="s">
        <v>107</v>
      </c>
      <c r="L26" s="29" t="s">
        <v>203</v>
      </c>
      <c r="M26" s="176">
        <v>109</v>
      </c>
      <c r="N26" s="176">
        <v>111</v>
      </c>
      <c r="O26" s="50">
        <v>0.5</v>
      </c>
      <c r="P26" s="50">
        <v>0.5</v>
      </c>
      <c r="Q26" s="30" t="s">
        <v>16</v>
      </c>
      <c r="R26" s="30" t="s">
        <v>20</v>
      </c>
    </row>
    <row r="27" spans="1:18" ht="15" customHeight="1" x14ac:dyDescent="0.25">
      <c r="A27" s="29" t="s">
        <v>204</v>
      </c>
      <c r="B27" s="165">
        <v>2</v>
      </c>
      <c r="C27" s="155">
        <v>6</v>
      </c>
      <c r="D27" s="160" t="s">
        <v>485</v>
      </c>
      <c r="E27" s="160" t="s">
        <v>495</v>
      </c>
      <c r="F27" s="161"/>
      <c r="G27" s="163" t="s">
        <v>497</v>
      </c>
      <c r="H27" s="205">
        <v>0.2</v>
      </c>
      <c r="I27" s="223" t="s">
        <v>500</v>
      </c>
      <c r="J27" s="206"/>
      <c r="K27" s="29" t="s">
        <v>121</v>
      </c>
      <c r="L27" s="29" t="s">
        <v>133</v>
      </c>
      <c r="M27" s="176">
        <v>110</v>
      </c>
      <c r="N27" s="176">
        <v>112</v>
      </c>
      <c r="O27" s="50">
        <v>0.05</v>
      </c>
      <c r="P27" s="50">
        <v>0.05</v>
      </c>
      <c r="Q27" s="30" t="s">
        <v>16</v>
      </c>
      <c r="R27" s="30" t="s">
        <v>20</v>
      </c>
    </row>
    <row r="28" spans="1:18" ht="15" customHeight="1" x14ac:dyDescent="0.25">
      <c r="A28" s="29" t="s">
        <v>205</v>
      </c>
      <c r="B28" s="165">
        <v>2</v>
      </c>
      <c r="C28" s="155">
        <v>6</v>
      </c>
      <c r="D28" s="160" t="s">
        <v>485</v>
      </c>
      <c r="E28" s="160" t="s">
        <v>495</v>
      </c>
      <c r="F28" s="161"/>
      <c r="G28" s="163" t="s">
        <v>497</v>
      </c>
      <c r="H28" s="205">
        <v>0.2</v>
      </c>
      <c r="I28" s="223" t="s">
        <v>500</v>
      </c>
      <c r="J28" s="206"/>
      <c r="K28" s="29" t="s">
        <v>206</v>
      </c>
      <c r="L28" s="29" t="s">
        <v>140</v>
      </c>
      <c r="M28" s="176">
        <v>111</v>
      </c>
      <c r="N28" s="176">
        <v>113</v>
      </c>
      <c r="O28" s="50">
        <v>0</v>
      </c>
      <c r="P28" s="50">
        <v>0</v>
      </c>
      <c r="Q28" s="30" t="s">
        <v>16</v>
      </c>
      <c r="R28" s="30" t="s">
        <v>20</v>
      </c>
    </row>
    <row r="29" spans="1:18" ht="15" customHeight="1" x14ac:dyDescent="0.25">
      <c r="A29" s="29" t="s">
        <v>207</v>
      </c>
      <c r="B29" s="165">
        <v>2</v>
      </c>
      <c r="C29" s="155">
        <v>6</v>
      </c>
      <c r="D29" s="160" t="s">
        <v>485</v>
      </c>
      <c r="E29" s="160" t="s">
        <v>495</v>
      </c>
      <c r="F29" s="161"/>
      <c r="G29" s="163" t="s">
        <v>497</v>
      </c>
      <c r="H29" s="205">
        <v>0.15</v>
      </c>
      <c r="I29" s="223" t="s">
        <v>500</v>
      </c>
      <c r="J29" s="206"/>
      <c r="K29" s="29" t="s">
        <v>142</v>
      </c>
      <c r="L29" s="29" t="s">
        <v>198</v>
      </c>
      <c r="M29" s="176">
        <v>112</v>
      </c>
      <c r="N29" s="176">
        <v>23</v>
      </c>
      <c r="O29" s="50">
        <v>0</v>
      </c>
      <c r="P29" s="50">
        <v>0</v>
      </c>
      <c r="Q29" s="30" t="s">
        <v>16</v>
      </c>
      <c r="R29" s="30" t="s">
        <v>20</v>
      </c>
    </row>
    <row r="30" spans="1:18" ht="15" customHeight="1" x14ac:dyDescent="0.25">
      <c r="A30" s="66" t="s">
        <v>215</v>
      </c>
      <c r="B30" s="176">
        <v>1</v>
      </c>
      <c r="C30" s="164">
        <v>4</v>
      </c>
      <c r="D30" s="160" t="s">
        <v>486</v>
      </c>
      <c r="E30" s="160" t="s">
        <v>494</v>
      </c>
      <c r="F30" s="160">
        <v>30</v>
      </c>
      <c r="G30" s="163" t="s">
        <v>497</v>
      </c>
      <c r="H30" s="205" t="s">
        <v>499</v>
      </c>
      <c r="I30" s="223" t="s">
        <v>500</v>
      </c>
      <c r="J30" s="205"/>
      <c r="K30" s="146" t="s">
        <v>214</v>
      </c>
      <c r="L30" s="146" t="s">
        <v>217</v>
      </c>
      <c r="M30" s="187"/>
      <c r="N30" s="146" t="s">
        <v>218</v>
      </c>
      <c r="O30" s="68">
        <v>1</v>
      </c>
      <c r="P30" s="68">
        <v>1</v>
      </c>
      <c r="Q30" s="67" t="s">
        <v>16</v>
      </c>
      <c r="R30" s="67" t="s">
        <v>20</v>
      </c>
    </row>
    <row r="31" spans="1:18" ht="15" customHeight="1" x14ac:dyDescent="0.25">
      <c r="A31" s="66" t="s">
        <v>219</v>
      </c>
      <c r="B31" s="176">
        <v>1</v>
      </c>
      <c r="C31" s="164">
        <v>4</v>
      </c>
      <c r="D31" s="160" t="s">
        <v>486</v>
      </c>
      <c r="E31" s="160" t="s">
        <v>494</v>
      </c>
      <c r="F31" s="160">
        <v>40</v>
      </c>
      <c r="G31" s="224" t="s">
        <v>498</v>
      </c>
      <c r="H31" s="225" t="s">
        <v>499</v>
      </c>
      <c r="I31" s="226" t="s">
        <v>500</v>
      </c>
      <c r="J31" s="225"/>
      <c r="K31" s="146" t="s">
        <v>221</v>
      </c>
      <c r="L31" s="146" t="s">
        <v>157</v>
      </c>
      <c r="M31" s="187"/>
      <c r="N31" s="187"/>
      <c r="O31" s="69">
        <v>0.49</v>
      </c>
      <c r="P31" s="69">
        <v>0</v>
      </c>
      <c r="Q31" s="67" t="s">
        <v>16</v>
      </c>
      <c r="R31" s="67" t="s">
        <v>17</v>
      </c>
    </row>
    <row r="32" spans="1:18" ht="15" customHeight="1" x14ac:dyDescent="0.25">
      <c r="A32" s="70" t="s">
        <v>222</v>
      </c>
      <c r="B32" s="165">
        <v>2</v>
      </c>
      <c r="C32" s="159">
        <v>5</v>
      </c>
      <c r="D32" s="160" t="s">
        <v>485</v>
      </c>
      <c r="E32" s="160" t="s">
        <v>495</v>
      </c>
      <c r="F32" s="161"/>
      <c r="G32" s="163" t="s">
        <v>497</v>
      </c>
      <c r="H32" s="205">
        <v>0.15</v>
      </c>
      <c r="I32" s="223" t="s">
        <v>500</v>
      </c>
      <c r="J32" s="206"/>
      <c r="K32" s="136" t="s">
        <v>221</v>
      </c>
      <c r="L32" s="136" t="s">
        <v>223</v>
      </c>
      <c r="M32" s="136">
        <v>119</v>
      </c>
      <c r="N32" s="136">
        <v>122</v>
      </c>
      <c r="O32" s="72">
        <v>1</v>
      </c>
      <c r="P32" s="72">
        <v>1</v>
      </c>
      <c r="Q32" s="71" t="s">
        <v>16</v>
      </c>
      <c r="R32" s="71" t="s">
        <v>20</v>
      </c>
    </row>
    <row r="33" spans="1:18" ht="15" customHeight="1" x14ac:dyDescent="0.25">
      <c r="A33" s="70" t="s">
        <v>224</v>
      </c>
      <c r="B33" s="165">
        <v>2</v>
      </c>
      <c r="C33" s="159">
        <v>5</v>
      </c>
      <c r="D33" s="160" t="s">
        <v>485</v>
      </c>
      <c r="E33" s="160" t="s">
        <v>495</v>
      </c>
      <c r="F33" s="161"/>
      <c r="G33" s="163" t="s">
        <v>497</v>
      </c>
      <c r="H33" s="205">
        <v>0.2</v>
      </c>
      <c r="I33" s="223" t="s">
        <v>500</v>
      </c>
      <c r="J33" s="206"/>
      <c r="K33" s="136" t="s">
        <v>95</v>
      </c>
      <c r="L33" s="136" t="s">
        <v>225</v>
      </c>
      <c r="M33" s="136" t="s">
        <v>226</v>
      </c>
      <c r="N33" s="136" t="s">
        <v>227</v>
      </c>
      <c r="O33" s="72">
        <v>1</v>
      </c>
      <c r="P33" s="72">
        <v>1</v>
      </c>
      <c r="Q33" s="71" t="s">
        <v>16</v>
      </c>
      <c r="R33" s="71" t="s">
        <v>20</v>
      </c>
    </row>
    <row r="34" spans="1:18" ht="15" customHeight="1" x14ac:dyDescent="0.25">
      <c r="A34" s="70" t="s">
        <v>228</v>
      </c>
      <c r="B34" s="165">
        <v>2</v>
      </c>
      <c r="C34" s="159">
        <v>5</v>
      </c>
      <c r="D34" s="160" t="s">
        <v>485</v>
      </c>
      <c r="E34" s="160" t="s">
        <v>495</v>
      </c>
      <c r="F34" s="161"/>
      <c r="G34" s="163" t="s">
        <v>497</v>
      </c>
      <c r="H34" s="205">
        <v>0.2</v>
      </c>
      <c r="I34" s="223" t="s">
        <v>500</v>
      </c>
      <c r="J34" s="206"/>
      <c r="K34" s="136" t="s">
        <v>230</v>
      </c>
      <c r="L34" s="136" t="s">
        <v>231</v>
      </c>
      <c r="M34" s="136">
        <v>122</v>
      </c>
      <c r="N34" s="136">
        <v>125</v>
      </c>
      <c r="O34" s="73">
        <v>0.8</v>
      </c>
      <c r="P34" s="73">
        <v>0.8</v>
      </c>
      <c r="Q34" s="71" t="s">
        <v>16</v>
      </c>
      <c r="R34" s="71" t="s">
        <v>20</v>
      </c>
    </row>
    <row r="35" spans="1:18" ht="15" customHeight="1" x14ac:dyDescent="0.25">
      <c r="A35" s="70" t="s">
        <v>232</v>
      </c>
      <c r="B35" s="165">
        <v>2</v>
      </c>
      <c r="C35" s="159">
        <v>5</v>
      </c>
      <c r="D35" s="160" t="s">
        <v>485</v>
      </c>
      <c r="E35" s="160" t="s">
        <v>495</v>
      </c>
      <c r="F35" s="161"/>
      <c r="G35" s="163" t="s">
        <v>497</v>
      </c>
      <c r="H35" s="205">
        <v>0.15</v>
      </c>
      <c r="I35" s="223" t="s">
        <v>500</v>
      </c>
      <c r="J35" s="206"/>
      <c r="K35" s="136" t="s">
        <v>221</v>
      </c>
      <c r="L35" s="136" t="s">
        <v>223</v>
      </c>
      <c r="M35" s="136">
        <v>119</v>
      </c>
      <c r="N35" s="136">
        <v>125</v>
      </c>
      <c r="O35" s="73">
        <v>0.8</v>
      </c>
      <c r="P35" s="73">
        <v>0.8</v>
      </c>
      <c r="Q35" s="71" t="s">
        <v>16</v>
      </c>
      <c r="R35" s="71" t="s">
        <v>20</v>
      </c>
    </row>
    <row r="36" spans="1:18" ht="15" customHeight="1" x14ac:dyDescent="0.25">
      <c r="A36" s="70" t="s">
        <v>233</v>
      </c>
      <c r="B36" s="165">
        <v>2</v>
      </c>
      <c r="C36" s="159">
        <v>5</v>
      </c>
      <c r="D36" s="160" t="s">
        <v>485</v>
      </c>
      <c r="E36" s="160" t="s">
        <v>495</v>
      </c>
      <c r="F36" s="161"/>
      <c r="G36" s="163" t="s">
        <v>497</v>
      </c>
      <c r="H36" s="205">
        <v>0.15</v>
      </c>
      <c r="I36" s="223" t="s">
        <v>500</v>
      </c>
      <c r="J36" s="206"/>
      <c r="K36" s="136" t="s">
        <v>234</v>
      </c>
      <c r="L36" s="136" t="s">
        <v>235</v>
      </c>
      <c r="M36" s="136" t="s">
        <v>236</v>
      </c>
      <c r="N36" s="136">
        <v>127</v>
      </c>
      <c r="O36" s="73">
        <v>0</v>
      </c>
      <c r="P36" s="73">
        <v>0</v>
      </c>
      <c r="Q36" s="71" t="s">
        <v>16</v>
      </c>
      <c r="R36" s="71" t="s">
        <v>20</v>
      </c>
    </row>
    <row r="37" spans="1:18" ht="15" customHeight="1" x14ac:dyDescent="0.25">
      <c r="A37" s="66" t="s">
        <v>237</v>
      </c>
      <c r="B37" s="165">
        <v>2</v>
      </c>
      <c r="C37" s="157">
        <v>5</v>
      </c>
      <c r="D37" s="160" t="s">
        <v>485</v>
      </c>
      <c r="E37" s="160" t="s">
        <v>495</v>
      </c>
      <c r="F37" s="161"/>
      <c r="G37" s="224" t="s">
        <v>498</v>
      </c>
      <c r="H37" s="225">
        <v>0.15</v>
      </c>
      <c r="I37" s="226" t="s">
        <v>500</v>
      </c>
      <c r="J37" s="227"/>
      <c r="K37" s="146" t="s">
        <v>129</v>
      </c>
      <c r="L37" s="146" t="s">
        <v>157</v>
      </c>
      <c r="M37" s="187"/>
      <c r="N37" s="187"/>
      <c r="O37" s="69">
        <v>0.21</v>
      </c>
      <c r="P37" s="69">
        <v>0</v>
      </c>
      <c r="Q37" s="67" t="s">
        <v>16</v>
      </c>
      <c r="R37" s="67" t="s">
        <v>17</v>
      </c>
    </row>
    <row r="38" spans="1:18" ht="15" customHeight="1" x14ac:dyDescent="0.25">
      <c r="A38" s="70" t="s">
        <v>239</v>
      </c>
      <c r="B38" s="176">
        <v>3</v>
      </c>
      <c r="C38" s="155">
        <v>6</v>
      </c>
      <c r="D38" s="160" t="s">
        <v>485</v>
      </c>
      <c r="E38" s="160" t="s">
        <v>496</v>
      </c>
      <c r="F38" s="161"/>
      <c r="G38" s="163" t="s">
        <v>497</v>
      </c>
      <c r="H38" s="205">
        <v>0.15</v>
      </c>
      <c r="I38" s="223" t="s">
        <v>500</v>
      </c>
      <c r="J38" s="206"/>
      <c r="K38" s="70" t="s">
        <v>129</v>
      </c>
      <c r="L38" s="70" t="s">
        <v>131</v>
      </c>
      <c r="M38" s="136">
        <v>125</v>
      </c>
      <c r="N38" s="136">
        <v>128</v>
      </c>
      <c r="O38" s="73">
        <v>0.95</v>
      </c>
      <c r="P38" s="73">
        <v>0.95</v>
      </c>
      <c r="Q38" s="71" t="s">
        <v>16</v>
      </c>
      <c r="R38" s="71" t="s">
        <v>20</v>
      </c>
    </row>
    <row r="39" spans="1:18" ht="15" customHeight="1" x14ac:dyDescent="0.25">
      <c r="A39" s="70" t="s">
        <v>240</v>
      </c>
      <c r="B39" s="176">
        <v>3</v>
      </c>
      <c r="C39" s="155">
        <v>6</v>
      </c>
      <c r="D39" s="160" t="s">
        <v>485</v>
      </c>
      <c r="E39" s="160" t="s">
        <v>496</v>
      </c>
      <c r="F39" s="161"/>
      <c r="G39" s="163" t="s">
        <v>497</v>
      </c>
      <c r="H39" s="205">
        <v>0.15</v>
      </c>
      <c r="I39" s="223" t="s">
        <v>500</v>
      </c>
      <c r="J39" s="206"/>
      <c r="K39" s="70" t="s">
        <v>133</v>
      </c>
      <c r="L39" s="70" t="s">
        <v>241</v>
      </c>
      <c r="M39" s="136">
        <v>127</v>
      </c>
      <c r="N39" s="136">
        <v>129</v>
      </c>
      <c r="O39" s="73">
        <v>0</v>
      </c>
      <c r="P39" s="73">
        <v>0</v>
      </c>
      <c r="Q39" s="71" t="s">
        <v>16</v>
      </c>
      <c r="R39" s="71" t="s">
        <v>20</v>
      </c>
    </row>
    <row r="40" spans="1:18" ht="15" customHeight="1" x14ac:dyDescent="0.25">
      <c r="A40" s="70" t="s">
        <v>242</v>
      </c>
      <c r="B40" s="176">
        <v>3</v>
      </c>
      <c r="C40" s="155">
        <v>6</v>
      </c>
      <c r="D40" s="160" t="s">
        <v>485</v>
      </c>
      <c r="E40" s="160" t="s">
        <v>496</v>
      </c>
      <c r="F40" s="161"/>
      <c r="G40" s="163" t="s">
        <v>497</v>
      </c>
      <c r="H40" s="205">
        <v>0.15</v>
      </c>
      <c r="I40" s="223" t="s">
        <v>500</v>
      </c>
      <c r="J40" s="206"/>
      <c r="K40" s="70" t="s">
        <v>243</v>
      </c>
      <c r="L40" s="70" t="s">
        <v>243</v>
      </c>
      <c r="M40" s="136">
        <v>128</v>
      </c>
      <c r="N40" s="136">
        <v>130</v>
      </c>
      <c r="O40" s="73">
        <v>0</v>
      </c>
      <c r="P40" s="73">
        <v>0</v>
      </c>
      <c r="Q40" s="71" t="s">
        <v>16</v>
      </c>
      <c r="R40" s="71" t="s">
        <v>20</v>
      </c>
    </row>
    <row r="41" spans="1:18" ht="15" customHeight="1" x14ac:dyDescent="0.25">
      <c r="A41" s="70" t="s">
        <v>244</v>
      </c>
      <c r="B41" s="176">
        <v>3</v>
      </c>
      <c r="C41" s="155">
        <v>6</v>
      </c>
      <c r="D41" s="160" t="s">
        <v>485</v>
      </c>
      <c r="E41" s="160" t="s">
        <v>496</v>
      </c>
      <c r="F41" s="161"/>
      <c r="G41" s="163" t="s">
        <v>497</v>
      </c>
      <c r="H41" s="205">
        <v>0.1</v>
      </c>
      <c r="I41" s="223" t="s">
        <v>500</v>
      </c>
      <c r="J41" s="206"/>
      <c r="K41" s="70" t="s">
        <v>245</v>
      </c>
      <c r="L41" s="70" t="s">
        <v>140</v>
      </c>
      <c r="M41" s="136">
        <v>129</v>
      </c>
      <c r="N41" s="136">
        <v>131</v>
      </c>
      <c r="O41" s="73">
        <v>0</v>
      </c>
      <c r="P41" s="73">
        <v>0</v>
      </c>
      <c r="Q41" s="71" t="s">
        <v>16</v>
      </c>
      <c r="R41" s="71" t="s">
        <v>20</v>
      </c>
    </row>
    <row r="42" spans="1:18" ht="15" customHeight="1" x14ac:dyDescent="0.25">
      <c r="A42" s="70" t="s">
        <v>246</v>
      </c>
      <c r="B42" s="176">
        <v>3</v>
      </c>
      <c r="C42" s="155">
        <v>6</v>
      </c>
      <c r="D42" s="160" t="s">
        <v>485</v>
      </c>
      <c r="E42" s="160" t="s">
        <v>496</v>
      </c>
      <c r="F42" s="161"/>
      <c r="G42" s="163" t="s">
        <v>497</v>
      </c>
      <c r="H42" s="205">
        <v>0.15</v>
      </c>
      <c r="I42" s="223" t="s">
        <v>500</v>
      </c>
      <c r="J42" s="206"/>
      <c r="K42" s="70" t="s">
        <v>142</v>
      </c>
      <c r="L42" s="70" t="s">
        <v>139</v>
      </c>
      <c r="M42" s="136">
        <v>130</v>
      </c>
      <c r="N42" s="136">
        <v>132</v>
      </c>
      <c r="O42" s="73">
        <v>0</v>
      </c>
      <c r="P42" s="73">
        <v>0</v>
      </c>
      <c r="Q42" s="71" t="s">
        <v>16</v>
      </c>
      <c r="R42" s="71" t="s">
        <v>20</v>
      </c>
    </row>
    <row r="43" spans="1:18" ht="15" customHeight="1" x14ac:dyDescent="0.25">
      <c r="A43" s="70" t="s">
        <v>247</v>
      </c>
      <c r="B43" s="176">
        <v>3</v>
      </c>
      <c r="C43" s="155">
        <v>6</v>
      </c>
      <c r="D43" s="160" t="s">
        <v>485</v>
      </c>
      <c r="E43" s="160" t="s">
        <v>496</v>
      </c>
      <c r="F43" s="161"/>
      <c r="G43" s="163" t="s">
        <v>497</v>
      </c>
      <c r="H43" s="205">
        <v>0.15</v>
      </c>
      <c r="I43" s="223" t="s">
        <v>500</v>
      </c>
      <c r="J43" s="206"/>
      <c r="K43" s="70" t="s">
        <v>148</v>
      </c>
      <c r="L43" s="70" t="s">
        <v>198</v>
      </c>
      <c r="M43" s="136">
        <v>131</v>
      </c>
      <c r="N43" s="136">
        <v>133</v>
      </c>
      <c r="O43" s="73">
        <v>0.66</v>
      </c>
      <c r="P43" s="73">
        <v>0.66</v>
      </c>
      <c r="Q43" s="71" t="s">
        <v>16</v>
      </c>
      <c r="R43" s="71" t="s">
        <v>20</v>
      </c>
    </row>
    <row r="44" spans="1:18" ht="15" customHeight="1" x14ac:dyDescent="0.25">
      <c r="A44" s="70" t="s">
        <v>248</v>
      </c>
      <c r="B44" s="176">
        <v>3</v>
      </c>
      <c r="C44" s="155">
        <v>6</v>
      </c>
      <c r="D44" s="160" t="s">
        <v>485</v>
      </c>
      <c r="E44" s="160" t="s">
        <v>496</v>
      </c>
      <c r="F44" s="161"/>
      <c r="G44" s="163" t="s">
        <v>497</v>
      </c>
      <c r="H44" s="205">
        <v>0.15</v>
      </c>
      <c r="I44" s="223" t="s">
        <v>500</v>
      </c>
      <c r="J44" s="206"/>
      <c r="K44" s="70" t="s">
        <v>249</v>
      </c>
      <c r="L44" s="70" t="s">
        <v>157</v>
      </c>
      <c r="M44" s="136">
        <v>132</v>
      </c>
      <c r="N44" s="136">
        <v>23</v>
      </c>
      <c r="O44" s="73">
        <v>0</v>
      </c>
      <c r="P44" s="73">
        <v>0</v>
      </c>
      <c r="Q44" s="71" t="s">
        <v>16</v>
      </c>
      <c r="R44" s="71" t="s">
        <v>20</v>
      </c>
    </row>
    <row r="45" spans="1:18" ht="15" customHeight="1" x14ac:dyDescent="0.25">
      <c r="A45" s="78" t="s">
        <v>258</v>
      </c>
      <c r="B45" s="176">
        <v>1</v>
      </c>
      <c r="C45" s="164">
        <v>4</v>
      </c>
      <c r="D45" s="160" t="s">
        <v>486</v>
      </c>
      <c r="E45" s="160" t="s">
        <v>494</v>
      </c>
      <c r="F45" s="160">
        <v>30</v>
      </c>
      <c r="G45" s="224" t="s">
        <v>498</v>
      </c>
      <c r="H45" s="225" t="s">
        <v>499</v>
      </c>
      <c r="I45" s="226" t="s">
        <v>500</v>
      </c>
      <c r="J45" s="225"/>
      <c r="K45" s="137" t="s">
        <v>73</v>
      </c>
      <c r="L45" s="137" t="s">
        <v>78</v>
      </c>
      <c r="M45" s="188"/>
      <c r="N45" s="188"/>
      <c r="O45" s="80">
        <v>1</v>
      </c>
      <c r="P45" s="80">
        <v>0</v>
      </c>
      <c r="Q45" s="79" t="s">
        <v>16</v>
      </c>
      <c r="R45" s="79" t="s">
        <v>17</v>
      </c>
    </row>
    <row r="46" spans="1:18" ht="15" customHeight="1" x14ac:dyDescent="0.25">
      <c r="A46" s="81" t="s">
        <v>259</v>
      </c>
      <c r="B46" s="165">
        <v>2</v>
      </c>
      <c r="C46" s="159">
        <v>5</v>
      </c>
      <c r="D46" s="160" t="s">
        <v>485</v>
      </c>
      <c r="E46" s="160" t="s">
        <v>495</v>
      </c>
      <c r="F46" s="161"/>
      <c r="G46" s="163" t="s">
        <v>497</v>
      </c>
      <c r="H46" s="205">
        <v>0.33</v>
      </c>
      <c r="I46" s="223" t="s">
        <v>500</v>
      </c>
      <c r="J46" s="206"/>
      <c r="K46" s="151" t="s">
        <v>73</v>
      </c>
      <c r="L46" s="151" t="s">
        <v>78</v>
      </c>
      <c r="M46" s="189"/>
      <c r="N46" s="189"/>
      <c r="O46" s="83">
        <v>1</v>
      </c>
      <c r="P46" s="83">
        <v>1</v>
      </c>
      <c r="Q46" s="84" t="s">
        <v>95</v>
      </c>
      <c r="R46" s="82" t="s">
        <v>20</v>
      </c>
    </row>
    <row r="47" spans="1:18" ht="15" customHeight="1" x14ac:dyDescent="0.25">
      <c r="A47" s="81" t="s">
        <v>260</v>
      </c>
      <c r="B47" s="165">
        <v>2</v>
      </c>
      <c r="C47" s="159">
        <v>5</v>
      </c>
      <c r="D47" s="160" t="s">
        <v>485</v>
      </c>
      <c r="E47" s="160" t="s">
        <v>495</v>
      </c>
      <c r="F47" s="161"/>
      <c r="G47" s="163" t="s">
        <v>497</v>
      </c>
      <c r="H47" s="205">
        <v>0.33</v>
      </c>
      <c r="I47" s="223" t="s">
        <v>500</v>
      </c>
      <c r="J47" s="206"/>
      <c r="K47" s="151" t="s">
        <v>73</v>
      </c>
      <c r="L47" s="151" t="s">
        <v>78</v>
      </c>
      <c r="M47" s="189"/>
      <c r="N47" s="189"/>
      <c r="O47" s="83">
        <v>1</v>
      </c>
      <c r="P47" s="83">
        <v>1</v>
      </c>
      <c r="Q47" s="84" t="s">
        <v>95</v>
      </c>
      <c r="R47" s="82" t="s">
        <v>20</v>
      </c>
    </row>
    <row r="48" spans="1:18" ht="15" customHeight="1" x14ac:dyDescent="0.25">
      <c r="A48" s="81" t="s">
        <v>261</v>
      </c>
      <c r="B48" s="165">
        <v>2</v>
      </c>
      <c r="C48" s="159">
        <v>5</v>
      </c>
      <c r="D48" s="160" t="s">
        <v>485</v>
      </c>
      <c r="E48" s="160" t="s">
        <v>495</v>
      </c>
      <c r="F48" s="161"/>
      <c r="G48" s="163" t="s">
        <v>497</v>
      </c>
      <c r="H48" s="205">
        <v>0.34</v>
      </c>
      <c r="I48" s="223" t="s">
        <v>500</v>
      </c>
      <c r="J48" s="206"/>
      <c r="K48" s="151" t="s">
        <v>73</v>
      </c>
      <c r="L48" s="151" t="s">
        <v>78</v>
      </c>
      <c r="M48" s="189"/>
      <c r="N48" s="189"/>
      <c r="O48" s="83">
        <v>1</v>
      </c>
      <c r="P48" s="83">
        <v>1</v>
      </c>
      <c r="Q48" s="84" t="s">
        <v>95</v>
      </c>
      <c r="R48" s="82" t="s">
        <v>20</v>
      </c>
    </row>
    <row r="49" spans="1:18" ht="15" customHeight="1" x14ac:dyDescent="0.25">
      <c r="A49" s="78" t="s">
        <v>262</v>
      </c>
      <c r="B49" s="176">
        <v>1</v>
      </c>
      <c r="C49" s="164">
        <v>4</v>
      </c>
      <c r="D49" s="160" t="s">
        <v>486</v>
      </c>
      <c r="E49" s="160" t="s">
        <v>494</v>
      </c>
      <c r="F49" s="160">
        <v>27</v>
      </c>
      <c r="G49" s="224" t="s">
        <v>498</v>
      </c>
      <c r="H49" s="225" t="s">
        <v>499</v>
      </c>
      <c r="I49" s="226" t="s">
        <v>500</v>
      </c>
      <c r="J49" s="225"/>
      <c r="K49" s="137" t="s">
        <v>264</v>
      </c>
      <c r="L49" s="137" t="s">
        <v>107</v>
      </c>
      <c r="M49" s="188"/>
      <c r="N49" s="188"/>
      <c r="O49" s="80">
        <v>0.78</v>
      </c>
      <c r="P49" s="80">
        <v>0</v>
      </c>
      <c r="Q49" s="79" t="s">
        <v>16</v>
      </c>
      <c r="R49" s="79" t="s">
        <v>17</v>
      </c>
    </row>
    <row r="50" spans="1:18" ht="15" customHeight="1" x14ac:dyDescent="0.25">
      <c r="A50" s="85" t="s">
        <v>265</v>
      </c>
      <c r="B50" s="165">
        <v>2</v>
      </c>
      <c r="C50" s="157">
        <v>5</v>
      </c>
      <c r="D50" s="160" t="s">
        <v>485</v>
      </c>
      <c r="E50" s="160" t="s">
        <v>495</v>
      </c>
      <c r="F50" s="161"/>
      <c r="G50" s="224" t="s">
        <v>498</v>
      </c>
      <c r="H50" s="225">
        <v>0.34</v>
      </c>
      <c r="I50" s="226" t="s">
        <v>500</v>
      </c>
      <c r="J50" s="227"/>
      <c r="K50" s="167" t="s">
        <v>221</v>
      </c>
      <c r="L50" s="167" t="s">
        <v>225</v>
      </c>
      <c r="M50" s="190"/>
      <c r="N50" s="190"/>
      <c r="O50" s="87">
        <v>1</v>
      </c>
      <c r="P50" s="87">
        <v>0</v>
      </c>
      <c r="Q50" s="86" t="s">
        <v>16</v>
      </c>
      <c r="R50" s="86" t="s">
        <v>17</v>
      </c>
    </row>
    <row r="51" spans="1:18" ht="15" customHeight="1" x14ac:dyDescent="0.25">
      <c r="A51" s="81" t="s">
        <v>266</v>
      </c>
      <c r="B51" s="176">
        <v>3</v>
      </c>
      <c r="C51" s="155">
        <v>6</v>
      </c>
      <c r="D51" s="160" t="s">
        <v>485</v>
      </c>
      <c r="E51" s="160" t="s">
        <v>496</v>
      </c>
      <c r="F51" s="161"/>
      <c r="G51" s="163" t="s">
        <v>497</v>
      </c>
      <c r="H51" s="205">
        <v>1</v>
      </c>
      <c r="I51" s="223" t="s">
        <v>500</v>
      </c>
      <c r="J51" s="206"/>
      <c r="K51" s="81" t="s">
        <v>221</v>
      </c>
      <c r="L51" s="81" t="s">
        <v>225</v>
      </c>
      <c r="M51" s="189"/>
      <c r="N51" s="151" t="s">
        <v>267</v>
      </c>
      <c r="O51" s="83">
        <v>1</v>
      </c>
      <c r="P51" s="83">
        <v>1</v>
      </c>
      <c r="Q51" s="82" t="s">
        <v>16</v>
      </c>
      <c r="R51" s="82" t="s">
        <v>20</v>
      </c>
    </row>
    <row r="52" spans="1:18" ht="15" customHeight="1" x14ac:dyDescent="0.25">
      <c r="A52" s="85" t="s">
        <v>268</v>
      </c>
      <c r="B52" s="165">
        <v>2</v>
      </c>
      <c r="C52" s="157">
        <v>5</v>
      </c>
      <c r="D52" s="160" t="s">
        <v>485</v>
      </c>
      <c r="E52" s="160" t="s">
        <v>495</v>
      </c>
      <c r="F52" s="161"/>
      <c r="G52" s="224" t="s">
        <v>498</v>
      </c>
      <c r="H52" s="225">
        <v>0.33</v>
      </c>
      <c r="I52" s="226" t="s">
        <v>500</v>
      </c>
      <c r="J52" s="227"/>
      <c r="K52" s="167" t="s">
        <v>264</v>
      </c>
      <c r="L52" s="167" t="s">
        <v>107</v>
      </c>
      <c r="M52" s="190"/>
      <c r="N52" s="190"/>
      <c r="O52" s="87">
        <v>0.28999999999999998</v>
      </c>
      <c r="P52" s="87">
        <v>0</v>
      </c>
      <c r="Q52" s="86" t="s">
        <v>16</v>
      </c>
      <c r="R52" s="86" t="s">
        <v>17</v>
      </c>
    </row>
    <row r="53" spans="1:18" ht="15" customHeight="1" x14ac:dyDescent="0.25">
      <c r="A53" s="81" t="s">
        <v>269</v>
      </c>
      <c r="B53" s="176">
        <v>3</v>
      </c>
      <c r="C53" s="155">
        <v>6</v>
      </c>
      <c r="D53" s="160" t="s">
        <v>485</v>
      </c>
      <c r="E53" s="160" t="s">
        <v>496</v>
      </c>
      <c r="F53" s="161"/>
      <c r="G53" s="163" t="s">
        <v>497</v>
      </c>
      <c r="H53" s="205">
        <v>0.5</v>
      </c>
      <c r="I53" s="223" t="s">
        <v>500</v>
      </c>
      <c r="J53" s="206"/>
      <c r="K53" s="81" t="s">
        <v>264</v>
      </c>
      <c r="L53" s="81" t="s">
        <v>270</v>
      </c>
      <c r="M53" s="189"/>
      <c r="N53" s="151" t="s">
        <v>271</v>
      </c>
      <c r="O53" s="83">
        <v>1</v>
      </c>
      <c r="P53" s="83">
        <v>1</v>
      </c>
      <c r="Q53" s="84" t="s">
        <v>98</v>
      </c>
      <c r="R53" s="82" t="s">
        <v>20</v>
      </c>
    </row>
    <row r="54" spans="1:18" ht="15" customHeight="1" x14ac:dyDescent="0.25">
      <c r="A54" s="81" t="s">
        <v>272</v>
      </c>
      <c r="B54" s="176">
        <v>3</v>
      </c>
      <c r="C54" s="155">
        <v>6</v>
      </c>
      <c r="D54" s="160" t="s">
        <v>485</v>
      </c>
      <c r="E54" s="160" t="s">
        <v>496</v>
      </c>
      <c r="F54" s="161"/>
      <c r="G54" s="163" t="s">
        <v>497</v>
      </c>
      <c r="H54" s="205">
        <v>0.5</v>
      </c>
      <c r="I54" s="223" t="s">
        <v>500</v>
      </c>
      <c r="J54" s="206"/>
      <c r="K54" s="81" t="s">
        <v>273</v>
      </c>
      <c r="L54" s="81" t="s">
        <v>107</v>
      </c>
      <c r="M54" s="151" t="s">
        <v>274</v>
      </c>
      <c r="N54" s="151">
        <v>279</v>
      </c>
      <c r="O54" s="88">
        <v>0</v>
      </c>
      <c r="P54" s="88">
        <v>0</v>
      </c>
      <c r="Q54" s="82" t="s">
        <v>16</v>
      </c>
      <c r="R54" s="82" t="s">
        <v>20</v>
      </c>
    </row>
    <row r="55" spans="1:18" ht="15" customHeight="1" x14ac:dyDescent="0.25">
      <c r="A55" s="85" t="s">
        <v>275</v>
      </c>
      <c r="B55" s="165">
        <v>2</v>
      </c>
      <c r="C55" s="157">
        <v>5</v>
      </c>
      <c r="D55" s="160" t="s">
        <v>485</v>
      </c>
      <c r="E55" s="160" t="s">
        <v>495</v>
      </c>
      <c r="F55" s="161"/>
      <c r="G55" s="224" t="s">
        <v>498</v>
      </c>
      <c r="H55" s="225">
        <v>0.33</v>
      </c>
      <c r="I55" s="226" t="s">
        <v>500</v>
      </c>
      <c r="J55" s="227"/>
      <c r="K55" s="167" t="s">
        <v>230</v>
      </c>
      <c r="L55" s="167" t="s">
        <v>276</v>
      </c>
      <c r="M55" s="190"/>
      <c r="N55" s="190"/>
      <c r="O55" s="87">
        <v>0.9</v>
      </c>
      <c r="P55" s="87">
        <v>0</v>
      </c>
      <c r="Q55" s="86" t="s">
        <v>16</v>
      </c>
      <c r="R55" s="86" t="s">
        <v>17</v>
      </c>
    </row>
    <row r="56" spans="1:18" ht="15" customHeight="1" x14ac:dyDescent="0.25">
      <c r="A56" s="81" t="s">
        <v>277</v>
      </c>
      <c r="B56" s="176">
        <v>3</v>
      </c>
      <c r="C56" s="155">
        <v>6</v>
      </c>
      <c r="D56" s="160" t="s">
        <v>485</v>
      </c>
      <c r="E56" s="160" t="s">
        <v>496</v>
      </c>
      <c r="F56" s="161"/>
      <c r="G56" s="163" t="s">
        <v>497</v>
      </c>
      <c r="H56" s="205">
        <v>1</v>
      </c>
      <c r="I56" s="223" t="s">
        <v>500</v>
      </c>
      <c r="J56" s="206"/>
      <c r="K56" s="81" t="s">
        <v>230</v>
      </c>
      <c r="L56" s="81" t="s">
        <v>276</v>
      </c>
      <c r="M56" s="151">
        <v>142</v>
      </c>
      <c r="N56" s="151" t="s">
        <v>278</v>
      </c>
      <c r="O56" s="88">
        <v>0.9</v>
      </c>
      <c r="P56" s="88">
        <v>0.9</v>
      </c>
      <c r="Q56" s="82" t="s">
        <v>16</v>
      </c>
      <c r="R56" s="82" t="s">
        <v>20</v>
      </c>
    </row>
    <row r="57" spans="1:18" ht="15" customHeight="1" x14ac:dyDescent="0.25">
      <c r="A57" s="78" t="s">
        <v>279</v>
      </c>
      <c r="B57" s="176">
        <v>1</v>
      </c>
      <c r="C57" s="164">
        <v>4</v>
      </c>
      <c r="D57" s="160" t="s">
        <v>486</v>
      </c>
      <c r="E57" s="160" t="s">
        <v>494</v>
      </c>
      <c r="F57" s="160">
        <v>34</v>
      </c>
      <c r="G57" s="224" t="s">
        <v>498</v>
      </c>
      <c r="H57" s="225" t="s">
        <v>499</v>
      </c>
      <c r="I57" s="226" t="s">
        <v>500</v>
      </c>
      <c r="J57" s="225"/>
      <c r="K57" s="137" t="s">
        <v>36</v>
      </c>
      <c r="L57" s="137" t="s">
        <v>206</v>
      </c>
      <c r="M57" s="188"/>
      <c r="N57" s="188"/>
      <c r="O57" s="80">
        <v>0.37</v>
      </c>
      <c r="P57" s="80">
        <v>0</v>
      </c>
      <c r="Q57" s="79" t="s">
        <v>16</v>
      </c>
      <c r="R57" s="79" t="s">
        <v>17</v>
      </c>
    </row>
    <row r="58" spans="1:18" ht="15" customHeight="1" x14ac:dyDescent="0.25">
      <c r="A58" s="81" t="s">
        <v>281</v>
      </c>
      <c r="B58" s="165">
        <v>2</v>
      </c>
      <c r="C58" s="159">
        <v>5</v>
      </c>
      <c r="D58" s="160" t="s">
        <v>485</v>
      </c>
      <c r="E58" s="160" t="s">
        <v>495</v>
      </c>
      <c r="F58" s="161"/>
      <c r="G58" s="163" t="s">
        <v>497</v>
      </c>
      <c r="H58" s="205">
        <v>0.15</v>
      </c>
      <c r="I58" s="223" t="s">
        <v>500</v>
      </c>
      <c r="J58" s="206"/>
      <c r="K58" s="151" t="s">
        <v>36</v>
      </c>
      <c r="L58" s="151" t="s">
        <v>225</v>
      </c>
      <c r="M58" s="151">
        <v>22</v>
      </c>
      <c r="N58" s="151" t="s">
        <v>283</v>
      </c>
      <c r="O58" s="88">
        <v>0.9</v>
      </c>
      <c r="P58" s="88">
        <v>0.9</v>
      </c>
      <c r="Q58" s="82" t="s">
        <v>16</v>
      </c>
      <c r="R58" s="82" t="s">
        <v>20</v>
      </c>
    </row>
    <row r="59" spans="1:18" ht="15" customHeight="1" x14ac:dyDescent="0.25">
      <c r="A59" s="81" t="s">
        <v>284</v>
      </c>
      <c r="B59" s="165">
        <v>2</v>
      </c>
      <c r="C59" s="159">
        <v>5</v>
      </c>
      <c r="D59" s="160" t="s">
        <v>485</v>
      </c>
      <c r="E59" s="160" t="s">
        <v>495</v>
      </c>
      <c r="F59" s="161"/>
      <c r="G59" s="163" t="s">
        <v>497</v>
      </c>
      <c r="H59" s="205">
        <v>0.15</v>
      </c>
      <c r="I59" s="223" t="s">
        <v>500</v>
      </c>
      <c r="J59" s="206"/>
      <c r="K59" s="151" t="s">
        <v>203</v>
      </c>
      <c r="L59" s="151" t="s">
        <v>285</v>
      </c>
      <c r="M59" s="151" t="s">
        <v>286</v>
      </c>
      <c r="N59" s="151">
        <v>151</v>
      </c>
      <c r="O59" s="88">
        <v>0</v>
      </c>
      <c r="P59" s="88">
        <v>0</v>
      </c>
      <c r="Q59" s="82" t="s">
        <v>16</v>
      </c>
      <c r="R59" s="82" t="s">
        <v>20</v>
      </c>
    </row>
    <row r="60" spans="1:18" ht="15" customHeight="1" x14ac:dyDescent="0.25">
      <c r="A60" s="81" t="s">
        <v>287</v>
      </c>
      <c r="B60" s="165">
        <v>2</v>
      </c>
      <c r="C60" s="159">
        <v>5</v>
      </c>
      <c r="D60" s="160" t="s">
        <v>485</v>
      </c>
      <c r="E60" s="160" t="s">
        <v>495</v>
      </c>
      <c r="F60" s="161"/>
      <c r="G60" s="163" t="s">
        <v>497</v>
      </c>
      <c r="H60" s="205">
        <v>0.15</v>
      </c>
      <c r="I60" s="223" t="s">
        <v>500</v>
      </c>
      <c r="J60" s="206"/>
      <c r="K60" s="151" t="s">
        <v>288</v>
      </c>
      <c r="L60" s="151" t="s">
        <v>129</v>
      </c>
      <c r="M60" s="151" t="s">
        <v>289</v>
      </c>
      <c r="N60" s="151" t="s">
        <v>290</v>
      </c>
      <c r="O60" s="88">
        <v>0</v>
      </c>
      <c r="P60" s="88">
        <v>0</v>
      </c>
      <c r="Q60" s="82" t="s">
        <v>16</v>
      </c>
      <c r="R60" s="82" t="s">
        <v>20</v>
      </c>
    </row>
    <row r="61" spans="1:18" ht="15" customHeight="1" x14ac:dyDescent="0.25">
      <c r="A61" s="81" t="s">
        <v>291</v>
      </c>
      <c r="B61" s="165">
        <v>2</v>
      </c>
      <c r="C61" s="159">
        <v>5</v>
      </c>
      <c r="D61" s="160" t="s">
        <v>485</v>
      </c>
      <c r="E61" s="160" t="s">
        <v>495</v>
      </c>
      <c r="F61" s="161"/>
      <c r="G61" s="163" t="s">
        <v>497</v>
      </c>
      <c r="H61" s="205">
        <v>0.1</v>
      </c>
      <c r="I61" s="223" t="s">
        <v>500</v>
      </c>
      <c r="J61" s="206"/>
      <c r="K61" s="151" t="s">
        <v>230</v>
      </c>
      <c r="L61" s="151" t="s">
        <v>87</v>
      </c>
      <c r="M61" s="151">
        <v>149</v>
      </c>
      <c r="N61" s="151" t="s">
        <v>292</v>
      </c>
      <c r="O61" s="88">
        <v>0.95</v>
      </c>
      <c r="P61" s="88">
        <v>0.95</v>
      </c>
      <c r="Q61" s="82" t="s">
        <v>16</v>
      </c>
      <c r="R61" s="82" t="s">
        <v>20</v>
      </c>
    </row>
    <row r="62" spans="1:18" ht="15" customHeight="1" x14ac:dyDescent="0.25">
      <c r="A62" s="81" t="s">
        <v>293</v>
      </c>
      <c r="B62" s="165">
        <v>2</v>
      </c>
      <c r="C62" s="159">
        <v>5</v>
      </c>
      <c r="D62" s="160" t="s">
        <v>485</v>
      </c>
      <c r="E62" s="160" t="s">
        <v>495</v>
      </c>
      <c r="F62" s="161"/>
      <c r="G62" s="163" t="s">
        <v>497</v>
      </c>
      <c r="H62" s="205">
        <v>0.15</v>
      </c>
      <c r="I62" s="223" t="s">
        <v>500</v>
      </c>
      <c r="J62" s="206"/>
      <c r="K62" s="151" t="s">
        <v>273</v>
      </c>
      <c r="L62" s="151" t="s">
        <v>121</v>
      </c>
      <c r="M62" s="151" t="s">
        <v>295</v>
      </c>
      <c r="N62" s="151">
        <v>155</v>
      </c>
      <c r="O62" s="88">
        <v>0</v>
      </c>
      <c r="P62" s="88">
        <v>0</v>
      </c>
      <c r="Q62" s="82" t="s">
        <v>16</v>
      </c>
      <c r="R62" s="82" t="s">
        <v>20</v>
      </c>
    </row>
    <row r="63" spans="1:18" ht="15" customHeight="1" x14ac:dyDescent="0.25">
      <c r="A63" s="81" t="s">
        <v>297</v>
      </c>
      <c r="B63" s="165">
        <v>2</v>
      </c>
      <c r="C63" s="159">
        <v>5</v>
      </c>
      <c r="D63" s="160" t="s">
        <v>485</v>
      </c>
      <c r="E63" s="160" t="s">
        <v>495</v>
      </c>
      <c r="F63" s="161"/>
      <c r="G63" s="163" t="s">
        <v>497</v>
      </c>
      <c r="H63" s="205">
        <v>0.15</v>
      </c>
      <c r="I63" s="223" t="s">
        <v>500</v>
      </c>
      <c r="J63" s="206"/>
      <c r="K63" s="151" t="s">
        <v>129</v>
      </c>
      <c r="L63" s="151" t="s">
        <v>206</v>
      </c>
      <c r="M63" s="151">
        <v>155</v>
      </c>
      <c r="N63" s="151">
        <v>161</v>
      </c>
      <c r="O63" s="88">
        <v>0</v>
      </c>
      <c r="P63" s="88">
        <v>0</v>
      </c>
      <c r="Q63" s="82" t="s">
        <v>16</v>
      </c>
      <c r="R63" s="82" t="s">
        <v>20</v>
      </c>
    </row>
    <row r="64" spans="1:18" ht="15" customHeight="1" x14ac:dyDescent="0.25">
      <c r="A64" s="81" t="s">
        <v>298</v>
      </c>
      <c r="B64" s="165">
        <v>2</v>
      </c>
      <c r="C64" s="159">
        <v>5</v>
      </c>
      <c r="D64" s="160" t="s">
        <v>485</v>
      </c>
      <c r="E64" s="160" t="s">
        <v>495</v>
      </c>
      <c r="F64" s="161"/>
      <c r="G64" s="163" t="s">
        <v>497</v>
      </c>
      <c r="H64" s="205">
        <v>0.15</v>
      </c>
      <c r="I64" s="223" t="s">
        <v>500</v>
      </c>
      <c r="J64" s="206"/>
      <c r="K64" s="151" t="s">
        <v>285</v>
      </c>
      <c r="L64" s="151" t="s">
        <v>235</v>
      </c>
      <c r="M64" s="151">
        <v>153</v>
      </c>
      <c r="N64" s="151" t="s">
        <v>299</v>
      </c>
      <c r="O64" s="88">
        <v>0</v>
      </c>
      <c r="P64" s="88">
        <v>0.5</v>
      </c>
      <c r="Q64" s="82" t="s">
        <v>16</v>
      </c>
      <c r="R64" s="82" t="s">
        <v>20</v>
      </c>
    </row>
    <row r="65" spans="1:18" ht="15" customHeight="1" x14ac:dyDescent="0.25">
      <c r="A65" s="78" t="s">
        <v>300</v>
      </c>
      <c r="B65" s="176">
        <v>1</v>
      </c>
      <c r="C65" s="164">
        <v>4</v>
      </c>
      <c r="D65" s="160" t="s">
        <v>486</v>
      </c>
      <c r="E65" s="160" t="s">
        <v>494</v>
      </c>
      <c r="F65" s="160">
        <v>94</v>
      </c>
      <c r="G65" s="224" t="s">
        <v>498</v>
      </c>
      <c r="H65" s="225" t="s">
        <v>499</v>
      </c>
      <c r="I65" s="226" t="s">
        <v>500</v>
      </c>
      <c r="J65" s="225"/>
      <c r="K65" s="137" t="s">
        <v>13</v>
      </c>
      <c r="L65" s="137" t="s">
        <v>139</v>
      </c>
      <c r="M65" s="188"/>
      <c r="N65" s="188"/>
      <c r="O65" s="80">
        <v>0</v>
      </c>
      <c r="P65" s="80">
        <v>0</v>
      </c>
      <c r="Q65" s="79" t="s">
        <v>16</v>
      </c>
      <c r="R65" s="79" t="s">
        <v>17</v>
      </c>
    </row>
    <row r="66" spans="1:18" ht="15" customHeight="1" x14ac:dyDescent="0.25">
      <c r="A66" s="81" t="s">
        <v>301</v>
      </c>
      <c r="B66" s="165">
        <v>2</v>
      </c>
      <c r="C66" s="159">
        <v>5</v>
      </c>
      <c r="D66" s="160" t="s">
        <v>485</v>
      </c>
      <c r="E66" s="160" t="s">
        <v>495</v>
      </c>
      <c r="F66" s="161"/>
      <c r="G66" s="163" t="s">
        <v>497</v>
      </c>
      <c r="H66" s="205">
        <v>0.12</v>
      </c>
      <c r="I66" s="223" t="s">
        <v>500</v>
      </c>
      <c r="J66" s="206"/>
      <c r="K66" s="151" t="s">
        <v>302</v>
      </c>
      <c r="L66" s="151" t="s">
        <v>134</v>
      </c>
      <c r="M66" s="151">
        <v>151</v>
      </c>
      <c r="N66" s="151">
        <v>158</v>
      </c>
      <c r="O66" s="9">
        <v>0</v>
      </c>
      <c r="P66" s="88">
        <v>0</v>
      </c>
      <c r="Q66" s="82" t="s">
        <v>16</v>
      </c>
      <c r="R66" s="82" t="s">
        <v>20</v>
      </c>
    </row>
    <row r="67" spans="1:18" ht="15" customHeight="1" x14ac:dyDescent="0.25">
      <c r="A67" s="81" t="s">
        <v>303</v>
      </c>
      <c r="B67" s="165">
        <v>2</v>
      </c>
      <c r="C67" s="159">
        <v>5</v>
      </c>
      <c r="D67" s="160" t="s">
        <v>485</v>
      </c>
      <c r="E67" s="160" t="s">
        <v>495</v>
      </c>
      <c r="F67" s="161"/>
      <c r="G67" s="163" t="s">
        <v>497</v>
      </c>
      <c r="H67" s="205">
        <v>0.12</v>
      </c>
      <c r="I67" s="223" t="s">
        <v>500</v>
      </c>
      <c r="J67" s="206"/>
      <c r="K67" s="151" t="s">
        <v>130</v>
      </c>
      <c r="L67" s="151" t="s">
        <v>245</v>
      </c>
      <c r="M67" s="151">
        <v>157</v>
      </c>
      <c r="N67" s="151">
        <v>159</v>
      </c>
      <c r="O67" s="9">
        <v>0</v>
      </c>
      <c r="P67" s="88">
        <v>0</v>
      </c>
      <c r="Q67" s="82" t="s">
        <v>16</v>
      </c>
      <c r="R67" s="82" t="s">
        <v>20</v>
      </c>
    </row>
    <row r="68" spans="1:18" ht="15" customHeight="1" x14ac:dyDescent="0.25">
      <c r="A68" s="81" t="s">
        <v>304</v>
      </c>
      <c r="B68" s="165">
        <v>2</v>
      </c>
      <c r="C68" s="159">
        <v>5</v>
      </c>
      <c r="D68" s="160" t="s">
        <v>485</v>
      </c>
      <c r="E68" s="160" t="s">
        <v>495</v>
      </c>
      <c r="F68" s="161"/>
      <c r="G68" s="163" t="s">
        <v>497</v>
      </c>
      <c r="H68" s="205">
        <v>0.12</v>
      </c>
      <c r="I68" s="223" t="s">
        <v>500</v>
      </c>
      <c r="J68" s="206"/>
      <c r="K68" s="151" t="s">
        <v>135</v>
      </c>
      <c r="L68" s="151" t="s">
        <v>142</v>
      </c>
      <c r="M68" s="151">
        <v>158</v>
      </c>
      <c r="N68" s="151">
        <v>160</v>
      </c>
      <c r="O68" s="9">
        <v>0</v>
      </c>
      <c r="P68" s="88">
        <v>0</v>
      </c>
      <c r="Q68" s="82" t="s">
        <v>16</v>
      </c>
      <c r="R68" s="82" t="s">
        <v>20</v>
      </c>
    </row>
    <row r="69" spans="1:18" ht="15" customHeight="1" x14ac:dyDescent="0.25">
      <c r="A69" s="81" t="s">
        <v>305</v>
      </c>
      <c r="B69" s="165">
        <v>2</v>
      </c>
      <c r="C69" s="159">
        <v>5</v>
      </c>
      <c r="D69" s="160" t="s">
        <v>485</v>
      </c>
      <c r="E69" s="160" t="s">
        <v>495</v>
      </c>
      <c r="F69" s="161"/>
      <c r="G69" s="163" t="s">
        <v>497</v>
      </c>
      <c r="H69" s="205">
        <v>0.16</v>
      </c>
      <c r="I69" s="223" t="s">
        <v>500</v>
      </c>
      <c r="J69" s="206"/>
      <c r="K69" s="151" t="s">
        <v>144</v>
      </c>
      <c r="L69" s="151" t="s">
        <v>139</v>
      </c>
      <c r="M69" s="151">
        <v>159</v>
      </c>
      <c r="N69" s="151">
        <v>167</v>
      </c>
      <c r="O69" s="9">
        <v>0</v>
      </c>
      <c r="P69" s="88">
        <v>0</v>
      </c>
      <c r="Q69" s="82" t="s">
        <v>16</v>
      </c>
      <c r="R69" s="82" t="s">
        <v>20</v>
      </c>
    </row>
    <row r="70" spans="1:18" ht="15" customHeight="1" x14ac:dyDescent="0.25">
      <c r="A70" s="81" t="s">
        <v>306</v>
      </c>
      <c r="B70" s="165">
        <v>2</v>
      </c>
      <c r="C70" s="159">
        <v>5</v>
      </c>
      <c r="D70" s="160" t="s">
        <v>485</v>
      </c>
      <c r="E70" s="160" t="s">
        <v>495</v>
      </c>
      <c r="F70" s="161"/>
      <c r="G70" s="163" t="s">
        <v>497</v>
      </c>
      <c r="H70" s="205">
        <v>0.12</v>
      </c>
      <c r="I70" s="223" t="s">
        <v>500</v>
      </c>
      <c r="J70" s="206"/>
      <c r="K70" s="151" t="s">
        <v>135</v>
      </c>
      <c r="L70" s="151" t="s">
        <v>142</v>
      </c>
      <c r="M70" s="151" t="s">
        <v>299</v>
      </c>
      <c r="N70" s="151">
        <v>162</v>
      </c>
      <c r="O70" s="9">
        <v>0</v>
      </c>
      <c r="P70" s="88">
        <v>0</v>
      </c>
      <c r="Q70" s="82" t="s">
        <v>16</v>
      </c>
      <c r="R70" s="82" t="s">
        <v>20</v>
      </c>
    </row>
    <row r="71" spans="1:18" ht="15" customHeight="1" x14ac:dyDescent="0.25">
      <c r="A71" s="81" t="s">
        <v>307</v>
      </c>
      <c r="B71" s="165">
        <v>2</v>
      </c>
      <c r="C71" s="159">
        <v>5</v>
      </c>
      <c r="D71" s="160" t="s">
        <v>485</v>
      </c>
      <c r="E71" s="160" t="s">
        <v>495</v>
      </c>
      <c r="F71" s="161"/>
      <c r="G71" s="163" t="s">
        <v>497</v>
      </c>
      <c r="H71" s="205">
        <v>0.12</v>
      </c>
      <c r="I71" s="223" t="s">
        <v>500</v>
      </c>
      <c r="J71" s="206"/>
      <c r="K71" s="151" t="s">
        <v>144</v>
      </c>
      <c r="L71" s="151" t="s">
        <v>139</v>
      </c>
      <c r="M71" s="151">
        <v>161</v>
      </c>
      <c r="N71" s="151">
        <v>23</v>
      </c>
      <c r="O71" s="9">
        <v>0</v>
      </c>
      <c r="P71" s="88">
        <v>0</v>
      </c>
      <c r="Q71" s="82" t="s">
        <v>16</v>
      </c>
      <c r="R71" s="82" t="s">
        <v>20</v>
      </c>
    </row>
    <row r="72" spans="1:18" ht="15" customHeight="1" x14ac:dyDescent="0.25">
      <c r="A72" s="81" t="s">
        <v>308</v>
      </c>
      <c r="B72" s="165">
        <v>2</v>
      </c>
      <c r="C72" s="159">
        <v>5</v>
      </c>
      <c r="D72" s="160" t="s">
        <v>485</v>
      </c>
      <c r="E72" s="160" t="s">
        <v>495</v>
      </c>
      <c r="F72" s="161"/>
      <c r="G72" s="163" t="s">
        <v>497</v>
      </c>
      <c r="H72" s="205">
        <v>0.12</v>
      </c>
      <c r="I72" s="223" t="s">
        <v>500</v>
      </c>
      <c r="J72" s="206"/>
      <c r="K72" s="151" t="s">
        <v>13</v>
      </c>
      <c r="L72" s="151" t="s">
        <v>309</v>
      </c>
      <c r="M72" s="189"/>
      <c r="N72" s="189"/>
      <c r="O72" s="9">
        <v>0</v>
      </c>
      <c r="P72" s="88">
        <v>0</v>
      </c>
      <c r="Q72" s="82" t="s">
        <v>16</v>
      </c>
      <c r="R72" s="82" t="s">
        <v>20</v>
      </c>
    </row>
    <row r="73" spans="1:18" ht="15" customHeight="1" x14ac:dyDescent="0.25">
      <c r="A73" s="81" t="s">
        <v>310</v>
      </c>
      <c r="B73" s="165">
        <v>2</v>
      </c>
      <c r="C73" s="159">
        <v>5</v>
      </c>
      <c r="D73" s="160" t="s">
        <v>485</v>
      </c>
      <c r="E73" s="160" t="s">
        <v>495</v>
      </c>
      <c r="F73" s="161"/>
      <c r="G73" s="163" t="s">
        <v>497</v>
      </c>
      <c r="H73" s="205">
        <v>0.12</v>
      </c>
      <c r="I73" s="223" t="s">
        <v>500</v>
      </c>
      <c r="J73" s="206"/>
      <c r="K73" s="151" t="s">
        <v>13</v>
      </c>
      <c r="L73" s="151" t="s">
        <v>311</v>
      </c>
      <c r="M73" s="189"/>
      <c r="N73" s="189"/>
      <c r="O73" s="9">
        <v>0</v>
      </c>
      <c r="P73" s="88">
        <v>0</v>
      </c>
      <c r="Q73" s="82" t="s">
        <v>16</v>
      </c>
      <c r="R73" s="82" t="s">
        <v>20</v>
      </c>
    </row>
    <row r="74" spans="1:18" ht="15" customHeight="1" x14ac:dyDescent="0.25">
      <c r="A74" s="78" t="s">
        <v>312</v>
      </c>
      <c r="B74" s="176">
        <v>1</v>
      </c>
      <c r="C74" s="164">
        <v>4</v>
      </c>
      <c r="D74" s="160" t="s">
        <v>486</v>
      </c>
      <c r="E74" s="160" t="s">
        <v>494</v>
      </c>
      <c r="F74" s="160">
        <v>84</v>
      </c>
      <c r="G74" s="224" t="s">
        <v>498</v>
      </c>
      <c r="H74" s="225" t="s">
        <v>499</v>
      </c>
      <c r="I74" s="226" t="s">
        <v>500</v>
      </c>
      <c r="J74" s="225"/>
      <c r="K74" s="137" t="s">
        <v>129</v>
      </c>
      <c r="L74" s="137" t="s">
        <v>252</v>
      </c>
      <c r="M74" s="188"/>
      <c r="N74" s="188"/>
      <c r="O74" s="80">
        <v>0</v>
      </c>
      <c r="P74" s="80">
        <v>0</v>
      </c>
      <c r="Q74" s="79" t="s">
        <v>16</v>
      </c>
      <c r="R74" s="79" t="s">
        <v>17</v>
      </c>
    </row>
    <row r="75" spans="1:18" ht="15" customHeight="1" x14ac:dyDescent="0.25">
      <c r="A75" s="81" t="s">
        <v>314</v>
      </c>
      <c r="B75" s="165">
        <v>2</v>
      </c>
      <c r="C75" s="159">
        <v>5</v>
      </c>
      <c r="D75" s="160" t="s">
        <v>485</v>
      </c>
      <c r="E75" s="160" t="s">
        <v>495</v>
      </c>
      <c r="F75" s="161"/>
      <c r="G75" s="163" t="s">
        <v>497</v>
      </c>
      <c r="H75" s="205">
        <v>0.33</v>
      </c>
      <c r="I75" s="223" t="s">
        <v>500</v>
      </c>
      <c r="J75" s="206"/>
      <c r="K75" s="151" t="s">
        <v>129</v>
      </c>
      <c r="L75" s="151" t="s">
        <v>245</v>
      </c>
      <c r="M75" s="151" t="s">
        <v>315</v>
      </c>
      <c r="N75" s="151">
        <v>161</v>
      </c>
      <c r="O75" s="9">
        <v>0</v>
      </c>
      <c r="P75" s="88">
        <v>0</v>
      </c>
      <c r="Q75" s="82" t="s">
        <v>16</v>
      </c>
      <c r="R75" s="82" t="s">
        <v>20</v>
      </c>
    </row>
    <row r="76" spans="1:18" ht="15" customHeight="1" x14ac:dyDescent="0.25">
      <c r="A76" s="81" t="s">
        <v>316</v>
      </c>
      <c r="B76" s="165">
        <v>2</v>
      </c>
      <c r="C76" s="159">
        <v>5</v>
      </c>
      <c r="D76" s="160" t="s">
        <v>485</v>
      </c>
      <c r="E76" s="160" t="s">
        <v>495</v>
      </c>
      <c r="F76" s="161"/>
      <c r="G76" s="163" t="s">
        <v>497</v>
      </c>
      <c r="H76" s="205">
        <v>0.34</v>
      </c>
      <c r="I76" s="223" t="s">
        <v>500</v>
      </c>
      <c r="J76" s="206"/>
      <c r="K76" s="151" t="s">
        <v>148</v>
      </c>
      <c r="L76" s="151" t="s">
        <v>317</v>
      </c>
      <c r="M76" s="151">
        <v>160</v>
      </c>
      <c r="N76" s="151">
        <v>168</v>
      </c>
      <c r="O76" s="9">
        <v>0</v>
      </c>
      <c r="P76" s="88">
        <v>0</v>
      </c>
      <c r="Q76" s="82" t="s">
        <v>16</v>
      </c>
      <c r="R76" s="82" t="s">
        <v>20</v>
      </c>
    </row>
    <row r="77" spans="1:18" ht="15" customHeight="1" x14ac:dyDescent="0.25">
      <c r="A77" s="81" t="s">
        <v>318</v>
      </c>
      <c r="B77" s="165">
        <v>2</v>
      </c>
      <c r="C77" s="159">
        <v>5</v>
      </c>
      <c r="D77" s="160" t="s">
        <v>485</v>
      </c>
      <c r="E77" s="160" t="s">
        <v>495</v>
      </c>
      <c r="F77" s="161"/>
      <c r="G77" s="163" t="s">
        <v>497</v>
      </c>
      <c r="H77" s="205">
        <v>0.33</v>
      </c>
      <c r="I77" s="223" t="s">
        <v>500</v>
      </c>
      <c r="J77" s="206"/>
      <c r="K77" s="151" t="s">
        <v>153</v>
      </c>
      <c r="L77" s="151" t="s">
        <v>252</v>
      </c>
      <c r="M77" s="151">
        <v>167</v>
      </c>
      <c r="N77" s="151">
        <v>23</v>
      </c>
      <c r="O77" s="9">
        <v>0</v>
      </c>
      <c r="P77" s="88">
        <v>0</v>
      </c>
      <c r="Q77" s="82" t="s">
        <v>16</v>
      </c>
      <c r="R77" s="82" t="s">
        <v>20</v>
      </c>
    </row>
    <row r="78" spans="1:18" ht="15" customHeight="1" x14ac:dyDescent="0.25">
      <c r="A78" s="78" t="s">
        <v>319</v>
      </c>
      <c r="B78" s="176">
        <v>1</v>
      </c>
      <c r="C78" s="164">
        <v>4</v>
      </c>
      <c r="D78" s="160" t="s">
        <v>486</v>
      </c>
      <c r="E78" s="160" t="s">
        <v>494</v>
      </c>
      <c r="F78" s="160">
        <v>6</v>
      </c>
      <c r="G78" s="224" t="s">
        <v>498</v>
      </c>
      <c r="H78" s="225" t="s">
        <v>499</v>
      </c>
      <c r="I78" s="226" t="s">
        <v>500</v>
      </c>
      <c r="J78" s="225"/>
      <c r="K78" s="137" t="s">
        <v>13</v>
      </c>
      <c r="L78" s="137" t="s">
        <v>309</v>
      </c>
      <c r="M78" s="188"/>
      <c r="N78" s="188"/>
      <c r="O78" s="80">
        <v>0</v>
      </c>
      <c r="P78" s="80">
        <v>0</v>
      </c>
      <c r="Q78" s="79" t="s">
        <v>16</v>
      </c>
      <c r="R78" s="79" t="s">
        <v>17</v>
      </c>
    </row>
    <row r="79" spans="1:18" ht="15" customHeight="1" x14ac:dyDescent="0.25">
      <c r="A79" s="89" t="s">
        <v>320</v>
      </c>
      <c r="B79" s="165">
        <v>2</v>
      </c>
      <c r="C79" s="159">
        <v>5</v>
      </c>
      <c r="D79" s="160" t="s">
        <v>485</v>
      </c>
      <c r="E79" s="160" t="s">
        <v>495</v>
      </c>
      <c r="F79" s="161"/>
      <c r="G79" s="163" t="s">
        <v>497</v>
      </c>
      <c r="H79" s="205">
        <v>0.2</v>
      </c>
      <c r="I79" s="223" t="s">
        <v>500</v>
      </c>
      <c r="J79" s="206"/>
      <c r="K79" s="151" t="s">
        <v>13</v>
      </c>
      <c r="L79" s="151" t="s">
        <v>13</v>
      </c>
      <c r="M79" s="189"/>
      <c r="N79" s="189"/>
      <c r="O79" s="9">
        <v>0</v>
      </c>
      <c r="P79" s="88">
        <v>0</v>
      </c>
      <c r="Q79" s="82" t="s">
        <v>16</v>
      </c>
      <c r="R79" s="82" t="s">
        <v>20</v>
      </c>
    </row>
    <row r="80" spans="1:18" ht="15" customHeight="1" x14ac:dyDescent="0.25">
      <c r="A80" s="89" t="s">
        <v>321</v>
      </c>
      <c r="B80" s="165">
        <v>2</v>
      </c>
      <c r="C80" s="159">
        <v>5</v>
      </c>
      <c r="D80" s="160" t="s">
        <v>485</v>
      </c>
      <c r="E80" s="160" t="s">
        <v>495</v>
      </c>
      <c r="F80" s="161"/>
      <c r="G80" s="163" t="s">
        <v>497</v>
      </c>
      <c r="H80" s="205">
        <v>0.2</v>
      </c>
      <c r="I80" s="223" t="s">
        <v>500</v>
      </c>
      <c r="J80" s="206"/>
      <c r="K80" s="151" t="s">
        <v>13</v>
      </c>
      <c r="L80" s="151" t="s">
        <v>13</v>
      </c>
      <c r="M80" s="189"/>
      <c r="N80" s="189"/>
      <c r="O80" s="9">
        <v>0</v>
      </c>
      <c r="P80" s="88">
        <v>0</v>
      </c>
      <c r="Q80" s="82" t="s">
        <v>16</v>
      </c>
      <c r="R80" s="82" t="s">
        <v>20</v>
      </c>
    </row>
    <row r="81" spans="1:18" ht="15" customHeight="1" x14ac:dyDescent="0.25">
      <c r="A81" s="89" t="s">
        <v>322</v>
      </c>
      <c r="B81" s="165">
        <v>2</v>
      </c>
      <c r="C81" s="159">
        <v>5</v>
      </c>
      <c r="D81" s="160" t="s">
        <v>485</v>
      </c>
      <c r="E81" s="160" t="s">
        <v>495</v>
      </c>
      <c r="F81" s="161"/>
      <c r="G81" s="163" t="s">
        <v>497</v>
      </c>
      <c r="H81" s="205">
        <v>0.2</v>
      </c>
      <c r="I81" s="223" t="s">
        <v>500</v>
      </c>
      <c r="J81" s="206"/>
      <c r="K81" s="151" t="s">
        <v>13</v>
      </c>
      <c r="L81" s="151" t="s">
        <v>309</v>
      </c>
      <c r="M81" s="189"/>
      <c r="N81" s="189"/>
      <c r="O81" s="9">
        <v>0</v>
      </c>
      <c r="P81" s="88">
        <v>0</v>
      </c>
      <c r="Q81" s="82" t="s">
        <v>16</v>
      </c>
      <c r="R81" s="82" t="s">
        <v>20</v>
      </c>
    </row>
    <row r="82" spans="1:18" ht="15" customHeight="1" x14ac:dyDescent="0.25">
      <c r="A82" s="81" t="s">
        <v>325</v>
      </c>
      <c r="B82" s="165">
        <v>2</v>
      </c>
      <c r="C82" s="159">
        <v>5</v>
      </c>
      <c r="D82" s="160" t="s">
        <v>485</v>
      </c>
      <c r="E82" s="160" t="s">
        <v>495</v>
      </c>
      <c r="F82" s="161"/>
      <c r="G82" s="163" t="s">
        <v>497</v>
      </c>
      <c r="H82" s="205">
        <v>0.2</v>
      </c>
      <c r="I82" s="223" t="s">
        <v>500</v>
      </c>
      <c r="J82" s="206"/>
      <c r="K82" s="151" t="s">
        <v>13</v>
      </c>
      <c r="L82" s="151" t="s">
        <v>13</v>
      </c>
      <c r="M82" s="189"/>
      <c r="N82" s="189"/>
      <c r="O82" s="9">
        <v>0</v>
      </c>
      <c r="P82" s="88">
        <v>0</v>
      </c>
      <c r="Q82" s="82" t="s">
        <v>16</v>
      </c>
      <c r="R82" s="82" t="s">
        <v>20</v>
      </c>
    </row>
    <row r="83" spans="1:18" ht="15" customHeight="1" x14ac:dyDescent="0.25">
      <c r="A83" s="81" t="s">
        <v>326</v>
      </c>
      <c r="B83" s="165">
        <v>2</v>
      </c>
      <c r="C83" s="159">
        <v>5</v>
      </c>
      <c r="D83" s="160" t="s">
        <v>485</v>
      </c>
      <c r="E83" s="160" t="s">
        <v>495</v>
      </c>
      <c r="F83" s="161"/>
      <c r="G83" s="163" t="s">
        <v>497</v>
      </c>
      <c r="H83" s="205">
        <v>0.2</v>
      </c>
      <c r="I83" s="223" t="s">
        <v>500</v>
      </c>
      <c r="J83" s="206"/>
      <c r="K83" s="151" t="s">
        <v>230</v>
      </c>
      <c r="L83" s="151" t="s">
        <v>157</v>
      </c>
      <c r="M83" s="189"/>
      <c r="N83" s="189"/>
      <c r="O83" s="9">
        <v>0</v>
      </c>
      <c r="P83" s="88">
        <v>0</v>
      </c>
      <c r="Q83" s="82" t="s">
        <v>16</v>
      </c>
      <c r="R83" s="82" t="s">
        <v>20</v>
      </c>
    </row>
    <row r="84" spans="1:18" ht="15" customHeight="1" x14ac:dyDescent="0.25">
      <c r="A84" s="78" t="s">
        <v>327</v>
      </c>
      <c r="B84" s="176">
        <v>1</v>
      </c>
      <c r="C84" s="164">
        <v>4</v>
      </c>
      <c r="D84" s="160" t="s">
        <v>486</v>
      </c>
      <c r="E84" s="160" t="s">
        <v>494</v>
      </c>
      <c r="F84" s="160">
        <v>6</v>
      </c>
      <c r="G84" s="224" t="s">
        <v>498</v>
      </c>
      <c r="H84" s="225" t="s">
        <v>499</v>
      </c>
      <c r="I84" s="226" t="s">
        <v>500</v>
      </c>
      <c r="J84" s="225"/>
      <c r="K84" s="137" t="s">
        <v>13</v>
      </c>
      <c r="L84" s="137" t="s">
        <v>13</v>
      </c>
      <c r="M84" s="188"/>
      <c r="N84" s="188"/>
      <c r="O84" s="80">
        <v>0</v>
      </c>
      <c r="P84" s="80">
        <v>0</v>
      </c>
      <c r="Q84" s="79" t="s">
        <v>16</v>
      </c>
      <c r="R84" s="79" t="s">
        <v>17</v>
      </c>
    </row>
    <row r="85" spans="1:18" ht="15" customHeight="1" x14ac:dyDescent="0.25">
      <c r="A85" s="81" t="s">
        <v>328</v>
      </c>
      <c r="B85" s="165">
        <v>2</v>
      </c>
      <c r="C85" s="159">
        <v>5</v>
      </c>
      <c r="D85" s="160" t="s">
        <v>485</v>
      </c>
      <c r="E85" s="160" t="s">
        <v>495</v>
      </c>
      <c r="F85" s="161"/>
      <c r="G85" s="163" t="s">
        <v>497</v>
      </c>
      <c r="H85" s="205">
        <v>0.2</v>
      </c>
      <c r="I85" s="223" t="s">
        <v>500</v>
      </c>
      <c r="J85" s="206"/>
      <c r="K85" s="151" t="s">
        <v>13</v>
      </c>
      <c r="L85" s="151" t="s">
        <v>13</v>
      </c>
      <c r="M85" s="189"/>
      <c r="N85" s="189"/>
      <c r="O85" s="9">
        <v>0</v>
      </c>
      <c r="P85" s="88">
        <v>0</v>
      </c>
      <c r="Q85" s="82" t="s">
        <v>16</v>
      </c>
      <c r="R85" s="82" t="s">
        <v>20</v>
      </c>
    </row>
    <row r="86" spans="1:18" ht="15" customHeight="1" x14ac:dyDescent="0.25">
      <c r="A86" s="81" t="s">
        <v>329</v>
      </c>
      <c r="B86" s="165">
        <v>2</v>
      </c>
      <c r="C86" s="159">
        <v>5</v>
      </c>
      <c r="D86" s="160" t="s">
        <v>485</v>
      </c>
      <c r="E86" s="160" t="s">
        <v>495</v>
      </c>
      <c r="F86" s="161"/>
      <c r="G86" s="163" t="s">
        <v>497</v>
      </c>
      <c r="H86" s="205">
        <v>0.2</v>
      </c>
      <c r="I86" s="223" t="s">
        <v>500</v>
      </c>
      <c r="J86" s="206"/>
      <c r="K86" s="151" t="s">
        <v>13</v>
      </c>
      <c r="L86" s="151" t="s">
        <v>13</v>
      </c>
      <c r="M86" s="189"/>
      <c r="N86" s="189"/>
      <c r="O86" s="9">
        <v>0</v>
      </c>
      <c r="P86" s="88">
        <v>0</v>
      </c>
      <c r="Q86" s="82" t="s">
        <v>16</v>
      </c>
      <c r="R86" s="82" t="s">
        <v>20</v>
      </c>
    </row>
    <row r="87" spans="1:18" ht="15" customHeight="1" x14ac:dyDescent="0.25">
      <c r="A87" s="81" t="s">
        <v>330</v>
      </c>
      <c r="B87" s="165">
        <v>2</v>
      </c>
      <c r="C87" s="159">
        <v>5</v>
      </c>
      <c r="D87" s="160" t="s">
        <v>485</v>
      </c>
      <c r="E87" s="160" t="s">
        <v>495</v>
      </c>
      <c r="F87" s="161"/>
      <c r="G87" s="163" t="s">
        <v>497</v>
      </c>
      <c r="H87" s="205">
        <v>0.2</v>
      </c>
      <c r="I87" s="223" t="s">
        <v>500</v>
      </c>
      <c r="J87" s="206"/>
      <c r="K87" s="151" t="s">
        <v>13</v>
      </c>
      <c r="L87" s="151" t="s">
        <v>13</v>
      </c>
      <c r="M87" s="189"/>
      <c r="N87" s="189"/>
      <c r="O87" s="9">
        <v>0</v>
      </c>
      <c r="P87" s="88">
        <v>0</v>
      </c>
      <c r="Q87" s="82" t="s">
        <v>16</v>
      </c>
      <c r="R87" s="82" t="s">
        <v>20</v>
      </c>
    </row>
    <row r="88" spans="1:18" ht="15" customHeight="1" x14ac:dyDescent="0.25">
      <c r="A88" s="81" t="s">
        <v>331</v>
      </c>
      <c r="B88" s="165">
        <v>2</v>
      </c>
      <c r="C88" s="159">
        <v>5</v>
      </c>
      <c r="D88" s="160" t="s">
        <v>485</v>
      </c>
      <c r="E88" s="160" t="s">
        <v>495</v>
      </c>
      <c r="F88" s="161"/>
      <c r="G88" s="163" t="s">
        <v>497</v>
      </c>
      <c r="H88" s="205">
        <v>0.2</v>
      </c>
      <c r="I88" s="223" t="s">
        <v>500</v>
      </c>
      <c r="J88" s="206"/>
      <c r="K88" s="151" t="s">
        <v>13</v>
      </c>
      <c r="L88" s="151" t="s">
        <v>13</v>
      </c>
      <c r="M88" s="189"/>
      <c r="N88" s="189"/>
      <c r="O88" s="9">
        <v>0</v>
      </c>
      <c r="P88" s="88">
        <v>0</v>
      </c>
      <c r="Q88" s="82" t="s">
        <v>16</v>
      </c>
      <c r="R88" s="82" t="s">
        <v>20</v>
      </c>
    </row>
    <row r="89" spans="1:18" ht="15" customHeight="1" x14ac:dyDescent="0.25">
      <c r="A89" s="81" t="s">
        <v>332</v>
      </c>
      <c r="B89" s="165">
        <v>2</v>
      </c>
      <c r="C89" s="159">
        <v>5</v>
      </c>
      <c r="D89" s="160" t="s">
        <v>485</v>
      </c>
      <c r="E89" s="160" t="s">
        <v>495</v>
      </c>
      <c r="F89" s="161"/>
      <c r="G89" s="163" t="s">
        <v>497</v>
      </c>
      <c r="H89" s="205">
        <v>0.2</v>
      </c>
      <c r="I89" s="223" t="s">
        <v>500</v>
      </c>
      <c r="J89" s="206"/>
      <c r="K89" s="151" t="s">
        <v>13</v>
      </c>
      <c r="L89" s="151" t="s">
        <v>13</v>
      </c>
      <c r="M89" s="189"/>
      <c r="N89" s="189"/>
      <c r="O89" s="9">
        <v>0</v>
      </c>
      <c r="P89" s="88">
        <v>0</v>
      </c>
      <c r="Q89" s="82" t="s">
        <v>16</v>
      </c>
      <c r="R89" s="82" t="s">
        <v>20</v>
      </c>
    </row>
    <row r="90" spans="1:18" ht="15" customHeight="1" x14ac:dyDescent="0.25">
      <c r="A90" s="94" t="s">
        <v>335</v>
      </c>
      <c r="B90" s="176">
        <v>1</v>
      </c>
      <c r="C90" s="164">
        <v>4</v>
      </c>
      <c r="D90" s="160" t="s">
        <v>486</v>
      </c>
      <c r="E90" s="160" t="s">
        <v>494</v>
      </c>
      <c r="F90" s="160">
        <v>25</v>
      </c>
      <c r="G90" s="224" t="s">
        <v>498</v>
      </c>
      <c r="H90" s="225" t="s">
        <v>499</v>
      </c>
      <c r="I90" s="226" t="s">
        <v>500</v>
      </c>
      <c r="J90" s="225"/>
      <c r="K90" s="147" t="s">
        <v>36</v>
      </c>
      <c r="L90" s="147" t="s">
        <v>83</v>
      </c>
      <c r="M90" s="191"/>
      <c r="N90" s="191"/>
      <c r="O90" s="5">
        <v>0</v>
      </c>
      <c r="P90" s="96">
        <v>0</v>
      </c>
      <c r="Q90" s="95" t="s">
        <v>16</v>
      </c>
      <c r="R90" s="95" t="s">
        <v>17</v>
      </c>
    </row>
    <row r="91" spans="1:18" ht="15" customHeight="1" x14ac:dyDescent="0.25">
      <c r="A91" s="97" t="s">
        <v>336</v>
      </c>
      <c r="B91" s="165">
        <v>2</v>
      </c>
      <c r="C91" s="159">
        <v>5</v>
      </c>
      <c r="D91" s="160" t="s">
        <v>485</v>
      </c>
      <c r="E91" s="160" t="s">
        <v>495</v>
      </c>
      <c r="F91" s="161"/>
      <c r="G91" s="163" t="s">
        <v>497</v>
      </c>
      <c r="H91" s="205">
        <v>0.5</v>
      </c>
      <c r="I91" s="223" t="s">
        <v>500</v>
      </c>
      <c r="J91" s="206"/>
      <c r="K91" s="171" t="s">
        <v>36</v>
      </c>
      <c r="L91" s="171" t="s">
        <v>83</v>
      </c>
      <c r="M91" s="171">
        <v>22</v>
      </c>
      <c r="N91" s="171">
        <v>23</v>
      </c>
      <c r="O91" s="9">
        <v>0</v>
      </c>
      <c r="P91" s="99">
        <v>0</v>
      </c>
      <c r="Q91" s="98" t="s">
        <v>16</v>
      </c>
      <c r="R91" s="98" t="s">
        <v>20</v>
      </c>
    </row>
    <row r="92" spans="1:18" ht="15" customHeight="1" x14ac:dyDescent="0.25">
      <c r="A92" s="97" t="s">
        <v>337</v>
      </c>
      <c r="B92" s="165">
        <v>2</v>
      </c>
      <c r="C92" s="159">
        <v>5</v>
      </c>
      <c r="D92" s="160" t="s">
        <v>485</v>
      </c>
      <c r="E92" s="160" t="s">
        <v>495</v>
      </c>
      <c r="F92" s="161"/>
      <c r="G92" s="163" t="s">
        <v>497</v>
      </c>
      <c r="H92" s="205">
        <v>0.5</v>
      </c>
      <c r="I92" s="223" t="s">
        <v>500</v>
      </c>
      <c r="J92" s="206"/>
      <c r="K92" s="171" t="s">
        <v>36</v>
      </c>
      <c r="L92" s="171" t="s">
        <v>83</v>
      </c>
      <c r="M92" s="171">
        <v>22</v>
      </c>
      <c r="N92" s="171">
        <v>23</v>
      </c>
      <c r="O92" s="9">
        <v>0</v>
      </c>
      <c r="P92" s="99">
        <v>0</v>
      </c>
      <c r="Q92" s="98" t="s">
        <v>16</v>
      </c>
      <c r="R92" s="98" t="s">
        <v>20</v>
      </c>
    </row>
    <row r="93" spans="1:18" ht="15" customHeight="1" x14ac:dyDescent="0.25">
      <c r="A93" s="94" t="s">
        <v>338</v>
      </c>
      <c r="B93" s="176">
        <v>1</v>
      </c>
      <c r="C93" s="164">
        <v>4</v>
      </c>
      <c r="D93" s="160" t="s">
        <v>486</v>
      </c>
      <c r="E93" s="160" t="s">
        <v>494</v>
      </c>
      <c r="F93" s="160">
        <v>35</v>
      </c>
      <c r="G93" s="224" t="s">
        <v>498</v>
      </c>
      <c r="H93" s="225" t="s">
        <v>499</v>
      </c>
      <c r="I93" s="226" t="s">
        <v>500</v>
      </c>
      <c r="J93" s="225"/>
      <c r="K93" s="147" t="s">
        <v>98</v>
      </c>
      <c r="L93" s="147" t="s">
        <v>110</v>
      </c>
      <c r="M93" s="191"/>
      <c r="N93" s="191"/>
      <c r="O93" s="5">
        <v>0.12</v>
      </c>
      <c r="P93" s="96">
        <v>0</v>
      </c>
      <c r="Q93" s="95" t="s">
        <v>16</v>
      </c>
      <c r="R93" s="95" t="s">
        <v>17</v>
      </c>
    </row>
    <row r="94" spans="1:18" ht="15" customHeight="1" x14ac:dyDescent="0.25">
      <c r="A94" s="97" t="s">
        <v>340</v>
      </c>
      <c r="B94" s="165">
        <v>2</v>
      </c>
      <c r="C94" s="159">
        <v>5</v>
      </c>
      <c r="D94" s="160" t="s">
        <v>485</v>
      </c>
      <c r="E94" s="160" t="s">
        <v>495</v>
      </c>
      <c r="F94" s="161"/>
      <c r="G94" s="163" t="s">
        <v>497</v>
      </c>
      <c r="H94" s="205">
        <v>0.15</v>
      </c>
      <c r="I94" s="223" t="s">
        <v>500</v>
      </c>
      <c r="J94" s="206"/>
      <c r="K94" s="171" t="s">
        <v>98</v>
      </c>
      <c r="L94" s="171" t="s">
        <v>230</v>
      </c>
      <c r="M94" s="171">
        <v>142</v>
      </c>
      <c r="N94" s="171">
        <v>188</v>
      </c>
      <c r="O94" s="9">
        <v>1</v>
      </c>
      <c r="P94" s="99">
        <v>1</v>
      </c>
      <c r="Q94" s="98" t="s">
        <v>16</v>
      </c>
      <c r="R94" s="98" t="s">
        <v>20</v>
      </c>
    </row>
    <row r="95" spans="1:18" ht="15" customHeight="1" x14ac:dyDescent="0.25">
      <c r="A95" s="97" t="s">
        <v>342</v>
      </c>
      <c r="B95" s="165">
        <v>2</v>
      </c>
      <c r="C95" s="159">
        <v>5</v>
      </c>
      <c r="D95" s="160" t="s">
        <v>485</v>
      </c>
      <c r="E95" s="160" t="s">
        <v>495</v>
      </c>
      <c r="F95" s="161"/>
      <c r="G95" s="163" t="s">
        <v>497</v>
      </c>
      <c r="H95" s="205">
        <v>0.15</v>
      </c>
      <c r="I95" s="223" t="s">
        <v>500</v>
      </c>
      <c r="J95" s="206"/>
      <c r="K95" s="171" t="s">
        <v>230</v>
      </c>
      <c r="L95" s="171" t="s">
        <v>26</v>
      </c>
      <c r="M95" s="171">
        <v>187</v>
      </c>
      <c r="N95" s="171">
        <v>189</v>
      </c>
      <c r="O95" s="9">
        <v>0</v>
      </c>
      <c r="P95" s="99">
        <v>0</v>
      </c>
      <c r="Q95" s="98" t="s">
        <v>16</v>
      </c>
      <c r="R95" s="98" t="s">
        <v>20</v>
      </c>
    </row>
    <row r="96" spans="1:18" ht="15" customHeight="1" x14ac:dyDescent="0.25">
      <c r="A96" s="97" t="s">
        <v>343</v>
      </c>
      <c r="B96" s="165">
        <v>2</v>
      </c>
      <c r="C96" s="159">
        <v>5</v>
      </c>
      <c r="D96" s="160" t="s">
        <v>485</v>
      </c>
      <c r="E96" s="160" t="s">
        <v>495</v>
      </c>
      <c r="F96" s="161"/>
      <c r="G96" s="163" t="s">
        <v>497</v>
      </c>
      <c r="H96" s="205">
        <v>0.15</v>
      </c>
      <c r="I96" s="223" t="s">
        <v>500</v>
      </c>
      <c r="J96" s="206"/>
      <c r="K96" s="171" t="s">
        <v>26</v>
      </c>
      <c r="L96" s="171" t="s">
        <v>344</v>
      </c>
      <c r="M96" s="171">
        <v>188</v>
      </c>
      <c r="N96" s="171">
        <v>190</v>
      </c>
      <c r="O96" s="9">
        <v>0</v>
      </c>
      <c r="P96" s="99">
        <v>0</v>
      </c>
      <c r="Q96" s="98" t="s">
        <v>16</v>
      </c>
      <c r="R96" s="98" t="s">
        <v>20</v>
      </c>
    </row>
    <row r="97" spans="1:18" ht="15" customHeight="1" x14ac:dyDescent="0.25">
      <c r="A97" s="97" t="s">
        <v>345</v>
      </c>
      <c r="B97" s="165">
        <v>2</v>
      </c>
      <c r="C97" s="159">
        <v>5</v>
      </c>
      <c r="D97" s="160" t="s">
        <v>485</v>
      </c>
      <c r="E97" s="160" t="s">
        <v>495</v>
      </c>
      <c r="F97" s="161"/>
      <c r="G97" s="163" t="s">
        <v>497</v>
      </c>
      <c r="H97" s="205">
        <v>0.15</v>
      </c>
      <c r="I97" s="223" t="s">
        <v>500</v>
      </c>
      <c r="J97" s="206"/>
      <c r="K97" s="171" t="s">
        <v>347</v>
      </c>
      <c r="L97" s="171" t="s">
        <v>348</v>
      </c>
      <c r="M97" s="171">
        <v>189</v>
      </c>
      <c r="N97" s="171">
        <v>191</v>
      </c>
      <c r="O97" s="9">
        <v>0</v>
      </c>
      <c r="P97" s="99">
        <v>0</v>
      </c>
      <c r="Q97" s="98" t="s">
        <v>16</v>
      </c>
      <c r="R97" s="98" t="s">
        <v>20</v>
      </c>
    </row>
    <row r="98" spans="1:18" ht="15" customHeight="1" x14ac:dyDescent="0.25">
      <c r="A98" s="97" t="s">
        <v>349</v>
      </c>
      <c r="B98" s="165">
        <v>2</v>
      </c>
      <c r="C98" s="159">
        <v>5</v>
      </c>
      <c r="D98" s="160" t="s">
        <v>485</v>
      </c>
      <c r="E98" s="160" t="s">
        <v>495</v>
      </c>
      <c r="F98" s="161"/>
      <c r="G98" s="163" t="s">
        <v>497</v>
      </c>
      <c r="H98" s="205">
        <v>0.15</v>
      </c>
      <c r="I98" s="223" t="s">
        <v>500</v>
      </c>
      <c r="J98" s="206"/>
      <c r="K98" s="171" t="s">
        <v>348</v>
      </c>
      <c r="L98" s="171" t="s">
        <v>273</v>
      </c>
      <c r="M98" s="171">
        <v>190</v>
      </c>
      <c r="N98" s="171">
        <v>192</v>
      </c>
      <c r="O98" s="9">
        <v>0</v>
      </c>
      <c r="P98" s="99">
        <v>0</v>
      </c>
      <c r="Q98" s="98" t="s">
        <v>16</v>
      </c>
      <c r="R98" s="98" t="s">
        <v>20</v>
      </c>
    </row>
    <row r="99" spans="1:18" ht="15" customHeight="1" x14ac:dyDescent="0.25">
      <c r="A99" s="97" t="s">
        <v>350</v>
      </c>
      <c r="B99" s="165">
        <v>2</v>
      </c>
      <c r="C99" s="159">
        <v>5</v>
      </c>
      <c r="D99" s="160" t="s">
        <v>485</v>
      </c>
      <c r="E99" s="160" t="s">
        <v>495</v>
      </c>
      <c r="F99" s="161"/>
      <c r="G99" s="163" t="s">
        <v>497</v>
      </c>
      <c r="H99" s="205">
        <v>0.1</v>
      </c>
      <c r="I99" s="223" t="s">
        <v>500</v>
      </c>
      <c r="J99" s="206"/>
      <c r="K99" s="171" t="s">
        <v>273</v>
      </c>
      <c r="L99" s="171" t="s">
        <v>108</v>
      </c>
      <c r="M99" s="171">
        <v>191</v>
      </c>
      <c r="N99" s="171">
        <v>193</v>
      </c>
      <c r="O99" s="9">
        <v>0</v>
      </c>
      <c r="P99" s="99">
        <v>0</v>
      </c>
      <c r="Q99" s="98" t="s">
        <v>16</v>
      </c>
      <c r="R99" s="98" t="s">
        <v>20</v>
      </c>
    </row>
    <row r="100" spans="1:18" ht="15" customHeight="1" x14ac:dyDescent="0.25">
      <c r="A100" s="97" t="s">
        <v>351</v>
      </c>
      <c r="B100" s="165">
        <v>2</v>
      </c>
      <c r="C100" s="159">
        <v>5</v>
      </c>
      <c r="D100" s="160" t="s">
        <v>485</v>
      </c>
      <c r="E100" s="160" t="s">
        <v>495</v>
      </c>
      <c r="F100" s="161"/>
      <c r="G100" s="163" t="s">
        <v>497</v>
      </c>
      <c r="H100" s="205">
        <v>0.15</v>
      </c>
      <c r="I100" s="223" t="s">
        <v>500</v>
      </c>
      <c r="J100" s="206"/>
      <c r="K100" s="171" t="s">
        <v>108</v>
      </c>
      <c r="L100" s="171" t="s">
        <v>110</v>
      </c>
      <c r="M100" s="171">
        <v>192</v>
      </c>
      <c r="N100" s="171">
        <v>202</v>
      </c>
      <c r="O100" s="9">
        <v>0</v>
      </c>
      <c r="P100" s="99">
        <v>0</v>
      </c>
      <c r="Q100" s="98" t="s">
        <v>16</v>
      </c>
      <c r="R100" s="98" t="s">
        <v>20</v>
      </c>
    </row>
    <row r="101" spans="1:18" ht="15" customHeight="1" x14ac:dyDescent="0.25">
      <c r="A101" s="94" t="s">
        <v>352</v>
      </c>
      <c r="B101" s="176">
        <v>1</v>
      </c>
      <c r="C101" s="164">
        <v>4</v>
      </c>
      <c r="D101" s="160" t="s">
        <v>486</v>
      </c>
      <c r="E101" s="160" t="s">
        <v>494</v>
      </c>
      <c r="F101" s="160">
        <v>95</v>
      </c>
      <c r="G101" s="224" t="s">
        <v>498</v>
      </c>
      <c r="H101" s="225" t="s">
        <v>499</v>
      </c>
      <c r="I101" s="226" t="s">
        <v>500</v>
      </c>
      <c r="J101" s="225"/>
      <c r="K101" s="147" t="s">
        <v>13</v>
      </c>
      <c r="L101" s="147" t="s">
        <v>134</v>
      </c>
      <c r="M101" s="191"/>
      <c r="N101" s="191"/>
      <c r="O101" s="5">
        <v>0</v>
      </c>
      <c r="P101" s="96">
        <v>0</v>
      </c>
      <c r="Q101" s="95" t="s">
        <v>16</v>
      </c>
      <c r="R101" s="95" t="s">
        <v>17</v>
      </c>
    </row>
    <row r="102" spans="1:18" ht="15" customHeight="1" x14ac:dyDescent="0.25">
      <c r="A102" s="100" t="s">
        <v>353</v>
      </c>
      <c r="B102" s="165">
        <v>2</v>
      </c>
      <c r="C102" s="157">
        <v>5</v>
      </c>
      <c r="D102" s="160" t="s">
        <v>485</v>
      </c>
      <c r="E102" s="160" t="s">
        <v>495</v>
      </c>
      <c r="F102" s="161"/>
      <c r="G102" s="224" t="s">
        <v>498</v>
      </c>
      <c r="H102" s="225">
        <v>0.5</v>
      </c>
      <c r="I102" s="226" t="s">
        <v>500</v>
      </c>
      <c r="J102" s="227"/>
      <c r="K102" s="172" t="s">
        <v>225</v>
      </c>
      <c r="L102" s="172" t="s">
        <v>134</v>
      </c>
      <c r="M102" s="192"/>
      <c r="N102" s="192"/>
      <c r="O102" s="5">
        <v>0</v>
      </c>
      <c r="P102" s="102">
        <v>0</v>
      </c>
      <c r="Q102" s="101" t="s">
        <v>16</v>
      </c>
      <c r="R102" s="101" t="s">
        <v>17</v>
      </c>
    </row>
    <row r="103" spans="1:18" ht="15" customHeight="1" x14ac:dyDescent="0.25">
      <c r="A103" s="59" t="s">
        <v>355</v>
      </c>
      <c r="B103" s="176">
        <v>3</v>
      </c>
      <c r="C103" s="155">
        <v>6</v>
      </c>
      <c r="D103" s="160" t="s">
        <v>485</v>
      </c>
      <c r="E103" s="160" t="s">
        <v>496</v>
      </c>
      <c r="F103" s="161"/>
      <c r="G103" s="163" t="s">
        <v>497</v>
      </c>
      <c r="H103" s="205">
        <v>0.25</v>
      </c>
      <c r="I103" s="223" t="s">
        <v>500</v>
      </c>
      <c r="J103" s="206"/>
      <c r="K103" s="97" t="s">
        <v>225</v>
      </c>
      <c r="L103" s="97" t="s">
        <v>225</v>
      </c>
      <c r="M103" s="171">
        <v>149</v>
      </c>
      <c r="N103" s="171">
        <v>23</v>
      </c>
      <c r="O103" s="9">
        <v>0</v>
      </c>
      <c r="P103" s="99">
        <v>0</v>
      </c>
      <c r="Q103" s="98" t="s">
        <v>16</v>
      </c>
      <c r="R103" s="98" t="s">
        <v>20</v>
      </c>
    </row>
    <row r="104" spans="1:18" ht="15" customHeight="1" x14ac:dyDescent="0.25">
      <c r="A104" s="97" t="s">
        <v>356</v>
      </c>
      <c r="B104" s="176">
        <v>3</v>
      </c>
      <c r="C104" s="155">
        <v>6</v>
      </c>
      <c r="D104" s="160" t="s">
        <v>485</v>
      </c>
      <c r="E104" s="160" t="s">
        <v>496</v>
      </c>
      <c r="F104" s="161"/>
      <c r="G104" s="163" t="s">
        <v>497</v>
      </c>
      <c r="H104" s="205">
        <v>0.25</v>
      </c>
      <c r="I104" s="223" t="s">
        <v>500</v>
      </c>
      <c r="J104" s="206"/>
      <c r="K104" s="97" t="s">
        <v>302</v>
      </c>
      <c r="L104" s="97" t="s">
        <v>134</v>
      </c>
      <c r="M104" s="171">
        <v>151</v>
      </c>
      <c r="N104" s="171">
        <v>23</v>
      </c>
      <c r="O104" s="9">
        <v>0</v>
      </c>
      <c r="P104" s="99">
        <v>0</v>
      </c>
      <c r="Q104" s="98" t="s">
        <v>16</v>
      </c>
      <c r="R104" s="98" t="s">
        <v>20</v>
      </c>
    </row>
    <row r="105" spans="1:18" ht="15" customHeight="1" x14ac:dyDescent="0.25">
      <c r="A105" s="97" t="s">
        <v>357</v>
      </c>
      <c r="B105" s="176">
        <v>3</v>
      </c>
      <c r="C105" s="155">
        <v>6</v>
      </c>
      <c r="D105" s="160" t="s">
        <v>485</v>
      </c>
      <c r="E105" s="160" t="s">
        <v>496</v>
      </c>
      <c r="F105" s="161"/>
      <c r="G105" s="163" t="s">
        <v>497</v>
      </c>
      <c r="H105" s="205">
        <v>0.25</v>
      </c>
      <c r="I105" s="223" t="s">
        <v>500</v>
      </c>
      <c r="J105" s="206"/>
      <c r="K105" s="97" t="s">
        <v>26</v>
      </c>
      <c r="L105" s="97" t="s">
        <v>105</v>
      </c>
      <c r="M105" s="171">
        <v>152</v>
      </c>
      <c r="N105" s="171">
        <v>23</v>
      </c>
      <c r="O105" s="9">
        <v>0</v>
      </c>
      <c r="P105" s="99">
        <v>0</v>
      </c>
      <c r="Q105" s="98" t="s">
        <v>16</v>
      </c>
      <c r="R105" s="98" t="s">
        <v>20</v>
      </c>
    </row>
    <row r="106" spans="1:18" ht="15" customHeight="1" x14ac:dyDescent="0.25">
      <c r="A106" s="97" t="s">
        <v>358</v>
      </c>
      <c r="B106" s="176">
        <v>3</v>
      </c>
      <c r="C106" s="155">
        <v>6</v>
      </c>
      <c r="D106" s="160" t="s">
        <v>485</v>
      </c>
      <c r="E106" s="160" t="s">
        <v>496</v>
      </c>
      <c r="F106" s="161"/>
      <c r="G106" s="163" t="s">
        <v>497</v>
      </c>
      <c r="H106" s="205">
        <v>0.25</v>
      </c>
      <c r="I106" s="223" t="s">
        <v>500</v>
      </c>
      <c r="J106" s="206"/>
      <c r="K106" s="97" t="s">
        <v>230</v>
      </c>
      <c r="L106" s="97" t="s">
        <v>360</v>
      </c>
      <c r="M106" s="171">
        <v>149</v>
      </c>
      <c r="N106" s="171">
        <v>202</v>
      </c>
      <c r="O106" s="9">
        <v>0</v>
      </c>
      <c r="P106" s="99">
        <v>0</v>
      </c>
      <c r="Q106" s="98" t="s">
        <v>16</v>
      </c>
      <c r="R106" s="98" t="s">
        <v>20</v>
      </c>
    </row>
    <row r="107" spans="1:18" ht="15" customHeight="1" x14ac:dyDescent="0.25">
      <c r="A107" s="100" t="s">
        <v>361</v>
      </c>
      <c r="B107" s="165">
        <v>2</v>
      </c>
      <c r="C107" s="157">
        <v>5</v>
      </c>
      <c r="D107" s="160" t="s">
        <v>485</v>
      </c>
      <c r="E107" s="160" t="s">
        <v>495</v>
      </c>
      <c r="F107" s="161"/>
      <c r="G107" s="224" t="s">
        <v>498</v>
      </c>
      <c r="H107" s="225">
        <v>0.5</v>
      </c>
      <c r="I107" s="226" t="s">
        <v>500</v>
      </c>
      <c r="J107" s="227"/>
      <c r="K107" s="172" t="s">
        <v>13</v>
      </c>
      <c r="L107" s="172" t="s">
        <v>129</v>
      </c>
      <c r="M107" s="192"/>
      <c r="N107" s="192"/>
      <c r="O107" s="5">
        <v>0</v>
      </c>
      <c r="P107" s="102">
        <v>0</v>
      </c>
      <c r="Q107" s="101" t="s">
        <v>16</v>
      </c>
      <c r="R107" s="101" t="s">
        <v>17</v>
      </c>
    </row>
    <row r="108" spans="1:18" ht="15" customHeight="1" x14ac:dyDescent="0.25">
      <c r="A108" s="97" t="s">
        <v>363</v>
      </c>
      <c r="B108" s="176">
        <v>3</v>
      </c>
      <c r="C108" s="155">
        <v>6</v>
      </c>
      <c r="D108" s="160" t="s">
        <v>485</v>
      </c>
      <c r="E108" s="160" t="s">
        <v>496</v>
      </c>
      <c r="F108" s="161"/>
      <c r="G108" s="163" t="s">
        <v>497</v>
      </c>
      <c r="H108" s="205">
        <v>0.34</v>
      </c>
      <c r="I108" s="223" t="s">
        <v>500</v>
      </c>
      <c r="J108" s="206"/>
      <c r="K108" s="97" t="s">
        <v>98</v>
      </c>
      <c r="L108" s="97" t="s">
        <v>99</v>
      </c>
      <c r="M108" s="171">
        <v>222</v>
      </c>
      <c r="N108" s="171">
        <v>205</v>
      </c>
      <c r="O108" s="9">
        <v>0</v>
      </c>
      <c r="P108" s="99">
        <v>0</v>
      </c>
      <c r="Q108" s="98" t="s">
        <v>16</v>
      </c>
      <c r="R108" s="98" t="s">
        <v>20</v>
      </c>
    </row>
    <row r="109" spans="1:18" ht="15" customHeight="1" x14ac:dyDescent="0.25">
      <c r="A109" s="97" t="s">
        <v>365</v>
      </c>
      <c r="B109" s="176">
        <v>3</v>
      </c>
      <c r="C109" s="155">
        <v>6</v>
      </c>
      <c r="D109" s="160" t="s">
        <v>485</v>
      </c>
      <c r="E109" s="160" t="s">
        <v>496</v>
      </c>
      <c r="F109" s="161"/>
      <c r="G109" s="163" t="s">
        <v>497</v>
      </c>
      <c r="H109" s="205">
        <v>0.33</v>
      </c>
      <c r="I109" s="223" t="s">
        <v>500</v>
      </c>
      <c r="J109" s="206"/>
      <c r="K109" s="97" t="s">
        <v>110</v>
      </c>
      <c r="L109" s="97" t="s">
        <v>129</v>
      </c>
      <c r="M109" s="171" t="s">
        <v>366</v>
      </c>
      <c r="N109" s="171">
        <v>23</v>
      </c>
      <c r="O109" s="9">
        <v>0</v>
      </c>
      <c r="P109" s="99">
        <v>0</v>
      </c>
      <c r="Q109" s="98" t="s">
        <v>16</v>
      </c>
      <c r="R109" s="98" t="s">
        <v>20</v>
      </c>
    </row>
    <row r="110" spans="1:18" ht="15" customHeight="1" x14ac:dyDescent="0.25">
      <c r="A110" s="97" t="s">
        <v>367</v>
      </c>
      <c r="B110" s="176">
        <v>3</v>
      </c>
      <c r="C110" s="155">
        <v>6</v>
      </c>
      <c r="D110" s="160" t="s">
        <v>485</v>
      </c>
      <c r="E110" s="160" t="s">
        <v>496</v>
      </c>
      <c r="F110" s="161"/>
      <c r="G110" s="163" t="s">
        <v>497</v>
      </c>
      <c r="H110" s="205">
        <v>0.33</v>
      </c>
      <c r="I110" s="223" t="s">
        <v>500</v>
      </c>
      <c r="J110" s="206"/>
      <c r="K110" s="97" t="s">
        <v>13</v>
      </c>
      <c r="L110" s="97" t="s">
        <v>309</v>
      </c>
      <c r="M110" s="193"/>
      <c r="N110" s="171">
        <v>23</v>
      </c>
      <c r="O110" s="9">
        <v>0</v>
      </c>
      <c r="P110" s="99">
        <v>0</v>
      </c>
      <c r="Q110" s="98" t="s">
        <v>16</v>
      </c>
      <c r="R110" s="98" t="s">
        <v>20</v>
      </c>
    </row>
    <row r="111" spans="1:18" ht="15" customHeight="1" x14ac:dyDescent="0.25">
      <c r="A111" s="94" t="s">
        <v>368</v>
      </c>
      <c r="B111" s="176">
        <v>1</v>
      </c>
      <c r="C111" s="164">
        <v>4</v>
      </c>
      <c r="D111" s="160" t="s">
        <v>486</v>
      </c>
      <c r="E111" s="160" t="s">
        <v>494</v>
      </c>
      <c r="F111" s="160">
        <v>64</v>
      </c>
      <c r="G111" s="224" t="s">
        <v>498</v>
      </c>
      <c r="H111" s="225" t="s">
        <v>499</v>
      </c>
      <c r="I111" s="226" t="s">
        <v>500</v>
      </c>
      <c r="J111" s="225"/>
      <c r="K111" s="147" t="s">
        <v>13</v>
      </c>
      <c r="L111" s="147" t="s">
        <v>13</v>
      </c>
      <c r="M111" s="191"/>
      <c r="N111" s="191"/>
      <c r="O111" s="5">
        <v>0</v>
      </c>
      <c r="P111" s="96">
        <v>0</v>
      </c>
      <c r="Q111" s="95" t="s">
        <v>16</v>
      </c>
      <c r="R111" s="95" t="s">
        <v>17</v>
      </c>
    </row>
    <row r="112" spans="1:18" ht="15" customHeight="1" x14ac:dyDescent="0.25">
      <c r="A112" s="97" t="s">
        <v>369</v>
      </c>
      <c r="B112" s="165">
        <v>2</v>
      </c>
      <c r="C112" s="159">
        <v>5</v>
      </c>
      <c r="D112" s="160" t="s">
        <v>485</v>
      </c>
      <c r="E112" s="160" t="s">
        <v>495</v>
      </c>
      <c r="F112" s="161"/>
      <c r="G112" s="163" t="s">
        <v>497</v>
      </c>
      <c r="H112" s="205">
        <v>0.5</v>
      </c>
      <c r="I112" s="223" t="s">
        <v>500</v>
      </c>
      <c r="J112" s="206"/>
      <c r="K112" s="171" t="s">
        <v>99</v>
      </c>
      <c r="L112" s="171" t="s">
        <v>360</v>
      </c>
      <c r="M112" s="171">
        <v>201</v>
      </c>
      <c r="N112" s="171">
        <v>206</v>
      </c>
      <c r="O112" s="9">
        <v>0</v>
      </c>
      <c r="P112" s="99">
        <v>0</v>
      </c>
      <c r="Q112" s="98" t="s">
        <v>16</v>
      </c>
      <c r="R112" s="98" t="s">
        <v>20</v>
      </c>
    </row>
    <row r="113" spans="1:18" ht="15" customHeight="1" x14ac:dyDescent="0.25">
      <c r="A113" s="97" t="s">
        <v>370</v>
      </c>
      <c r="B113" s="165">
        <v>2</v>
      </c>
      <c r="C113" s="159">
        <v>5</v>
      </c>
      <c r="D113" s="160" t="s">
        <v>485</v>
      </c>
      <c r="E113" s="160" t="s">
        <v>495</v>
      </c>
      <c r="F113" s="161"/>
      <c r="G113" s="163" t="s">
        <v>497</v>
      </c>
      <c r="H113" s="205">
        <v>0.5</v>
      </c>
      <c r="I113" s="223" t="s">
        <v>500</v>
      </c>
      <c r="J113" s="206"/>
      <c r="K113" s="171" t="s">
        <v>360</v>
      </c>
      <c r="L113" s="171" t="s">
        <v>118</v>
      </c>
      <c r="M113" s="171">
        <v>205</v>
      </c>
      <c r="N113" s="171">
        <v>23</v>
      </c>
      <c r="O113" s="9">
        <v>0</v>
      </c>
      <c r="P113" s="99">
        <v>0</v>
      </c>
      <c r="Q113" s="98" t="s">
        <v>16</v>
      </c>
      <c r="R113" s="98" t="s">
        <v>20</v>
      </c>
    </row>
    <row r="114" spans="1:18" ht="15" customHeight="1" x14ac:dyDescent="0.25">
      <c r="A114" s="106" t="s">
        <v>381</v>
      </c>
      <c r="B114" s="176">
        <v>1</v>
      </c>
      <c r="C114" s="164">
        <v>4</v>
      </c>
      <c r="D114" s="160" t="s">
        <v>486</v>
      </c>
      <c r="E114" s="160" t="s">
        <v>494</v>
      </c>
      <c r="F114" s="160">
        <v>45</v>
      </c>
      <c r="G114" s="224" t="s">
        <v>498</v>
      </c>
      <c r="H114" s="225" t="s">
        <v>499</v>
      </c>
      <c r="I114" s="226" t="s">
        <v>500</v>
      </c>
      <c r="J114" s="225"/>
      <c r="K114" s="148" t="s">
        <v>13</v>
      </c>
      <c r="L114" s="148" t="s">
        <v>382</v>
      </c>
      <c r="M114" s="194"/>
      <c r="N114" s="194"/>
      <c r="O114" s="5">
        <v>0</v>
      </c>
      <c r="P114" s="108">
        <v>0</v>
      </c>
      <c r="Q114" s="107" t="s">
        <v>16</v>
      </c>
      <c r="R114" s="107" t="s">
        <v>17</v>
      </c>
    </row>
    <row r="115" spans="1:18" ht="15" customHeight="1" x14ac:dyDescent="0.25">
      <c r="A115" s="109" t="s">
        <v>384</v>
      </c>
      <c r="B115" s="165">
        <v>2</v>
      </c>
      <c r="C115" s="159">
        <v>5</v>
      </c>
      <c r="D115" s="160" t="s">
        <v>485</v>
      </c>
      <c r="E115" s="160" t="s">
        <v>495</v>
      </c>
      <c r="F115" s="161"/>
      <c r="G115" s="163" t="s">
        <v>497</v>
      </c>
      <c r="H115" s="205">
        <v>1</v>
      </c>
      <c r="I115" s="223" t="s">
        <v>500</v>
      </c>
      <c r="J115" s="206"/>
      <c r="K115" s="150" t="s">
        <v>13</v>
      </c>
      <c r="L115" s="150" t="s">
        <v>382</v>
      </c>
      <c r="M115" s="150">
        <v>216</v>
      </c>
      <c r="N115" s="150">
        <v>219</v>
      </c>
      <c r="O115" s="9">
        <v>0</v>
      </c>
      <c r="P115" s="111">
        <v>0</v>
      </c>
      <c r="Q115" s="110" t="s">
        <v>16</v>
      </c>
      <c r="R115" s="110" t="s">
        <v>20</v>
      </c>
    </row>
    <row r="116" spans="1:18" ht="15" customHeight="1" x14ac:dyDescent="0.25">
      <c r="A116" s="106" t="s">
        <v>385</v>
      </c>
      <c r="B116" s="176">
        <v>1</v>
      </c>
      <c r="C116" s="164">
        <v>4</v>
      </c>
      <c r="D116" s="160" t="s">
        <v>486</v>
      </c>
      <c r="E116" s="160" t="s">
        <v>494</v>
      </c>
      <c r="F116" s="160">
        <v>82</v>
      </c>
      <c r="G116" s="224" t="s">
        <v>498</v>
      </c>
      <c r="H116" s="225" t="s">
        <v>499</v>
      </c>
      <c r="I116" s="226" t="s">
        <v>500</v>
      </c>
      <c r="J116" s="225"/>
      <c r="K116" s="148" t="s">
        <v>214</v>
      </c>
      <c r="L116" s="148" t="s">
        <v>206</v>
      </c>
      <c r="M116" s="194"/>
      <c r="N116" s="194"/>
      <c r="O116" s="5">
        <v>0</v>
      </c>
      <c r="P116" s="108">
        <v>0</v>
      </c>
      <c r="Q116" s="112" t="s">
        <v>16</v>
      </c>
      <c r="R116" s="107" t="s">
        <v>17</v>
      </c>
    </row>
    <row r="117" spans="1:18" ht="15" customHeight="1" x14ac:dyDescent="0.25">
      <c r="A117" s="109" t="s">
        <v>386</v>
      </c>
      <c r="B117" s="165">
        <v>2</v>
      </c>
      <c r="C117" s="159">
        <v>5</v>
      </c>
      <c r="D117" s="160" t="s">
        <v>485</v>
      </c>
      <c r="E117" s="160" t="s">
        <v>495</v>
      </c>
      <c r="F117" s="161"/>
      <c r="G117" s="163" t="s">
        <v>497</v>
      </c>
      <c r="H117" s="205">
        <v>0.1</v>
      </c>
      <c r="I117" s="223" t="s">
        <v>500</v>
      </c>
      <c r="J117" s="206"/>
      <c r="K117" s="150" t="s">
        <v>214</v>
      </c>
      <c r="L117" s="150" t="s">
        <v>68</v>
      </c>
      <c r="M117" s="150">
        <v>217</v>
      </c>
      <c r="N117" s="150">
        <v>220</v>
      </c>
      <c r="O117" s="9">
        <v>0</v>
      </c>
      <c r="P117" s="111">
        <v>0</v>
      </c>
      <c r="Q117" s="110" t="s">
        <v>16</v>
      </c>
      <c r="R117" s="110" t="s">
        <v>20</v>
      </c>
    </row>
    <row r="118" spans="1:18" ht="15" customHeight="1" x14ac:dyDescent="0.25">
      <c r="A118" s="109" t="s">
        <v>387</v>
      </c>
      <c r="B118" s="165">
        <v>2</v>
      </c>
      <c r="C118" s="159">
        <v>5</v>
      </c>
      <c r="D118" s="160" t="s">
        <v>485</v>
      </c>
      <c r="E118" s="160" t="s">
        <v>495</v>
      </c>
      <c r="F118" s="161"/>
      <c r="G118" s="163" t="s">
        <v>497</v>
      </c>
      <c r="H118" s="205">
        <v>0.1</v>
      </c>
      <c r="I118" s="223" t="s">
        <v>500</v>
      </c>
      <c r="J118" s="206"/>
      <c r="K118" s="150" t="s">
        <v>264</v>
      </c>
      <c r="L118" s="150" t="s">
        <v>388</v>
      </c>
      <c r="M118" s="150">
        <v>219</v>
      </c>
      <c r="N118" s="150">
        <v>221</v>
      </c>
      <c r="O118" s="9">
        <v>0</v>
      </c>
      <c r="P118" s="111">
        <v>0</v>
      </c>
      <c r="Q118" s="110" t="s">
        <v>16</v>
      </c>
      <c r="R118" s="110" t="s">
        <v>20</v>
      </c>
    </row>
    <row r="119" spans="1:18" ht="15" customHeight="1" x14ac:dyDescent="0.25">
      <c r="A119" s="109" t="s">
        <v>389</v>
      </c>
      <c r="B119" s="165">
        <v>2</v>
      </c>
      <c r="C119" s="159">
        <v>5</v>
      </c>
      <c r="D119" s="160" t="s">
        <v>485</v>
      </c>
      <c r="E119" s="160" t="s">
        <v>495</v>
      </c>
      <c r="F119" s="161"/>
      <c r="G119" s="163" t="s">
        <v>497</v>
      </c>
      <c r="H119" s="205">
        <v>0.1</v>
      </c>
      <c r="I119" s="223" t="s">
        <v>500</v>
      </c>
      <c r="J119" s="206"/>
      <c r="K119" s="150" t="s">
        <v>390</v>
      </c>
      <c r="L119" s="150" t="s">
        <v>221</v>
      </c>
      <c r="M119" s="150">
        <v>220</v>
      </c>
      <c r="N119" s="150">
        <v>222</v>
      </c>
      <c r="O119" s="9">
        <v>0</v>
      </c>
      <c r="P119" s="111">
        <v>0</v>
      </c>
      <c r="Q119" s="110" t="s">
        <v>16</v>
      </c>
      <c r="R119" s="110" t="s">
        <v>20</v>
      </c>
    </row>
    <row r="120" spans="1:18" ht="15" customHeight="1" x14ac:dyDescent="0.25">
      <c r="A120" s="109" t="s">
        <v>391</v>
      </c>
      <c r="B120" s="165">
        <v>2</v>
      </c>
      <c r="C120" s="159">
        <v>5</v>
      </c>
      <c r="D120" s="160" t="s">
        <v>485</v>
      </c>
      <c r="E120" s="160" t="s">
        <v>495</v>
      </c>
      <c r="F120" s="161"/>
      <c r="G120" s="163" t="s">
        <v>497</v>
      </c>
      <c r="H120" s="205">
        <v>0.1</v>
      </c>
      <c r="I120" s="223" t="s">
        <v>500</v>
      </c>
      <c r="J120" s="206"/>
      <c r="K120" s="150" t="s">
        <v>92</v>
      </c>
      <c r="L120" s="150" t="s">
        <v>95</v>
      </c>
      <c r="M120" s="150">
        <v>221</v>
      </c>
      <c r="N120" s="150" t="s">
        <v>392</v>
      </c>
      <c r="O120" s="9">
        <v>0</v>
      </c>
      <c r="P120" s="111">
        <v>0</v>
      </c>
      <c r="Q120" s="110" t="s">
        <v>16</v>
      </c>
      <c r="R120" s="110" t="s">
        <v>20</v>
      </c>
    </row>
    <row r="121" spans="1:18" ht="15" customHeight="1" x14ac:dyDescent="0.25">
      <c r="A121" s="109" t="s">
        <v>393</v>
      </c>
      <c r="B121" s="165">
        <v>2</v>
      </c>
      <c r="C121" s="159">
        <v>5</v>
      </c>
      <c r="D121" s="160" t="s">
        <v>485</v>
      </c>
      <c r="E121" s="160" t="s">
        <v>495</v>
      </c>
      <c r="F121" s="161"/>
      <c r="G121" s="163" t="s">
        <v>497</v>
      </c>
      <c r="H121" s="205">
        <v>0.15</v>
      </c>
      <c r="I121" s="223" t="s">
        <v>500</v>
      </c>
      <c r="J121" s="206"/>
      <c r="K121" s="150" t="s">
        <v>98</v>
      </c>
      <c r="L121" s="150" t="s">
        <v>394</v>
      </c>
      <c r="M121" s="150">
        <v>222</v>
      </c>
      <c r="N121" s="150">
        <v>224</v>
      </c>
      <c r="O121" s="9">
        <v>0</v>
      </c>
      <c r="P121" s="111">
        <v>0</v>
      </c>
      <c r="Q121" s="110" t="s">
        <v>16</v>
      </c>
      <c r="R121" s="110" t="s">
        <v>20</v>
      </c>
    </row>
    <row r="122" spans="1:18" ht="15" customHeight="1" x14ac:dyDescent="0.25">
      <c r="A122" s="109" t="s">
        <v>395</v>
      </c>
      <c r="B122" s="165">
        <v>2</v>
      </c>
      <c r="C122" s="159">
        <v>5</v>
      </c>
      <c r="D122" s="160" t="s">
        <v>485</v>
      </c>
      <c r="E122" s="160" t="s">
        <v>495</v>
      </c>
      <c r="F122" s="161"/>
      <c r="G122" s="163" t="s">
        <v>497</v>
      </c>
      <c r="H122" s="205">
        <v>0.15</v>
      </c>
      <c r="I122" s="223" t="s">
        <v>500</v>
      </c>
      <c r="J122" s="206"/>
      <c r="K122" s="150" t="s">
        <v>394</v>
      </c>
      <c r="L122" s="150" t="s">
        <v>347</v>
      </c>
      <c r="M122" s="150">
        <v>223</v>
      </c>
      <c r="N122" s="150">
        <v>225</v>
      </c>
      <c r="O122" s="9">
        <v>0</v>
      </c>
      <c r="P122" s="111">
        <v>0</v>
      </c>
      <c r="Q122" s="110" t="s">
        <v>16</v>
      </c>
      <c r="R122" s="110" t="s">
        <v>20</v>
      </c>
    </row>
    <row r="123" spans="1:18" ht="15" customHeight="1" x14ac:dyDescent="0.25">
      <c r="A123" s="109" t="s">
        <v>396</v>
      </c>
      <c r="B123" s="165">
        <v>2</v>
      </c>
      <c r="C123" s="159">
        <v>5</v>
      </c>
      <c r="D123" s="160" t="s">
        <v>485</v>
      </c>
      <c r="E123" s="160" t="s">
        <v>495</v>
      </c>
      <c r="F123" s="161"/>
      <c r="G123" s="163" t="s">
        <v>497</v>
      </c>
      <c r="H123" s="205">
        <v>0.1</v>
      </c>
      <c r="I123" s="223" t="s">
        <v>500</v>
      </c>
      <c r="J123" s="206"/>
      <c r="K123" s="150" t="s">
        <v>347</v>
      </c>
      <c r="L123" s="150" t="s">
        <v>107</v>
      </c>
      <c r="M123" s="150">
        <v>224</v>
      </c>
      <c r="N123" s="150">
        <v>226</v>
      </c>
      <c r="O123" s="9">
        <v>0</v>
      </c>
      <c r="P123" s="111">
        <v>0</v>
      </c>
      <c r="Q123" s="110" t="s">
        <v>16</v>
      </c>
      <c r="R123" s="110" t="s">
        <v>20</v>
      </c>
    </row>
    <row r="124" spans="1:18" ht="15" customHeight="1" x14ac:dyDescent="0.25">
      <c r="A124" s="109" t="s">
        <v>397</v>
      </c>
      <c r="B124" s="165">
        <v>2</v>
      </c>
      <c r="C124" s="159">
        <v>5</v>
      </c>
      <c r="D124" s="160" t="s">
        <v>485</v>
      </c>
      <c r="E124" s="160" t="s">
        <v>495</v>
      </c>
      <c r="F124" s="161"/>
      <c r="G124" s="163" t="s">
        <v>497</v>
      </c>
      <c r="H124" s="205">
        <v>0.1</v>
      </c>
      <c r="I124" s="223" t="s">
        <v>500</v>
      </c>
      <c r="J124" s="206"/>
      <c r="K124" s="150" t="s">
        <v>108</v>
      </c>
      <c r="L124" s="150" t="s">
        <v>121</v>
      </c>
      <c r="M124" s="150">
        <v>225</v>
      </c>
      <c r="N124" s="150">
        <v>227</v>
      </c>
      <c r="O124" s="9">
        <v>0</v>
      </c>
      <c r="P124" s="111">
        <v>0</v>
      </c>
      <c r="Q124" s="110" t="s">
        <v>16</v>
      </c>
      <c r="R124" s="110" t="s">
        <v>20</v>
      </c>
    </row>
    <row r="125" spans="1:18" ht="15" customHeight="1" x14ac:dyDescent="0.25">
      <c r="A125" s="109" t="s">
        <v>398</v>
      </c>
      <c r="B125" s="165">
        <v>2</v>
      </c>
      <c r="C125" s="159">
        <v>5</v>
      </c>
      <c r="D125" s="160" t="s">
        <v>485</v>
      </c>
      <c r="E125" s="160" t="s">
        <v>495</v>
      </c>
      <c r="F125" s="161"/>
      <c r="G125" s="163" t="s">
        <v>497</v>
      </c>
      <c r="H125" s="205">
        <v>0.1</v>
      </c>
      <c r="I125" s="223" t="s">
        <v>500</v>
      </c>
      <c r="J125" s="206"/>
      <c r="K125" s="150" t="s">
        <v>285</v>
      </c>
      <c r="L125" s="150" t="s">
        <v>206</v>
      </c>
      <c r="M125" s="150">
        <v>226</v>
      </c>
      <c r="N125" s="195"/>
      <c r="O125" s="9">
        <v>0</v>
      </c>
      <c r="P125" s="111">
        <v>0</v>
      </c>
      <c r="Q125" s="110" t="s">
        <v>16</v>
      </c>
      <c r="R125" s="110" t="s">
        <v>20</v>
      </c>
    </row>
    <row r="126" spans="1:18" ht="15" customHeight="1" x14ac:dyDescent="0.25">
      <c r="A126" s="106" t="s">
        <v>399</v>
      </c>
      <c r="B126" s="176">
        <v>1</v>
      </c>
      <c r="C126" s="164">
        <v>4</v>
      </c>
      <c r="D126" s="160" t="s">
        <v>486</v>
      </c>
      <c r="E126" s="160" t="s">
        <v>494</v>
      </c>
      <c r="F126" s="160">
        <v>54</v>
      </c>
      <c r="G126" s="224" t="s">
        <v>498</v>
      </c>
      <c r="H126" s="225" t="s">
        <v>499</v>
      </c>
      <c r="I126" s="226" t="s">
        <v>500</v>
      </c>
      <c r="J126" s="225"/>
      <c r="K126" s="148" t="s">
        <v>13</v>
      </c>
      <c r="L126" s="148" t="s">
        <v>401</v>
      </c>
      <c r="M126" s="194"/>
      <c r="N126" s="194"/>
      <c r="O126" s="5">
        <v>0</v>
      </c>
      <c r="P126" s="108">
        <v>0</v>
      </c>
      <c r="Q126" s="107" t="s">
        <v>16</v>
      </c>
      <c r="R126" s="107" t="s">
        <v>17</v>
      </c>
    </row>
    <row r="127" spans="1:18" ht="15" customHeight="1" x14ac:dyDescent="0.25">
      <c r="A127" s="109" t="s">
        <v>402</v>
      </c>
      <c r="B127" s="165">
        <v>2</v>
      </c>
      <c r="C127" s="159">
        <v>5</v>
      </c>
      <c r="D127" s="160" t="s">
        <v>485</v>
      </c>
      <c r="E127" s="160" t="s">
        <v>495</v>
      </c>
      <c r="F127" s="161"/>
      <c r="G127" s="163" t="s">
        <v>497</v>
      </c>
      <c r="H127" s="205">
        <v>0.25</v>
      </c>
      <c r="I127" s="223" t="s">
        <v>500</v>
      </c>
      <c r="J127" s="206"/>
      <c r="K127" s="150" t="s">
        <v>13</v>
      </c>
      <c r="L127" s="150" t="s">
        <v>403</v>
      </c>
      <c r="M127" s="195"/>
      <c r="N127" s="195"/>
      <c r="O127" s="9">
        <v>0</v>
      </c>
      <c r="P127" s="111">
        <v>0</v>
      </c>
      <c r="Q127" s="110" t="s">
        <v>16</v>
      </c>
      <c r="R127" s="110" t="s">
        <v>20</v>
      </c>
    </row>
    <row r="128" spans="1:18" ht="15" customHeight="1" x14ac:dyDescent="0.25">
      <c r="A128" s="109" t="s">
        <v>404</v>
      </c>
      <c r="B128" s="165">
        <v>2</v>
      </c>
      <c r="C128" s="159">
        <v>5</v>
      </c>
      <c r="D128" s="160" t="s">
        <v>485</v>
      </c>
      <c r="E128" s="160" t="s">
        <v>495</v>
      </c>
      <c r="F128" s="161"/>
      <c r="G128" s="163" t="s">
        <v>497</v>
      </c>
      <c r="H128" s="205">
        <v>0.25</v>
      </c>
      <c r="I128" s="223" t="s">
        <v>500</v>
      </c>
      <c r="J128" s="206"/>
      <c r="K128" s="150" t="s">
        <v>13</v>
      </c>
      <c r="L128" s="150" t="s">
        <v>401</v>
      </c>
      <c r="M128" s="195"/>
      <c r="N128" s="195"/>
      <c r="O128" s="9">
        <v>0</v>
      </c>
      <c r="P128" s="111">
        <v>0</v>
      </c>
      <c r="Q128" s="110" t="s">
        <v>16</v>
      </c>
      <c r="R128" s="110" t="s">
        <v>20</v>
      </c>
    </row>
    <row r="129" spans="1:18" ht="15" customHeight="1" x14ac:dyDescent="0.25">
      <c r="A129" s="109" t="s">
        <v>405</v>
      </c>
      <c r="B129" s="165">
        <v>2</v>
      </c>
      <c r="C129" s="159">
        <v>5</v>
      </c>
      <c r="D129" s="160" t="s">
        <v>485</v>
      </c>
      <c r="E129" s="160" t="s">
        <v>495</v>
      </c>
      <c r="F129" s="161"/>
      <c r="G129" s="163" t="s">
        <v>497</v>
      </c>
      <c r="H129" s="205">
        <v>0.25</v>
      </c>
      <c r="I129" s="223" t="s">
        <v>500</v>
      </c>
      <c r="J129" s="206"/>
      <c r="K129" s="150" t="s">
        <v>13</v>
      </c>
      <c r="L129" s="150" t="s">
        <v>401</v>
      </c>
      <c r="M129" s="195"/>
      <c r="N129" s="195"/>
      <c r="O129" s="9">
        <v>0</v>
      </c>
      <c r="P129" s="111">
        <v>0</v>
      </c>
      <c r="Q129" s="110" t="s">
        <v>16</v>
      </c>
      <c r="R129" s="110" t="s">
        <v>20</v>
      </c>
    </row>
    <row r="130" spans="1:18" ht="15" customHeight="1" x14ac:dyDescent="0.25">
      <c r="A130" s="109" t="s">
        <v>406</v>
      </c>
      <c r="B130" s="165">
        <v>2</v>
      </c>
      <c r="C130" s="159">
        <v>5</v>
      </c>
      <c r="D130" s="160" t="s">
        <v>485</v>
      </c>
      <c r="E130" s="160" t="s">
        <v>495</v>
      </c>
      <c r="F130" s="161"/>
      <c r="G130" s="163" t="s">
        <v>497</v>
      </c>
      <c r="H130" s="205">
        <v>0.25</v>
      </c>
      <c r="I130" s="223" t="s">
        <v>500</v>
      </c>
      <c r="J130" s="206"/>
      <c r="K130" s="150" t="s">
        <v>13</v>
      </c>
      <c r="L130" s="150" t="s">
        <v>401</v>
      </c>
      <c r="M130" s="195"/>
      <c r="N130" s="195"/>
      <c r="O130" s="9">
        <v>0</v>
      </c>
      <c r="P130" s="111">
        <v>0</v>
      </c>
      <c r="Q130" s="110" t="s">
        <v>16</v>
      </c>
      <c r="R130" s="110" t="s">
        <v>20</v>
      </c>
    </row>
    <row r="131" spans="1:18" ht="15" customHeight="1" x14ac:dyDescent="0.25">
      <c r="A131" s="117" t="s">
        <v>381</v>
      </c>
      <c r="B131" s="176">
        <v>1</v>
      </c>
      <c r="C131" s="164">
        <v>4</v>
      </c>
      <c r="D131" s="160" t="s">
        <v>486</v>
      </c>
      <c r="E131" s="160" t="s">
        <v>494</v>
      </c>
      <c r="F131" s="160">
        <v>32</v>
      </c>
      <c r="G131" s="224" t="s">
        <v>498</v>
      </c>
      <c r="H131" s="225" t="s">
        <v>499</v>
      </c>
      <c r="I131" s="226" t="s">
        <v>500</v>
      </c>
      <c r="J131" s="225"/>
      <c r="K131" s="149" t="s">
        <v>26</v>
      </c>
      <c r="L131" s="149" t="s">
        <v>113</v>
      </c>
      <c r="M131" s="194"/>
      <c r="N131" s="194"/>
      <c r="O131" s="119">
        <v>0</v>
      </c>
      <c r="P131" s="119">
        <v>0</v>
      </c>
      <c r="Q131" s="118" t="s">
        <v>16</v>
      </c>
      <c r="R131" s="118" t="s">
        <v>17</v>
      </c>
    </row>
    <row r="132" spans="1:18" ht="15" customHeight="1" x14ac:dyDescent="0.25">
      <c r="A132" s="109" t="s">
        <v>408</v>
      </c>
      <c r="B132" s="165">
        <v>2</v>
      </c>
      <c r="C132" s="159">
        <v>5</v>
      </c>
      <c r="D132" s="160" t="s">
        <v>485</v>
      </c>
      <c r="E132" s="160" t="s">
        <v>495</v>
      </c>
      <c r="F132" s="161"/>
      <c r="G132" s="163" t="s">
        <v>497</v>
      </c>
      <c r="H132" s="205">
        <v>1</v>
      </c>
      <c r="I132" s="223" t="s">
        <v>500</v>
      </c>
      <c r="J132" s="206"/>
      <c r="K132" s="150" t="s">
        <v>26</v>
      </c>
      <c r="L132" s="150" t="s">
        <v>113</v>
      </c>
      <c r="M132" s="150">
        <v>149</v>
      </c>
      <c r="N132" s="150">
        <v>23</v>
      </c>
      <c r="O132" s="111">
        <v>0</v>
      </c>
      <c r="P132" s="111">
        <v>0</v>
      </c>
      <c r="Q132" s="110" t="s">
        <v>16</v>
      </c>
      <c r="R132" s="110" t="s">
        <v>20</v>
      </c>
    </row>
    <row r="133" spans="1:18" ht="15" customHeight="1" x14ac:dyDescent="0.25">
      <c r="A133" s="117" t="s">
        <v>385</v>
      </c>
      <c r="B133" s="176">
        <v>1</v>
      </c>
      <c r="C133" s="164">
        <v>4</v>
      </c>
      <c r="D133" s="160" t="s">
        <v>486</v>
      </c>
      <c r="E133" s="160" t="s">
        <v>494</v>
      </c>
      <c r="F133" s="160">
        <v>32</v>
      </c>
      <c r="G133" s="224" t="s">
        <v>498</v>
      </c>
      <c r="H133" s="225" t="s">
        <v>499</v>
      </c>
      <c r="I133" s="226" t="s">
        <v>500</v>
      </c>
      <c r="J133" s="225"/>
      <c r="K133" s="149" t="s">
        <v>410</v>
      </c>
      <c r="L133" s="149" t="s">
        <v>411</v>
      </c>
      <c r="M133" s="194"/>
      <c r="N133" s="194"/>
      <c r="O133" s="119">
        <v>0</v>
      </c>
      <c r="P133" s="119">
        <v>0</v>
      </c>
      <c r="Q133" s="118" t="s">
        <v>16</v>
      </c>
      <c r="R133" s="118" t="s">
        <v>17</v>
      </c>
    </row>
    <row r="134" spans="1:18" ht="15" customHeight="1" x14ac:dyDescent="0.25">
      <c r="A134" s="109" t="s">
        <v>412</v>
      </c>
      <c r="B134" s="165">
        <v>2</v>
      </c>
      <c r="C134" s="159">
        <v>5</v>
      </c>
      <c r="D134" s="160" t="s">
        <v>485</v>
      </c>
      <c r="E134" s="160" t="s">
        <v>495</v>
      </c>
      <c r="F134" s="161"/>
      <c r="G134" s="163" t="s">
        <v>497</v>
      </c>
      <c r="H134" s="205">
        <v>0.05</v>
      </c>
      <c r="I134" s="223" t="s">
        <v>500</v>
      </c>
      <c r="J134" s="206"/>
      <c r="K134" s="150" t="s">
        <v>410</v>
      </c>
      <c r="L134" s="150" t="s">
        <v>413</v>
      </c>
      <c r="M134" s="195"/>
      <c r="N134" s="195"/>
      <c r="O134" s="111">
        <v>0</v>
      </c>
      <c r="P134" s="111">
        <v>0</v>
      </c>
      <c r="Q134" s="110" t="s">
        <v>16</v>
      </c>
      <c r="R134" s="110" t="s">
        <v>20</v>
      </c>
    </row>
    <row r="135" spans="1:18" ht="15" customHeight="1" x14ac:dyDescent="0.25">
      <c r="A135" s="109" t="s">
        <v>414</v>
      </c>
      <c r="B135" s="165">
        <v>2</v>
      </c>
      <c r="C135" s="159">
        <v>5</v>
      </c>
      <c r="D135" s="160" t="s">
        <v>485</v>
      </c>
      <c r="E135" s="160" t="s">
        <v>495</v>
      </c>
      <c r="F135" s="161"/>
      <c r="G135" s="163" t="s">
        <v>497</v>
      </c>
      <c r="H135" s="205">
        <v>0.05</v>
      </c>
      <c r="I135" s="223" t="s">
        <v>500</v>
      </c>
      <c r="J135" s="206"/>
      <c r="K135" s="150" t="s">
        <v>410</v>
      </c>
      <c r="L135" s="150" t="s">
        <v>413</v>
      </c>
      <c r="M135" s="195"/>
      <c r="N135" s="195"/>
      <c r="O135" s="111">
        <v>0</v>
      </c>
      <c r="P135" s="111">
        <v>0</v>
      </c>
      <c r="Q135" s="110" t="s">
        <v>16</v>
      </c>
      <c r="R135" s="110" t="s">
        <v>20</v>
      </c>
    </row>
    <row r="136" spans="1:18" ht="15" customHeight="1" x14ac:dyDescent="0.25">
      <c r="A136" s="109" t="s">
        <v>415</v>
      </c>
      <c r="B136" s="165">
        <v>2</v>
      </c>
      <c r="C136" s="159">
        <v>5</v>
      </c>
      <c r="D136" s="160" t="s">
        <v>485</v>
      </c>
      <c r="E136" s="160" t="s">
        <v>495</v>
      </c>
      <c r="F136" s="161"/>
      <c r="G136" s="163" t="s">
        <v>497</v>
      </c>
      <c r="H136" s="205">
        <v>0.05</v>
      </c>
      <c r="I136" s="223" t="s">
        <v>500</v>
      </c>
      <c r="J136" s="206"/>
      <c r="K136" s="150" t="s">
        <v>26</v>
      </c>
      <c r="L136" s="150" t="s">
        <v>130</v>
      </c>
      <c r="M136" s="150">
        <v>152</v>
      </c>
      <c r="N136" s="150">
        <v>23</v>
      </c>
      <c r="O136" s="111">
        <v>0</v>
      </c>
      <c r="P136" s="111">
        <v>0</v>
      </c>
      <c r="Q136" s="110" t="s">
        <v>16</v>
      </c>
      <c r="R136" s="110" t="s">
        <v>20</v>
      </c>
    </row>
    <row r="137" spans="1:18" ht="15" customHeight="1" x14ac:dyDescent="0.25">
      <c r="A137" s="109" t="s">
        <v>417</v>
      </c>
      <c r="B137" s="165">
        <v>2</v>
      </c>
      <c r="C137" s="159">
        <v>5</v>
      </c>
      <c r="D137" s="160" t="s">
        <v>485</v>
      </c>
      <c r="E137" s="160" t="s">
        <v>495</v>
      </c>
      <c r="F137" s="161"/>
      <c r="G137" s="163" t="s">
        <v>497</v>
      </c>
      <c r="H137" s="205">
        <v>0.05</v>
      </c>
      <c r="I137" s="223" t="s">
        <v>500</v>
      </c>
      <c r="J137" s="206"/>
      <c r="K137" s="150" t="s">
        <v>410</v>
      </c>
      <c r="L137" s="150" t="s">
        <v>413</v>
      </c>
      <c r="M137" s="195"/>
      <c r="N137" s="195"/>
      <c r="O137" s="111">
        <v>0</v>
      </c>
      <c r="P137" s="111">
        <v>0</v>
      </c>
      <c r="Q137" s="110" t="s">
        <v>16</v>
      </c>
      <c r="R137" s="110" t="s">
        <v>20</v>
      </c>
    </row>
    <row r="138" spans="1:18" ht="15" customHeight="1" x14ac:dyDescent="0.25">
      <c r="A138" s="109" t="s">
        <v>418</v>
      </c>
      <c r="B138" s="165">
        <v>2</v>
      </c>
      <c r="C138" s="159">
        <v>5</v>
      </c>
      <c r="D138" s="160" t="s">
        <v>485</v>
      </c>
      <c r="E138" s="160" t="s">
        <v>495</v>
      </c>
      <c r="F138" s="161"/>
      <c r="G138" s="163" t="s">
        <v>497</v>
      </c>
      <c r="H138" s="205">
        <v>0.05</v>
      </c>
      <c r="I138" s="223" t="s">
        <v>500</v>
      </c>
      <c r="J138" s="206"/>
      <c r="K138" s="150" t="s">
        <v>288</v>
      </c>
      <c r="L138" s="150" t="s">
        <v>413</v>
      </c>
      <c r="M138" s="195"/>
      <c r="N138" s="195"/>
      <c r="O138" s="111">
        <v>0</v>
      </c>
      <c r="P138" s="111">
        <v>0</v>
      </c>
      <c r="Q138" s="110" t="s">
        <v>16</v>
      </c>
      <c r="R138" s="110" t="s">
        <v>20</v>
      </c>
    </row>
    <row r="139" spans="1:18" ht="15" customHeight="1" x14ac:dyDescent="0.25">
      <c r="A139" s="109" t="s">
        <v>419</v>
      </c>
      <c r="B139" s="165">
        <v>2</v>
      </c>
      <c r="C139" s="159">
        <v>5</v>
      </c>
      <c r="D139" s="160" t="s">
        <v>485</v>
      </c>
      <c r="E139" s="160" t="s">
        <v>495</v>
      </c>
      <c r="F139" s="161"/>
      <c r="G139" s="163" t="s">
        <v>497</v>
      </c>
      <c r="H139" s="205">
        <v>0.05</v>
      </c>
      <c r="I139" s="223" t="s">
        <v>500</v>
      </c>
      <c r="J139" s="206"/>
      <c r="K139" s="150" t="s">
        <v>113</v>
      </c>
      <c r="L139" s="150" t="s">
        <v>176</v>
      </c>
      <c r="M139" s="195"/>
      <c r="N139" s="195"/>
      <c r="O139" s="111">
        <v>0</v>
      </c>
      <c r="P139" s="111">
        <v>0</v>
      </c>
      <c r="Q139" s="110" t="s">
        <v>16</v>
      </c>
      <c r="R139" s="110" t="s">
        <v>20</v>
      </c>
    </row>
    <row r="140" spans="1:18" ht="15" customHeight="1" x14ac:dyDescent="0.25">
      <c r="A140" s="109" t="s">
        <v>421</v>
      </c>
      <c r="B140" s="165">
        <v>2</v>
      </c>
      <c r="C140" s="159">
        <v>5</v>
      </c>
      <c r="D140" s="160" t="s">
        <v>485</v>
      </c>
      <c r="E140" s="160" t="s">
        <v>495</v>
      </c>
      <c r="F140" s="161"/>
      <c r="G140" s="163" t="s">
        <v>497</v>
      </c>
      <c r="H140" s="205">
        <v>0.05</v>
      </c>
      <c r="I140" s="223" t="s">
        <v>500</v>
      </c>
      <c r="J140" s="206"/>
      <c r="K140" s="150" t="s">
        <v>410</v>
      </c>
      <c r="L140" s="150" t="s">
        <v>99</v>
      </c>
      <c r="M140" s="195"/>
      <c r="N140" s="195"/>
      <c r="O140" s="111">
        <v>0</v>
      </c>
      <c r="P140" s="111">
        <v>0</v>
      </c>
      <c r="Q140" s="110" t="s">
        <v>16</v>
      </c>
      <c r="R140" s="110" t="s">
        <v>20</v>
      </c>
    </row>
    <row r="141" spans="1:18" ht="15" customHeight="1" x14ac:dyDescent="0.25">
      <c r="A141" s="109" t="s">
        <v>422</v>
      </c>
      <c r="B141" s="165">
        <v>2</v>
      </c>
      <c r="C141" s="159">
        <v>5</v>
      </c>
      <c r="D141" s="160" t="s">
        <v>485</v>
      </c>
      <c r="E141" s="160" t="s">
        <v>495</v>
      </c>
      <c r="F141" s="161"/>
      <c r="G141" s="163" t="s">
        <v>497</v>
      </c>
      <c r="H141" s="205">
        <v>0.05</v>
      </c>
      <c r="I141" s="223" t="s">
        <v>500</v>
      </c>
      <c r="J141" s="206"/>
      <c r="K141" s="150" t="s">
        <v>410</v>
      </c>
      <c r="L141" s="150" t="s">
        <v>413</v>
      </c>
      <c r="M141" s="195"/>
      <c r="N141" s="195"/>
      <c r="O141" s="111">
        <v>0</v>
      </c>
      <c r="P141" s="111">
        <v>0</v>
      </c>
      <c r="Q141" s="110" t="s">
        <v>16</v>
      </c>
      <c r="R141" s="110" t="s">
        <v>20</v>
      </c>
    </row>
    <row r="142" spans="1:18" ht="15" customHeight="1" x14ac:dyDescent="0.25">
      <c r="A142" s="81" t="s">
        <v>423</v>
      </c>
      <c r="B142" s="165">
        <v>2</v>
      </c>
      <c r="C142" s="159">
        <v>5</v>
      </c>
      <c r="D142" s="160" t="s">
        <v>485</v>
      </c>
      <c r="E142" s="160" t="s">
        <v>495</v>
      </c>
      <c r="F142" s="161"/>
      <c r="G142" s="163" t="s">
        <v>497</v>
      </c>
      <c r="H142" s="205">
        <v>0.02</v>
      </c>
      <c r="I142" s="223" t="s">
        <v>500</v>
      </c>
      <c r="J142" s="206"/>
      <c r="K142" s="151" t="s">
        <v>134</v>
      </c>
      <c r="L142" s="151" t="s">
        <v>241</v>
      </c>
      <c r="M142" s="189"/>
      <c r="N142" s="189"/>
      <c r="O142" s="88">
        <v>0</v>
      </c>
      <c r="P142" s="88">
        <v>0</v>
      </c>
      <c r="Q142" s="82" t="s">
        <v>16</v>
      </c>
      <c r="R142" s="82" t="s">
        <v>20</v>
      </c>
    </row>
    <row r="143" spans="1:18" ht="15" customHeight="1" x14ac:dyDescent="0.25">
      <c r="A143" s="109" t="s">
        <v>424</v>
      </c>
      <c r="B143" s="165">
        <v>2</v>
      </c>
      <c r="C143" s="159">
        <v>5</v>
      </c>
      <c r="D143" s="160" t="s">
        <v>485</v>
      </c>
      <c r="E143" s="160" t="s">
        <v>495</v>
      </c>
      <c r="F143" s="161"/>
      <c r="G143" s="163" t="s">
        <v>497</v>
      </c>
      <c r="H143" s="205">
        <v>0.02</v>
      </c>
      <c r="I143" s="223" t="s">
        <v>500</v>
      </c>
      <c r="J143" s="206"/>
      <c r="K143" s="150" t="s">
        <v>235</v>
      </c>
      <c r="L143" s="150" t="s">
        <v>139</v>
      </c>
      <c r="M143" s="195"/>
      <c r="N143" s="195"/>
      <c r="O143" s="111">
        <v>0</v>
      </c>
      <c r="P143" s="111">
        <v>0</v>
      </c>
      <c r="Q143" s="110" t="s">
        <v>16</v>
      </c>
      <c r="R143" s="110" t="s">
        <v>20</v>
      </c>
    </row>
    <row r="144" spans="1:18" ht="15" customHeight="1" x14ac:dyDescent="0.25">
      <c r="A144" s="109" t="s">
        <v>426</v>
      </c>
      <c r="B144" s="165">
        <v>2</v>
      </c>
      <c r="C144" s="159">
        <v>5</v>
      </c>
      <c r="D144" s="160" t="s">
        <v>485</v>
      </c>
      <c r="E144" s="160" t="s">
        <v>495</v>
      </c>
      <c r="F144" s="161"/>
      <c r="G144" s="163" t="s">
        <v>497</v>
      </c>
      <c r="H144" s="205">
        <v>0.05</v>
      </c>
      <c r="I144" s="223" t="s">
        <v>500</v>
      </c>
      <c r="J144" s="206"/>
      <c r="K144" s="150" t="s">
        <v>235</v>
      </c>
      <c r="L144" s="150" t="s">
        <v>139</v>
      </c>
      <c r="M144" s="195"/>
      <c r="N144" s="195"/>
      <c r="O144" s="111">
        <v>0</v>
      </c>
      <c r="P144" s="111">
        <v>0</v>
      </c>
      <c r="Q144" s="110" t="s">
        <v>16</v>
      </c>
      <c r="R144" s="110" t="s">
        <v>20</v>
      </c>
    </row>
    <row r="145" spans="1:18" ht="15" customHeight="1" x14ac:dyDescent="0.25">
      <c r="A145" s="109" t="s">
        <v>428</v>
      </c>
      <c r="B145" s="165">
        <v>2</v>
      </c>
      <c r="C145" s="159">
        <v>5</v>
      </c>
      <c r="D145" s="160" t="s">
        <v>485</v>
      </c>
      <c r="E145" s="160" t="s">
        <v>495</v>
      </c>
      <c r="F145" s="161"/>
      <c r="G145" s="163" t="s">
        <v>497</v>
      </c>
      <c r="H145" s="205">
        <v>0.02</v>
      </c>
      <c r="I145" s="223" t="s">
        <v>500</v>
      </c>
      <c r="J145" s="206"/>
      <c r="K145" s="150" t="s">
        <v>235</v>
      </c>
      <c r="L145" s="150" t="s">
        <v>139</v>
      </c>
      <c r="M145" s="195"/>
      <c r="N145" s="195"/>
      <c r="O145" s="111">
        <v>0</v>
      </c>
      <c r="P145" s="111">
        <v>0</v>
      </c>
      <c r="Q145" s="110" t="s">
        <v>16</v>
      </c>
      <c r="R145" s="110" t="s">
        <v>20</v>
      </c>
    </row>
    <row r="146" spans="1:18" ht="15" customHeight="1" x14ac:dyDescent="0.25">
      <c r="A146" s="109" t="s">
        <v>429</v>
      </c>
      <c r="B146" s="165">
        <v>2</v>
      </c>
      <c r="C146" s="159">
        <v>5</v>
      </c>
      <c r="D146" s="160" t="s">
        <v>485</v>
      </c>
      <c r="E146" s="160" t="s">
        <v>495</v>
      </c>
      <c r="F146" s="161"/>
      <c r="G146" s="163" t="s">
        <v>497</v>
      </c>
      <c r="H146" s="205">
        <v>0.05</v>
      </c>
      <c r="I146" s="223" t="s">
        <v>500</v>
      </c>
      <c r="J146" s="206"/>
      <c r="K146" s="150" t="s">
        <v>139</v>
      </c>
      <c r="L146" s="150" t="s">
        <v>155</v>
      </c>
      <c r="M146" s="195"/>
      <c r="N146" s="195"/>
      <c r="O146" s="111">
        <v>0</v>
      </c>
      <c r="P146" s="111">
        <v>0</v>
      </c>
      <c r="Q146" s="110" t="s">
        <v>16</v>
      </c>
      <c r="R146" s="110" t="s">
        <v>20</v>
      </c>
    </row>
    <row r="147" spans="1:18" ht="15" customHeight="1" x14ac:dyDescent="0.25">
      <c r="A147" s="109" t="s">
        <v>430</v>
      </c>
      <c r="B147" s="165">
        <v>2</v>
      </c>
      <c r="C147" s="159">
        <v>5</v>
      </c>
      <c r="D147" s="160" t="s">
        <v>485</v>
      </c>
      <c r="E147" s="160" t="s">
        <v>495</v>
      </c>
      <c r="F147" s="161"/>
      <c r="G147" s="163" t="s">
        <v>497</v>
      </c>
      <c r="H147" s="205">
        <v>0.05</v>
      </c>
      <c r="I147" s="223" t="s">
        <v>500</v>
      </c>
      <c r="J147" s="206"/>
      <c r="K147" s="150" t="s">
        <v>241</v>
      </c>
      <c r="L147" s="150" t="s">
        <v>431</v>
      </c>
      <c r="M147" s="195"/>
      <c r="N147" s="195"/>
      <c r="O147" s="111">
        <v>0</v>
      </c>
      <c r="P147" s="111">
        <v>0</v>
      </c>
      <c r="Q147" s="110" t="s">
        <v>16</v>
      </c>
      <c r="R147" s="110" t="s">
        <v>20</v>
      </c>
    </row>
    <row r="148" spans="1:18" ht="15" customHeight="1" x14ac:dyDescent="0.25">
      <c r="A148" s="109" t="s">
        <v>432</v>
      </c>
      <c r="B148" s="165">
        <v>2</v>
      </c>
      <c r="C148" s="159">
        <v>5</v>
      </c>
      <c r="D148" s="160" t="s">
        <v>485</v>
      </c>
      <c r="E148" s="160" t="s">
        <v>495</v>
      </c>
      <c r="F148" s="161"/>
      <c r="G148" s="163" t="s">
        <v>497</v>
      </c>
      <c r="H148" s="205">
        <v>0.05</v>
      </c>
      <c r="I148" s="223" t="s">
        <v>500</v>
      </c>
      <c r="J148" s="206"/>
      <c r="K148" s="150" t="s">
        <v>241</v>
      </c>
      <c r="L148" s="150" t="s">
        <v>431</v>
      </c>
      <c r="M148" s="195"/>
      <c r="N148" s="195"/>
      <c r="O148" s="111">
        <v>0</v>
      </c>
      <c r="P148" s="111">
        <v>0</v>
      </c>
      <c r="Q148" s="110" t="s">
        <v>16</v>
      </c>
      <c r="R148" s="110" t="s">
        <v>20</v>
      </c>
    </row>
    <row r="149" spans="1:18" ht="15" customHeight="1" x14ac:dyDescent="0.25">
      <c r="A149" s="109" t="s">
        <v>433</v>
      </c>
      <c r="B149" s="165">
        <v>2</v>
      </c>
      <c r="C149" s="159">
        <v>5</v>
      </c>
      <c r="D149" s="160" t="s">
        <v>485</v>
      </c>
      <c r="E149" s="160" t="s">
        <v>495</v>
      </c>
      <c r="F149" s="161"/>
      <c r="G149" s="163" t="s">
        <v>497</v>
      </c>
      <c r="H149" s="205">
        <v>0.05</v>
      </c>
      <c r="I149" s="223" t="s">
        <v>500</v>
      </c>
      <c r="J149" s="206"/>
      <c r="K149" s="150" t="s">
        <v>139</v>
      </c>
      <c r="L149" s="150" t="s">
        <v>155</v>
      </c>
      <c r="M149" s="195"/>
      <c r="N149" s="195"/>
      <c r="O149" s="111">
        <v>0</v>
      </c>
      <c r="P149" s="111">
        <v>0</v>
      </c>
      <c r="Q149" s="110" t="s">
        <v>16</v>
      </c>
      <c r="R149" s="110" t="s">
        <v>20</v>
      </c>
    </row>
    <row r="150" spans="1:18" ht="15" customHeight="1" x14ac:dyDescent="0.25">
      <c r="A150" s="81" t="s">
        <v>434</v>
      </c>
      <c r="B150" s="165">
        <v>2</v>
      </c>
      <c r="C150" s="159">
        <v>5</v>
      </c>
      <c r="D150" s="160" t="s">
        <v>485</v>
      </c>
      <c r="E150" s="160" t="s">
        <v>495</v>
      </c>
      <c r="F150" s="161"/>
      <c r="G150" s="163" t="s">
        <v>497</v>
      </c>
      <c r="H150" s="205">
        <v>0.05</v>
      </c>
      <c r="I150" s="223" t="s">
        <v>500</v>
      </c>
      <c r="J150" s="206"/>
      <c r="K150" s="151" t="s">
        <v>139</v>
      </c>
      <c r="L150" s="151" t="s">
        <v>155</v>
      </c>
      <c r="M150" s="189"/>
      <c r="N150" s="189"/>
      <c r="O150" s="88">
        <v>0</v>
      </c>
      <c r="P150" s="88">
        <v>0</v>
      </c>
      <c r="Q150" s="82" t="s">
        <v>16</v>
      </c>
      <c r="R150" s="82" t="s">
        <v>20</v>
      </c>
    </row>
    <row r="151" spans="1:18" ht="15" customHeight="1" x14ac:dyDescent="0.25">
      <c r="A151" s="120" t="s">
        <v>435</v>
      </c>
      <c r="B151" s="165">
        <v>2</v>
      </c>
      <c r="C151" s="159">
        <v>5</v>
      </c>
      <c r="D151" s="160" t="s">
        <v>485</v>
      </c>
      <c r="E151" s="160" t="s">
        <v>495</v>
      </c>
      <c r="F151" s="161"/>
      <c r="G151" s="163" t="s">
        <v>497</v>
      </c>
      <c r="H151" s="205">
        <v>0.05</v>
      </c>
      <c r="I151" s="223" t="s">
        <v>500</v>
      </c>
      <c r="J151" s="206"/>
      <c r="K151" s="150" t="s">
        <v>139</v>
      </c>
      <c r="L151" s="150" t="s">
        <v>155</v>
      </c>
      <c r="M151" s="195"/>
      <c r="N151" s="195"/>
      <c r="O151" s="111">
        <v>0</v>
      </c>
      <c r="P151" s="111">
        <v>0</v>
      </c>
      <c r="Q151" s="110" t="s">
        <v>16</v>
      </c>
      <c r="R151" s="110" t="s">
        <v>20</v>
      </c>
    </row>
    <row r="152" spans="1:18" ht="15" customHeight="1" x14ac:dyDescent="0.25">
      <c r="A152" s="109" t="s">
        <v>437</v>
      </c>
      <c r="B152" s="165">
        <v>2</v>
      </c>
      <c r="C152" s="159">
        <v>5</v>
      </c>
      <c r="D152" s="160" t="s">
        <v>485</v>
      </c>
      <c r="E152" s="160" t="s">
        <v>495</v>
      </c>
      <c r="F152" s="161"/>
      <c r="G152" s="163" t="s">
        <v>497</v>
      </c>
      <c r="H152" s="205">
        <v>0.05</v>
      </c>
      <c r="I152" s="223" t="s">
        <v>500</v>
      </c>
      <c r="J152" s="206"/>
      <c r="K152" s="150" t="s">
        <v>155</v>
      </c>
      <c r="L152" s="150" t="s">
        <v>176</v>
      </c>
      <c r="M152" s="195"/>
      <c r="N152" s="195"/>
      <c r="O152" s="111">
        <v>0</v>
      </c>
      <c r="P152" s="111">
        <v>0</v>
      </c>
      <c r="Q152" s="110" t="s">
        <v>16</v>
      </c>
      <c r="R152" s="110" t="s">
        <v>20</v>
      </c>
    </row>
    <row r="153" spans="1:18" ht="15" customHeight="1" x14ac:dyDescent="0.25">
      <c r="A153" s="109" t="s">
        <v>438</v>
      </c>
      <c r="B153" s="165">
        <v>2</v>
      </c>
      <c r="C153" s="159">
        <v>5</v>
      </c>
      <c r="D153" s="160" t="s">
        <v>485</v>
      </c>
      <c r="E153" s="160" t="s">
        <v>495</v>
      </c>
      <c r="F153" s="161"/>
      <c r="G153" s="163" t="s">
        <v>497</v>
      </c>
      <c r="H153" s="205">
        <v>0.05</v>
      </c>
      <c r="I153" s="223" t="s">
        <v>500</v>
      </c>
      <c r="J153" s="206"/>
      <c r="K153" s="150" t="s">
        <v>155</v>
      </c>
      <c r="L153" s="150" t="s">
        <v>176</v>
      </c>
      <c r="M153" s="195"/>
      <c r="N153" s="195"/>
      <c r="O153" s="111">
        <v>0</v>
      </c>
      <c r="P153" s="111">
        <v>0</v>
      </c>
      <c r="Q153" s="110" t="s">
        <v>16</v>
      </c>
      <c r="R153" s="110" t="s">
        <v>20</v>
      </c>
    </row>
    <row r="154" spans="1:18" ht="15" customHeight="1" x14ac:dyDescent="0.25">
      <c r="A154" s="109" t="s">
        <v>439</v>
      </c>
      <c r="B154" s="165">
        <v>2</v>
      </c>
      <c r="C154" s="159">
        <v>5</v>
      </c>
      <c r="D154" s="160" t="s">
        <v>485</v>
      </c>
      <c r="E154" s="160" t="s">
        <v>495</v>
      </c>
      <c r="F154" s="161"/>
      <c r="G154" s="163" t="s">
        <v>497</v>
      </c>
      <c r="H154" s="205">
        <v>0.05</v>
      </c>
      <c r="I154" s="223" t="s">
        <v>500</v>
      </c>
      <c r="J154" s="206"/>
      <c r="K154" s="150" t="s">
        <v>181</v>
      </c>
      <c r="L154" s="150" t="s">
        <v>411</v>
      </c>
      <c r="M154" s="195"/>
      <c r="N154" s="195"/>
      <c r="O154" s="111">
        <v>0</v>
      </c>
      <c r="P154" s="111">
        <v>0</v>
      </c>
      <c r="Q154" s="110" t="s">
        <v>16</v>
      </c>
      <c r="R154" s="110" t="s">
        <v>20</v>
      </c>
    </row>
    <row r="155" spans="1:18" ht="15" customHeight="1" x14ac:dyDescent="0.25">
      <c r="A155" s="81" t="s">
        <v>441</v>
      </c>
      <c r="B155" s="165">
        <v>2</v>
      </c>
      <c r="C155" s="159">
        <v>5</v>
      </c>
      <c r="D155" s="160" t="s">
        <v>485</v>
      </c>
      <c r="E155" s="160" t="s">
        <v>495</v>
      </c>
      <c r="F155" s="161"/>
      <c r="G155" s="163" t="s">
        <v>497</v>
      </c>
      <c r="H155" s="205">
        <v>0.04</v>
      </c>
      <c r="I155" s="223" t="s">
        <v>500</v>
      </c>
      <c r="J155" s="206"/>
      <c r="K155" s="151" t="s">
        <v>181</v>
      </c>
      <c r="L155" s="151" t="s">
        <v>411</v>
      </c>
      <c r="M155" s="189"/>
      <c r="N155" s="151" t="s">
        <v>442</v>
      </c>
      <c r="O155" s="88">
        <v>0</v>
      </c>
      <c r="P155" s="88">
        <v>0</v>
      </c>
      <c r="Q155" s="82" t="s">
        <v>16</v>
      </c>
      <c r="R155" s="82" t="s">
        <v>20</v>
      </c>
    </row>
    <row r="156" spans="1:18" ht="15" customHeight="1" x14ac:dyDescent="0.25">
      <c r="A156" s="120" t="s">
        <v>443</v>
      </c>
      <c r="B156" s="176">
        <v>1</v>
      </c>
      <c r="C156" s="164">
        <v>4</v>
      </c>
      <c r="D156" s="160" t="s">
        <v>486</v>
      </c>
      <c r="E156" s="160" t="s">
        <v>494</v>
      </c>
      <c r="F156" s="160">
        <v>4</v>
      </c>
      <c r="G156" s="163" t="s">
        <v>497</v>
      </c>
      <c r="H156" s="205" t="s">
        <v>499</v>
      </c>
      <c r="I156" s="223" t="s">
        <v>500</v>
      </c>
      <c r="J156" s="205"/>
      <c r="K156" s="150" t="s">
        <v>445</v>
      </c>
      <c r="L156" s="150" t="s">
        <v>446</v>
      </c>
      <c r="M156" s="150">
        <v>258</v>
      </c>
      <c r="N156" s="150" t="s">
        <v>447</v>
      </c>
      <c r="O156" s="111">
        <v>0</v>
      </c>
      <c r="P156" s="111">
        <v>0</v>
      </c>
      <c r="Q156" s="110" t="s">
        <v>16</v>
      </c>
      <c r="R156" s="110" t="s">
        <v>20</v>
      </c>
    </row>
    <row r="157" spans="1:18" ht="15" customHeight="1" x14ac:dyDescent="0.25">
      <c r="A157" s="109" t="s">
        <v>448</v>
      </c>
      <c r="B157" s="176">
        <v>1</v>
      </c>
      <c r="C157" s="164">
        <v>4</v>
      </c>
      <c r="D157" s="160" t="s">
        <v>486</v>
      </c>
      <c r="E157" s="160" t="s">
        <v>494</v>
      </c>
      <c r="F157" s="160">
        <v>4</v>
      </c>
      <c r="G157" s="163" t="s">
        <v>497</v>
      </c>
      <c r="H157" s="205" t="s">
        <v>499</v>
      </c>
      <c r="I157" s="223" t="s">
        <v>500</v>
      </c>
      <c r="J157" s="205"/>
      <c r="K157" s="150" t="s">
        <v>449</v>
      </c>
      <c r="L157" s="150" t="s">
        <v>450</v>
      </c>
      <c r="M157" s="150">
        <v>259</v>
      </c>
      <c r="N157" s="195"/>
      <c r="O157" s="111">
        <v>0</v>
      </c>
      <c r="P157" s="111">
        <v>0</v>
      </c>
      <c r="Q157" s="110" t="s">
        <v>16</v>
      </c>
      <c r="R157" s="110" t="s">
        <v>20</v>
      </c>
    </row>
    <row r="158" spans="1:18" ht="15" customHeight="1" x14ac:dyDescent="0.25">
      <c r="A158" s="109" t="s">
        <v>451</v>
      </c>
      <c r="B158" s="176">
        <v>1</v>
      </c>
      <c r="C158" s="164">
        <v>4</v>
      </c>
      <c r="D158" s="160" t="s">
        <v>486</v>
      </c>
      <c r="E158" s="160" t="s">
        <v>494</v>
      </c>
      <c r="F158" s="160">
        <v>4</v>
      </c>
      <c r="G158" s="163" t="s">
        <v>497</v>
      </c>
      <c r="H158" s="205" t="s">
        <v>499</v>
      </c>
      <c r="I158" s="223" t="s">
        <v>500</v>
      </c>
      <c r="J158" s="205"/>
      <c r="K158" s="150" t="s">
        <v>449</v>
      </c>
      <c r="L158" s="150" t="s">
        <v>450</v>
      </c>
      <c r="M158" s="150">
        <v>259</v>
      </c>
      <c r="N158" s="150">
        <v>262</v>
      </c>
      <c r="O158" s="111">
        <v>0</v>
      </c>
      <c r="P158" s="111">
        <v>0</v>
      </c>
      <c r="Q158" s="110" t="s">
        <v>16</v>
      </c>
      <c r="R158" s="110" t="s">
        <v>20</v>
      </c>
    </row>
    <row r="159" spans="1:18" ht="15" customHeight="1" x14ac:dyDescent="0.25">
      <c r="A159" s="109" t="s">
        <v>452</v>
      </c>
      <c r="B159" s="176">
        <v>1</v>
      </c>
      <c r="C159" s="164">
        <v>4</v>
      </c>
      <c r="D159" s="160" t="s">
        <v>486</v>
      </c>
      <c r="E159" s="160" t="s">
        <v>494</v>
      </c>
      <c r="F159" s="160">
        <v>4</v>
      </c>
      <c r="G159" s="163" t="s">
        <v>497</v>
      </c>
      <c r="H159" s="205" t="s">
        <v>499</v>
      </c>
      <c r="I159" s="223" t="s">
        <v>500</v>
      </c>
      <c r="J159" s="205"/>
      <c r="K159" s="150" t="s">
        <v>453</v>
      </c>
      <c r="L159" s="150" t="s">
        <v>62</v>
      </c>
      <c r="M159" s="150">
        <v>261</v>
      </c>
      <c r="N159" s="195"/>
      <c r="O159" s="111">
        <v>0</v>
      </c>
      <c r="P159" s="111">
        <v>0</v>
      </c>
      <c r="Q159" s="110" t="s">
        <v>16</v>
      </c>
      <c r="R159" s="110" t="s">
        <v>20</v>
      </c>
    </row>
    <row r="160" spans="1:18" ht="15" customHeight="1" x14ac:dyDescent="0.25">
      <c r="A160" s="81" t="s">
        <v>454</v>
      </c>
      <c r="B160" s="176">
        <v>1</v>
      </c>
      <c r="C160" s="164">
        <v>4</v>
      </c>
      <c r="D160" s="160" t="s">
        <v>486</v>
      </c>
      <c r="E160" s="160" t="s">
        <v>494</v>
      </c>
      <c r="F160" s="160">
        <v>4</v>
      </c>
      <c r="G160" s="163" t="s">
        <v>497</v>
      </c>
      <c r="H160" s="205" t="s">
        <v>499</v>
      </c>
      <c r="I160" s="223" t="s">
        <v>500</v>
      </c>
      <c r="J160" s="205"/>
      <c r="K160" s="151" t="s">
        <v>456</v>
      </c>
      <c r="L160" s="151" t="s">
        <v>457</v>
      </c>
      <c r="M160" s="189"/>
      <c r="N160" s="151">
        <v>264</v>
      </c>
      <c r="O160" s="88">
        <v>0</v>
      </c>
      <c r="P160" s="88">
        <v>0</v>
      </c>
      <c r="Q160" s="82" t="s">
        <v>16</v>
      </c>
      <c r="R160" s="82" t="s">
        <v>20</v>
      </c>
    </row>
    <row r="161" spans="1:18" ht="15" customHeight="1" x14ac:dyDescent="0.25">
      <c r="A161" s="109" t="s">
        <v>458</v>
      </c>
      <c r="B161" s="176">
        <v>1</v>
      </c>
      <c r="C161" s="164">
        <v>4</v>
      </c>
      <c r="D161" s="160" t="s">
        <v>486</v>
      </c>
      <c r="E161" s="160" t="s">
        <v>494</v>
      </c>
      <c r="F161" s="160">
        <v>4</v>
      </c>
      <c r="G161" s="163" t="s">
        <v>497</v>
      </c>
      <c r="H161" s="205" t="s">
        <v>499</v>
      </c>
      <c r="I161" s="223" t="s">
        <v>500</v>
      </c>
      <c r="J161" s="205"/>
      <c r="K161" s="150" t="s">
        <v>459</v>
      </c>
      <c r="L161" s="150" t="s">
        <v>460</v>
      </c>
      <c r="M161" s="150">
        <v>263</v>
      </c>
      <c r="N161" s="150">
        <v>265</v>
      </c>
      <c r="O161" s="111">
        <v>0</v>
      </c>
      <c r="P161" s="111">
        <v>0</v>
      </c>
      <c r="Q161" s="110" t="s">
        <v>16</v>
      </c>
      <c r="R161" s="110" t="s">
        <v>20</v>
      </c>
    </row>
    <row r="162" spans="1:18" ht="15" customHeight="1" x14ac:dyDescent="0.25">
      <c r="A162" s="81" t="s">
        <v>461</v>
      </c>
      <c r="B162" s="176">
        <v>1</v>
      </c>
      <c r="C162" s="164">
        <v>4</v>
      </c>
      <c r="D162" s="160" t="s">
        <v>486</v>
      </c>
      <c r="E162" s="160" t="s">
        <v>494</v>
      </c>
      <c r="F162" s="160">
        <v>4</v>
      </c>
      <c r="G162" s="163" t="s">
        <v>497</v>
      </c>
      <c r="H162" s="205" t="s">
        <v>499</v>
      </c>
      <c r="I162" s="223" t="s">
        <v>500</v>
      </c>
      <c r="J162" s="205"/>
      <c r="K162" s="151" t="s">
        <v>462</v>
      </c>
      <c r="L162" s="151" t="s">
        <v>463</v>
      </c>
      <c r="M162" s="151">
        <v>264</v>
      </c>
      <c r="N162" s="189"/>
      <c r="O162" s="88">
        <v>0</v>
      </c>
      <c r="P162" s="88">
        <v>0</v>
      </c>
      <c r="Q162" s="82" t="s">
        <v>16</v>
      </c>
      <c r="R162" s="82" t="s">
        <v>20</v>
      </c>
    </row>
    <row r="163" spans="1:18" ht="15" customHeight="1" x14ac:dyDescent="0.25">
      <c r="A163" s="109" t="s">
        <v>464</v>
      </c>
      <c r="B163" s="176">
        <v>1</v>
      </c>
      <c r="C163" s="164">
        <v>4</v>
      </c>
      <c r="D163" s="160" t="s">
        <v>486</v>
      </c>
      <c r="E163" s="160" t="s">
        <v>494</v>
      </c>
      <c r="F163" s="160">
        <v>4</v>
      </c>
      <c r="G163" s="163" t="s">
        <v>497</v>
      </c>
      <c r="H163" s="205" t="s">
        <v>499</v>
      </c>
      <c r="I163" s="223" t="s">
        <v>500</v>
      </c>
      <c r="J163" s="205"/>
      <c r="K163" s="150" t="s">
        <v>13</v>
      </c>
      <c r="L163" s="150" t="s">
        <v>13</v>
      </c>
      <c r="M163" s="195"/>
      <c r="N163" s="195"/>
      <c r="O163" s="111">
        <v>0</v>
      </c>
      <c r="P163" s="111">
        <v>0</v>
      </c>
      <c r="Q163" s="110" t="s">
        <v>16</v>
      </c>
      <c r="R163" s="110" t="s">
        <v>20</v>
      </c>
    </row>
    <row r="164" spans="1:18" ht="15" customHeight="1" x14ac:dyDescent="0.25">
      <c r="A164" s="54" t="s">
        <v>466</v>
      </c>
      <c r="B164" s="176">
        <v>1</v>
      </c>
      <c r="C164" s="164">
        <v>4</v>
      </c>
      <c r="D164" s="160" t="s">
        <v>486</v>
      </c>
      <c r="E164" s="160" t="s">
        <v>494</v>
      </c>
      <c r="F164" s="160">
        <v>4</v>
      </c>
      <c r="G164" s="163" t="s">
        <v>497</v>
      </c>
      <c r="H164" s="205" t="s">
        <v>499</v>
      </c>
      <c r="I164" s="223" t="s">
        <v>500</v>
      </c>
      <c r="J164" s="205"/>
      <c r="K164" s="152" t="s">
        <v>26</v>
      </c>
      <c r="L164" s="152" t="s">
        <v>198</v>
      </c>
      <c r="M164" s="196"/>
      <c r="N164" s="196"/>
      <c r="O164" s="57">
        <v>0</v>
      </c>
      <c r="P164" s="57">
        <v>0</v>
      </c>
      <c r="Q164" s="56" t="s">
        <v>16</v>
      </c>
      <c r="R164" s="56" t="s">
        <v>17</v>
      </c>
    </row>
    <row r="165" spans="1:18" ht="15" customHeight="1" x14ac:dyDescent="0.25">
      <c r="A165" s="125" t="s">
        <v>469</v>
      </c>
      <c r="B165" s="176">
        <v>1</v>
      </c>
      <c r="C165" s="164">
        <v>4</v>
      </c>
      <c r="D165" s="160" t="s">
        <v>486</v>
      </c>
      <c r="E165" s="160" t="s">
        <v>494</v>
      </c>
      <c r="F165" s="160">
        <v>35</v>
      </c>
      <c r="G165" s="224" t="s">
        <v>498</v>
      </c>
      <c r="H165" s="225" t="s">
        <v>499</v>
      </c>
      <c r="I165" s="226" t="s">
        <v>500</v>
      </c>
      <c r="J165" s="225"/>
      <c r="K165" s="153" t="s">
        <v>13</v>
      </c>
      <c r="L165" s="153" t="s">
        <v>23</v>
      </c>
      <c r="M165" s="197"/>
      <c r="N165" s="197"/>
      <c r="O165" s="127">
        <v>0</v>
      </c>
      <c r="P165" s="127">
        <v>0</v>
      </c>
      <c r="Q165" s="126" t="s">
        <v>16</v>
      </c>
      <c r="R165" s="126" t="s">
        <v>17</v>
      </c>
    </row>
    <row r="166" spans="1:18" ht="15" customHeight="1" x14ac:dyDescent="0.25">
      <c r="A166" s="128" t="s">
        <v>470</v>
      </c>
      <c r="B166" s="165">
        <v>2</v>
      </c>
      <c r="C166" s="159">
        <v>5</v>
      </c>
      <c r="D166" s="160" t="s">
        <v>485</v>
      </c>
      <c r="E166" s="160" t="s">
        <v>495</v>
      </c>
      <c r="F166" s="161"/>
      <c r="G166" s="163" t="s">
        <v>497</v>
      </c>
      <c r="H166" s="205">
        <v>0.33</v>
      </c>
      <c r="I166" s="223" t="s">
        <v>500</v>
      </c>
      <c r="J166" s="206"/>
      <c r="K166" s="174" t="s">
        <v>36</v>
      </c>
      <c r="L166" s="174" t="s">
        <v>471</v>
      </c>
      <c r="M166" s="174">
        <v>22</v>
      </c>
      <c r="N166" s="174">
        <v>23</v>
      </c>
      <c r="O166" s="130">
        <v>0</v>
      </c>
      <c r="P166" s="130">
        <v>0</v>
      </c>
      <c r="Q166" s="129" t="s">
        <v>16</v>
      </c>
      <c r="R166" s="129" t="s">
        <v>20</v>
      </c>
    </row>
    <row r="167" spans="1:18" ht="15" customHeight="1" x14ac:dyDescent="0.25">
      <c r="A167" s="2" t="s">
        <v>472</v>
      </c>
      <c r="B167" s="165">
        <v>2</v>
      </c>
      <c r="C167" s="157">
        <v>5</v>
      </c>
      <c r="D167" s="160" t="s">
        <v>485</v>
      </c>
      <c r="E167" s="160" t="s">
        <v>495</v>
      </c>
      <c r="F167" s="161"/>
      <c r="G167" s="224" t="s">
        <v>498</v>
      </c>
      <c r="H167" s="225">
        <v>0.34</v>
      </c>
      <c r="I167" s="226" t="s">
        <v>500</v>
      </c>
      <c r="J167" s="227"/>
      <c r="K167" s="133" t="s">
        <v>13</v>
      </c>
      <c r="L167" s="133" t="s">
        <v>130</v>
      </c>
      <c r="M167" s="178"/>
      <c r="N167" s="178"/>
      <c r="O167" s="5">
        <v>0</v>
      </c>
      <c r="P167" s="5">
        <v>0</v>
      </c>
      <c r="Q167" s="4" t="s">
        <v>16</v>
      </c>
      <c r="R167" s="4" t="s">
        <v>17</v>
      </c>
    </row>
    <row r="168" spans="1:18" ht="15" customHeight="1" x14ac:dyDescent="0.25">
      <c r="A168" s="7" t="s">
        <v>474</v>
      </c>
      <c r="B168" s="176">
        <v>3</v>
      </c>
      <c r="C168" s="155">
        <v>6</v>
      </c>
      <c r="D168" s="160" t="s">
        <v>485</v>
      </c>
      <c r="E168" s="160" t="s">
        <v>496</v>
      </c>
      <c r="F168" s="161"/>
      <c r="G168" s="163" t="s">
        <v>497</v>
      </c>
      <c r="H168" s="205">
        <v>0.33</v>
      </c>
      <c r="I168" s="223" t="s">
        <v>500</v>
      </c>
      <c r="J168" s="206"/>
      <c r="K168" s="7" t="s">
        <v>273</v>
      </c>
      <c r="L168" s="7" t="s">
        <v>360</v>
      </c>
      <c r="M168" s="134">
        <v>147</v>
      </c>
      <c r="N168" s="134">
        <v>23</v>
      </c>
      <c r="O168" s="9">
        <v>0</v>
      </c>
      <c r="P168" s="9">
        <v>0</v>
      </c>
      <c r="Q168" s="8" t="s">
        <v>16</v>
      </c>
      <c r="R168" s="8" t="s">
        <v>20</v>
      </c>
    </row>
    <row r="169" spans="1:18" ht="15" customHeight="1" x14ac:dyDescent="0.25">
      <c r="A169" s="7" t="s">
        <v>475</v>
      </c>
      <c r="B169" s="176">
        <v>3</v>
      </c>
      <c r="C169" s="155">
        <v>6</v>
      </c>
      <c r="D169" s="160" t="s">
        <v>485</v>
      </c>
      <c r="E169" s="160" t="s">
        <v>496</v>
      </c>
      <c r="F169" s="161"/>
      <c r="G169" s="163" t="s">
        <v>497</v>
      </c>
      <c r="H169" s="205">
        <v>0.34</v>
      </c>
      <c r="I169" s="223" t="s">
        <v>500</v>
      </c>
      <c r="J169" s="206"/>
      <c r="K169" s="7" t="s">
        <v>69</v>
      </c>
      <c r="L169" s="7" t="s">
        <v>130</v>
      </c>
      <c r="M169" s="134">
        <v>144</v>
      </c>
      <c r="N169" s="134">
        <v>279</v>
      </c>
      <c r="O169" s="9">
        <v>0</v>
      </c>
      <c r="P169" s="9">
        <v>0</v>
      </c>
      <c r="Q169" s="8" t="s">
        <v>241</v>
      </c>
      <c r="R169" s="8" t="s">
        <v>20</v>
      </c>
    </row>
    <row r="170" spans="1:18" ht="15" customHeight="1" x14ac:dyDescent="0.25">
      <c r="A170" s="7" t="s">
        <v>476</v>
      </c>
      <c r="B170" s="176">
        <v>3</v>
      </c>
      <c r="C170" s="155">
        <v>6</v>
      </c>
      <c r="D170" s="160" t="s">
        <v>485</v>
      </c>
      <c r="E170" s="160" t="s">
        <v>496</v>
      </c>
      <c r="F170" s="161"/>
      <c r="G170" s="163" t="s">
        <v>497</v>
      </c>
      <c r="H170" s="205">
        <v>0.33</v>
      </c>
      <c r="I170" s="223" t="s">
        <v>500</v>
      </c>
      <c r="J170" s="206"/>
      <c r="K170" s="7" t="s">
        <v>13</v>
      </c>
      <c r="L170" s="7" t="s">
        <v>13</v>
      </c>
      <c r="M170" s="178"/>
      <c r="N170" s="178"/>
      <c r="O170" s="9">
        <v>0</v>
      </c>
      <c r="P170" s="9">
        <v>0</v>
      </c>
      <c r="Q170" s="8" t="s">
        <v>16</v>
      </c>
      <c r="R170" s="8" t="s">
        <v>20</v>
      </c>
    </row>
    <row r="171" spans="1:18" ht="15" customHeight="1" x14ac:dyDescent="0.25">
      <c r="A171" s="131" t="s">
        <v>477</v>
      </c>
      <c r="B171" s="165">
        <v>2</v>
      </c>
      <c r="C171" s="157">
        <v>5</v>
      </c>
      <c r="D171" s="160" t="s">
        <v>485</v>
      </c>
      <c r="E171" s="160" t="s">
        <v>495</v>
      </c>
      <c r="F171" s="161"/>
      <c r="G171" s="224" t="s">
        <v>498</v>
      </c>
      <c r="H171" s="225">
        <v>0.33</v>
      </c>
      <c r="I171" s="226" t="s">
        <v>500</v>
      </c>
      <c r="J171" s="227"/>
      <c r="K171" s="133" t="s">
        <v>13</v>
      </c>
      <c r="L171" s="133" t="s">
        <v>23</v>
      </c>
      <c r="M171" s="178"/>
      <c r="N171" s="178"/>
      <c r="O171" s="5">
        <v>0</v>
      </c>
      <c r="P171" s="5">
        <v>0</v>
      </c>
      <c r="Q171" s="4" t="s">
        <v>16</v>
      </c>
      <c r="R171" s="4" t="s">
        <v>17</v>
      </c>
    </row>
    <row r="172" spans="1:18" ht="15" customHeight="1" x14ac:dyDescent="0.25">
      <c r="A172" s="131" t="s">
        <v>478</v>
      </c>
      <c r="B172" s="176">
        <v>3</v>
      </c>
      <c r="C172" s="156">
        <v>6</v>
      </c>
      <c r="D172" s="160" t="s">
        <v>485</v>
      </c>
      <c r="E172" s="160" t="s">
        <v>496</v>
      </c>
      <c r="F172" s="161"/>
      <c r="G172" s="163" t="s">
        <v>497</v>
      </c>
      <c r="H172" s="205">
        <v>1</v>
      </c>
      <c r="I172" s="223" t="s">
        <v>500</v>
      </c>
      <c r="J172" s="206"/>
      <c r="K172" s="2" t="s">
        <v>13</v>
      </c>
      <c r="L172" s="2" t="s">
        <v>23</v>
      </c>
      <c r="M172" s="178"/>
      <c r="N172" s="178"/>
      <c r="O172" s="5">
        <v>0</v>
      </c>
      <c r="P172" s="5">
        <v>0</v>
      </c>
      <c r="Q172" s="4" t="s">
        <v>16</v>
      </c>
      <c r="R172" s="4" t="s">
        <v>17</v>
      </c>
    </row>
  </sheetData>
  <autoFilter ref="A6:R172"/>
  <conditionalFormatting sqref="D1:E1048576">
    <cfRule type="cellIs" dxfId="4" priority="2" operator="equal">
      <formula>"YES"</formula>
    </cfRule>
  </conditionalFormatting>
  <conditionalFormatting sqref="G6">
    <cfRule type="cellIs" dxfId="3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83"/>
  <sheetViews>
    <sheetView workbookViewId="0">
      <pane ySplit="3" topLeftCell="A150" activePane="bottomLeft" state="frozen"/>
      <selection activeCell="C6" sqref="C6"/>
      <selection pane="bottomLeft" activeCell="C6" sqref="C6"/>
    </sheetView>
  </sheetViews>
  <sheetFormatPr baseColWidth="10" defaultRowHeight="15" customHeight="1" x14ac:dyDescent="0.25"/>
  <cols>
    <col min="1" max="1" width="72" customWidth="1"/>
    <col min="2" max="2" width="11.85546875" customWidth="1"/>
    <col min="3" max="3" width="11.85546875" style="138" customWidth="1"/>
    <col min="4" max="4" width="23.28515625" style="138" customWidth="1"/>
    <col min="5" max="5" width="12.5703125" style="138" customWidth="1"/>
    <col min="6" max="6" width="14.140625" style="202" customWidth="1"/>
    <col min="7" max="7" width="11.7109375" style="202" customWidth="1"/>
    <col min="8" max="8" width="12.5703125" style="138" customWidth="1"/>
    <col min="9" max="9" width="15.28515625" style="138" customWidth="1"/>
    <col min="10" max="10" width="12.5703125" style="222" customWidth="1"/>
    <col min="11" max="11" width="13.5703125" style="209" customWidth="1"/>
    <col min="12" max="12" width="12.5703125" style="209" customWidth="1"/>
    <col min="13" max="16" width="12.5703125" style="138" customWidth="1"/>
    <col min="17" max="17" width="18.85546875" style="138" customWidth="1"/>
    <col min="18" max="18" width="19" style="138" customWidth="1"/>
    <col min="19" max="19" width="20.28515625" hidden="1" customWidth="1"/>
    <col min="20" max="20" width="20.140625" hidden="1" customWidth="1"/>
  </cols>
  <sheetData>
    <row r="1" spans="1:20" ht="33.75" customHeight="1" x14ac:dyDescent="0.25">
      <c r="A1" s="198"/>
      <c r="B1" s="198"/>
      <c r="C1" s="199"/>
      <c r="D1" s="199"/>
      <c r="E1" s="199"/>
      <c r="F1" s="201"/>
      <c r="G1" s="201"/>
      <c r="H1" s="200">
        <f t="shared" ref="H1:J1" si="0">SUBTOTAL(9,H4:H283)</f>
        <v>281</v>
      </c>
      <c r="I1" s="200"/>
      <c r="J1" s="203">
        <f t="shared" si="0"/>
        <v>9.9999999999999947</v>
      </c>
      <c r="K1" s="203"/>
      <c r="L1" s="203"/>
      <c r="M1" s="199"/>
      <c r="N1" s="199"/>
      <c r="O1" s="199"/>
      <c r="P1" s="199"/>
      <c r="Q1" s="199"/>
      <c r="R1" s="199"/>
    </row>
    <row r="2" spans="1:20" ht="6.75" customHeight="1" x14ac:dyDescent="0.25">
      <c r="A2" s="198"/>
      <c r="B2" s="198"/>
      <c r="C2" s="199"/>
      <c r="D2" s="199"/>
      <c r="E2" s="199"/>
      <c r="F2" s="201"/>
      <c r="G2" s="201"/>
      <c r="H2" s="199"/>
      <c r="I2" s="199"/>
      <c r="J2" s="204"/>
      <c r="K2" s="204"/>
      <c r="L2" s="204"/>
      <c r="M2" s="199"/>
      <c r="N2" s="199"/>
      <c r="O2" s="199"/>
      <c r="P2" s="199"/>
      <c r="Q2" s="199"/>
      <c r="R2" s="199"/>
    </row>
    <row r="3" spans="1:20" ht="43.5" customHeight="1" x14ac:dyDescent="0.25">
      <c r="A3" s="154" t="s">
        <v>0</v>
      </c>
      <c r="B3" s="154" t="s">
        <v>534</v>
      </c>
      <c r="C3" s="154"/>
      <c r="D3" s="154" t="s">
        <v>1</v>
      </c>
      <c r="E3" s="154" t="s">
        <v>2</v>
      </c>
      <c r="F3" s="160" t="s">
        <v>487</v>
      </c>
      <c r="G3" s="160" t="s">
        <v>493</v>
      </c>
      <c r="H3" s="160" t="s">
        <v>488</v>
      </c>
      <c r="I3" s="210" t="s">
        <v>491</v>
      </c>
      <c r="J3" s="205" t="s">
        <v>490</v>
      </c>
      <c r="K3" s="210" t="s">
        <v>489</v>
      </c>
      <c r="L3" s="205" t="s">
        <v>492</v>
      </c>
      <c r="M3" s="132" t="s">
        <v>3</v>
      </c>
      <c r="N3" s="132" t="s">
        <v>4</v>
      </c>
      <c r="O3" s="132" t="s">
        <v>5</v>
      </c>
      <c r="P3" s="132" t="s">
        <v>6</v>
      </c>
      <c r="Q3" s="154" t="s">
        <v>7</v>
      </c>
      <c r="R3" s="154" t="s">
        <v>8</v>
      </c>
      <c r="S3" s="1" t="s">
        <v>9</v>
      </c>
      <c r="T3" s="1" t="s">
        <v>10</v>
      </c>
    </row>
    <row r="4" spans="1:20" ht="15" hidden="1" customHeight="1" x14ac:dyDescent="0.25">
      <c r="A4" s="2" t="s">
        <v>11</v>
      </c>
      <c r="B4" s="2"/>
      <c r="C4" s="2"/>
      <c r="D4" s="133">
        <v>1</v>
      </c>
      <c r="E4" s="133" t="s">
        <v>12</v>
      </c>
      <c r="F4" s="160" t="s">
        <v>485</v>
      </c>
      <c r="G4" s="160"/>
      <c r="H4" s="161"/>
      <c r="I4" s="161"/>
      <c r="J4" s="206"/>
      <c r="K4" s="206"/>
      <c r="L4" s="206"/>
      <c r="M4" s="2" t="s">
        <v>13</v>
      </c>
      <c r="N4" s="2" t="s">
        <v>14</v>
      </c>
      <c r="O4" s="3"/>
      <c r="P4" s="3"/>
      <c r="Q4" s="5">
        <v>0.13</v>
      </c>
      <c r="R4" s="5">
        <v>0</v>
      </c>
      <c r="S4" s="4" t="s">
        <v>16</v>
      </c>
      <c r="T4" s="4" t="s">
        <v>17</v>
      </c>
    </row>
    <row r="5" spans="1:20" ht="15" hidden="1" customHeight="1" x14ac:dyDescent="0.25">
      <c r="A5" s="6" t="s">
        <v>18</v>
      </c>
      <c r="B5" s="6"/>
      <c r="C5" s="6"/>
      <c r="D5" s="133">
        <v>2</v>
      </c>
      <c r="E5" s="133" t="s">
        <v>15</v>
      </c>
      <c r="F5" s="160" t="s">
        <v>485</v>
      </c>
      <c r="G5" s="160"/>
      <c r="H5" s="161"/>
      <c r="I5" s="161"/>
      <c r="J5" s="206"/>
      <c r="K5" s="206"/>
      <c r="L5" s="206"/>
      <c r="M5" s="2" t="s">
        <v>13</v>
      </c>
      <c r="N5" s="2" t="s">
        <v>13</v>
      </c>
      <c r="O5" s="3"/>
      <c r="P5" s="3"/>
      <c r="Q5" s="5">
        <v>0</v>
      </c>
      <c r="R5" s="5">
        <v>0</v>
      </c>
      <c r="S5" s="4" t="s">
        <v>16</v>
      </c>
      <c r="T5" s="4" t="s">
        <v>17</v>
      </c>
    </row>
    <row r="6" spans="1:20" ht="15" hidden="1" customHeight="1" x14ac:dyDescent="0.25">
      <c r="A6" s="7" t="s">
        <v>19</v>
      </c>
      <c r="B6" s="7"/>
      <c r="C6" s="7"/>
      <c r="D6" s="134">
        <v>3</v>
      </c>
      <c r="E6" s="134" t="s">
        <v>15</v>
      </c>
      <c r="F6" s="160" t="s">
        <v>485</v>
      </c>
      <c r="G6" s="160"/>
      <c r="H6" s="161"/>
      <c r="I6" s="161"/>
      <c r="J6" s="206"/>
      <c r="K6" s="206"/>
      <c r="L6" s="206"/>
      <c r="M6" s="7" t="s">
        <v>13</v>
      </c>
      <c r="N6" s="7" t="s">
        <v>13</v>
      </c>
      <c r="O6" s="3"/>
      <c r="P6" s="3"/>
      <c r="Q6" s="9">
        <v>0</v>
      </c>
      <c r="R6" s="9">
        <v>0</v>
      </c>
      <c r="S6" s="8" t="s">
        <v>16</v>
      </c>
      <c r="T6" s="8" t="s">
        <v>20</v>
      </c>
    </row>
    <row r="7" spans="1:20" ht="15" hidden="1" customHeight="1" x14ac:dyDescent="0.25">
      <c r="A7" s="2" t="s">
        <v>21</v>
      </c>
      <c r="B7" s="2"/>
      <c r="C7" s="2"/>
      <c r="D7" s="133">
        <v>2</v>
      </c>
      <c r="E7" s="133" t="s">
        <v>22</v>
      </c>
      <c r="F7" s="160" t="s">
        <v>485</v>
      </c>
      <c r="G7" s="160"/>
      <c r="H7" s="161"/>
      <c r="I7" s="161"/>
      <c r="J7" s="206"/>
      <c r="K7" s="206"/>
      <c r="L7" s="206"/>
      <c r="M7" s="2" t="s">
        <v>13</v>
      </c>
      <c r="N7" s="2" t="s">
        <v>23</v>
      </c>
      <c r="O7" s="3"/>
      <c r="P7" s="3"/>
      <c r="Q7" s="5">
        <v>0</v>
      </c>
      <c r="R7" s="5">
        <v>0</v>
      </c>
      <c r="S7" s="4" t="s">
        <v>16</v>
      </c>
      <c r="T7" s="4" t="s">
        <v>17</v>
      </c>
    </row>
    <row r="8" spans="1:20" ht="15" hidden="1" customHeight="1" x14ac:dyDescent="0.25">
      <c r="A8" s="2" t="s">
        <v>24</v>
      </c>
      <c r="B8" s="2"/>
      <c r="C8" s="2"/>
      <c r="D8" s="133">
        <v>3</v>
      </c>
      <c r="E8" s="133" t="s">
        <v>25</v>
      </c>
      <c r="F8" s="160" t="s">
        <v>485</v>
      </c>
      <c r="G8" s="160"/>
      <c r="H8" s="161"/>
      <c r="I8" s="161"/>
      <c r="J8" s="206"/>
      <c r="K8" s="206"/>
      <c r="L8" s="206"/>
      <c r="M8" s="2" t="s">
        <v>13</v>
      </c>
      <c r="N8" s="2" t="s">
        <v>26</v>
      </c>
      <c r="O8" s="3"/>
      <c r="P8" s="3"/>
      <c r="Q8" s="5">
        <v>0</v>
      </c>
      <c r="R8" s="5">
        <v>0</v>
      </c>
      <c r="S8" s="4" t="s">
        <v>16</v>
      </c>
      <c r="T8" s="4" t="s">
        <v>17</v>
      </c>
    </row>
    <row r="9" spans="1:20" ht="15" hidden="1" customHeight="1" x14ac:dyDescent="0.25">
      <c r="A9" s="7" t="s">
        <v>28</v>
      </c>
      <c r="B9" s="7"/>
      <c r="C9" s="7"/>
      <c r="D9" s="158">
        <v>4</v>
      </c>
      <c r="E9" s="134" t="s">
        <v>17</v>
      </c>
      <c r="F9" s="160" t="s">
        <v>485</v>
      </c>
      <c r="G9" s="160"/>
      <c r="H9" s="163"/>
      <c r="I9" s="163"/>
      <c r="J9" s="207"/>
      <c r="K9" s="207"/>
      <c r="L9" s="207"/>
      <c r="M9" s="134" t="s">
        <v>13</v>
      </c>
      <c r="N9" s="134" t="s">
        <v>13</v>
      </c>
      <c r="O9" s="178"/>
      <c r="P9" s="178"/>
      <c r="Q9" s="9">
        <v>0</v>
      </c>
      <c r="R9" s="9">
        <v>1</v>
      </c>
      <c r="S9" s="10" t="s">
        <v>13</v>
      </c>
      <c r="T9" s="8" t="s">
        <v>20</v>
      </c>
    </row>
    <row r="10" spans="1:20" ht="15" hidden="1" customHeight="1" x14ac:dyDescent="0.25">
      <c r="A10" s="7" t="s">
        <v>29</v>
      </c>
      <c r="B10" s="7"/>
      <c r="C10" s="7"/>
      <c r="D10" s="158">
        <v>4</v>
      </c>
      <c r="E10" s="134" t="s">
        <v>17</v>
      </c>
      <c r="F10" s="160" t="s">
        <v>485</v>
      </c>
      <c r="G10" s="160"/>
      <c r="H10" s="163"/>
      <c r="I10" s="163"/>
      <c r="J10" s="207"/>
      <c r="K10" s="207"/>
      <c r="L10" s="207"/>
      <c r="M10" s="134" t="s">
        <v>30</v>
      </c>
      <c r="N10" s="134" t="s">
        <v>30</v>
      </c>
      <c r="O10" s="178"/>
      <c r="P10" s="178"/>
      <c r="Q10" s="9">
        <v>0</v>
      </c>
      <c r="R10" s="9">
        <v>0</v>
      </c>
      <c r="S10" s="10" t="s">
        <v>30</v>
      </c>
      <c r="T10" s="8" t="s">
        <v>20</v>
      </c>
    </row>
    <row r="11" spans="1:20" ht="15" hidden="1" customHeight="1" x14ac:dyDescent="0.25">
      <c r="A11" s="7" t="s">
        <v>31</v>
      </c>
      <c r="B11" s="7"/>
      <c r="C11" s="7"/>
      <c r="D11" s="158">
        <v>4</v>
      </c>
      <c r="E11" s="134" t="s">
        <v>17</v>
      </c>
      <c r="F11" s="160" t="s">
        <v>485</v>
      </c>
      <c r="G11" s="160"/>
      <c r="H11" s="163"/>
      <c r="I11" s="163"/>
      <c r="J11" s="207"/>
      <c r="K11" s="207"/>
      <c r="L11" s="207"/>
      <c r="M11" s="134" t="s">
        <v>26</v>
      </c>
      <c r="N11" s="134" t="s">
        <v>26</v>
      </c>
      <c r="O11" s="178"/>
      <c r="P11" s="178"/>
      <c r="Q11" s="9">
        <v>0</v>
      </c>
      <c r="R11" s="9">
        <v>0</v>
      </c>
      <c r="S11" s="10" t="s">
        <v>26</v>
      </c>
      <c r="T11" s="8" t="s">
        <v>20</v>
      </c>
    </row>
    <row r="12" spans="1:20" ht="15" hidden="1" customHeight="1" x14ac:dyDescent="0.25">
      <c r="A12" s="7" t="s">
        <v>32</v>
      </c>
      <c r="B12" s="7"/>
      <c r="C12" s="7"/>
      <c r="D12" s="158">
        <v>4</v>
      </c>
      <c r="E12" s="134" t="s">
        <v>17</v>
      </c>
      <c r="F12" s="160" t="s">
        <v>485</v>
      </c>
      <c r="G12" s="160"/>
      <c r="H12" s="163"/>
      <c r="I12" s="163"/>
      <c r="J12" s="207"/>
      <c r="K12" s="207"/>
      <c r="L12" s="207"/>
      <c r="M12" s="134" t="s">
        <v>13</v>
      </c>
      <c r="N12" s="134" t="s">
        <v>13</v>
      </c>
      <c r="O12" s="178"/>
      <c r="P12" s="178"/>
      <c r="Q12" s="9">
        <v>0</v>
      </c>
      <c r="R12" s="9">
        <v>0</v>
      </c>
      <c r="S12" s="10" t="s">
        <v>33</v>
      </c>
      <c r="T12" s="8" t="s">
        <v>20</v>
      </c>
    </row>
    <row r="13" spans="1:20" ht="15" hidden="1" customHeight="1" x14ac:dyDescent="0.25">
      <c r="A13" s="2" t="s">
        <v>34</v>
      </c>
      <c r="B13" s="2"/>
      <c r="C13" s="2"/>
      <c r="D13" s="133">
        <v>3</v>
      </c>
      <c r="E13" s="133" t="s">
        <v>35</v>
      </c>
      <c r="F13" s="160" t="s">
        <v>485</v>
      </c>
      <c r="G13" s="160"/>
      <c r="H13" s="161"/>
      <c r="I13" s="161"/>
      <c r="J13" s="206"/>
      <c r="K13" s="206"/>
      <c r="L13" s="206"/>
      <c r="M13" s="2" t="s">
        <v>13</v>
      </c>
      <c r="N13" s="2" t="s">
        <v>36</v>
      </c>
      <c r="O13" s="3"/>
      <c r="P13" s="3"/>
      <c r="Q13" s="5">
        <v>0</v>
      </c>
      <c r="R13" s="5">
        <v>0</v>
      </c>
      <c r="S13" s="4" t="s">
        <v>16</v>
      </c>
      <c r="T13" s="4" t="s">
        <v>17</v>
      </c>
    </row>
    <row r="14" spans="1:20" ht="15" hidden="1" customHeight="1" x14ac:dyDescent="0.25">
      <c r="A14" s="7" t="s">
        <v>37</v>
      </c>
      <c r="B14" s="7"/>
      <c r="C14" s="7"/>
      <c r="D14" s="158">
        <v>4</v>
      </c>
      <c r="E14" s="134" t="s">
        <v>17</v>
      </c>
      <c r="F14" s="160" t="s">
        <v>485</v>
      </c>
      <c r="G14" s="160"/>
      <c r="H14" s="163"/>
      <c r="I14" s="163"/>
      <c r="J14" s="207"/>
      <c r="K14" s="207"/>
      <c r="L14" s="207"/>
      <c r="M14" s="134" t="s">
        <v>36</v>
      </c>
      <c r="N14" s="134" t="s">
        <v>36</v>
      </c>
      <c r="O14" s="178"/>
      <c r="P14" s="178"/>
      <c r="Q14" s="9">
        <v>0</v>
      </c>
      <c r="R14" s="9">
        <v>0</v>
      </c>
      <c r="S14" s="10" t="s">
        <v>36</v>
      </c>
      <c r="T14" s="8" t="s">
        <v>20</v>
      </c>
    </row>
    <row r="15" spans="1:20" ht="15" hidden="1" customHeight="1" x14ac:dyDescent="0.25">
      <c r="A15" s="7" t="s">
        <v>38</v>
      </c>
      <c r="B15" s="7"/>
      <c r="C15" s="7"/>
      <c r="D15" s="158">
        <v>4</v>
      </c>
      <c r="E15" s="134" t="s">
        <v>17</v>
      </c>
      <c r="F15" s="160" t="s">
        <v>485</v>
      </c>
      <c r="G15" s="160"/>
      <c r="H15" s="163"/>
      <c r="I15" s="163"/>
      <c r="J15" s="207"/>
      <c r="K15" s="207"/>
      <c r="L15" s="207"/>
      <c r="M15" s="134" t="s">
        <v>13</v>
      </c>
      <c r="N15" s="134" t="s">
        <v>13</v>
      </c>
      <c r="O15" s="178"/>
      <c r="P15" s="178"/>
      <c r="Q15" s="9">
        <v>0</v>
      </c>
      <c r="R15" s="9">
        <v>0</v>
      </c>
      <c r="S15" s="10" t="s">
        <v>39</v>
      </c>
      <c r="T15" s="8" t="s">
        <v>20</v>
      </c>
    </row>
    <row r="16" spans="1:20" ht="15" hidden="1" customHeight="1" x14ac:dyDescent="0.25">
      <c r="A16" s="2" t="s">
        <v>40</v>
      </c>
      <c r="B16" s="2"/>
      <c r="C16" s="2"/>
      <c r="D16" s="133">
        <v>3</v>
      </c>
      <c r="E16" s="133" t="s">
        <v>17</v>
      </c>
      <c r="F16" s="160" t="s">
        <v>485</v>
      </c>
      <c r="G16" s="160"/>
      <c r="H16" s="161"/>
      <c r="I16" s="161"/>
      <c r="J16" s="206"/>
      <c r="K16" s="206"/>
      <c r="L16" s="206"/>
      <c r="M16" s="2" t="s">
        <v>13</v>
      </c>
      <c r="N16" s="2" t="s">
        <v>13</v>
      </c>
      <c r="O16" s="3"/>
      <c r="P16" s="3"/>
      <c r="Q16" s="5">
        <v>0</v>
      </c>
      <c r="R16" s="5">
        <v>0</v>
      </c>
      <c r="S16" s="4" t="s">
        <v>16</v>
      </c>
      <c r="T16" s="4" t="s">
        <v>17</v>
      </c>
    </row>
    <row r="17" spans="1:20" ht="15" hidden="1" customHeight="1" x14ac:dyDescent="0.25">
      <c r="A17" s="7" t="s">
        <v>41</v>
      </c>
      <c r="B17" s="7"/>
      <c r="C17" s="7"/>
      <c r="D17" s="158">
        <v>4</v>
      </c>
      <c r="E17" s="134" t="s">
        <v>17</v>
      </c>
      <c r="F17" s="160" t="s">
        <v>485</v>
      </c>
      <c r="G17" s="160"/>
      <c r="H17" s="163"/>
      <c r="I17" s="163"/>
      <c r="J17" s="207"/>
      <c r="K17" s="207"/>
      <c r="L17" s="207"/>
      <c r="M17" s="134" t="s">
        <v>13</v>
      </c>
      <c r="N17" s="134" t="s">
        <v>13</v>
      </c>
      <c r="O17" s="178"/>
      <c r="P17" s="178"/>
      <c r="Q17" s="9">
        <v>0</v>
      </c>
      <c r="R17" s="9">
        <v>0</v>
      </c>
      <c r="S17" s="10" t="s">
        <v>42</v>
      </c>
      <c r="T17" s="8" t="s">
        <v>20</v>
      </c>
    </row>
    <row r="18" spans="1:20" ht="15" hidden="1" customHeight="1" x14ac:dyDescent="0.25">
      <c r="A18" s="7" t="s">
        <v>43</v>
      </c>
      <c r="B18" s="7"/>
      <c r="C18" s="7"/>
      <c r="D18" s="158">
        <v>4</v>
      </c>
      <c r="E18" s="134" t="s">
        <v>17</v>
      </c>
      <c r="F18" s="160" t="s">
        <v>485</v>
      </c>
      <c r="G18" s="160"/>
      <c r="H18" s="163"/>
      <c r="I18" s="163"/>
      <c r="J18" s="207"/>
      <c r="K18" s="207"/>
      <c r="L18" s="207"/>
      <c r="M18" s="134" t="s">
        <v>13</v>
      </c>
      <c r="N18" s="134" t="s">
        <v>13</v>
      </c>
      <c r="O18" s="178"/>
      <c r="P18" s="178"/>
      <c r="Q18" s="9">
        <v>0</v>
      </c>
      <c r="R18" s="9">
        <v>0</v>
      </c>
      <c r="S18" s="10" t="s">
        <v>44</v>
      </c>
      <c r="T18" s="8" t="s">
        <v>20</v>
      </c>
    </row>
    <row r="19" spans="1:20" ht="15" hidden="1" customHeight="1" x14ac:dyDescent="0.25">
      <c r="A19" s="7" t="s">
        <v>45</v>
      </c>
      <c r="B19" s="7"/>
      <c r="C19" s="7"/>
      <c r="D19" s="158">
        <v>4</v>
      </c>
      <c r="E19" s="134" t="s">
        <v>17</v>
      </c>
      <c r="F19" s="160" t="s">
        <v>485</v>
      </c>
      <c r="G19" s="160"/>
      <c r="H19" s="163"/>
      <c r="I19" s="163"/>
      <c r="J19" s="207"/>
      <c r="K19" s="207"/>
      <c r="L19" s="207"/>
      <c r="M19" s="134" t="s">
        <v>13</v>
      </c>
      <c r="N19" s="134" t="s">
        <v>13</v>
      </c>
      <c r="O19" s="178"/>
      <c r="P19" s="178"/>
      <c r="Q19" s="9">
        <v>0</v>
      </c>
      <c r="R19" s="9">
        <v>0</v>
      </c>
      <c r="S19" s="10" t="s">
        <v>46</v>
      </c>
      <c r="T19" s="8" t="s">
        <v>20</v>
      </c>
    </row>
    <row r="20" spans="1:20" ht="15" hidden="1" customHeight="1" x14ac:dyDescent="0.25">
      <c r="A20" s="7" t="s">
        <v>47</v>
      </c>
      <c r="B20" s="7"/>
      <c r="C20" s="7"/>
      <c r="D20" s="158">
        <v>4</v>
      </c>
      <c r="E20" s="134" t="s">
        <v>17</v>
      </c>
      <c r="F20" s="160" t="s">
        <v>485</v>
      </c>
      <c r="G20" s="160"/>
      <c r="H20" s="163"/>
      <c r="I20" s="163"/>
      <c r="J20" s="207"/>
      <c r="K20" s="207"/>
      <c r="L20" s="207"/>
      <c r="M20" s="134" t="s">
        <v>13</v>
      </c>
      <c r="N20" s="134" t="s">
        <v>13</v>
      </c>
      <c r="O20" s="178"/>
      <c r="P20" s="178"/>
      <c r="Q20" s="9">
        <v>0</v>
      </c>
      <c r="R20" s="9">
        <v>0</v>
      </c>
      <c r="S20" s="10" t="s">
        <v>33</v>
      </c>
      <c r="T20" s="8" t="s">
        <v>20</v>
      </c>
    </row>
    <row r="21" spans="1:20" ht="15" hidden="1" customHeight="1" x14ac:dyDescent="0.25">
      <c r="A21" s="7" t="s">
        <v>48</v>
      </c>
      <c r="B21" s="7"/>
      <c r="C21" s="7"/>
      <c r="D21" s="158">
        <v>4</v>
      </c>
      <c r="E21" s="134" t="s">
        <v>17</v>
      </c>
      <c r="F21" s="160" t="s">
        <v>485</v>
      </c>
      <c r="G21" s="160"/>
      <c r="H21" s="163"/>
      <c r="I21" s="163"/>
      <c r="J21" s="207"/>
      <c r="K21" s="207"/>
      <c r="L21" s="207"/>
      <c r="M21" s="134" t="s">
        <v>13</v>
      </c>
      <c r="N21" s="134" t="s">
        <v>13</v>
      </c>
      <c r="O21" s="178"/>
      <c r="P21" s="178"/>
      <c r="Q21" s="9">
        <v>0</v>
      </c>
      <c r="R21" s="9">
        <v>0</v>
      </c>
      <c r="S21" s="10" t="s">
        <v>49</v>
      </c>
      <c r="T21" s="8" t="s">
        <v>20</v>
      </c>
    </row>
    <row r="22" spans="1:20" ht="15" hidden="1" customHeight="1" x14ac:dyDescent="0.25">
      <c r="A22" s="7" t="s">
        <v>50</v>
      </c>
      <c r="B22" s="7"/>
      <c r="C22" s="7"/>
      <c r="D22" s="158">
        <v>4</v>
      </c>
      <c r="E22" s="134" t="s">
        <v>17</v>
      </c>
      <c r="F22" s="160" t="s">
        <v>485</v>
      </c>
      <c r="G22" s="160"/>
      <c r="H22" s="163"/>
      <c r="I22" s="163"/>
      <c r="J22" s="207"/>
      <c r="K22" s="207"/>
      <c r="L22" s="207"/>
      <c r="M22" s="134" t="s">
        <v>13</v>
      </c>
      <c r="N22" s="134" t="s">
        <v>13</v>
      </c>
      <c r="O22" s="178"/>
      <c r="P22" s="178"/>
      <c r="Q22" s="9">
        <v>0</v>
      </c>
      <c r="R22" s="9">
        <v>0</v>
      </c>
      <c r="S22" s="10" t="s">
        <v>51</v>
      </c>
      <c r="T22" s="8" t="s">
        <v>20</v>
      </c>
    </row>
    <row r="23" spans="1:20" ht="15" hidden="1" customHeight="1" x14ac:dyDescent="0.25">
      <c r="A23" s="7" t="s">
        <v>52</v>
      </c>
      <c r="B23" s="7"/>
      <c r="C23" s="7"/>
      <c r="D23" s="158">
        <v>4</v>
      </c>
      <c r="E23" s="134" t="s">
        <v>17</v>
      </c>
      <c r="F23" s="160" t="s">
        <v>485</v>
      </c>
      <c r="G23" s="160"/>
      <c r="H23" s="163"/>
      <c r="I23" s="163"/>
      <c r="J23" s="207"/>
      <c r="K23" s="207"/>
      <c r="L23" s="207"/>
      <c r="M23" s="134" t="s">
        <v>13</v>
      </c>
      <c r="N23" s="134" t="s">
        <v>13</v>
      </c>
      <c r="O23" s="178"/>
      <c r="P23" s="178"/>
      <c r="Q23" s="9">
        <v>0</v>
      </c>
      <c r="R23" s="9">
        <v>0</v>
      </c>
      <c r="S23" s="10" t="s">
        <v>53</v>
      </c>
      <c r="T23" s="8" t="s">
        <v>20</v>
      </c>
    </row>
    <row r="24" spans="1:20" ht="15" hidden="1" customHeight="1" x14ac:dyDescent="0.25">
      <c r="A24" s="11" t="s">
        <v>54</v>
      </c>
      <c r="B24" s="11"/>
      <c r="C24" s="11"/>
      <c r="D24" s="133">
        <v>3</v>
      </c>
      <c r="E24" s="211" t="s">
        <v>55</v>
      </c>
      <c r="F24" s="160" t="s">
        <v>485</v>
      </c>
      <c r="G24" s="160"/>
      <c r="H24" s="161"/>
      <c r="I24" s="161"/>
      <c r="J24" s="206"/>
      <c r="K24" s="206"/>
      <c r="L24" s="206"/>
      <c r="M24" s="11" t="s">
        <v>36</v>
      </c>
      <c r="N24" s="11" t="s">
        <v>23</v>
      </c>
      <c r="O24" s="12"/>
      <c r="P24" s="12"/>
      <c r="Q24" s="14">
        <v>0</v>
      </c>
      <c r="R24" s="14">
        <v>0</v>
      </c>
      <c r="S24" s="13" t="s">
        <v>16</v>
      </c>
      <c r="T24" s="13" t="s">
        <v>17</v>
      </c>
    </row>
    <row r="25" spans="1:20" ht="15" hidden="1" customHeight="1" x14ac:dyDescent="0.25">
      <c r="A25" s="15" t="s">
        <v>56</v>
      </c>
      <c r="B25" s="15"/>
      <c r="C25" s="15"/>
      <c r="D25" s="158">
        <v>4</v>
      </c>
      <c r="E25" s="140" t="s">
        <v>17</v>
      </c>
      <c r="F25" s="160" t="s">
        <v>485</v>
      </c>
      <c r="G25" s="160"/>
      <c r="H25" s="163"/>
      <c r="I25" s="163"/>
      <c r="J25" s="207"/>
      <c r="K25" s="207"/>
      <c r="L25" s="207"/>
      <c r="M25" s="140" t="s">
        <v>36</v>
      </c>
      <c r="N25" s="140" t="s">
        <v>36</v>
      </c>
      <c r="O25" s="179"/>
      <c r="P25" s="140" t="s">
        <v>57</v>
      </c>
      <c r="Q25" s="18">
        <v>1</v>
      </c>
      <c r="R25" s="18">
        <v>1</v>
      </c>
      <c r="S25" s="17" t="s">
        <v>16</v>
      </c>
      <c r="T25" s="17" t="s">
        <v>20</v>
      </c>
    </row>
    <row r="26" spans="1:20" ht="15" hidden="1" customHeight="1" x14ac:dyDescent="0.25">
      <c r="A26" s="15" t="s">
        <v>58</v>
      </c>
      <c r="B26" s="15"/>
      <c r="C26" s="15"/>
      <c r="D26" s="158">
        <v>4</v>
      </c>
      <c r="E26" s="140" t="s">
        <v>17</v>
      </c>
      <c r="F26" s="160" t="s">
        <v>485</v>
      </c>
      <c r="G26" s="160"/>
      <c r="H26" s="163"/>
      <c r="I26" s="163"/>
      <c r="J26" s="207"/>
      <c r="K26" s="207"/>
      <c r="L26" s="207"/>
      <c r="M26" s="140" t="s">
        <v>23</v>
      </c>
      <c r="N26" s="140" t="s">
        <v>23</v>
      </c>
      <c r="O26" s="140" t="s">
        <v>59</v>
      </c>
      <c r="P26" s="179"/>
      <c r="Q26" s="19">
        <v>0</v>
      </c>
      <c r="R26" s="19">
        <v>0</v>
      </c>
      <c r="S26" s="20" t="s">
        <v>23</v>
      </c>
      <c r="T26" s="17" t="s">
        <v>20</v>
      </c>
    </row>
    <row r="27" spans="1:20" ht="15" hidden="1" customHeight="1" x14ac:dyDescent="0.25">
      <c r="A27" s="21" t="s">
        <v>60</v>
      </c>
      <c r="B27" s="21"/>
      <c r="C27" s="21"/>
      <c r="D27" s="133">
        <v>2</v>
      </c>
      <c r="E27" s="212" t="s">
        <v>61</v>
      </c>
      <c r="F27" s="160" t="s">
        <v>485</v>
      </c>
      <c r="G27" s="160"/>
      <c r="H27" s="161"/>
      <c r="I27" s="161"/>
      <c r="J27" s="206"/>
      <c r="K27" s="206"/>
      <c r="L27" s="206"/>
      <c r="M27" s="21" t="s">
        <v>13</v>
      </c>
      <c r="N27" s="21" t="s">
        <v>62</v>
      </c>
      <c r="O27" s="22"/>
      <c r="P27" s="22"/>
      <c r="Q27" s="24">
        <v>0.13</v>
      </c>
      <c r="R27" s="24">
        <v>0</v>
      </c>
      <c r="S27" s="23" t="s">
        <v>16</v>
      </c>
      <c r="T27" s="23" t="s">
        <v>17</v>
      </c>
    </row>
    <row r="28" spans="1:20" ht="15" hidden="1" customHeight="1" x14ac:dyDescent="0.25">
      <c r="A28" s="25" t="s">
        <v>63</v>
      </c>
      <c r="B28" s="25"/>
      <c r="C28" s="25"/>
      <c r="D28" s="133">
        <v>3</v>
      </c>
      <c r="E28" s="213" t="s">
        <v>64</v>
      </c>
      <c r="F28" s="160" t="s">
        <v>485</v>
      </c>
      <c r="G28" s="160"/>
      <c r="H28" s="161"/>
      <c r="I28" s="161"/>
      <c r="J28" s="206"/>
      <c r="K28" s="206"/>
      <c r="L28" s="206"/>
      <c r="M28" s="25" t="s">
        <v>13</v>
      </c>
      <c r="N28" s="25" t="s">
        <v>65</v>
      </c>
      <c r="O28" s="26"/>
      <c r="P28" s="26"/>
      <c r="Q28" s="28">
        <v>0.37</v>
      </c>
      <c r="R28" s="28">
        <v>0</v>
      </c>
      <c r="S28" s="27" t="s">
        <v>16</v>
      </c>
      <c r="T28" s="27" t="s">
        <v>17</v>
      </c>
    </row>
    <row r="29" spans="1:20" ht="15" hidden="1" customHeight="1" x14ac:dyDescent="0.25">
      <c r="A29" s="29" t="s">
        <v>66</v>
      </c>
      <c r="B29" s="29"/>
      <c r="C29" s="29"/>
      <c r="D29" s="164">
        <v>4</v>
      </c>
      <c r="E29" s="141" t="s">
        <v>67</v>
      </c>
      <c r="F29" s="160" t="s">
        <v>486</v>
      </c>
      <c r="G29" s="160" t="s">
        <v>494</v>
      </c>
      <c r="H29" s="160">
        <v>15</v>
      </c>
      <c r="I29" s="163" t="s">
        <v>497</v>
      </c>
      <c r="J29" s="205" t="s">
        <v>499</v>
      </c>
      <c r="K29" s="223" t="s">
        <v>500</v>
      </c>
      <c r="L29" s="205"/>
      <c r="M29" s="176" t="s">
        <v>68</v>
      </c>
      <c r="N29" s="176" t="s">
        <v>69</v>
      </c>
      <c r="O29" s="180"/>
      <c r="P29" s="180"/>
      <c r="Q29" s="31">
        <v>1</v>
      </c>
      <c r="R29" s="31">
        <v>1</v>
      </c>
      <c r="S29" s="30" t="s">
        <v>16</v>
      </c>
      <c r="T29" s="30" t="s">
        <v>20</v>
      </c>
    </row>
    <row r="30" spans="1:20" ht="15" hidden="1" customHeight="1" x14ac:dyDescent="0.25">
      <c r="A30" s="29" t="s">
        <v>70</v>
      </c>
      <c r="B30" s="29"/>
      <c r="C30" s="29"/>
      <c r="D30" s="164">
        <v>4</v>
      </c>
      <c r="E30" s="141" t="s">
        <v>67</v>
      </c>
      <c r="F30" s="160" t="s">
        <v>486</v>
      </c>
      <c r="G30" s="160" t="s">
        <v>494</v>
      </c>
      <c r="H30" s="160">
        <v>15</v>
      </c>
      <c r="I30" s="163" t="s">
        <v>497</v>
      </c>
      <c r="J30" s="205" t="s">
        <v>499</v>
      </c>
      <c r="K30" s="223" t="s">
        <v>500</v>
      </c>
      <c r="L30" s="205"/>
      <c r="M30" s="176" t="s">
        <v>68</v>
      </c>
      <c r="N30" s="176" t="s">
        <v>69</v>
      </c>
      <c r="O30" s="180"/>
      <c r="P30" s="176">
        <v>30</v>
      </c>
      <c r="Q30" s="31">
        <v>1</v>
      </c>
      <c r="R30" s="31">
        <v>1</v>
      </c>
      <c r="S30" s="30" t="s">
        <v>16</v>
      </c>
      <c r="T30" s="30" t="s">
        <v>20</v>
      </c>
    </row>
    <row r="31" spans="1:20" ht="15" hidden="1" customHeight="1" x14ac:dyDescent="0.25">
      <c r="A31" s="32" t="s">
        <v>71</v>
      </c>
      <c r="B31" s="32"/>
      <c r="C31" s="32"/>
      <c r="D31" s="164">
        <v>4</v>
      </c>
      <c r="E31" s="142" t="s">
        <v>72</v>
      </c>
      <c r="F31" s="160" t="s">
        <v>486</v>
      </c>
      <c r="G31" s="160" t="s">
        <v>494</v>
      </c>
      <c r="H31" s="160">
        <v>22</v>
      </c>
      <c r="I31" s="224" t="s">
        <v>498</v>
      </c>
      <c r="J31" s="225" t="s">
        <v>499</v>
      </c>
      <c r="K31" s="226" t="s">
        <v>500</v>
      </c>
      <c r="L31" s="225"/>
      <c r="M31" s="142" t="s">
        <v>73</v>
      </c>
      <c r="N31" s="142" t="s">
        <v>65</v>
      </c>
      <c r="O31" s="181"/>
      <c r="P31" s="181"/>
      <c r="Q31" s="34">
        <v>0.72</v>
      </c>
      <c r="R31" s="34">
        <v>0</v>
      </c>
      <c r="S31" s="33" t="s">
        <v>16</v>
      </c>
      <c r="T31" s="33" t="s">
        <v>17</v>
      </c>
    </row>
    <row r="32" spans="1:20" ht="15" hidden="1" customHeight="1" x14ac:dyDescent="0.25">
      <c r="A32" s="35" t="s">
        <v>74</v>
      </c>
      <c r="B32" s="35"/>
      <c r="C32" s="35"/>
      <c r="D32" s="157">
        <v>5</v>
      </c>
      <c r="E32" s="165" t="s">
        <v>72</v>
      </c>
      <c r="F32" s="160" t="s">
        <v>485</v>
      </c>
      <c r="G32" s="160" t="s">
        <v>495</v>
      </c>
      <c r="H32" s="161"/>
      <c r="I32" s="224" t="s">
        <v>498</v>
      </c>
      <c r="J32" s="225">
        <v>1</v>
      </c>
      <c r="K32" s="226" t="s">
        <v>500</v>
      </c>
      <c r="L32" s="227"/>
      <c r="M32" s="165" t="s">
        <v>73</v>
      </c>
      <c r="N32" s="165" t="s">
        <v>65</v>
      </c>
      <c r="O32" s="182"/>
      <c r="P32" s="182"/>
      <c r="Q32" s="37">
        <v>0.72</v>
      </c>
      <c r="R32" s="37">
        <v>0</v>
      </c>
      <c r="S32" s="36" t="s">
        <v>16</v>
      </c>
      <c r="T32" s="36" t="s">
        <v>17</v>
      </c>
    </row>
    <row r="33" spans="1:20" ht="15" hidden="1" customHeight="1" x14ac:dyDescent="0.25">
      <c r="A33" s="29" t="s">
        <v>75</v>
      </c>
      <c r="B33" s="29"/>
      <c r="C33" s="29"/>
      <c r="D33" s="155">
        <v>6</v>
      </c>
      <c r="E33" s="141" t="s">
        <v>67</v>
      </c>
      <c r="F33" s="160" t="s">
        <v>485</v>
      </c>
      <c r="G33" s="160" t="s">
        <v>496</v>
      </c>
      <c r="H33" s="161"/>
      <c r="I33" s="163" t="s">
        <v>497</v>
      </c>
      <c r="J33" s="205">
        <v>0.15</v>
      </c>
      <c r="K33" s="223" t="s">
        <v>500</v>
      </c>
      <c r="L33" s="206"/>
      <c r="M33" s="29" t="s">
        <v>73</v>
      </c>
      <c r="N33" s="29" t="s">
        <v>36</v>
      </c>
      <c r="O33" s="176">
        <v>27</v>
      </c>
      <c r="P33" s="176">
        <v>31</v>
      </c>
      <c r="Q33" s="31">
        <v>1</v>
      </c>
      <c r="R33" s="31">
        <v>1</v>
      </c>
      <c r="S33" s="30" t="s">
        <v>16</v>
      </c>
      <c r="T33" s="30" t="s">
        <v>20</v>
      </c>
    </row>
    <row r="34" spans="1:20" ht="15" hidden="1" customHeight="1" x14ac:dyDescent="0.25">
      <c r="A34" s="29" t="s">
        <v>76</v>
      </c>
      <c r="B34" s="29"/>
      <c r="C34" s="29"/>
      <c r="D34" s="155">
        <v>6</v>
      </c>
      <c r="E34" s="141" t="s">
        <v>77</v>
      </c>
      <c r="F34" s="160" t="s">
        <v>485</v>
      </c>
      <c r="G34" s="160" t="s">
        <v>496</v>
      </c>
      <c r="H34" s="161"/>
      <c r="I34" s="163" t="s">
        <v>497</v>
      </c>
      <c r="J34" s="205">
        <v>0.15</v>
      </c>
      <c r="K34" s="223" t="s">
        <v>500</v>
      </c>
      <c r="L34" s="206"/>
      <c r="M34" s="29" t="s">
        <v>78</v>
      </c>
      <c r="N34" s="29" t="s">
        <v>30</v>
      </c>
      <c r="O34" s="176">
        <v>30</v>
      </c>
      <c r="P34" s="176">
        <v>32</v>
      </c>
      <c r="Q34" s="31">
        <v>1</v>
      </c>
      <c r="R34" s="31">
        <v>1</v>
      </c>
      <c r="S34" s="30" t="s">
        <v>16</v>
      </c>
      <c r="T34" s="30" t="s">
        <v>20</v>
      </c>
    </row>
    <row r="35" spans="1:20" ht="15" hidden="1" customHeight="1" x14ac:dyDescent="0.25">
      <c r="A35" s="29" t="s">
        <v>79</v>
      </c>
      <c r="B35" s="29"/>
      <c r="C35" s="29"/>
      <c r="D35" s="155">
        <v>6</v>
      </c>
      <c r="E35" s="141" t="s">
        <v>27</v>
      </c>
      <c r="F35" s="160" t="s">
        <v>485</v>
      </c>
      <c r="G35" s="160" t="s">
        <v>496</v>
      </c>
      <c r="H35" s="161"/>
      <c r="I35" s="163" t="s">
        <v>497</v>
      </c>
      <c r="J35" s="205">
        <v>0.15</v>
      </c>
      <c r="K35" s="223" t="s">
        <v>500</v>
      </c>
      <c r="L35" s="206"/>
      <c r="M35" s="29" t="s">
        <v>80</v>
      </c>
      <c r="N35" s="29" t="s">
        <v>80</v>
      </c>
      <c r="O35" s="176">
        <v>31</v>
      </c>
      <c r="P35" s="176">
        <v>35</v>
      </c>
      <c r="Q35" s="31">
        <v>1</v>
      </c>
      <c r="R35" s="31">
        <v>1</v>
      </c>
      <c r="S35" s="30" t="s">
        <v>16</v>
      </c>
      <c r="T35" s="30" t="s">
        <v>20</v>
      </c>
    </row>
    <row r="36" spans="1:20" ht="15" hidden="1" customHeight="1" x14ac:dyDescent="0.25">
      <c r="A36" s="38" t="s">
        <v>81</v>
      </c>
      <c r="B36" s="38"/>
      <c r="C36" s="38"/>
      <c r="D36" s="156">
        <v>6</v>
      </c>
      <c r="E36" s="144" t="s">
        <v>82</v>
      </c>
      <c r="F36" s="160" t="s">
        <v>485</v>
      </c>
      <c r="G36" s="160" t="s">
        <v>496</v>
      </c>
      <c r="H36" s="161"/>
      <c r="I36" s="163" t="s">
        <v>497</v>
      </c>
      <c r="J36" s="205">
        <v>0.15</v>
      </c>
      <c r="K36" s="223" t="s">
        <v>500</v>
      </c>
      <c r="L36" s="206"/>
      <c r="M36" s="38" t="s">
        <v>83</v>
      </c>
      <c r="N36" s="38" t="s">
        <v>84</v>
      </c>
      <c r="O36" s="184"/>
      <c r="P36" s="184"/>
      <c r="Q36" s="40">
        <v>0.86</v>
      </c>
      <c r="R36" s="40">
        <v>0</v>
      </c>
      <c r="S36" s="39" t="s">
        <v>16</v>
      </c>
      <c r="T36" s="39" t="s">
        <v>17</v>
      </c>
    </row>
    <row r="37" spans="1:20" ht="15" hidden="1" customHeight="1" x14ac:dyDescent="0.25">
      <c r="A37" s="41" t="s">
        <v>85</v>
      </c>
      <c r="B37" s="41"/>
      <c r="C37" s="41"/>
      <c r="D37" s="133">
        <v>7</v>
      </c>
      <c r="E37" s="166" t="s">
        <v>86</v>
      </c>
      <c r="F37" s="160" t="s">
        <v>485</v>
      </c>
      <c r="G37" s="160"/>
      <c r="H37" s="161"/>
      <c r="I37" s="163" t="s">
        <v>485</v>
      </c>
      <c r="J37" s="206"/>
      <c r="K37" s="206"/>
      <c r="L37" s="206"/>
      <c r="M37" s="41" t="s">
        <v>83</v>
      </c>
      <c r="N37" s="41" t="s">
        <v>87</v>
      </c>
      <c r="O37" s="42"/>
      <c r="P37" s="42"/>
      <c r="Q37" s="44">
        <v>1</v>
      </c>
      <c r="R37" s="44">
        <v>0</v>
      </c>
      <c r="S37" s="43" t="s">
        <v>16</v>
      </c>
      <c r="T37" s="43" t="s">
        <v>17</v>
      </c>
    </row>
    <row r="38" spans="1:20" ht="15" hidden="1" customHeight="1" x14ac:dyDescent="0.25">
      <c r="A38" s="29" t="s">
        <v>88</v>
      </c>
      <c r="B38" s="29"/>
      <c r="C38" s="29"/>
      <c r="D38" s="134">
        <v>8</v>
      </c>
      <c r="E38" s="141" t="s">
        <v>77</v>
      </c>
      <c r="F38" s="160" t="s">
        <v>485</v>
      </c>
      <c r="G38" s="160"/>
      <c r="H38" s="161"/>
      <c r="I38" s="163" t="s">
        <v>485</v>
      </c>
      <c r="J38" s="206"/>
      <c r="K38" s="206"/>
      <c r="L38" s="206"/>
      <c r="M38" s="29" t="s">
        <v>83</v>
      </c>
      <c r="N38" s="29" t="s">
        <v>89</v>
      </c>
      <c r="O38" s="29">
        <v>32</v>
      </c>
      <c r="P38" s="29">
        <v>36</v>
      </c>
      <c r="Q38" s="31">
        <v>1</v>
      </c>
      <c r="R38" s="31">
        <v>1</v>
      </c>
      <c r="S38" s="30" t="s">
        <v>16</v>
      </c>
      <c r="T38" s="30" t="s">
        <v>20</v>
      </c>
    </row>
    <row r="39" spans="1:20" ht="15" hidden="1" customHeight="1" x14ac:dyDescent="0.25">
      <c r="A39" s="29" t="s">
        <v>90</v>
      </c>
      <c r="B39" s="29"/>
      <c r="C39" s="29"/>
      <c r="D39" s="134">
        <v>8</v>
      </c>
      <c r="E39" s="141" t="s">
        <v>67</v>
      </c>
      <c r="F39" s="160" t="s">
        <v>485</v>
      </c>
      <c r="G39" s="160"/>
      <c r="H39" s="161"/>
      <c r="I39" s="163" t="s">
        <v>485</v>
      </c>
      <c r="J39" s="206"/>
      <c r="K39" s="206"/>
      <c r="L39" s="206"/>
      <c r="M39" s="29" t="s">
        <v>91</v>
      </c>
      <c r="N39" s="29" t="s">
        <v>92</v>
      </c>
      <c r="O39" s="29">
        <v>35</v>
      </c>
      <c r="P39" s="29">
        <v>37</v>
      </c>
      <c r="Q39" s="31">
        <v>1</v>
      </c>
      <c r="R39" s="31">
        <v>1</v>
      </c>
      <c r="S39" s="30" t="s">
        <v>16</v>
      </c>
      <c r="T39" s="30" t="s">
        <v>20</v>
      </c>
    </row>
    <row r="40" spans="1:20" ht="15" hidden="1" customHeight="1" x14ac:dyDescent="0.25">
      <c r="A40" s="29" t="s">
        <v>93</v>
      </c>
      <c r="B40" s="29"/>
      <c r="C40" s="29"/>
      <c r="D40" s="134">
        <v>8</v>
      </c>
      <c r="E40" s="141" t="s">
        <v>67</v>
      </c>
      <c r="F40" s="160" t="s">
        <v>485</v>
      </c>
      <c r="G40" s="160"/>
      <c r="H40" s="161"/>
      <c r="I40" s="163" t="s">
        <v>485</v>
      </c>
      <c r="J40" s="206"/>
      <c r="K40" s="206"/>
      <c r="L40" s="206"/>
      <c r="M40" s="29" t="s">
        <v>94</v>
      </c>
      <c r="N40" s="29" t="s">
        <v>95</v>
      </c>
      <c r="O40" s="29">
        <v>36</v>
      </c>
      <c r="P40" s="29">
        <v>38</v>
      </c>
      <c r="Q40" s="31">
        <v>1</v>
      </c>
      <c r="R40" s="31">
        <v>1</v>
      </c>
      <c r="S40" s="30" t="s">
        <v>16</v>
      </c>
      <c r="T40" s="30" t="s">
        <v>20</v>
      </c>
    </row>
    <row r="41" spans="1:20" ht="15" hidden="1" customHeight="1" x14ac:dyDescent="0.25">
      <c r="A41" s="29" t="s">
        <v>96</v>
      </c>
      <c r="B41" s="29"/>
      <c r="C41" s="29"/>
      <c r="D41" s="134">
        <v>8</v>
      </c>
      <c r="E41" s="176" t="s">
        <v>97</v>
      </c>
      <c r="F41" s="160" t="s">
        <v>485</v>
      </c>
      <c r="G41" s="160"/>
      <c r="H41" s="161"/>
      <c r="I41" s="163" t="s">
        <v>485</v>
      </c>
      <c r="J41" s="206"/>
      <c r="K41" s="206"/>
      <c r="L41" s="206"/>
      <c r="M41" s="29" t="s">
        <v>98</v>
      </c>
      <c r="N41" s="29" t="s">
        <v>99</v>
      </c>
      <c r="O41" s="29">
        <v>37</v>
      </c>
      <c r="P41" s="29">
        <v>39</v>
      </c>
      <c r="Q41" s="31">
        <v>1</v>
      </c>
      <c r="R41" s="31">
        <v>1</v>
      </c>
      <c r="S41" s="30" t="s">
        <v>16</v>
      </c>
      <c r="T41" s="30" t="s">
        <v>20</v>
      </c>
    </row>
    <row r="42" spans="1:20" ht="15" hidden="1" customHeight="1" x14ac:dyDescent="0.25">
      <c r="A42" s="29" t="s">
        <v>100</v>
      </c>
      <c r="B42" s="29"/>
      <c r="C42" s="29"/>
      <c r="D42" s="134">
        <v>8</v>
      </c>
      <c r="E42" s="176" t="s">
        <v>27</v>
      </c>
      <c r="F42" s="160" t="s">
        <v>485</v>
      </c>
      <c r="G42" s="160"/>
      <c r="H42" s="161"/>
      <c r="I42" s="163" t="s">
        <v>485</v>
      </c>
      <c r="J42" s="206"/>
      <c r="K42" s="206"/>
      <c r="L42" s="206"/>
      <c r="M42" s="29" t="s">
        <v>101</v>
      </c>
      <c r="N42" s="29" t="s">
        <v>101</v>
      </c>
      <c r="O42" s="29">
        <v>38</v>
      </c>
      <c r="P42" s="29">
        <v>40</v>
      </c>
      <c r="Q42" s="31">
        <v>1</v>
      </c>
      <c r="R42" s="31">
        <v>1</v>
      </c>
      <c r="S42" s="30" t="s">
        <v>16</v>
      </c>
      <c r="T42" s="30" t="s">
        <v>20</v>
      </c>
    </row>
    <row r="43" spans="1:20" ht="15" hidden="1" customHeight="1" x14ac:dyDescent="0.25">
      <c r="A43" s="29" t="s">
        <v>102</v>
      </c>
      <c r="B43" s="29"/>
      <c r="C43" s="29"/>
      <c r="D43" s="134">
        <v>8</v>
      </c>
      <c r="E43" s="176" t="s">
        <v>27</v>
      </c>
      <c r="F43" s="160" t="s">
        <v>485</v>
      </c>
      <c r="G43" s="160"/>
      <c r="H43" s="161"/>
      <c r="I43" s="163" t="s">
        <v>485</v>
      </c>
      <c r="J43" s="206"/>
      <c r="K43" s="206"/>
      <c r="L43" s="206"/>
      <c r="M43" s="29" t="s">
        <v>87</v>
      </c>
      <c r="N43" s="29" t="s">
        <v>87</v>
      </c>
      <c r="O43" s="29">
        <v>39</v>
      </c>
      <c r="P43" s="29">
        <v>41</v>
      </c>
      <c r="Q43" s="31">
        <v>1</v>
      </c>
      <c r="R43" s="31">
        <v>1</v>
      </c>
      <c r="S43" s="30" t="s">
        <v>16</v>
      </c>
      <c r="T43" s="30" t="s">
        <v>20</v>
      </c>
    </row>
    <row r="44" spans="1:20" ht="15" hidden="1" customHeight="1" x14ac:dyDescent="0.25">
      <c r="A44" s="45" t="s">
        <v>103</v>
      </c>
      <c r="B44" s="45"/>
      <c r="C44" s="45"/>
      <c r="D44" s="134">
        <v>7</v>
      </c>
      <c r="E44" s="170" t="s">
        <v>104</v>
      </c>
      <c r="F44" s="160" t="s">
        <v>485</v>
      </c>
      <c r="G44" s="160"/>
      <c r="H44" s="161"/>
      <c r="I44" s="163" t="s">
        <v>485</v>
      </c>
      <c r="J44" s="206"/>
      <c r="K44" s="206"/>
      <c r="L44" s="206"/>
      <c r="M44" s="45" t="s">
        <v>26</v>
      </c>
      <c r="N44" s="45" t="s">
        <v>105</v>
      </c>
      <c r="O44" s="45">
        <v>40</v>
      </c>
      <c r="P44" s="45">
        <v>42</v>
      </c>
      <c r="Q44" s="47">
        <v>1</v>
      </c>
      <c r="R44" s="47">
        <v>1</v>
      </c>
      <c r="S44" s="46" t="s">
        <v>16</v>
      </c>
      <c r="T44" s="46" t="s">
        <v>20</v>
      </c>
    </row>
    <row r="45" spans="1:20" ht="15" hidden="1" customHeight="1" x14ac:dyDescent="0.25">
      <c r="A45" s="45" t="s">
        <v>106</v>
      </c>
      <c r="B45" s="45"/>
      <c r="C45" s="45"/>
      <c r="D45" s="134">
        <v>7</v>
      </c>
      <c r="E45" s="214" t="s">
        <v>77</v>
      </c>
      <c r="F45" s="160" t="s">
        <v>485</v>
      </c>
      <c r="G45" s="160"/>
      <c r="H45" s="161"/>
      <c r="I45" s="163" t="s">
        <v>485</v>
      </c>
      <c r="J45" s="206"/>
      <c r="K45" s="206"/>
      <c r="L45" s="206"/>
      <c r="M45" s="45" t="s">
        <v>107</v>
      </c>
      <c r="N45" s="45" t="s">
        <v>108</v>
      </c>
      <c r="O45" s="45">
        <v>41</v>
      </c>
      <c r="P45" s="45">
        <v>44</v>
      </c>
      <c r="Q45" s="47">
        <v>1</v>
      </c>
      <c r="R45" s="47">
        <v>1</v>
      </c>
      <c r="S45" s="46" t="s">
        <v>16</v>
      </c>
      <c r="T45" s="46" t="s">
        <v>20</v>
      </c>
    </row>
    <row r="46" spans="1:20" ht="15" hidden="1" customHeight="1" x14ac:dyDescent="0.25">
      <c r="A46" s="41" t="s">
        <v>109</v>
      </c>
      <c r="B46" s="41"/>
      <c r="C46" s="41"/>
      <c r="D46" s="133">
        <v>7</v>
      </c>
      <c r="E46" s="166" t="s">
        <v>77</v>
      </c>
      <c r="F46" s="160" t="s">
        <v>485</v>
      </c>
      <c r="G46" s="160"/>
      <c r="H46" s="161"/>
      <c r="I46" s="163" t="s">
        <v>485</v>
      </c>
      <c r="J46" s="206"/>
      <c r="K46" s="206"/>
      <c r="L46" s="206"/>
      <c r="M46" s="45" t="s">
        <v>108</v>
      </c>
      <c r="N46" s="45" t="s">
        <v>110</v>
      </c>
      <c r="O46" s="42"/>
      <c r="P46" s="42"/>
      <c r="Q46" s="48">
        <v>1</v>
      </c>
      <c r="R46" s="48">
        <v>0</v>
      </c>
      <c r="S46" s="46" t="s">
        <v>16</v>
      </c>
      <c r="T46" s="46" t="s">
        <v>17</v>
      </c>
    </row>
    <row r="47" spans="1:20" ht="15" hidden="1" customHeight="1" x14ac:dyDescent="0.25">
      <c r="A47" s="29" t="s">
        <v>111</v>
      </c>
      <c r="B47" s="29"/>
      <c r="C47" s="29"/>
      <c r="D47" s="134">
        <v>8</v>
      </c>
      <c r="E47" s="141" t="s">
        <v>17</v>
      </c>
      <c r="F47" s="160" t="s">
        <v>485</v>
      </c>
      <c r="G47" s="160"/>
      <c r="H47" s="161"/>
      <c r="I47" s="163" t="s">
        <v>485</v>
      </c>
      <c r="J47" s="206"/>
      <c r="K47" s="206"/>
      <c r="L47" s="206"/>
      <c r="M47" s="29" t="s">
        <v>108</v>
      </c>
      <c r="N47" s="29" t="s">
        <v>108</v>
      </c>
      <c r="O47" s="29">
        <v>42</v>
      </c>
      <c r="P47" s="29">
        <v>45</v>
      </c>
      <c r="Q47" s="31">
        <v>1</v>
      </c>
      <c r="R47" s="31">
        <v>1</v>
      </c>
      <c r="S47" s="30" t="s">
        <v>16</v>
      </c>
      <c r="T47" s="30" t="s">
        <v>20</v>
      </c>
    </row>
    <row r="48" spans="1:20" ht="15" hidden="1" customHeight="1" x14ac:dyDescent="0.25">
      <c r="A48" s="29" t="s">
        <v>112</v>
      </c>
      <c r="B48" s="29"/>
      <c r="C48" s="29"/>
      <c r="D48" s="134">
        <v>8</v>
      </c>
      <c r="E48" s="176" t="s">
        <v>27</v>
      </c>
      <c r="F48" s="160" t="s">
        <v>485</v>
      </c>
      <c r="G48" s="160"/>
      <c r="H48" s="161"/>
      <c r="I48" s="163" t="s">
        <v>485</v>
      </c>
      <c r="J48" s="206"/>
      <c r="K48" s="206"/>
      <c r="L48" s="206"/>
      <c r="M48" s="29" t="s">
        <v>113</v>
      </c>
      <c r="N48" s="29" t="s">
        <v>113</v>
      </c>
      <c r="O48" s="29">
        <v>44</v>
      </c>
      <c r="P48" s="29">
        <v>46</v>
      </c>
      <c r="Q48" s="31">
        <v>1</v>
      </c>
      <c r="R48" s="31">
        <v>1</v>
      </c>
      <c r="S48" s="30" t="s">
        <v>16</v>
      </c>
      <c r="T48" s="30" t="s">
        <v>20</v>
      </c>
    </row>
    <row r="49" spans="1:20" ht="15" hidden="1" customHeight="1" x14ac:dyDescent="0.25">
      <c r="A49" s="29" t="s">
        <v>114</v>
      </c>
      <c r="B49" s="29"/>
      <c r="C49" s="29"/>
      <c r="D49" s="134">
        <v>8</v>
      </c>
      <c r="E49" s="214" t="s">
        <v>27</v>
      </c>
      <c r="F49" s="160" t="s">
        <v>485</v>
      </c>
      <c r="G49" s="160"/>
      <c r="H49" s="161"/>
      <c r="I49" s="163" t="s">
        <v>485</v>
      </c>
      <c r="J49" s="206"/>
      <c r="K49" s="206"/>
      <c r="L49" s="206"/>
      <c r="M49" s="29" t="s">
        <v>110</v>
      </c>
      <c r="N49" s="29" t="s">
        <v>110</v>
      </c>
      <c r="O49" s="29">
        <v>45</v>
      </c>
      <c r="P49" s="29">
        <v>47</v>
      </c>
      <c r="Q49" s="31">
        <v>1</v>
      </c>
      <c r="R49" s="31">
        <v>1</v>
      </c>
      <c r="S49" s="30" t="s">
        <v>16</v>
      </c>
      <c r="T49" s="30" t="s">
        <v>20</v>
      </c>
    </row>
    <row r="50" spans="1:20" ht="15" hidden="1" customHeight="1" x14ac:dyDescent="0.25">
      <c r="A50" s="29" t="s">
        <v>115</v>
      </c>
      <c r="B50" s="29"/>
      <c r="C50" s="29"/>
      <c r="D50" s="134">
        <v>8</v>
      </c>
      <c r="E50" s="141" t="s">
        <v>17</v>
      </c>
      <c r="F50" s="160" t="s">
        <v>485</v>
      </c>
      <c r="G50" s="160"/>
      <c r="H50" s="161"/>
      <c r="I50" s="163" t="s">
        <v>485</v>
      </c>
      <c r="J50" s="206"/>
      <c r="K50" s="206"/>
      <c r="L50" s="206"/>
      <c r="M50" s="29" t="s">
        <v>110</v>
      </c>
      <c r="N50" s="29" t="s">
        <v>110</v>
      </c>
      <c r="O50" s="29">
        <v>46</v>
      </c>
      <c r="P50" s="29">
        <v>48</v>
      </c>
      <c r="Q50" s="31">
        <v>1</v>
      </c>
      <c r="R50" s="31">
        <v>1</v>
      </c>
      <c r="S50" s="30" t="s">
        <v>16</v>
      </c>
      <c r="T50" s="30" t="s">
        <v>20</v>
      </c>
    </row>
    <row r="51" spans="1:20" ht="15" hidden="1" customHeight="1" x14ac:dyDescent="0.25">
      <c r="A51" s="45" t="s">
        <v>116</v>
      </c>
      <c r="B51" s="45"/>
      <c r="C51" s="45"/>
      <c r="D51" s="134">
        <v>7</v>
      </c>
      <c r="E51" s="214" t="s">
        <v>117</v>
      </c>
      <c r="F51" s="160" t="s">
        <v>485</v>
      </c>
      <c r="G51" s="160"/>
      <c r="H51" s="161"/>
      <c r="I51" s="163" t="s">
        <v>485</v>
      </c>
      <c r="J51" s="206"/>
      <c r="K51" s="206"/>
      <c r="L51" s="206"/>
      <c r="M51" s="45" t="s">
        <v>118</v>
      </c>
      <c r="N51" s="45" t="s">
        <v>118</v>
      </c>
      <c r="O51" s="45">
        <v>47</v>
      </c>
      <c r="P51" s="45">
        <v>49</v>
      </c>
      <c r="Q51" s="47">
        <v>1</v>
      </c>
      <c r="R51" s="47">
        <v>1</v>
      </c>
      <c r="S51" s="46" t="s">
        <v>16</v>
      </c>
      <c r="T51" s="46" t="s">
        <v>20</v>
      </c>
    </row>
    <row r="52" spans="1:20" ht="15" hidden="1" customHeight="1" x14ac:dyDescent="0.25">
      <c r="A52" s="45" t="s">
        <v>119</v>
      </c>
      <c r="B52" s="45"/>
      <c r="C52" s="45"/>
      <c r="D52" s="134">
        <v>7</v>
      </c>
      <c r="E52" s="135" t="s">
        <v>120</v>
      </c>
      <c r="F52" s="160" t="s">
        <v>485</v>
      </c>
      <c r="G52" s="160"/>
      <c r="H52" s="161"/>
      <c r="I52" s="163" t="s">
        <v>485</v>
      </c>
      <c r="J52" s="206"/>
      <c r="K52" s="206"/>
      <c r="L52" s="206"/>
      <c r="M52" s="45" t="s">
        <v>118</v>
      </c>
      <c r="N52" s="45" t="s">
        <v>121</v>
      </c>
      <c r="O52" s="45">
        <v>48</v>
      </c>
      <c r="P52" s="45">
        <v>50</v>
      </c>
      <c r="Q52" s="49">
        <v>0.5</v>
      </c>
      <c r="R52" s="49">
        <v>0.5</v>
      </c>
      <c r="S52" s="46" t="s">
        <v>16</v>
      </c>
      <c r="T52" s="46" t="s">
        <v>20</v>
      </c>
    </row>
    <row r="53" spans="1:20" ht="15" hidden="1" customHeight="1" x14ac:dyDescent="0.25">
      <c r="A53" s="45" t="s">
        <v>122</v>
      </c>
      <c r="B53" s="45"/>
      <c r="C53" s="45"/>
      <c r="D53" s="134">
        <v>7</v>
      </c>
      <c r="E53" s="135" t="s">
        <v>123</v>
      </c>
      <c r="F53" s="160" t="s">
        <v>485</v>
      </c>
      <c r="G53" s="160"/>
      <c r="H53" s="161"/>
      <c r="I53" s="163" t="s">
        <v>485</v>
      </c>
      <c r="J53" s="206"/>
      <c r="K53" s="206"/>
      <c r="L53" s="206"/>
      <c r="M53" s="45" t="s">
        <v>121</v>
      </c>
      <c r="N53" s="45" t="s">
        <v>84</v>
      </c>
      <c r="O53" s="45">
        <v>49</v>
      </c>
      <c r="P53" s="45" t="s">
        <v>124</v>
      </c>
      <c r="Q53" s="49">
        <v>0</v>
      </c>
      <c r="R53" s="49">
        <v>0</v>
      </c>
      <c r="S53" s="46" t="s">
        <v>16</v>
      </c>
      <c r="T53" s="46" t="s">
        <v>20</v>
      </c>
    </row>
    <row r="54" spans="1:20" ht="15" hidden="1" customHeight="1" x14ac:dyDescent="0.25">
      <c r="A54" s="38" t="s">
        <v>125</v>
      </c>
      <c r="B54" s="38"/>
      <c r="C54" s="38"/>
      <c r="D54" s="156">
        <v>6</v>
      </c>
      <c r="E54" s="144" t="s">
        <v>126</v>
      </c>
      <c r="F54" s="160" t="s">
        <v>485</v>
      </c>
      <c r="G54" s="160" t="s">
        <v>496</v>
      </c>
      <c r="H54" s="161"/>
      <c r="I54" s="163" t="s">
        <v>497</v>
      </c>
      <c r="J54" s="205">
        <v>0.15</v>
      </c>
      <c r="K54" s="223" t="s">
        <v>500</v>
      </c>
      <c r="L54" s="206"/>
      <c r="M54" s="38" t="s">
        <v>84</v>
      </c>
      <c r="N54" s="38" t="s">
        <v>127</v>
      </c>
      <c r="O54" s="184"/>
      <c r="P54" s="184"/>
      <c r="Q54" s="40">
        <v>0.86</v>
      </c>
      <c r="R54" s="40">
        <v>0</v>
      </c>
      <c r="S54" s="39" t="s">
        <v>16</v>
      </c>
      <c r="T54" s="39" t="s">
        <v>17</v>
      </c>
    </row>
    <row r="55" spans="1:20" ht="15" hidden="1" customHeight="1" x14ac:dyDescent="0.25">
      <c r="A55" s="29" t="s">
        <v>128</v>
      </c>
      <c r="B55" s="29"/>
      <c r="C55" s="29"/>
      <c r="D55" s="134">
        <v>7</v>
      </c>
      <c r="E55" s="214" t="s">
        <v>123</v>
      </c>
      <c r="F55" s="160" t="s">
        <v>485</v>
      </c>
      <c r="G55" s="160"/>
      <c r="H55" s="161"/>
      <c r="I55" s="163" t="s">
        <v>485</v>
      </c>
      <c r="J55" s="206"/>
      <c r="K55" s="206"/>
      <c r="L55" s="206"/>
      <c r="M55" s="29" t="s">
        <v>84</v>
      </c>
      <c r="N55" s="29" t="s">
        <v>129</v>
      </c>
      <c r="O55" s="29">
        <v>50</v>
      </c>
      <c r="P55" s="29">
        <v>54</v>
      </c>
      <c r="Q55" s="31">
        <v>1</v>
      </c>
      <c r="R55" s="31">
        <v>1</v>
      </c>
      <c r="S55" s="30" t="s">
        <v>16</v>
      </c>
      <c r="T55" s="30" t="s">
        <v>20</v>
      </c>
    </row>
    <row r="56" spans="1:20" ht="15" hidden="1" customHeight="1" x14ac:dyDescent="0.25">
      <c r="A56" s="41" t="s">
        <v>85</v>
      </c>
      <c r="B56" s="41"/>
      <c r="C56" s="41"/>
      <c r="D56" s="133">
        <v>7</v>
      </c>
      <c r="E56" s="166" t="s">
        <v>120</v>
      </c>
      <c r="F56" s="160" t="s">
        <v>485</v>
      </c>
      <c r="G56" s="160"/>
      <c r="H56" s="161"/>
      <c r="I56" s="163" t="s">
        <v>485</v>
      </c>
      <c r="J56" s="206"/>
      <c r="K56" s="206"/>
      <c r="L56" s="206"/>
      <c r="M56" s="41" t="s">
        <v>129</v>
      </c>
      <c r="N56" s="41" t="s">
        <v>130</v>
      </c>
      <c r="O56" s="41">
        <v>50</v>
      </c>
      <c r="P56" s="42"/>
      <c r="Q56" s="139">
        <v>1</v>
      </c>
      <c r="R56" s="44">
        <v>0</v>
      </c>
      <c r="S56" s="43" t="s">
        <v>16</v>
      </c>
      <c r="T56" s="43" t="s">
        <v>17</v>
      </c>
    </row>
    <row r="57" spans="1:20" ht="15" hidden="1" customHeight="1" x14ac:dyDescent="0.25">
      <c r="A57" s="29" t="s">
        <v>90</v>
      </c>
      <c r="B57" s="29"/>
      <c r="C57" s="29"/>
      <c r="D57" s="134">
        <v>8</v>
      </c>
      <c r="E57" s="214" t="s">
        <v>77</v>
      </c>
      <c r="F57" s="160" t="s">
        <v>485</v>
      </c>
      <c r="G57" s="160"/>
      <c r="H57" s="161"/>
      <c r="I57" s="163" t="s">
        <v>485</v>
      </c>
      <c r="J57" s="206"/>
      <c r="K57" s="206"/>
      <c r="L57" s="206"/>
      <c r="M57" s="29" t="s">
        <v>129</v>
      </c>
      <c r="N57" s="29" t="s">
        <v>131</v>
      </c>
      <c r="O57" s="29">
        <v>52</v>
      </c>
      <c r="P57" s="29">
        <v>55</v>
      </c>
      <c r="Q57" s="31">
        <v>1</v>
      </c>
      <c r="R57" s="31">
        <v>1</v>
      </c>
      <c r="S57" s="30" t="s">
        <v>16</v>
      </c>
      <c r="T57" s="30" t="s">
        <v>20</v>
      </c>
    </row>
    <row r="58" spans="1:20" ht="15" hidden="1" customHeight="1" x14ac:dyDescent="0.25">
      <c r="A58" s="29" t="s">
        <v>132</v>
      </c>
      <c r="B58" s="29"/>
      <c r="C58" s="29"/>
      <c r="D58" s="134">
        <v>8</v>
      </c>
      <c r="E58" s="176" t="s">
        <v>27</v>
      </c>
      <c r="F58" s="160" t="s">
        <v>485</v>
      </c>
      <c r="G58" s="160"/>
      <c r="H58" s="161"/>
      <c r="I58" s="163" t="s">
        <v>485</v>
      </c>
      <c r="J58" s="206"/>
      <c r="K58" s="206"/>
      <c r="L58" s="206"/>
      <c r="M58" s="29" t="s">
        <v>131</v>
      </c>
      <c r="N58" s="29" t="s">
        <v>133</v>
      </c>
      <c r="O58" s="29">
        <v>54</v>
      </c>
      <c r="P58" s="29">
        <v>56</v>
      </c>
      <c r="Q58" s="31">
        <v>1</v>
      </c>
      <c r="R58" s="31">
        <v>1</v>
      </c>
      <c r="S58" s="30" t="s">
        <v>16</v>
      </c>
      <c r="T58" s="30" t="s">
        <v>20</v>
      </c>
    </row>
    <row r="59" spans="1:20" ht="15" hidden="1" customHeight="1" x14ac:dyDescent="0.25">
      <c r="A59" s="29" t="s">
        <v>96</v>
      </c>
      <c r="B59" s="29"/>
      <c r="C59" s="29"/>
      <c r="D59" s="134">
        <v>8</v>
      </c>
      <c r="E59" s="176" t="s">
        <v>77</v>
      </c>
      <c r="F59" s="160" t="s">
        <v>485</v>
      </c>
      <c r="G59" s="160"/>
      <c r="H59" s="161"/>
      <c r="I59" s="163" t="s">
        <v>485</v>
      </c>
      <c r="J59" s="206"/>
      <c r="K59" s="206"/>
      <c r="L59" s="206"/>
      <c r="M59" s="29" t="s">
        <v>133</v>
      </c>
      <c r="N59" s="29" t="s">
        <v>134</v>
      </c>
      <c r="O59" s="29">
        <v>55</v>
      </c>
      <c r="P59" s="29">
        <v>57</v>
      </c>
      <c r="Q59" s="31">
        <v>1</v>
      </c>
      <c r="R59" s="31">
        <v>1</v>
      </c>
      <c r="S59" s="30" t="s">
        <v>16</v>
      </c>
      <c r="T59" s="30" t="s">
        <v>20</v>
      </c>
    </row>
    <row r="60" spans="1:20" ht="15" hidden="1" customHeight="1" x14ac:dyDescent="0.25">
      <c r="A60" s="29" t="s">
        <v>100</v>
      </c>
      <c r="B60" s="29"/>
      <c r="C60" s="29"/>
      <c r="D60" s="134">
        <v>8</v>
      </c>
      <c r="E60" s="176" t="s">
        <v>27</v>
      </c>
      <c r="F60" s="160" t="s">
        <v>485</v>
      </c>
      <c r="G60" s="160"/>
      <c r="H60" s="161"/>
      <c r="I60" s="163" t="s">
        <v>485</v>
      </c>
      <c r="J60" s="206"/>
      <c r="K60" s="206"/>
      <c r="L60" s="206"/>
      <c r="M60" s="29" t="s">
        <v>134</v>
      </c>
      <c r="N60" s="29" t="s">
        <v>130</v>
      </c>
      <c r="O60" s="29">
        <v>56</v>
      </c>
      <c r="P60" s="29">
        <v>58</v>
      </c>
      <c r="Q60" s="31">
        <v>1</v>
      </c>
      <c r="R60" s="31">
        <v>1</v>
      </c>
      <c r="S60" s="30" t="s">
        <v>16</v>
      </c>
      <c r="T60" s="30" t="s">
        <v>20</v>
      </c>
    </row>
    <row r="61" spans="1:20" ht="15" hidden="1" customHeight="1" x14ac:dyDescent="0.25">
      <c r="A61" s="29" t="s">
        <v>102</v>
      </c>
      <c r="B61" s="29"/>
      <c r="C61" s="29"/>
      <c r="D61" s="134">
        <v>8</v>
      </c>
      <c r="E61" s="215" t="s">
        <v>17</v>
      </c>
      <c r="F61" s="160" t="s">
        <v>485</v>
      </c>
      <c r="G61" s="160"/>
      <c r="H61" s="161"/>
      <c r="I61" s="163" t="s">
        <v>485</v>
      </c>
      <c r="J61" s="206"/>
      <c r="K61" s="206"/>
      <c r="L61" s="206"/>
      <c r="M61" s="29" t="s">
        <v>130</v>
      </c>
      <c r="N61" s="29" t="s">
        <v>130</v>
      </c>
      <c r="O61" s="29">
        <v>57</v>
      </c>
      <c r="P61" s="29">
        <v>59</v>
      </c>
      <c r="Q61" s="31">
        <v>1</v>
      </c>
      <c r="R61" s="31">
        <v>1</v>
      </c>
      <c r="S61" s="30" t="s">
        <v>16</v>
      </c>
      <c r="T61" s="30" t="s">
        <v>20</v>
      </c>
    </row>
    <row r="62" spans="1:20" ht="15" hidden="1" customHeight="1" x14ac:dyDescent="0.25">
      <c r="A62" s="45" t="s">
        <v>103</v>
      </c>
      <c r="B62" s="45"/>
      <c r="C62" s="45"/>
      <c r="D62" s="134">
        <v>7</v>
      </c>
      <c r="E62" s="135" t="s">
        <v>67</v>
      </c>
      <c r="F62" s="160" t="s">
        <v>485</v>
      </c>
      <c r="G62" s="160"/>
      <c r="H62" s="161"/>
      <c r="I62" s="163" t="s">
        <v>485</v>
      </c>
      <c r="J62" s="206"/>
      <c r="K62" s="206"/>
      <c r="L62" s="206"/>
      <c r="M62" s="45" t="s">
        <v>130</v>
      </c>
      <c r="N62" s="45" t="s">
        <v>135</v>
      </c>
      <c r="O62" s="45">
        <v>58</v>
      </c>
      <c r="P62" s="45">
        <v>60</v>
      </c>
      <c r="Q62" s="47">
        <v>1</v>
      </c>
      <c r="R62" s="47">
        <v>1</v>
      </c>
      <c r="S62" s="46" t="s">
        <v>16</v>
      </c>
      <c r="T62" s="46" t="s">
        <v>20</v>
      </c>
    </row>
    <row r="63" spans="1:20" ht="15" hidden="1" customHeight="1" x14ac:dyDescent="0.25">
      <c r="A63" s="45" t="s">
        <v>106</v>
      </c>
      <c r="B63" s="45"/>
      <c r="C63" s="45"/>
      <c r="D63" s="134">
        <v>7</v>
      </c>
      <c r="E63" s="135" t="s">
        <v>27</v>
      </c>
      <c r="F63" s="160" t="s">
        <v>485</v>
      </c>
      <c r="G63" s="160"/>
      <c r="H63" s="161"/>
      <c r="I63" s="163" t="s">
        <v>485</v>
      </c>
      <c r="J63" s="206"/>
      <c r="K63" s="206"/>
      <c r="L63" s="206"/>
      <c r="M63" s="45" t="s">
        <v>135</v>
      </c>
      <c r="N63" s="45" t="s">
        <v>136</v>
      </c>
      <c r="O63" s="45">
        <v>59</v>
      </c>
      <c r="P63" s="45" t="s">
        <v>137</v>
      </c>
      <c r="Q63" s="47">
        <v>1</v>
      </c>
      <c r="R63" s="47">
        <v>1</v>
      </c>
      <c r="S63" s="46" t="s">
        <v>16</v>
      </c>
      <c r="T63" s="46" t="s">
        <v>20</v>
      </c>
    </row>
    <row r="64" spans="1:20" ht="15" hidden="1" customHeight="1" x14ac:dyDescent="0.25">
      <c r="A64" s="41" t="s">
        <v>138</v>
      </c>
      <c r="B64" s="41"/>
      <c r="C64" s="41"/>
      <c r="D64" s="133">
        <v>7</v>
      </c>
      <c r="E64" s="166" t="s">
        <v>97</v>
      </c>
      <c r="F64" s="160" t="s">
        <v>485</v>
      </c>
      <c r="G64" s="160"/>
      <c r="H64" s="161"/>
      <c r="I64" s="163" t="s">
        <v>485</v>
      </c>
      <c r="J64" s="206"/>
      <c r="K64" s="206"/>
      <c r="L64" s="206"/>
      <c r="M64" s="41" t="s">
        <v>136</v>
      </c>
      <c r="N64" s="41" t="s">
        <v>139</v>
      </c>
      <c r="O64" s="41">
        <v>60</v>
      </c>
      <c r="P64" s="42"/>
      <c r="Q64" s="139">
        <v>1</v>
      </c>
      <c r="R64" s="44">
        <v>0</v>
      </c>
      <c r="S64" s="43" t="s">
        <v>16</v>
      </c>
      <c r="T64" s="43" t="s">
        <v>17</v>
      </c>
    </row>
    <row r="65" spans="1:20" ht="15" hidden="1" customHeight="1" x14ac:dyDescent="0.25">
      <c r="A65" s="29" t="s">
        <v>111</v>
      </c>
      <c r="B65" s="29"/>
      <c r="C65" s="29"/>
      <c r="D65" s="134">
        <v>8</v>
      </c>
      <c r="E65" s="176" t="s">
        <v>77</v>
      </c>
      <c r="F65" s="160" t="s">
        <v>485</v>
      </c>
      <c r="G65" s="160"/>
      <c r="H65" s="161"/>
      <c r="I65" s="163" t="s">
        <v>485</v>
      </c>
      <c r="J65" s="206"/>
      <c r="K65" s="206"/>
      <c r="L65" s="206"/>
      <c r="M65" s="29" t="s">
        <v>136</v>
      </c>
      <c r="N65" s="29" t="s">
        <v>140</v>
      </c>
      <c r="O65" s="29">
        <v>60</v>
      </c>
      <c r="P65" s="29">
        <v>63</v>
      </c>
      <c r="Q65" s="31">
        <v>1</v>
      </c>
      <c r="R65" s="31">
        <v>1</v>
      </c>
      <c r="S65" s="30" t="s">
        <v>16</v>
      </c>
      <c r="T65" s="30" t="s">
        <v>20</v>
      </c>
    </row>
    <row r="66" spans="1:20" ht="15" hidden="1" customHeight="1" x14ac:dyDescent="0.25">
      <c r="A66" s="29" t="s">
        <v>141</v>
      </c>
      <c r="B66" s="29"/>
      <c r="C66" s="29"/>
      <c r="D66" s="134">
        <v>8</v>
      </c>
      <c r="E66" s="176" t="s">
        <v>27</v>
      </c>
      <c r="F66" s="160" t="s">
        <v>485</v>
      </c>
      <c r="G66" s="160"/>
      <c r="H66" s="161"/>
      <c r="I66" s="163" t="s">
        <v>485</v>
      </c>
      <c r="J66" s="206"/>
      <c r="K66" s="206"/>
      <c r="L66" s="206"/>
      <c r="M66" s="29" t="s">
        <v>140</v>
      </c>
      <c r="N66" s="29" t="s">
        <v>142</v>
      </c>
      <c r="O66" s="29">
        <v>62</v>
      </c>
      <c r="P66" s="29">
        <v>64</v>
      </c>
      <c r="Q66" s="31">
        <v>1</v>
      </c>
      <c r="R66" s="31">
        <v>1</v>
      </c>
      <c r="S66" s="30" t="s">
        <v>16</v>
      </c>
      <c r="T66" s="30" t="s">
        <v>20</v>
      </c>
    </row>
    <row r="67" spans="1:20" ht="15" hidden="1" customHeight="1" x14ac:dyDescent="0.25">
      <c r="A67" s="29" t="s">
        <v>143</v>
      </c>
      <c r="B67" s="29"/>
      <c r="C67" s="29"/>
      <c r="D67" s="134">
        <v>8</v>
      </c>
      <c r="E67" s="214" t="s">
        <v>27</v>
      </c>
      <c r="F67" s="160" t="s">
        <v>485</v>
      </c>
      <c r="G67" s="160"/>
      <c r="H67" s="161"/>
      <c r="I67" s="163" t="s">
        <v>485</v>
      </c>
      <c r="J67" s="206"/>
      <c r="K67" s="206"/>
      <c r="L67" s="206"/>
      <c r="M67" s="29" t="s">
        <v>142</v>
      </c>
      <c r="N67" s="29" t="s">
        <v>144</v>
      </c>
      <c r="O67" s="29">
        <v>63</v>
      </c>
      <c r="P67" s="29">
        <v>65</v>
      </c>
      <c r="Q67" s="31">
        <v>1</v>
      </c>
      <c r="R67" s="31">
        <v>1</v>
      </c>
      <c r="S67" s="30" t="s">
        <v>16</v>
      </c>
      <c r="T67" s="30" t="s">
        <v>20</v>
      </c>
    </row>
    <row r="68" spans="1:20" ht="15" hidden="1" customHeight="1" x14ac:dyDescent="0.25">
      <c r="A68" s="29" t="s">
        <v>145</v>
      </c>
      <c r="B68" s="29"/>
      <c r="C68" s="29"/>
      <c r="D68" s="134">
        <v>8</v>
      </c>
      <c r="E68" s="176" t="s">
        <v>123</v>
      </c>
      <c r="F68" s="160" t="s">
        <v>485</v>
      </c>
      <c r="G68" s="160"/>
      <c r="H68" s="161"/>
      <c r="I68" s="163" t="s">
        <v>485</v>
      </c>
      <c r="J68" s="206"/>
      <c r="K68" s="206"/>
      <c r="L68" s="206"/>
      <c r="M68" s="29" t="s">
        <v>144</v>
      </c>
      <c r="N68" s="29" t="s">
        <v>139</v>
      </c>
      <c r="O68" s="29">
        <v>64</v>
      </c>
      <c r="P68" s="29">
        <v>66</v>
      </c>
      <c r="Q68" s="31">
        <v>1</v>
      </c>
      <c r="R68" s="31">
        <v>1</v>
      </c>
      <c r="S68" s="30" t="s">
        <v>16</v>
      </c>
      <c r="T68" s="30" t="s">
        <v>20</v>
      </c>
    </row>
    <row r="69" spans="1:20" ht="15" hidden="1" customHeight="1" x14ac:dyDescent="0.25">
      <c r="A69" s="45" t="s">
        <v>146</v>
      </c>
      <c r="B69" s="45"/>
      <c r="C69" s="45"/>
      <c r="D69" s="134">
        <v>7</v>
      </c>
      <c r="E69" s="215" t="s">
        <v>17</v>
      </c>
      <c r="F69" s="160" t="s">
        <v>485</v>
      </c>
      <c r="G69" s="160"/>
      <c r="H69" s="161"/>
      <c r="I69" s="163" t="s">
        <v>485</v>
      </c>
      <c r="J69" s="206"/>
      <c r="K69" s="206"/>
      <c r="L69" s="206"/>
      <c r="M69" s="45" t="s">
        <v>139</v>
      </c>
      <c r="N69" s="45" t="s">
        <v>139</v>
      </c>
      <c r="O69" s="45">
        <v>65</v>
      </c>
      <c r="P69" s="45">
        <v>67</v>
      </c>
      <c r="Q69" s="47">
        <v>1</v>
      </c>
      <c r="R69" s="47">
        <v>1</v>
      </c>
      <c r="S69" s="46" t="s">
        <v>16</v>
      </c>
      <c r="T69" s="46" t="s">
        <v>20</v>
      </c>
    </row>
    <row r="70" spans="1:20" ht="15" hidden="1" customHeight="1" x14ac:dyDescent="0.25">
      <c r="A70" s="45" t="s">
        <v>147</v>
      </c>
      <c r="B70" s="45"/>
      <c r="C70" s="45"/>
      <c r="D70" s="134">
        <v>7</v>
      </c>
      <c r="E70" s="135" t="s">
        <v>27</v>
      </c>
      <c r="F70" s="160" t="s">
        <v>485</v>
      </c>
      <c r="G70" s="160"/>
      <c r="H70" s="161"/>
      <c r="I70" s="163" t="s">
        <v>485</v>
      </c>
      <c r="J70" s="206"/>
      <c r="K70" s="206"/>
      <c r="L70" s="206"/>
      <c r="M70" s="45" t="s">
        <v>139</v>
      </c>
      <c r="N70" s="45" t="s">
        <v>148</v>
      </c>
      <c r="O70" s="45">
        <v>66</v>
      </c>
      <c r="P70" s="45">
        <v>68</v>
      </c>
      <c r="Q70" s="49">
        <v>0</v>
      </c>
      <c r="R70" s="49">
        <v>0</v>
      </c>
      <c r="S70" s="46" t="s">
        <v>16</v>
      </c>
      <c r="T70" s="46" t="s">
        <v>20</v>
      </c>
    </row>
    <row r="71" spans="1:20" ht="15" hidden="1" customHeight="1" x14ac:dyDescent="0.25">
      <c r="A71" s="45" t="s">
        <v>149</v>
      </c>
      <c r="B71" s="45"/>
      <c r="C71" s="45"/>
      <c r="D71" s="134">
        <v>7</v>
      </c>
      <c r="E71" s="135" t="s">
        <v>120</v>
      </c>
      <c r="F71" s="160" t="s">
        <v>485</v>
      </c>
      <c r="G71" s="160"/>
      <c r="H71" s="161"/>
      <c r="I71" s="163" t="s">
        <v>485</v>
      </c>
      <c r="J71" s="206"/>
      <c r="K71" s="206"/>
      <c r="L71" s="206"/>
      <c r="M71" s="45" t="s">
        <v>148</v>
      </c>
      <c r="N71" s="45" t="s">
        <v>127</v>
      </c>
      <c r="O71" s="45">
        <v>67</v>
      </c>
      <c r="P71" s="45" t="s">
        <v>150</v>
      </c>
      <c r="Q71" s="49">
        <v>0.5</v>
      </c>
      <c r="R71" s="49">
        <v>0.5</v>
      </c>
      <c r="S71" s="46" t="s">
        <v>16</v>
      </c>
      <c r="T71" s="46" t="s">
        <v>20</v>
      </c>
    </row>
    <row r="72" spans="1:20" ht="15" hidden="1" customHeight="1" x14ac:dyDescent="0.25">
      <c r="A72" s="38" t="s">
        <v>151</v>
      </c>
      <c r="B72" s="38"/>
      <c r="C72" s="38"/>
      <c r="D72" s="156">
        <v>6</v>
      </c>
      <c r="E72" s="144" t="s">
        <v>152</v>
      </c>
      <c r="F72" s="160" t="s">
        <v>485</v>
      </c>
      <c r="G72" s="160" t="s">
        <v>496</v>
      </c>
      <c r="H72" s="161"/>
      <c r="I72" s="163" t="s">
        <v>497</v>
      </c>
      <c r="J72" s="205">
        <v>0.1</v>
      </c>
      <c r="K72" s="223" t="s">
        <v>500</v>
      </c>
      <c r="L72" s="206"/>
      <c r="M72" s="38" t="s">
        <v>127</v>
      </c>
      <c r="N72" s="38" t="s">
        <v>153</v>
      </c>
      <c r="O72" s="184"/>
      <c r="P72" s="184"/>
      <c r="Q72" s="40">
        <v>0</v>
      </c>
      <c r="R72" s="40">
        <v>0</v>
      </c>
      <c r="S72" s="39" t="s">
        <v>16</v>
      </c>
      <c r="T72" s="39" t="s">
        <v>17</v>
      </c>
    </row>
    <row r="73" spans="1:20" ht="15" hidden="1" customHeight="1" x14ac:dyDescent="0.25">
      <c r="A73" s="41" t="s">
        <v>85</v>
      </c>
      <c r="B73" s="41"/>
      <c r="C73" s="41"/>
      <c r="D73" s="133">
        <v>7</v>
      </c>
      <c r="E73" s="166" t="s">
        <v>77</v>
      </c>
      <c r="F73" s="160" t="s">
        <v>485</v>
      </c>
      <c r="G73" s="160"/>
      <c r="H73" s="161"/>
      <c r="I73" s="163" t="s">
        <v>485</v>
      </c>
      <c r="J73" s="206"/>
      <c r="K73" s="206"/>
      <c r="L73" s="206"/>
      <c r="M73" s="41" t="s">
        <v>127</v>
      </c>
      <c r="N73" s="41" t="s">
        <v>154</v>
      </c>
      <c r="O73" s="41">
        <v>68</v>
      </c>
      <c r="P73" s="42"/>
      <c r="Q73" s="44">
        <v>0</v>
      </c>
      <c r="R73" s="44">
        <v>0</v>
      </c>
      <c r="S73" s="43" t="s">
        <v>16</v>
      </c>
      <c r="T73" s="43" t="s">
        <v>17</v>
      </c>
    </row>
    <row r="74" spans="1:20" ht="15" hidden="1" customHeight="1" x14ac:dyDescent="0.25">
      <c r="A74" s="29" t="s">
        <v>88</v>
      </c>
      <c r="B74" s="29"/>
      <c r="C74" s="29"/>
      <c r="D74" s="134">
        <v>8</v>
      </c>
      <c r="E74" s="176" t="s">
        <v>27</v>
      </c>
      <c r="F74" s="160" t="s">
        <v>485</v>
      </c>
      <c r="G74" s="160"/>
      <c r="H74" s="161"/>
      <c r="I74" s="163" t="s">
        <v>485</v>
      </c>
      <c r="J74" s="206"/>
      <c r="K74" s="206"/>
      <c r="L74" s="206"/>
      <c r="M74" s="29" t="s">
        <v>127</v>
      </c>
      <c r="N74" s="29" t="s">
        <v>155</v>
      </c>
      <c r="O74" s="29">
        <v>68</v>
      </c>
      <c r="P74" s="29">
        <v>72</v>
      </c>
      <c r="Q74" s="50">
        <v>0</v>
      </c>
      <c r="R74" s="50">
        <v>0</v>
      </c>
      <c r="S74" s="30" t="s">
        <v>16</v>
      </c>
      <c r="T74" s="30" t="s">
        <v>20</v>
      </c>
    </row>
    <row r="75" spans="1:20" ht="15" hidden="1" customHeight="1" x14ac:dyDescent="0.25">
      <c r="A75" s="29" t="s">
        <v>90</v>
      </c>
      <c r="B75" s="29"/>
      <c r="C75" s="29"/>
      <c r="D75" s="134">
        <v>8</v>
      </c>
      <c r="E75" s="214" t="s">
        <v>17</v>
      </c>
      <c r="F75" s="160" t="s">
        <v>485</v>
      </c>
      <c r="G75" s="160"/>
      <c r="H75" s="161"/>
      <c r="I75" s="163" t="s">
        <v>485</v>
      </c>
      <c r="J75" s="206"/>
      <c r="K75" s="206"/>
      <c r="L75" s="206"/>
      <c r="M75" s="29" t="s">
        <v>155</v>
      </c>
      <c r="N75" s="29" t="s">
        <v>155</v>
      </c>
      <c r="O75" s="29">
        <v>71</v>
      </c>
      <c r="P75" s="29">
        <v>73</v>
      </c>
      <c r="Q75" s="50">
        <v>0</v>
      </c>
      <c r="R75" s="50">
        <v>0</v>
      </c>
      <c r="S75" s="30" t="s">
        <v>16</v>
      </c>
      <c r="T75" s="30" t="s">
        <v>20</v>
      </c>
    </row>
    <row r="76" spans="1:20" ht="15" hidden="1" customHeight="1" x14ac:dyDescent="0.25">
      <c r="A76" s="29" t="s">
        <v>156</v>
      </c>
      <c r="B76" s="29"/>
      <c r="C76" s="29"/>
      <c r="D76" s="134">
        <v>8</v>
      </c>
      <c r="E76" s="214" t="s">
        <v>17</v>
      </c>
      <c r="F76" s="160" t="s">
        <v>485</v>
      </c>
      <c r="G76" s="160"/>
      <c r="H76" s="161"/>
      <c r="I76" s="163" t="s">
        <v>485</v>
      </c>
      <c r="J76" s="206"/>
      <c r="K76" s="206"/>
      <c r="L76" s="206"/>
      <c r="M76" s="29" t="s">
        <v>155</v>
      </c>
      <c r="N76" s="29" t="s">
        <v>155</v>
      </c>
      <c r="O76" s="29">
        <v>72</v>
      </c>
      <c r="P76" s="29">
        <v>74</v>
      </c>
      <c r="Q76" s="50">
        <v>0</v>
      </c>
      <c r="R76" s="50">
        <v>0</v>
      </c>
      <c r="S76" s="30" t="s">
        <v>16</v>
      </c>
      <c r="T76" s="30" t="s">
        <v>20</v>
      </c>
    </row>
    <row r="77" spans="1:20" ht="15" hidden="1" customHeight="1" x14ac:dyDescent="0.25">
      <c r="A77" s="29" t="s">
        <v>96</v>
      </c>
      <c r="B77" s="29"/>
      <c r="C77" s="29"/>
      <c r="D77" s="134">
        <v>8</v>
      </c>
      <c r="E77" s="214" t="s">
        <v>17</v>
      </c>
      <c r="F77" s="160" t="s">
        <v>485</v>
      </c>
      <c r="G77" s="160"/>
      <c r="H77" s="161"/>
      <c r="I77" s="163" t="s">
        <v>485</v>
      </c>
      <c r="J77" s="206"/>
      <c r="K77" s="206"/>
      <c r="L77" s="206"/>
      <c r="M77" s="29" t="s">
        <v>155</v>
      </c>
      <c r="N77" s="29" t="s">
        <v>155</v>
      </c>
      <c r="O77" s="29">
        <v>73</v>
      </c>
      <c r="P77" s="29">
        <v>75</v>
      </c>
      <c r="Q77" s="50">
        <v>0</v>
      </c>
      <c r="R77" s="50">
        <v>0</v>
      </c>
      <c r="S77" s="30" t="s">
        <v>16</v>
      </c>
      <c r="T77" s="30" t="s">
        <v>20</v>
      </c>
    </row>
    <row r="78" spans="1:20" ht="15" hidden="1" customHeight="1" x14ac:dyDescent="0.25">
      <c r="A78" s="29" t="s">
        <v>100</v>
      </c>
      <c r="B78" s="29"/>
      <c r="C78" s="29"/>
      <c r="D78" s="134">
        <v>8</v>
      </c>
      <c r="E78" s="176" t="s">
        <v>27</v>
      </c>
      <c r="F78" s="160" t="s">
        <v>485</v>
      </c>
      <c r="G78" s="160"/>
      <c r="H78" s="161"/>
      <c r="I78" s="163" t="s">
        <v>485</v>
      </c>
      <c r="J78" s="206"/>
      <c r="K78" s="206"/>
      <c r="L78" s="206"/>
      <c r="M78" s="29" t="s">
        <v>155</v>
      </c>
      <c r="N78" s="29" t="s">
        <v>154</v>
      </c>
      <c r="O78" s="29">
        <v>74</v>
      </c>
      <c r="P78" s="29">
        <v>76</v>
      </c>
      <c r="Q78" s="50">
        <v>0</v>
      </c>
      <c r="R78" s="50">
        <v>0</v>
      </c>
      <c r="S78" s="30" t="s">
        <v>16</v>
      </c>
      <c r="T78" s="30" t="s">
        <v>20</v>
      </c>
    </row>
    <row r="79" spans="1:20" ht="15" hidden="1" customHeight="1" x14ac:dyDescent="0.25">
      <c r="A79" s="29" t="s">
        <v>102</v>
      </c>
      <c r="B79" s="29"/>
      <c r="C79" s="29"/>
      <c r="D79" s="134">
        <v>8</v>
      </c>
      <c r="E79" s="215" t="s">
        <v>17</v>
      </c>
      <c r="F79" s="160" t="s">
        <v>485</v>
      </c>
      <c r="G79" s="160"/>
      <c r="H79" s="161"/>
      <c r="I79" s="163" t="s">
        <v>485</v>
      </c>
      <c r="J79" s="206"/>
      <c r="K79" s="206"/>
      <c r="L79" s="206"/>
      <c r="M79" s="29" t="s">
        <v>154</v>
      </c>
      <c r="N79" s="29" t="s">
        <v>154</v>
      </c>
      <c r="O79" s="29">
        <v>75</v>
      </c>
      <c r="P79" s="29">
        <v>77</v>
      </c>
      <c r="Q79" s="50">
        <v>0</v>
      </c>
      <c r="R79" s="50">
        <v>0</v>
      </c>
      <c r="S79" s="30" t="s">
        <v>16</v>
      </c>
      <c r="T79" s="30" t="s">
        <v>20</v>
      </c>
    </row>
    <row r="80" spans="1:20" ht="15" hidden="1" customHeight="1" x14ac:dyDescent="0.25">
      <c r="A80" s="45" t="s">
        <v>103</v>
      </c>
      <c r="B80" s="45"/>
      <c r="C80" s="45"/>
      <c r="D80" s="134">
        <v>7</v>
      </c>
      <c r="E80" s="135" t="s">
        <v>27</v>
      </c>
      <c r="F80" s="160" t="s">
        <v>485</v>
      </c>
      <c r="G80" s="160"/>
      <c r="H80" s="161"/>
      <c r="I80" s="163" t="s">
        <v>485</v>
      </c>
      <c r="J80" s="206"/>
      <c r="K80" s="206"/>
      <c r="L80" s="206"/>
      <c r="M80" s="45" t="s">
        <v>154</v>
      </c>
      <c r="N80" s="45" t="s">
        <v>157</v>
      </c>
      <c r="O80" s="45">
        <v>76</v>
      </c>
      <c r="P80" s="45">
        <v>78</v>
      </c>
      <c r="Q80" s="48">
        <v>0</v>
      </c>
      <c r="R80" s="48">
        <v>0</v>
      </c>
      <c r="S80" s="46" t="s">
        <v>16</v>
      </c>
      <c r="T80" s="46" t="s">
        <v>20</v>
      </c>
    </row>
    <row r="81" spans="1:20" ht="15" hidden="1" customHeight="1" x14ac:dyDescent="0.25">
      <c r="A81" s="45" t="s">
        <v>106</v>
      </c>
      <c r="B81" s="45"/>
      <c r="C81" s="45"/>
      <c r="D81" s="134">
        <v>7</v>
      </c>
      <c r="E81" s="135" t="s">
        <v>27</v>
      </c>
      <c r="F81" s="160" t="s">
        <v>485</v>
      </c>
      <c r="G81" s="160"/>
      <c r="H81" s="161"/>
      <c r="I81" s="163" t="s">
        <v>485</v>
      </c>
      <c r="J81" s="206"/>
      <c r="K81" s="206"/>
      <c r="L81" s="206"/>
      <c r="M81" s="45" t="s">
        <v>158</v>
      </c>
      <c r="N81" s="45" t="s">
        <v>158</v>
      </c>
      <c r="O81" s="45" t="s">
        <v>159</v>
      </c>
      <c r="P81" s="45" t="s">
        <v>160</v>
      </c>
      <c r="Q81" s="48">
        <v>0</v>
      </c>
      <c r="R81" s="48">
        <v>0</v>
      </c>
      <c r="S81" s="46" t="s">
        <v>16</v>
      </c>
      <c r="T81" s="46" t="s">
        <v>20</v>
      </c>
    </row>
    <row r="82" spans="1:20" ht="15" hidden="1" customHeight="1" x14ac:dyDescent="0.25">
      <c r="A82" s="41" t="s">
        <v>161</v>
      </c>
      <c r="B82" s="41"/>
      <c r="C82" s="41"/>
      <c r="D82" s="133">
        <v>7</v>
      </c>
      <c r="E82" s="166" t="s">
        <v>77</v>
      </c>
      <c r="F82" s="160" t="s">
        <v>485</v>
      </c>
      <c r="G82" s="160"/>
      <c r="H82" s="161"/>
      <c r="I82" s="163" t="s">
        <v>485</v>
      </c>
      <c r="J82" s="206"/>
      <c r="K82" s="206"/>
      <c r="L82" s="206"/>
      <c r="M82" s="41" t="s">
        <v>158</v>
      </c>
      <c r="N82" s="41" t="s">
        <v>162</v>
      </c>
      <c r="O82" s="41">
        <v>78</v>
      </c>
      <c r="P82" s="42"/>
      <c r="Q82" s="44">
        <v>0</v>
      </c>
      <c r="R82" s="44">
        <v>0</v>
      </c>
      <c r="S82" s="43" t="s">
        <v>16</v>
      </c>
      <c r="T82" s="43" t="s">
        <v>17</v>
      </c>
    </row>
    <row r="83" spans="1:20" ht="15" hidden="1" customHeight="1" x14ac:dyDescent="0.25">
      <c r="A83" s="29" t="s">
        <v>111</v>
      </c>
      <c r="B83" s="29"/>
      <c r="C83" s="29"/>
      <c r="D83" s="134">
        <v>8</v>
      </c>
      <c r="E83" s="215" t="s">
        <v>17</v>
      </c>
      <c r="F83" s="160" t="s">
        <v>485</v>
      </c>
      <c r="G83" s="160"/>
      <c r="H83" s="161"/>
      <c r="I83" s="163" t="s">
        <v>485</v>
      </c>
      <c r="J83" s="206"/>
      <c r="K83" s="206"/>
      <c r="L83" s="206"/>
      <c r="M83" s="29" t="s">
        <v>158</v>
      </c>
      <c r="N83" s="29" t="s">
        <v>158</v>
      </c>
      <c r="O83" s="29">
        <v>78</v>
      </c>
      <c r="P83" s="29">
        <v>81</v>
      </c>
      <c r="Q83" s="50">
        <v>0</v>
      </c>
      <c r="R83" s="50">
        <v>0</v>
      </c>
      <c r="S83" s="30" t="s">
        <v>16</v>
      </c>
      <c r="T83" s="30" t="s">
        <v>20</v>
      </c>
    </row>
    <row r="84" spans="1:20" ht="15" hidden="1" customHeight="1" x14ac:dyDescent="0.25">
      <c r="A84" s="29" t="s">
        <v>163</v>
      </c>
      <c r="B84" s="29"/>
      <c r="C84" s="29"/>
      <c r="D84" s="134">
        <v>8</v>
      </c>
      <c r="E84" s="176" t="s">
        <v>27</v>
      </c>
      <c r="F84" s="160" t="s">
        <v>485</v>
      </c>
      <c r="G84" s="160"/>
      <c r="H84" s="161"/>
      <c r="I84" s="163" t="s">
        <v>485</v>
      </c>
      <c r="J84" s="206"/>
      <c r="K84" s="206"/>
      <c r="L84" s="206"/>
      <c r="M84" s="29" t="s">
        <v>164</v>
      </c>
      <c r="N84" s="29" t="s">
        <v>164</v>
      </c>
      <c r="O84" s="29">
        <v>80</v>
      </c>
      <c r="P84" s="29">
        <v>82</v>
      </c>
      <c r="Q84" s="50">
        <v>0</v>
      </c>
      <c r="R84" s="50">
        <v>0</v>
      </c>
      <c r="S84" s="30" t="s">
        <v>16</v>
      </c>
      <c r="T84" s="30" t="s">
        <v>20</v>
      </c>
    </row>
    <row r="85" spans="1:20" ht="15" hidden="1" customHeight="1" x14ac:dyDescent="0.25">
      <c r="A85" s="29" t="s">
        <v>165</v>
      </c>
      <c r="B85" s="29"/>
      <c r="C85" s="29"/>
      <c r="D85" s="134">
        <v>8</v>
      </c>
      <c r="E85" s="214" t="s">
        <v>27</v>
      </c>
      <c r="F85" s="160" t="s">
        <v>485</v>
      </c>
      <c r="G85" s="160"/>
      <c r="H85" s="161"/>
      <c r="I85" s="163" t="s">
        <v>485</v>
      </c>
      <c r="J85" s="206"/>
      <c r="K85" s="206"/>
      <c r="L85" s="206"/>
      <c r="M85" s="29" t="s">
        <v>162</v>
      </c>
      <c r="N85" s="29" t="s">
        <v>162</v>
      </c>
      <c r="O85" s="29">
        <v>81</v>
      </c>
      <c r="P85" s="29">
        <v>83</v>
      </c>
      <c r="Q85" s="50">
        <v>0</v>
      </c>
      <c r="R85" s="50">
        <v>0</v>
      </c>
      <c r="S85" s="30" t="s">
        <v>16</v>
      </c>
      <c r="T85" s="30" t="s">
        <v>20</v>
      </c>
    </row>
    <row r="86" spans="1:20" ht="15" hidden="1" customHeight="1" x14ac:dyDescent="0.25">
      <c r="A86" s="29" t="s">
        <v>115</v>
      </c>
      <c r="B86" s="29"/>
      <c r="C86" s="29"/>
      <c r="D86" s="134">
        <v>8</v>
      </c>
      <c r="E86" s="215" t="s">
        <v>17</v>
      </c>
      <c r="F86" s="160" t="s">
        <v>485</v>
      </c>
      <c r="G86" s="160"/>
      <c r="H86" s="161"/>
      <c r="I86" s="163" t="s">
        <v>485</v>
      </c>
      <c r="J86" s="206"/>
      <c r="K86" s="206"/>
      <c r="L86" s="206"/>
      <c r="M86" s="29" t="s">
        <v>162</v>
      </c>
      <c r="N86" s="29" t="s">
        <v>162</v>
      </c>
      <c r="O86" s="29">
        <v>82</v>
      </c>
      <c r="P86" s="29">
        <v>84</v>
      </c>
      <c r="Q86" s="50">
        <v>0</v>
      </c>
      <c r="R86" s="50">
        <v>0</v>
      </c>
      <c r="S86" s="30" t="s">
        <v>16</v>
      </c>
      <c r="T86" s="30" t="s">
        <v>20</v>
      </c>
    </row>
    <row r="87" spans="1:20" ht="15" hidden="1" customHeight="1" x14ac:dyDescent="0.25">
      <c r="A87" s="45" t="s">
        <v>166</v>
      </c>
      <c r="B87" s="45"/>
      <c r="C87" s="45"/>
      <c r="D87" s="134">
        <v>7</v>
      </c>
      <c r="E87" s="214" t="s">
        <v>117</v>
      </c>
      <c r="F87" s="160" t="s">
        <v>485</v>
      </c>
      <c r="G87" s="160"/>
      <c r="H87" s="161"/>
      <c r="I87" s="163" t="s">
        <v>485</v>
      </c>
      <c r="J87" s="206"/>
      <c r="K87" s="206"/>
      <c r="L87" s="206"/>
      <c r="M87" s="45" t="s">
        <v>167</v>
      </c>
      <c r="N87" s="45" t="s">
        <v>167</v>
      </c>
      <c r="O87" s="45">
        <v>83</v>
      </c>
      <c r="P87" s="45">
        <v>85</v>
      </c>
      <c r="Q87" s="48">
        <v>0</v>
      </c>
      <c r="R87" s="48">
        <v>0</v>
      </c>
      <c r="S87" s="46" t="s">
        <v>16</v>
      </c>
      <c r="T87" s="46" t="s">
        <v>20</v>
      </c>
    </row>
    <row r="88" spans="1:20" ht="15" hidden="1" customHeight="1" x14ac:dyDescent="0.25">
      <c r="A88" s="45" t="s">
        <v>149</v>
      </c>
      <c r="B88" s="45"/>
      <c r="C88" s="45"/>
      <c r="D88" s="135">
        <v>7</v>
      </c>
      <c r="E88" s="135" t="s">
        <v>77</v>
      </c>
      <c r="F88" s="160" t="s">
        <v>485</v>
      </c>
      <c r="G88" s="160"/>
      <c r="H88" s="161"/>
      <c r="I88" s="163" t="s">
        <v>485</v>
      </c>
      <c r="J88" s="206"/>
      <c r="K88" s="206"/>
      <c r="L88" s="206"/>
      <c r="M88" s="45" t="s">
        <v>167</v>
      </c>
      <c r="N88" s="45" t="s">
        <v>153</v>
      </c>
      <c r="O88" s="45">
        <v>84</v>
      </c>
      <c r="P88" s="45" t="s">
        <v>168</v>
      </c>
      <c r="Q88" s="48">
        <v>0</v>
      </c>
      <c r="R88" s="48">
        <v>0</v>
      </c>
      <c r="S88" s="46" t="s">
        <v>16</v>
      </c>
      <c r="T88" s="46" t="s">
        <v>20</v>
      </c>
    </row>
    <row r="89" spans="1:20" ht="15" hidden="1" customHeight="1" x14ac:dyDescent="0.25">
      <c r="A89" s="38" t="s">
        <v>169</v>
      </c>
      <c r="B89" s="38"/>
      <c r="C89" s="38"/>
      <c r="D89" s="156">
        <v>6</v>
      </c>
      <c r="E89" s="144" t="s">
        <v>170</v>
      </c>
      <c r="F89" s="160" t="s">
        <v>485</v>
      </c>
      <c r="G89" s="160" t="s">
        <v>496</v>
      </c>
      <c r="H89" s="161"/>
      <c r="I89" s="163" t="s">
        <v>497</v>
      </c>
      <c r="J89" s="205">
        <v>0.15</v>
      </c>
      <c r="K89" s="223" t="s">
        <v>500</v>
      </c>
      <c r="L89" s="206"/>
      <c r="M89" s="38" t="s">
        <v>153</v>
      </c>
      <c r="N89" s="38" t="s">
        <v>65</v>
      </c>
      <c r="O89" s="144">
        <v>85</v>
      </c>
      <c r="P89" s="184"/>
      <c r="Q89" s="40">
        <v>0</v>
      </c>
      <c r="R89" s="40">
        <v>0</v>
      </c>
      <c r="S89" s="39" t="s">
        <v>16</v>
      </c>
      <c r="T89" s="39" t="s">
        <v>17</v>
      </c>
    </row>
    <row r="90" spans="1:20" ht="15" hidden="1" customHeight="1" x14ac:dyDescent="0.25">
      <c r="A90" s="45" t="s">
        <v>171</v>
      </c>
      <c r="B90" s="45"/>
      <c r="C90" s="45"/>
      <c r="D90" s="134">
        <v>7</v>
      </c>
      <c r="E90" s="214" t="s">
        <v>27</v>
      </c>
      <c r="F90" s="160" t="s">
        <v>485</v>
      </c>
      <c r="G90" s="160"/>
      <c r="H90" s="161"/>
      <c r="I90" s="163" t="s">
        <v>485</v>
      </c>
      <c r="J90" s="206"/>
      <c r="K90" s="206"/>
      <c r="L90" s="206"/>
      <c r="M90" s="45" t="s">
        <v>153</v>
      </c>
      <c r="N90" s="45" t="s">
        <v>172</v>
      </c>
      <c r="O90" s="45">
        <v>85</v>
      </c>
      <c r="P90" s="45">
        <v>88</v>
      </c>
      <c r="Q90" s="48">
        <v>0</v>
      </c>
      <c r="R90" s="48">
        <v>0</v>
      </c>
      <c r="S90" s="46" t="s">
        <v>16</v>
      </c>
      <c r="T90" s="46" t="s">
        <v>20</v>
      </c>
    </row>
    <row r="91" spans="1:20" ht="15" hidden="1" customHeight="1" x14ac:dyDescent="0.25">
      <c r="A91" s="45" t="s">
        <v>173</v>
      </c>
      <c r="B91" s="45"/>
      <c r="C91" s="45"/>
      <c r="D91" s="134">
        <v>7</v>
      </c>
      <c r="E91" s="214" t="s">
        <v>17</v>
      </c>
      <c r="F91" s="160" t="s">
        <v>485</v>
      </c>
      <c r="G91" s="160"/>
      <c r="H91" s="161"/>
      <c r="I91" s="163" t="s">
        <v>485</v>
      </c>
      <c r="J91" s="206"/>
      <c r="K91" s="206"/>
      <c r="L91" s="206"/>
      <c r="M91" s="45" t="s">
        <v>172</v>
      </c>
      <c r="N91" s="45" t="s">
        <v>172</v>
      </c>
      <c r="O91" s="45">
        <v>87</v>
      </c>
      <c r="P91" s="45">
        <v>89</v>
      </c>
      <c r="Q91" s="48">
        <v>0</v>
      </c>
      <c r="R91" s="48">
        <v>0</v>
      </c>
      <c r="S91" s="46" t="s">
        <v>16</v>
      </c>
      <c r="T91" s="46" t="s">
        <v>20</v>
      </c>
    </row>
    <row r="92" spans="1:20" ht="15" hidden="1" customHeight="1" x14ac:dyDescent="0.25">
      <c r="A92" s="45" t="s">
        <v>103</v>
      </c>
      <c r="B92" s="45"/>
      <c r="C92" s="45"/>
      <c r="D92" s="134">
        <v>7</v>
      </c>
      <c r="E92" s="214" t="s">
        <v>17</v>
      </c>
      <c r="F92" s="160" t="s">
        <v>485</v>
      </c>
      <c r="G92" s="160"/>
      <c r="H92" s="161"/>
      <c r="I92" s="163" t="s">
        <v>485</v>
      </c>
      <c r="J92" s="206"/>
      <c r="K92" s="206"/>
      <c r="L92" s="206"/>
      <c r="M92" s="45" t="s">
        <v>172</v>
      </c>
      <c r="N92" s="45" t="s">
        <v>172</v>
      </c>
      <c r="O92" s="45">
        <v>88</v>
      </c>
      <c r="P92" s="45">
        <v>90</v>
      </c>
      <c r="Q92" s="48">
        <v>0</v>
      </c>
      <c r="R92" s="48">
        <v>0</v>
      </c>
      <c r="S92" s="46" t="s">
        <v>16</v>
      </c>
      <c r="T92" s="46" t="s">
        <v>20</v>
      </c>
    </row>
    <row r="93" spans="1:20" ht="15" hidden="1" customHeight="1" x14ac:dyDescent="0.25">
      <c r="A93" s="45" t="s">
        <v>106</v>
      </c>
      <c r="B93" s="45"/>
      <c r="C93" s="45"/>
      <c r="D93" s="134">
        <v>7</v>
      </c>
      <c r="E93" s="214" t="s">
        <v>17</v>
      </c>
      <c r="F93" s="160" t="s">
        <v>485</v>
      </c>
      <c r="G93" s="160"/>
      <c r="H93" s="161"/>
      <c r="I93" s="163" t="s">
        <v>485</v>
      </c>
      <c r="J93" s="206"/>
      <c r="K93" s="206"/>
      <c r="L93" s="206"/>
      <c r="M93" s="45" t="s">
        <v>172</v>
      </c>
      <c r="N93" s="45" t="s">
        <v>172</v>
      </c>
      <c r="O93" s="45">
        <v>89</v>
      </c>
      <c r="P93" s="45" t="s">
        <v>174</v>
      </c>
      <c r="Q93" s="48">
        <v>0</v>
      </c>
      <c r="R93" s="48">
        <v>0</v>
      </c>
      <c r="S93" s="46" t="s">
        <v>16</v>
      </c>
      <c r="T93" s="46" t="s">
        <v>20</v>
      </c>
    </row>
    <row r="94" spans="1:20" ht="15" hidden="1" customHeight="1" x14ac:dyDescent="0.25">
      <c r="A94" s="41" t="s">
        <v>175</v>
      </c>
      <c r="B94" s="41"/>
      <c r="C94" s="41"/>
      <c r="D94" s="133">
        <v>7</v>
      </c>
      <c r="E94" s="166" t="s">
        <v>27</v>
      </c>
      <c r="F94" s="160" t="s">
        <v>485</v>
      </c>
      <c r="G94" s="160"/>
      <c r="H94" s="161"/>
      <c r="I94" s="163" t="s">
        <v>485</v>
      </c>
      <c r="J94" s="206"/>
      <c r="K94" s="206"/>
      <c r="L94" s="206"/>
      <c r="M94" s="45" t="s">
        <v>172</v>
      </c>
      <c r="N94" s="45" t="s">
        <v>176</v>
      </c>
      <c r="O94" s="45">
        <v>90</v>
      </c>
      <c r="P94" s="42"/>
      <c r="Q94" s="48">
        <v>0</v>
      </c>
      <c r="R94" s="48">
        <v>0</v>
      </c>
      <c r="S94" s="46" t="s">
        <v>16</v>
      </c>
      <c r="T94" s="46" t="s">
        <v>17</v>
      </c>
    </row>
    <row r="95" spans="1:20" ht="15" hidden="1" customHeight="1" x14ac:dyDescent="0.25">
      <c r="A95" s="29" t="s">
        <v>111</v>
      </c>
      <c r="B95" s="29"/>
      <c r="C95" s="29"/>
      <c r="D95" s="134">
        <v>8</v>
      </c>
      <c r="E95" s="215" t="s">
        <v>17</v>
      </c>
      <c r="F95" s="160" t="s">
        <v>485</v>
      </c>
      <c r="G95" s="160"/>
      <c r="H95" s="161"/>
      <c r="I95" s="163" t="s">
        <v>485</v>
      </c>
      <c r="J95" s="206"/>
      <c r="K95" s="206"/>
      <c r="L95" s="206"/>
      <c r="M95" s="29" t="s">
        <v>172</v>
      </c>
      <c r="N95" s="29" t="s">
        <v>172</v>
      </c>
      <c r="O95" s="29">
        <v>90</v>
      </c>
      <c r="P95" s="29">
        <v>93</v>
      </c>
      <c r="Q95" s="50">
        <v>0</v>
      </c>
      <c r="R95" s="50">
        <v>0</v>
      </c>
      <c r="S95" s="30" t="s">
        <v>16</v>
      </c>
      <c r="T95" s="30" t="s">
        <v>20</v>
      </c>
    </row>
    <row r="96" spans="1:20" ht="15" hidden="1" customHeight="1" x14ac:dyDescent="0.25">
      <c r="A96" s="29" t="s">
        <v>163</v>
      </c>
      <c r="B96" s="29"/>
      <c r="C96" s="29"/>
      <c r="D96" s="134">
        <v>8</v>
      </c>
      <c r="E96" s="176" t="s">
        <v>27</v>
      </c>
      <c r="F96" s="160" t="s">
        <v>485</v>
      </c>
      <c r="G96" s="160"/>
      <c r="H96" s="161"/>
      <c r="I96" s="163" t="s">
        <v>485</v>
      </c>
      <c r="J96" s="206"/>
      <c r="K96" s="206"/>
      <c r="L96" s="206"/>
      <c r="M96" s="29" t="s">
        <v>172</v>
      </c>
      <c r="N96" s="29" t="s">
        <v>176</v>
      </c>
      <c r="O96" s="29">
        <v>92</v>
      </c>
      <c r="P96" s="29">
        <v>94</v>
      </c>
      <c r="Q96" s="50">
        <v>0</v>
      </c>
      <c r="R96" s="50">
        <v>0</v>
      </c>
      <c r="S96" s="30" t="s">
        <v>16</v>
      </c>
      <c r="T96" s="30" t="s">
        <v>20</v>
      </c>
    </row>
    <row r="97" spans="1:20" ht="15" hidden="1" customHeight="1" x14ac:dyDescent="0.25">
      <c r="A97" s="29" t="s">
        <v>143</v>
      </c>
      <c r="B97" s="29"/>
      <c r="C97" s="29"/>
      <c r="D97" s="134">
        <v>8</v>
      </c>
      <c r="E97" s="215" t="s">
        <v>17</v>
      </c>
      <c r="F97" s="160" t="s">
        <v>485</v>
      </c>
      <c r="G97" s="160"/>
      <c r="H97" s="161"/>
      <c r="I97" s="163" t="s">
        <v>485</v>
      </c>
      <c r="J97" s="206"/>
      <c r="K97" s="206"/>
      <c r="L97" s="206"/>
      <c r="M97" s="29" t="s">
        <v>176</v>
      </c>
      <c r="N97" s="29" t="s">
        <v>176</v>
      </c>
      <c r="O97" s="29">
        <v>93</v>
      </c>
      <c r="P97" s="29">
        <v>95</v>
      </c>
      <c r="Q97" s="50">
        <v>0</v>
      </c>
      <c r="R97" s="50">
        <v>0</v>
      </c>
      <c r="S97" s="30" t="s">
        <v>16</v>
      </c>
      <c r="T97" s="30" t="s">
        <v>20</v>
      </c>
    </row>
    <row r="98" spans="1:20" ht="15" hidden="1" customHeight="1" x14ac:dyDescent="0.25">
      <c r="A98" s="29" t="s">
        <v>145</v>
      </c>
      <c r="B98" s="29"/>
      <c r="C98" s="29"/>
      <c r="D98" s="134">
        <v>8</v>
      </c>
      <c r="E98" s="215" t="s">
        <v>17</v>
      </c>
      <c r="F98" s="160" t="s">
        <v>485</v>
      </c>
      <c r="G98" s="160"/>
      <c r="H98" s="161"/>
      <c r="I98" s="163" t="s">
        <v>485</v>
      </c>
      <c r="J98" s="206"/>
      <c r="K98" s="206"/>
      <c r="L98" s="206"/>
      <c r="M98" s="29" t="s">
        <v>176</v>
      </c>
      <c r="N98" s="29" t="s">
        <v>176</v>
      </c>
      <c r="O98" s="29">
        <v>94</v>
      </c>
      <c r="P98" s="29" t="s">
        <v>177</v>
      </c>
      <c r="Q98" s="50">
        <v>0</v>
      </c>
      <c r="R98" s="50">
        <v>0</v>
      </c>
      <c r="S98" s="30" t="s">
        <v>16</v>
      </c>
      <c r="T98" s="30" t="s">
        <v>20</v>
      </c>
    </row>
    <row r="99" spans="1:20" ht="15" hidden="1" customHeight="1" x14ac:dyDescent="0.25">
      <c r="A99" s="41" t="s">
        <v>178</v>
      </c>
      <c r="B99" s="41"/>
      <c r="C99" s="41"/>
      <c r="D99" s="133">
        <v>7</v>
      </c>
      <c r="E99" s="166" t="s">
        <v>123</v>
      </c>
      <c r="F99" s="160" t="s">
        <v>485</v>
      </c>
      <c r="G99" s="160"/>
      <c r="H99" s="161"/>
      <c r="I99" s="163" t="s">
        <v>485</v>
      </c>
      <c r="J99" s="206"/>
      <c r="K99" s="206"/>
      <c r="L99" s="206"/>
      <c r="M99" s="41" t="s">
        <v>176</v>
      </c>
      <c r="N99" s="41" t="s">
        <v>179</v>
      </c>
      <c r="O99" s="41">
        <v>95</v>
      </c>
      <c r="P99" s="42"/>
      <c r="Q99" s="44">
        <v>0</v>
      </c>
      <c r="R99" s="44">
        <v>0</v>
      </c>
      <c r="S99" s="43" t="s">
        <v>16</v>
      </c>
      <c r="T99" s="43" t="s">
        <v>17</v>
      </c>
    </row>
    <row r="100" spans="1:20" ht="15" hidden="1" customHeight="1" x14ac:dyDescent="0.25">
      <c r="A100" s="29" t="s">
        <v>180</v>
      </c>
      <c r="B100" s="29"/>
      <c r="C100" s="29"/>
      <c r="D100" s="134">
        <v>8</v>
      </c>
      <c r="E100" s="176" t="s">
        <v>27</v>
      </c>
      <c r="F100" s="160" t="s">
        <v>485</v>
      </c>
      <c r="G100" s="160"/>
      <c r="H100" s="161"/>
      <c r="I100" s="163" t="s">
        <v>485</v>
      </c>
      <c r="J100" s="206"/>
      <c r="K100" s="206"/>
      <c r="L100" s="206"/>
      <c r="M100" s="29" t="s">
        <v>176</v>
      </c>
      <c r="N100" s="29" t="s">
        <v>181</v>
      </c>
      <c r="O100" s="29">
        <v>95</v>
      </c>
      <c r="P100" s="29">
        <v>98</v>
      </c>
      <c r="Q100" s="50">
        <v>0</v>
      </c>
      <c r="R100" s="50">
        <v>0</v>
      </c>
      <c r="S100" s="30" t="s">
        <v>16</v>
      </c>
      <c r="T100" s="30" t="s">
        <v>20</v>
      </c>
    </row>
    <row r="101" spans="1:20" ht="15" hidden="1" customHeight="1" x14ac:dyDescent="0.25">
      <c r="A101" s="29" t="s">
        <v>182</v>
      </c>
      <c r="B101" s="29"/>
      <c r="C101" s="29"/>
      <c r="D101" s="134">
        <v>8</v>
      </c>
      <c r="E101" s="176" t="s">
        <v>77</v>
      </c>
      <c r="F101" s="160" t="s">
        <v>485</v>
      </c>
      <c r="G101" s="160"/>
      <c r="H101" s="161"/>
      <c r="I101" s="163" t="s">
        <v>485</v>
      </c>
      <c r="J101" s="206"/>
      <c r="K101" s="206"/>
      <c r="L101" s="206"/>
      <c r="M101" s="29" t="s">
        <v>181</v>
      </c>
      <c r="N101" s="29" t="s">
        <v>179</v>
      </c>
      <c r="O101" s="29">
        <v>97</v>
      </c>
      <c r="P101" s="29">
        <v>99</v>
      </c>
      <c r="Q101" s="50">
        <v>0</v>
      </c>
      <c r="R101" s="50">
        <v>0</v>
      </c>
      <c r="S101" s="30" t="s">
        <v>16</v>
      </c>
      <c r="T101" s="30" t="s">
        <v>20</v>
      </c>
    </row>
    <row r="102" spans="1:20" ht="15" hidden="1" customHeight="1" x14ac:dyDescent="0.25">
      <c r="A102" s="45" t="s">
        <v>149</v>
      </c>
      <c r="B102" s="45"/>
      <c r="C102" s="45"/>
      <c r="D102" s="134">
        <v>7</v>
      </c>
      <c r="E102" s="135" t="s">
        <v>123</v>
      </c>
      <c r="F102" s="160" t="s">
        <v>485</v>
      </c>
      <c r="G102" s="160"/>
      <c r="H102" s="161"/>
      <c r="I102" s="163" t="s">
        <v>485</v>
      </c>
      <c r="J102" s="206"/>
      <c r="K102" s="206"/>
      <c r="L102" s="206"/>
      <c r="M102" s="45" t="s">
        <v>179</v>
      </c>
      <c r="N102" s="45" t="s">
        <v>65</v>
      </c>
      <c r="O102" s="45">
        <v>98</v>
      </c>
      <c r="P102" s="45">
        <v>23</v>
      </c>
      <c r="Q102" s="48">
        <v>0</v>
      </c>
      <c r="R102" s="48">
        <v>0</v>
      </c>
      <c r="S102" s="46" t="s">
        <v>16</v>
      </c>
      <c r="T102" s="46" t="s">
        <v>20</v>
      </c>
    </row>
    <row r="103" spans="1:20" ht="15" hidden="1" customHeight="1" x14ac:dyDescent="0.25">
      <c r="A103" s="51" t="s">
        <v>183</v>
      </c>
      <c r="B103" s="51"/>
      <c r="C103" s="51"/>
      <c r="D103" s="164">
        <v>4</v>
      </c>
      <c r="E103" s="143" t="s">
        <v>123</v>
      </c>
      <c r="F103" s="160" t="s">
        <v>485</v>
      </c>
      <c r="G103" s="160"/>
      <c r="H103" s="160"/>
      <c r="I103" s="160"/>
      <c r="J103" s="205"/>
      <c r="K103" s="205"/>
      <c r="L103" s="205"/>
      <c r="M103" s="143" t="s">
        <v>155</v>
      </c>
      <c r="N103" s="143" t="s">
        <v>157</v>
      </c>
      <c r="O103" s="183"/>
      <c r="P103" s="143">
        <v>78</v>
      </c>
      <c r="Q103" s="53">
        <v>0</v>
      </c>
      <c r="R103" s="53">
        <v>0</v>
      </c>
      <c r="S103" s="52" t="s">
        <v>16</v>
      </c>
      <c r="T103" s="52" t="s">
        <v>20</v>
      </c>
    </row>
    <row r="104" spans="1:20" ht="15" hidden="1" customHeight="1" x14ac:dyDescent="0.25">
      <c r="A104" s="38" t="s">
        <v>184</v>
      </c>
      <c r="B104" s="38"/>
      <c r="C104" s="38"/>
      <c r="D104" s="164">
        <v>4</v>
      </c>
      <c r="E104" s="144" t="s">
        <v>185</v>
      </c>
      <c r="F104" s="160" t="s">
        <v>485</v>
      </c>
      <c r="G104" s="160"/>
      <c r="H104" s="160"/>
      <c r="I104" s="160"/>
      <c r="J104" s="205"/>
      <c r="K104" s="205"/>
      <c r="L104" s="205"/>
      <c r="M104" s="144" t="s">
        <v>13</v>
      </c>
      <c r="N104" s="144" t="s">
        <v>186</v>
      </c>
      <c r="O104" s="184"/>
      <c r="P104" s="184"/>
      <c r="Q104" s="40">
        <v>0.13</v>
      </c>
      <c r="R104" s="40">
        <v>0</v>
      </c>
      <c r="S104" s="39" t="s">
        <v>16</v>
      </c>
      <c r="T104" s="39" t="s">
        <v>17</v>
      </c>
    </row>
    <row r="105" spans="1:20" ht="15" hidden="1" customHeight="1" x14ac:dyDescent="0.25">
      <c r="A105" s="41" t="s">
        <v>188</v>
      </c>
      <c r="B105" s="41"/>
      <c r="C105" s="41"/>
      <c r="D105" s="157">
        <v>5</v>
      </c>
      <c r="E105" s="166" t="s">
        <v>189</v>
      </c>
      <c r="F105" s="160" t="s">
        <v>486</v>
      </c>
      <c r="G105" s="160" t="s">
        <v>494</v>
      </c>
      <c r="H105" s="160">
        <v>15</v>
      </c>
      <c r="I105" s="224" t="s">
        <v>498</v>
      </c>
      <c r="J105" s="225" t="s">
        <v>499</v>
      </c>
      <c r="K105" s="226" t="s">
        <v>500</v>
      </c>
      <c r="L105" s="227"/>
      <c r="M105" s="166" t="s">
        <v>36</v>
      </c>
      <c r="N105" s="166" t="s">
        <v>186</v>
      </c>
      <c r="O105" s="166">
        <v>22</v>
      </c>
      <c r="P105" s="185"/>
      <c r="Q105" s="44">
        <v>0.03</v>
      </c>
      <c r="R105" s="44">
        <v>0</v>
      </c>
      <c r="S105" s="43" t="s">
        <v>16</v>
      </c>
      <c r="T105" s="43" t="s">
        <v>17</v>
      </c>
    </row>
    <row r="106" spans="1:20" ht="15" hidden="1" customHeight="1" x14ac:dyDescent="0.25">
      <c r="A106" s="29" t="s">
        <v>190</v>
      </c>
      <c r="B106" s="29"/>
      <c r="C106" s="29"/>
      <c r="D106" s="155">
        <v>6</v>
      </c>
      <c r="E106" s="176" t="s">
        <v>191</v>
      </c>
      <c r="F106" s="160" t="s">
        <v>485</v>
      </c>
      <c r="G106" s="160" t="s">
        <v>495</v>
      </c>
      <c r="H106" s="160"/>
      <c r="I106" s="163" t="s">
        <v>497</v>
      </c>
      <c r="J106" s="205">
        <v>0.5</v>
      </c>
      <c r="K106" s="223" t="s">
        <v>500</v>
      </c>
      <c r="L106" s="206"/>
      <c r="M106" s="29" t="s">
        <v>36</v>
      </c>
      <c r="N106" s="29" t="s">
        <v>135</v>
      </c>
      <c r="O106" s="176">
        <v>22</v>
      </c>
      <c r="P106" s="176">
        <v>104</v>
      </c>
      <c r="Q106" s="50">
        <v>0.05</v>
      </c>
      <c r="R106" s="50">
        <v>0.05</v>
      </c>
      <c r="S106" s="30" t="s">
        <v>16</v>
      </c>
      <c r="T106" s="30" t="s">
        <v>20</v>
      </c>
    </row>
    <row r="107" spans="1:20" ht="15" hidden="1" customHeight="1" x14ac:dyDescent="0.25">
      <c r="A107" s="29" t="s">
        <v>192</v>
      </c>
      <c r="B107" s="29"/>
      <c r="C107" s="29"/>
      <c r="D107" s="155">
        <v>6</v>
      </c>
      <c r="E107" s="176" t="s">
        <v>193</v>
      </c>
      <c r="F107" s="160" t="s">
        <v>485</v>
      </c>
      <c r="G107" s="160" t="s">
        <v>495</v>
      </c>
      <c r="H107" s="160"/>
      <c r="I107" s="163" t="s">
        <v>497</v>
      </c>
      <c r="J107" s="205">
        <v>0.5</v>
      </c>
      <c r="K107" s="223" t="s">
        <v>500</v>
      </c>
      <c r="L107" s="206"/>
      <c r="M107" s="29" t="s">
        <v>136</v>
      </c>
      <c r="N107" s="29" t="s">
        <v>186</v>
      </c>
      <c r="O107" s="176">
        <v>103</v>
      </c>
      <c r="P107" s="176">
        <v>23</v>
      </c>
      <c r="Q107" s="50">
        <v>0</v>
      </c>
      <c r="R107" s="50">
        <v>0</v>
      </c>
      <c r="S107" s="30" t="s">
        <v>16</v>
      </c>
      <c r="T107" s="30" t="s">
        <v>20</v>
      </c>
    </row>
    <row r="108" spans="1:20" ht="15" hidden="1" customHeight="1" x14ac:dyDescent="0.25">
      <c r="A108" s="41" t="s">
        <v>194</v>
      </c>
      <c r="B108" s="41"/>
      <c r="C108" s="41"/>
      <c r="D108" s="159">
        <v>5</v>
      </c>
      <c r="E108" s="166" t="s">
        <v>77</v>
      </c>
      <c r="F108" s="160" t="s">
        <v>486</v>
      </c>
      <c r="G108" s="160" t="s">
        <v>494</v>
      </c>
      <c r="H108" s="160">
        <v>16</v>
      </c>
      <c r="I108" s="163" t="s">
        <v>497</v>
      </c>
      <c r="J108" s="205" t="s">
        <v>499</v>
      </c>
      <c r="K108" s="223" t="s">
        <v>500</v>
      </c>
      <c r="L108" s="206"/>
      <c r="M108" s="166" t="s">
        <v>13</v>
      </c>
      <c r="N108" s="166" t="s">
        <v>195</v>
      </c>
      <c r="O108" s="185"/>
      <c r="P108" s="185"/>
      <c r="Q108" s="44">
        <v>0</v>
      </c>
      <c r="R108" s="44">
        <v>0</v>
      </c>
      <c r="S108" s="43" t="s">
        <v>16</v>
      </c>
      <c r="T108" s="43" t="s">
        <v>20</v>
      </c>
    </row>
    <row r="109" spans="1:20" ht="15" hidden="1" customHeight="1" x14ac:dyDescent="0.25">
      <c r="A109" s="41" t="s">
        <v>196</v>
      </c>
      <c r="B109" s="41"/>
      <c r="C109" s="41"/>
      <c r="D109" s="159">
        <v>5</v>
      </c>
      <c r="E109" s="166" t="s">
        <v>77</v>
      </c>
      <c r="F109" s="160" t="s">
        <v>486</v>
      </c>
      <c r="G109" s="160" t="s">
        <v>494</v>
      </c>
      <c r="H109" s="160">
        <v>9</v>
      </c>
      <c r="I109" s="163" t="s">
        <v>497</v>
      </c>
      <c r="J109" s="205" t="s">
        <v>499</v>
      </c>
      <c r="K109" s="223" t="s">
        <v>500</v>
      </c>
      <c r="L109" s="206"/>
      <c r="M109" s="166" t="s">
        <v>13</v>
      </c>
      <c r="N109" s="166" t="s">
        <v>195</v>
      </c>
      <c r="O109" s="185"/>
      <c r="P109" s="185"/>
      <c r="Q109" s="44">
        <v>0</v>
      </c>
      <c r="R109" s="44">
        <v>0</v>
      </c>
      <c r="S109" s="43" t="s">
        <v>16</v>
      </c>
      <c r="T109" s="43" t="s">
        <v>20</v>
      </c>
    </row>
    <row r="110" spans="1:20" ht="15" hidden="1" customHeight="1" x14ac:dyDescent="0.25">
      <c r="A110" s="41" t="s">
        <v>197</v>
      </c>
      <c r="B110" s="41"/>
      <c r="C110" s="41"/>
      <c r="D110" s="157">
        <v>5</v>
      </c>
      <c r="E110" s="166" t="s">
        <v>191</v>
      </c>
      <c r="F110" s="160" t="s">
        <v>486</v>
      </c>
      <c r="G110" s="160" t="s">
        <v>494</v>
      </c>
      <c r="H110" s="160">
        <v>20</v>
      </c>
      <c r="I110" s="224" t="s">
        <v>498</v>
      </c>
      <c r="J110" s="225" t="s">
        <v>499</v>
      </c>
      <c r="K110" s="226" t="s">
        <v>500</v>
      </c>
      <c r="L110" s="227"/>
      <c r="M110" s="166" t="s">
        <v>95</v>
      </c>
      <c r="N110" s="166" t="s">
        <v>198</v>
      </c>
      <c r="O110" s="185"/>
      <c r="P110" s="185"/>
      <c r="Q110" s="44">
        <v>0.28000000000000003</v>
      </c>
      <c r="R110" s="44">
        <v>0</v>
      </c>
      <c r="S110" s="43" t="s">
        <v>16</v>
      </c>
      <c r="T110" s="43" t="s">
        <v>17</v>
      </c>
    </row>
    <row r="111" spans="1:20" ht="15" hidden="1" customHeight="1" x14ac:dyDescent="0.25">
      <c r="A111" s="29" t="s">
        <v>199</v>
      </c>
      <c r="B111" s="29"/>
      <c r="C111" s="29"/>
      <c r="D111" s="155">
        <v>6</v>
      </c>
      <c r="E111" s="176" t="s">
        <v>104</v>
      </c>
      <c r="F111" s="160" t="s">
        <v>485</v>
      </c>
      <c r="G111" s="160" t="s">
        <v>495</v>
      </c>
      <c r="H111" s="161"/>
      <c r="I111" s="163" t="s">
        <v>497</v>
      </c>
      <c r="J111" s="205">
        <v>0.15</v>
      </c>
      <c r="K111" s="223" t="s">
        <v>500</v>
      </c>
      <c r="L111" s="206"/>
      <c r="M111" s="29" t="s">
        <v>95</v>
      </c>
      <c r="N111" s="29" t="s">
        <v>87</v>
      </c>
      <c r="O111" s="180"/>
      <c r="P111" s="176">
        <v>109</v>
      </c>
      <c r="Q111" s="50">
        <v>0.4</v>
      </c>
      <c r="R111" s="50">
        <v>0.4</v>
      </c>
      <c r="S111" s="30" t="s">
        <v>16</v>
      </c>
      <c r="T111" s="30" t="s">
        <v>20</v>
      </c>
    </row>
    <row r="112" spans="1:20" ht="15" hidden="1" customHeight="1" x14ac:dyDescent="0.25">
      <c r="A112" s="29" t="s">
        <v>200</v>
      </c>
      <c r="B112" s="29"/>
      <c r="C112" s="29"/>
      <c r="D112" s="155">
        <v>6</v>
      </c>
      <c r="E112" s="176" t="s">
        <v>104</v>
      </c>
      <c r="F112" s="160" t="s">
        <v>485</v>
      </c>
      <c r="G112" s="160" t="s">
        <v>495</v>
      </c>
      <c r="H112" s="161"/>
      <c r="I112" s="163" t="s">
        <v>497</v>
      </c>
      <c r="J112" s="205">
        <v>0.15</v>
      </c>
      <c r="K112" s="223" t="s">
        <v>500</v>
      </c>
      <c r="L112" s="206"/>
      <c r="M112" s="29" t="s">
        <v>26</v>
      </c>
      <c r="N112" s="29" t="s">
        <v>105</v>
      </c>
      <c r="O112" s="176">
        <v>108</v>
      </c>
      <c r="P112" s="176">
        <v>110</v>
      </c>
      <c r="Q112" s="50">
        <v>0.7</v>
      </c>
      <c r="R112" s="50">
        <v>0.7</v>
      </c>
      <c r="S112" s="30" t="s">
        <v>16</v>
      </c>
      <c r="T112" s="30" t="s">
        <v>20</v>
      </c>
    </row>
    <row r="113" spans="1:20" ht="15" hidden="1" customHeight="1" x14ac:dyDescent="0.25">
      <c r="A113" s="29" t="s">
        <v>202</v>
      </c>
      <c r="B113" s="29"/>
      <c r="C113" s="29"/>
      <c r="D113" s="155">
        <v>6</v>
      </c>
      <c r="E113" s="176" t="s">
        <v>104</v>
      </c>
      <c r="F113" s="160" t="s">
        <v>485</v>
      </c>
      <c r="G113" s="160" t="s">
        <v>495</v>
      </c>
      <c r="H113" s="161"/>
      <c r="I113" s="163" t="s">
        <v>497</v>
      </c>
      <c r="J113" s="205">
        <v>0.15</v>
      </c>
      <c r="K113" s="223" t="s">
        <v>500</v>
      </c>
      <c r="L113" s="206"/>
      <c r="M113" s="29" t="s">
        <v>107</v>
      </c>
      <c r="N113" s="29" t="s">
        <v>203</v>
      </c>
      <c r="O113" s="176">
        <v>109</v>
      </c>
      <c r="P113" s="176">
        <v>111</v>
      </c>
      <c r="Q113" s="50">
        <v>0.5</v>
      </c>
      <c r="R113" s="50">
        <v>0.5</v>
      </c>
      <c r="S113" s="30" t="s">
        <v>16</v>
      </c>
      <c r="T113" s="30" t="s">
        <v>20</v>
      </c>
    </row>
    <row r="114" spans="1:20" ht="15" hidden="1" customHeight="1" x14ac:dyDescent="0.25">
      <c r="A114" s="29" t="s">
        <v>204</v>
      </c>
      <c r="B114" s="29"/>
      <c r="C114" s="29"/>
      <c r="D114" s="155">
        <v>6</v>
      </c>
      <c r="E114" s="176" t="s">
        <v>104</v>
      </c>
      <c r="F114" s="160" t="s">
        <v>485</v>
      </c>
      <c r="G114" s="160" t="s">
        <v>495</v>
      </c>
      <c r="H114" s="161"/>
      <c r="I114" s="163" t="s">
        <v>497</v>
      </c>
      <c r="J114" s="205">
        <v>0.2</v>
      </c>
      <c r="K114" s="223" t="s">
        <v>500</v>
      </c>
      <c r="L114" s="206"/>
      <c r="M114" s="29" t="s">
        <v>121</v>
      </c>
      <c r="N114" s="29" t="s">
        <v>133</v>
      </c>
      <c r="O114" s="176">
        <v>110</v>
      </c>
      <c r="P114" s="176">
        <v>112</v>
      </c>
      <c r="Q114" s="50">
        <v>0.05</v>
      </c>
      <c r="R114" s="50">
        <v>0.05</v>
      </c>
      <c r="S114" s="30" t="s">
        <v>16</v>
      </c>
      <c r="T114" s="30" t="s">
        <v>20</v>
      </c>
    </row>
    <row r="115" spans="1:20" ht="15" hidden="1" customHeight="1" x14ac:dyDescent="0.25">
      <c r="A115" s="29" t="s">
        <v>205</v>
      </c>
      <c r="B115" s="29"/>
      <c r="C115" s="29"/>
      <c r="D115" s="155">
        <v>6</v>
      </c>
      <c r="E115" s="176" t="s">
        <v>104</v>
      </c>
      <c r="F115" s="160" t="s">
        <v>485</v>
      </c>
      <c r="G115" s="160" t="s">
        <v>495</v>
      </c>
      <c r="H115" s="161"/>
      <c r="I115" s="163" t="s">
        <v>497</v>
      </c>
      <c r="J115" s="205">
        <v>0.2</v>
      </c>
      <c r="K115" s="223" t="s">
        <v>500</v>
      </c>
      <c r="L115" s="206"/>
      <c r="M115" s="29" t="s">
        <v>206</v>
      </c>
      <c r="N115" s="29" t="s">
        <v>140</v>
      </c>
      <c r="O115" s="176">
        <v>111</v>
      </c>
      <c r="P115" s="176">
        <v>113</v>
      </c>
      <c r="Q115" s="50">
        <v>0</v>
      </c>
      <c r="R115" s="50">
        <v>0</v>
      </c>
      <c r="S115" s="30" t="s">
        <v>16</v>
      </c>
      <c r="T115" s="30" t="s">
        <v>20</v>
      </c>
    </row>
    <row r="116" spans="1:20" ht="15" hidden="1" customHeight="1" x14ac:dyDescent="0.25">
      <c r="A116" s="29" t="s">
        <v>207</v>
      </c>
      <c r="B116" s="29"/>
      <c r="C116" s="29"/>
      <c r="D116" s="155">
        <v>6</v>
      </c>
      <c r="E116" s="176" t="s">
        <v>104</v>
      </c>
      <c r="F116" s="160" t="s">
        <v>485</v>
      </c>
      <c r="G116" s="160" t="s">
        <v>495</v>
      </c>
      <c r="H116" s="161"/>
      <c r="I116" s="163" t="s">
        <v>497</v>
      </c>
      <c r="J116" s="205">
        <v>0.15</v>
      </c>
      <c r="K116" s="223" t="s">
        <v>500</v>
      </c>
      <c r="L116" s="206"/>
      <c r="M116" s="29" t="s">
        <v>142</v>
      </c>
      <c r="N116" s="29" t="s">
        <v>198</v>
      </c>
      <c r="O116" s="176">
        <v>112</v>
      </c>
      <c r="P116" s="176">
        <v>23</v>
      </c>
      <c r="Q116" s="50">
        <v>0</v>
      </c>
      <c r="R116" s="50">
        <v>0</v>
      </c>
      <c r="S116" s="30" t="s">
        <v>16</v>
      </c>
      <c r="T116" s="30" t="s">
        <v>20</v>
      </c>
    </row>
    <row r="117" spans="1:20" ht="15" hidden="1" customHeight="1" x14ac:dyDescent="0.25">
      <c r="A117" s="54" t="s">
        <v>208</v>
      </c>
      <c r="B117" s="54"/>
      <c r="C117" s="54"/>
      <c r="D117" s="133">
        <v>3</v>
      </c>
      <c r="E117" s="152" t="s">
        <v>17</v>
      </c>
      <c r="F117" s="160" t="s">
        <v>485</v>
      </c>
      <c r="G117" s="160"/>
      <c r="H117" s="161"/>
      <c r="I117" s="161"/>
      <c r="J117" s="206"/>
      <c r="K117" s="206"/>
      <c r="L117" s="206"/>
      <c r="M117" s="54" t="s">
        <v>13</v>
      </c>
      <c r="N117" s="54" t="s">
        <v>13</v>
      </c>
      <c r="O117" s="55"/>
      <c r="P117" s="55"/>
      <c r="Q117" s="57">
        <v>0</v>
      </c>
      <c r="R117" s="57">
        <v>0</v>
      </c>
      <c r="S117" s="56" t="s">
        <v>16</v>
      </c>
      <c r="T117" s="56" t="s">
        <v>17</v>
      </c>
    </row>
    <row r="118" spans="1:20" ht="15" hidden="1" customHeight="1" x14ac:dyDescent="0.25">
      <c r="A118" s="58" t="s">
        <v>209</v>
      </c>
      <c r="B118" s="58"/>
      <c r="C118" s="58"/>
      <c r="D118" s="158">
        <v>4</v>
      </c>
      <c r="E118" s="145" t="s">
        <v>17</v>
      </c>
      <c r="F118" s="160" t="s">
        <v>485</v>
      </c>
      <c r="G118" s="160"/>
      <c r="H118" s="163"/>
      <c r="I118" s="163"/>
      <c r="J118" s="207"/>
      <c r="K118" s="207"/>
      <c r="L118" s="207"/>
      <c r="M118" s="177" t="s">
        <v>13</v>
      </c>
      <c r="N118" s="177" t="s">
        <v>13</v>
      </c>
      <c r="O118" s="186"/>
      <c r="P118" s="186"/>
      <c r="Q118" s="61">
        <v>0</v>
      </c>
      <c r="R118" s="61">
        <v>0</v>
      </c>
      <c r="S118" s="60" t="s">
        <v>16</v>
      </c>
      <c r="T118" s="60" t="s">
        <v>20</v>
      </c>
    </row>
    <row r="119" spans="1:20" ht="15" hidden="1" customHeight="1" x14ac:dyDescent="0.25">
      <c r="A119" s="58" t="s">
        <v>210</v>
      </c>
      <c r="B119" s="58"/>
      <c r="C119" s="58"/>
      <c r="D119" s="158">
        <v>4</v>
      </c>
      <c r="E119" s="145" t="s">
        <v>17</v>
      </c>
      <c r="F119" s="160" t="s">
        <v>485</v>
      </c>
      <c r="G119" s="160"/>
      <c r="H119" s="163"/>
      <c r="I119" s="163"/>
      <c r="J119" s="207"/>
      <c r="K119" s="207"/>
      <c r="L119" s="207"/>
      <c r="M119" s="177" t="s">
        <v>13</v>
      </c>
      <c r="N119" s="177" t="s">
        <v>13</v>
      </c>
      <c r="O119" s="186"/>
      <c r="P119" s="186"/>
      <c r="Q119" s="61">
        <v>0</v>
      </c>
      <c r="R119" s="61">
        <v>0</v>
      </c>
      <c r="S119" s="60" t="s">
        <v>16</v>
      </c>
      <c r="T119" s="60" t="s">
        <v>20</v>
      </c>
    </row>
    <row r="120" spans="1:20" ht="15" hidden="1" customHeight="1" x14ac:dyDescent="0.25">
      <c r="A120" s="58" t="s">
        <v>211</v>
      </c>
      <c r="B120" s="58"/>
      <c r="C120" s="58"/>
      <c r="D120" s="158">
        <v>4</v>
      </c>
      <c r="E120" s="145" t="s">
        <v>17</v>
      </c>
      <c r="F120" s="160" t="s">
        <v>485</v>
      </c>
      <c r="G120" s="160"/>
      <c r="H120" s="163"/>
      <c r="I120" s="163"/>
      <c r="J120" s="207"/>
      <c r="K120" s="207"/>
      <c r="L120" s="207"/>
      <c r="M120" s="177" t="s">
        <v>13</v>
      </c>
      <c r="N120" s="177" t="s">
        <v>13</v>
      </c>
      <c r="O120" s="186"/>
      <c r="P120" s="186"/>
      <c r="Q120" s="61">
        <v>0</v>
      </c>
      <c r="R120" s="61">
        <v>0</v>
      </c>
      <c r="S120" s="60" t="s">
        <v>16</v>
      </c>
      <c r="T120" s="60" t="s">
        <v>20</v>
      </c>
    </row>
    <row r="121" spans="1:20" ht="15" hidden="1" customHeight="1" x14ac:dyDescent="0.25">
      <c r="A121" s="62" t="s">
        <v>212</v>
      </c>
      <c r="B121" s="62"/>
      <c r="C121" s="62"/>
      <c r="D121" s="133">
        <v>3</v>
      </c>
      <c r="E121" s="216" t="s">
        <v>213</v>
      </c>
      <c r="F121" s="160" t="s">
        <v>485</v>
      </c>
      <c r="G121" s="160"/>
      <c r="H121" s="161"/>
      <c r="I121" s="161"/>
      <c r="J121" s="206"/>
      <c r="K121" s="206"/>
      <c r="L121" s="206"/>
      <c r="M121" s="62" t="s">
        <v>214</v>
      </c>
      <c r="N121" s="62" t="s">
        <v>157</v>
      </c>
      <c r="O121" s="63"/>
      <c r="P121" s="63"/>
      <c r="Q121" s="65">
        <v>0.62</v>
      </c>
      <c r="R121" s="65">
        <v>0</v>
      </c>
      <c r="S121" s="64" t="s">
        <v>16</v>
      </c>
      <c r="T121" s="64" t="s">
        <v>17</v>
      </c>
    </row>
    <row r="122" spans="1:20" ht="15" hidden="1" customHeight="1" x14ac:dyDescent="0.25">
      <c r="A122" s="66" t="s">
        <v>215</v>
      </c>
      <c r="B122" s="66"/>
      <c r="C122" s="66"/>
      <c r="D122" s="164">
        <v>4</v>
      </c>
      <c r="E122" s="146" t="s">
        <v>216</v>
      </c>
      <c r="F122" s="160" t="s">
        <v>486</v>
      </c>
      <c r="G122" s="160" t="s">
        <v>494</v>
      </c>
      <c r="H122" s="160">
        <v>30</v>
      </c>
      <c r="I122" s="163" t="s">
        <v>497</v>
      </c>
      <c r="J122" s="205" t="s">
        <v>499</v>
      </c>
      <c r="K122" s="223" t="s">
        <v>500</v>
      </c>
      <c r="L122" s="205"/>
      <c r="M122" s="146" t="s">
        <v>214</v>
      </c>
      <c r="N122" s="146" t="s">
        <v>217</v>
      </c>
      <c r="O122" s="187"/>
      <c r="P122" s="146" t="s">
        <v>218</v>
      </c>
      <c r="Q122" s="68">
        <v>1</v>
      </c>
      <c r="R122" s="68">
        <v>1</v>
      </c>
      <c r="S122" s="67" t="s">
        <v>16</v>
      </c>
      <c r="T122" s="67" t="s">
        <v>20</v>
      </c>
    </row>
    <row r="123" spans="1:20" ht="15" hidden="1" customHeight="1" x14ac:dyDescent="0.25">
      <c r="A123" s="66" t="s">
        <v>219</v>
      </c>
      <c r="B123" s="66"/>
      <c r="C123" s="66"/>
      <c r="D123" s="164">
        <v>4</v>
      </c>
      <c r="E123" s="146" t="s">
        <v>220</v>
      </c>
      <c r="F123" s="160" t="s">
        <v>486</v>
      </c>
      <c r="G123" s="160" t="s">
        <v>494</v>
      </c>
      <c r="H123" s="160">
        <v>40</v>
      </c>
      <c r="I123" s="224" t="s">
        <v>498</v>
      </c>
      <c r="J123" s="225" t="s">
        <v>499</v>
      </c>
      <c r="K123" s="226" t="s">
        <v>500</v>
      </c>
      <c r="L123" s="225"/>
      <c r="M123" s="146" t="s">
        <v>221</v>
      </c>
      <c r="N123" s="146" t="s">
        <v>157</v>
      </c>
      <c r="O123" s="187"/>
      <c r="P123" s="187"/>
      <c r="Q123" s="69">
        <v>0.49</v>
      </c>
      <c r="R123" s="69">
        <v>0</v>
      </c>
      <c r="S123" s="67" t="s">
        <v>16</v>
      </c>
      <c r="T123" s="67" t="s">
        <v>17</v>
      </c>
    </row>
    <row r="124" spans="1:20" ht="15" hidden="1" customHeight="1" x14ac:dyDescent="0.25">
      <c r="A124" s="70" t="s">
        <v>222</v>
      </c>
      <c r="B124" s="70"/>
      <c r="C124" s="70"/>
      <c r="D124" s="159">
        <v>5</v>
      </c>
      <c r="E124" s="136" t="s">
        <v>201</v>
      </c>
      <c r="F124" s="160" t="s">
        <v>485</v>
      </c>
      <c r="G124" s="160" t="s">
        <v>495</v>
      </c>
      <c r="H124" s="161"/>
      <c r="I124" s="163" t="s">
        <v>497</v>
      </c>
      <c r="J124" s="205">
        <v>0.15</v>
      </c>
      <c r="K124" s="223" t="s">
        <v>500</v>
      </c>
      <c r="L124" s="206"/>
      <c r="M124" s="136" t="s">
        <v>221</v>
      </c>
      <c r="N124" s="136" t="s">
        <v>223</v>
      </c>
      <c r="O124" s="136">
        <v>119</v>
      </c>
      <c r="P124" s="136">
        <v>122</v>
      </c>
      <c r="Q124" s="72">
        <v>1</v>
      </c>
      <c r="R124" s="72">
        <v>1</v>
      </c>
      <c r="S124" s="71" t="s">
        <v>16</v>
      </c>
      <c r="T124" s="71" t="s">
        <v>20</v>
      </c>
    </row>
    <row r="125" spans="1:20" ht="15" hidden="1" customHeight="1" x14ac:dyDescent="0.25">
      <c r="A125" s="70" t="s">
        <v>224</v>
      </c>
      <c r="B125" s="70"/>
      <c r="C125" s="70"/>
      <c r="D125" s="159">
        <v>5</v>
      </c>
      <c r="E125" s="136" t="s">
        <v>201</v>
      </c>
      <c r="F125" s="160" t="s">
        <v>485</v>
      </c>
      <c r="G125" s="160" t="s">
        <v>495</v>
      </c>
      <c r="H125" s="161"/>
      <c r="I125" s="163" t="s">
        <v>497</v>
      </c>
      <c r="J125" s="205">
        <v>0.2</v>
      </c>
      <c r="K125" s="223" t="s">
        <v>500</v>
      </c>
      <c r="L125" s="206"/>
      <c r="M125" s="136" t="s">
        <v>95</v>
      </c>
      <c r="N125" s="136" t="s">
        <v>225</v>
      </c>
      <c r="O125" s="136" t="s">
        <v>226</v>
      </c>
      <c r="P125" s="136" t="s">
        <v>227</v>
      </c>
      <c r="Q125" s="72">
        <v>1</v>
      </c>
      <c r="R125" s="72">
        <v>1</v>
      </c>
      <c r="S125" s="71" t="s">
        <v>16</v>
      </c>
      <c r="T125" s="71" t="s">
        <v>20</v>
      </c>
    </row>
    <row r="126" spans="1:20" ht="15" hidden="1" customHeight="1" x14ac:dyDescent="0.25">
      <c r="A126" s="70" t="s">
        <v>228</v>
      </c>
      <c r="B126" s="70"/>
      <c r="C126" s="70"/>
      <c r="D126" s="159">
        <v>5</v>
      </c>
      <c r="E126" s="136" t="s">
        <v>229</v>
      </c>
      <c r="F126" s="160" t="s">
        <v>485</v>
      </c>
      <c r="G126" s="160" t="s">
        <v>495</v>
      </c>
      <c r="H126" s="161"/>
      <c r="I126" s="163" t="s">
        <v>497</v>
      </c>
      <c r="J126" s="205">
        <v>0.2</v>
      </c>
      <c r="K126" s="223" t="s">
        <v>500</v>
      </c>
      <c r="L126" s="206"/>
      <c r="M126" s="136" t="s">
        <v>230</v>
      </c>
      <c r="N126" s="136" t="s">
        <v>231</v>
      </c>
      <c r="O126" s="136">
        <v>122</v>
      </c>
      <c r="P126" s="136">
        <v>125</v>
      </c>
      <c r="Q126" s="73">
        <v>0.8</v>
      </c>
      <c r="R126" s="73">
        <v>0.8</v>
      </c>
      <c r="S126" s="71" t="s">
        <v>16</v>
      </c>
      <c r="T126" s="71" t="s">
        <v>20</v>
      </c>
    </row>
    <row r="127" spans="1:20" ht="15" hidden="1" customHeight="1" x14ac:dyDescent="0.25">
      <c r="A127" s="70" t="s">
        <v>232</v>
      </c>
      <c r="B127" s="70"/>
      <c r="C127" s="70"/>
      <c r="D127" s="159">
        <v>5</v>
      </c>
      <c r="E127" s="136" t="s">
        <v>201</v>
      </c>
      <c r="F127" s="160" t="s">
        <v>485</v>
      </c>
      <c r="G127" s="160" t="s">
        <v>495</v>
      </c>
      <c r="H127" s="161"/>
      <c r="I127" s="163" t="s">
        <v>497</v>
      </c>
      <c r="J127" s="205">
        <v>0.15</v>
      </c>
      <c r="K127" s="223" t="s">
        <v>500</v>
      </c>
      <c r="L127" s="206"/>
      <c r="M127" s="136" t="s">
        <v>221</v>
      </c>
      <c r="N127" s="136" t="s">
        <v>223</v>
      </c>
      <c r="O127" s="136">
        <v>119</v>
      </c>
      <c r="P127" s="136">
        <v>125</v>
      </c>
      <c r="Q127" s="73">
        <v>0.8</v>
      </c>
      <c r="R127" s="73">
        <v>0.8</v>
      </c>
      <c r="S127" s="71" t="s">
        <v>16</v>
      </c>
      <c r="T127" s="71" t="s">
        <v>20</v>
      </c>
    </row>
    <row r="128" spans="1:20" ht="15" hidden="1" customHeight="1" x14ac:dyDescent="0.25">
      <c r="A128" s="70" t="s">
        <v>233</v>
      </c>
      <c r="B128" s="70"/>
      <c r="C128" s="70"/>
      <c r="D128" s="159">
        <v>5</v>
      </c>
      <c r="E128" s="136" t="s">
        <v>104</v>
      </c>
      <c r="F128" s="160" t="s">
        <v>485</v>
      </c>
      <c r="G128" s="160" t="s">
        <v>495</v>
      </c>
      <c r="H128" s="161"/>
      <c r="I128" s="163" t="s">
        <v>497</v>
      </c>
      <c r="J128" s="205">
        <v>0.15</v>
      </c>
      <c r="K128" s="223" t="s">
        <v>500</v>
      </c>
      <c r="L128" s="206"/>
      <c r="M128" s="136" t="s">
        <v>234</v>
      </c>
      <c r="N128" s="136" t="s">
        <v>235</v>
      </c>
      <c r="O128" s="136" t="s">
        <v>236</v>
      </c>
      <c r="P128" s="136">
        <v>127</v>
      </c>
      <c r="Q128" s="73">
        <v>0</v>
      </c>
      <c r="R128" s="73">
        <v>0</v>
      </c>
      <c r="S128" s="71" t="s">
        <v>16</v>
      </c>
      <c r="T128" s="71" t="s">
        <v>20</v>
      </c>
    </row>
    <row r="129" spans="1:20" ht="15" hidden="1" customHeight="1" x14ac:dyDescent="0.25">
      <c r="A129" s="66" t="s">
        <v>237</v>
      </c>
      <c r="B129" s="66"/>
      <c r="C129" s="66"/>
      <c r="D129" s="157">
        <v>5</v>
      </c>
      <c r="E129" s="146" t="s">
        <v>238</v>
      </c>
      <c r="F129" s="160" t="s">
        <v>485</v>
      </c>
      <c r="G129" s="160" t="s">
        <v>495</v>
      </c>
      <c r="H129" s="161"/>
      <c r="I129" s="224" t="s">
        <v>498</v>
      </c>
      <c r="J129" s="225">
        <v>0.15</v>
      </c>
      <c r="K129" s="226" t="s">
        <v>500</v>
      </c>
      <c r="L129" s="227"/>
      <c r="M129" s="146" t="s">
        <v>129</v>
      </c>
      <c r="N129" s="146" t="s">
        <v>157</v>
      </c>
      <c r="O129" s="187"/>
      <c r="P129" s="187"/>
      <c r="Q129" s="69">
        <v>0.21</v>
      </c>
      <c r="R129" s="69">
        <v>0</v>
      </c>
      <c r="S129" s="67" t="s">
        <v>16</v>
      </c>
      <c r="T129" s="67" t="s">
        <v>17</v>
      </c>
    </row>
    <row r="130" spans="1:20" ht="15" hidden="1" customHeight="1" x14ac:dyDescent="0.25">
      <c r="A130" s="70" t="s">
        <v>239</v>
      </c>
      <c r="B130" s="70"/>
      <c r="C130" s="70"/>
      <c r="D130" s="155">
        <v>6</v>
      </c>
      <c r="E130" s="136" t="s">
        <v>123</v>
      </c>
      <c r="F130" s="160" t="s">
        <v>485</v>
      </c>
      <c r="G130" s="160" t="s">
        <v>496</v>
      </c>
      <c r="H130" s="161"/>
      <c r="I130" s="163" t="s">
        <v>497</v>
      </c>
      <c r="J130" s="205">
        <v>0.15</v>
      </c>
      <c r="K130" s="223" t="s">
        <v>500</v>
      </c>
      <c r="L130" s="206"/>
      <c r="M130" s="70" t="s">
        <v>129</v>
      </c>
      <c r="N130" s="70" t="s">
        <v>131</v>
      </c>
      <c r="O130" s="136">
        <v>125</v>
      </c>
      <c r="P130" s="136">
        <v>128</v>
      </c>
      <c r="Q130" s="73">
        <v>0.95</v>
      </c>
      <c r="R130" s="73">
        <v>0.95</v>
      </c>
      <c r="S130" s="71" t="s">
        <v>16</v>
      </c>
      <c r="T130" s="71" t="s">
        <v>20</v>
      </c>
    </row>
    <row r="131" spans="1:20" ht="15" hidden="1" customHeight="1" x14ac:dyDescent="0.25">
      <c r="A131" s="70" t="s">
        <v>240</v>
      </c>
      <c r="B131" s="70"/>
      <c r="C131" s="70"/>
      <c r="D131" s="155">
        <v>6</v>
      </c>
      <c r="E131" s="136" t="s">
        <v>201</v>
      </c>
      <c r="F131" s="160" t="s">
        <v>485</v>
      </c>
      <c r="G131" s="160" t="s">
        <v>496</v>
      </c>
      <c r="H131" s="161"/>
      <c r="I131" s="163" t="s">
        <v>497</v>
      </c>
      <c r="J131" s="205">
        <v>0.15</v>
      </c>
      <c r="K131" s="223" t="s">
        <v>500</v>
      </c>
      <c r="L131" s="206"/>
      <c r="M131" s="70" t="s">
        <v>133</v>
      </c>
      <c r="N131" s="70" t="s">
        <v>241</v>
      </c>
      <c r="O131" s="136">
        <v>127</v>
      </c>
      <c r="P131" s="136">
        <v>129</v>
      </c>
      <c r="Q131" s="73">
        <v>0</v>
      </c>
      <c r="R131" s="73">
        <v>0</v>
      </c>
      <c r="S131" s="71" t="s">
        <v>16</v>
      </c>
      <c r="T131" s="71" t="s">
        <v>20</v>
      </c>
    </row>
    <row r="132" spans="1:20" ht="15" hidden="1" customHeight="1" x14ac:dyDescent="0.25">
      <c r="A132" s="70" t="s">
        <v>242</v>
      </c>
      <c r="B132" s="70"/>
      <c r="C132" s="70"/>
      <c r="D132" s="155">
        <v>6</v>
      </c>
      <c r="E132" s="136" t="s">
        <v>27</v>
      </c>
      <c r="F132" s="160" t="s">
        <v>485</v>
      </c>
      <c r="G132" s="160" t="s">
        <v>496</v>
      </c>
      <c r="H132" s="161"/>
      <c r="I132" s="163" t="s">
        <v>497</v>
      </c>
      <c r="J132" s="205">
        <v>0.15</v>
      </c>
      <c r="K132" s="223" t="s">
        <v>500</v>
      </c>
      <c r="L132" s="206"/>
      <c r="M132" s="70" t="s">
        <v>243</v>
      </c>
      <c r="N132" s="70" t="s">
        <v>243</v>
      </c>
      <c r="O132" s="136">
        <v>128</v>
      </c>
      <c r="P132" s="136">
        <v>130</v>
      </c>
      <c r="Q132" s="73">
        <v>0</v>
      </c>
      <c r="R132" s="73">
        <v>0</v>
      </c>
      <c r="S132" s="71" t="s">
        <v>16</v>
      </c>
      <c r="T132" s="71" t="s">
        <v>20</v>
      </c>
    </row>
    <row r="133" spans="1:20" ht="15" hidden="1" customHeight="1" x14ac:dyDescent="0.25">
      <c r="A133" s="70" t="s">
        <v>244</v>
      </c>
      <c r="B133" s="70"/>
      <c r="C133" s="70"/>
      <c r="D133" s="155">
        <v>6</v>
      </c>
      <c r="E133" s="136" t="s">
        <v>201</v>
      </c>
      <c r="F133" s="160" t="s">
        <v>485</v>
      </c>
      <c r="G133" s="160" t="s">
        <v>496</v>
      </c>
      <c r="H133" s="161"/>
      <c r="I133" s="163" t="s">
        <v>497</v>
      </c>
      <c r="J133" s="205">
        <v>0.1</v>
      </c>
      <c r="K133" s="223" t="s">
        <v>500</v>
      </c>
      <c r="L133" s="206"/>
      <c r="M133" s="70" t="s">
        <v>245</v>
      </c>
      <c r="N133" s="70" t="s">
        <v>140</v>
      </c>
      <c r="O133" s="136">
        <v>129</v>
      </c>
      <c r="P133" s="136">
        <v>131</v>
      </c>
      <c r="Q133" s="73">
        <v>0</v>
      </c>
      <c r="R133" s="73">
        <v>0</v>
      </c>
      <c r="S133" s="71" t="s">
        <v>16</v>
      </c>
      <c r="T133" s="71" t="s">
        <v>20</v>
      </c>
    </row>
    <row r="134" spans="1:20" ht="15" hidden="1" customHeight="1" x14ac:dyDescent="0.25">
      <c r="A134" s="70" t="s">
        <v>246</v>
      </c>
      <c r="B134" s="70"/>
      <c r="C134" s="70"/>
      <c r="D134" s="155">
        <v>6</v>
      </c>
      <c r="E134" s="136" t="s">
        <v>201</v>
      </c>
      <c r="F134" s="160" t="s">
        <v>485</v>
      </c>
      <c r="G134" s="160" t="s">
        <v>496</v>
      </c>
      <c r="H134" s="161"/>
      <c r="I134" s="163" t="s">
        <v>497</v>
      </c>
      <c r="J134" s="205">
        <v>0.15</v>
      </c>
      <c r="K134" s="223" t="s">
        <v>500</v>
      </c>
      <c r="L134" s="206"/>
      <c r="M134" s="70" t="s">
        <v>142</v>
      </c>
      <c r="N134" s="70" t="s">
        <v>139</v>
      </c>
      <c r="O134" s="136">
        <v>130</v>
      </c>
      <c r="P134" s="136">
        <v>132</v>
      </c>
      <c r="Q134" s="73">
        <v>0</v>
      </c>
      <c r="R134" s="73">
        <v>0</v>
      </c>
      <c r="S134" s="71" t="s">
        <v>16</v>
      </c>
      <c r="T134" s="71" t="s">
        <v>20</v>
      </c>
    </row>
    <row r="135" spans="1:20" ht="15" hidden="1" customHeight="1" x14ac:dyDescent="0.25">
      <c r="A135" s="70" t="s">
        <v>247</v>
      </c>
      <c r="B135" s="70"/>
      <c r="C135" s="70"/>
      <c r="D135" s="155">
        <v>6</v>
      </c>
      <c r="E135" s="136" t="s">
        <v>201</v>
      </c>
      <c r="F135" s="160" t="s">
        <v>485</v>
      </c>
      <c r="G135" s="160" t="s">
        <v>496</v>
      </c>
      <c r="H135" s="161"/>
      <c r="I135" s="163" t="s">
        <v>497</v>
      </c>
      <c r="J135" s="205">
        <v>0.15</v>
      </c>
      <c r="K135" s="223" t="s">
        <v>500</v>
      </c>
      <c r="L135" s="206"/>
      <c r="M135" s="70" t="s">
        <v>148</v>
      </c>
      <c r="N135" s="70" t="s">
        <v>198</v>
      </c>
      <c r="O135" s="136">
        <v>131</v>
      </c>
      <c r="P135" s="136">
        <v>133</v>
      </c>
      <c r="Q135" s="73">
        <v>0.66</v>
      </c>
      <c r="R135" s="73">
        <v>0.66</v>
      </c>
      <c r="S135" s="71" t="s">
        <v>16</v>
      </c>
      <c r="T135" s="71" t="s">
        <v>20</v>
      </c>
    </row>
    <row r="136" spans="1:20" ht="15" hidden="1" customHeight="1" x14ac:dyDescent="0.25">
      <c r="A136" s="70" t="s">
        <v>248</v>
      </c>
      <c r="B136" s="70"/>
      <c r="C136" s="70"/>
      <c r="D136" s="155">
        <v>6</v>
      </c>
      <c r="E136" s="136" t="s">
        <v>201</v>
      </c>
      <c r="F136" s="160" t="s">
        <v>485</v>
      </c>
      <c r="G136" s="160" t="s">
        <v>496</v>
      </c>
      <c r="H136" s="161"/>
      <c r="I136" s="163" t="s">
        <v>497</v>
      </c>
      <c r="J136" s="205">
        <v>0.15</v>
      </c>
      <c r="K136" s="223" t="s">
        <v>500</v>
      </c>
      <c r="L136" s="206"/>
      <c r="M136" s="70" t="s">
        <v>249</v>
      </c>
      <c r="N136" s="70" t="s">
        <v>157</v>
      </c>
      <c r="O136" s="136">
        <v>132</v>
      </c>
      <c r="P136" s="136">
        <v>23</v>
      </c>
      <c r="Q136" s="73">
        <v>0</v>
      </c>
      <c r="R136" s="73">
        <v>0</v>
      </c>
      <c r="S136" s="71" t="s">
        <v>16</v>
      </c>
      <c r="T136" s="71" t="s">
        <v>20</v>
      </c>
    </row>
    <row r="137" spans="1:20" ht="15" hidden="1" customHeight="1" x14ac:dyDescent="0.25">
      <c r="A137" s="74" t="s">
        <v>250</v>
      </c>
      <c r="B137" s="74" t="s">
        <v>535</v>
      </c>
      <c r="C137" s="74"/>
      <c r="D137" s="133">
        <v>3</v>
      </c>
      <c r="E137" s="217" t="s">
        <v>251</v>
      </c>
      <c r="F137" s="160" t="s">
        <v>485</v>
      </c>
      <c r="G137" s="160"/>
      <c r="H137" s="161"/>
      <c r="I137" s="161"/>
      <c r="J137" s="206"/>
      <c r="K137" s="206"/>
      <c r="L137" s="206"/>
      <c r="M137" s="74" t="s">
        <v>13</v>
      </c>
      <c r="N137" s="74" t="s">
        <v>252</v>
      </c>
      <c r="O137" s="75"/>
      <c r="P137" s="75"/>
      <c r="Q137" s="77">
        <v>0.23</v>
      </c>
      <c r="R137" s="77">
        <v>0</v>
      </c>
      <c r="S137" s="76" t="s">
        <v>16</v>
      </c>
      <c r="T137" s="76" t="s">
        <v>17</v>
      </c>
    </row>
    <row r="138" spans="1:20" ht="15" customHeight="1" x14ac:dyDescent="0.25">
      <c r="A138" s="51" t="s">
        <v>254</v>
      </c>
      <c r="B138" s="74" t="s">
        <v>535</v>
      </c>
      <c r="C138" s="217">
        <v>1</v>
      </c>
      <c r="D138" s="164">
        <v>4</v>
      </c>
      <c r="E138" s="143" t="s">
        <v>187</v>
      </c>
      <c r="F138" s="160" t="s">
        <v>485</v>
      </c>
      <c r="G138" s="160"/>
      <c r="H138" s="160"/>
      <c r="I138" s="160"/>
      <c r="J138" s="205"/>
      <c r="K138" s="205"/>
      <c r="L138" s="205"/>
      <c r="M138" s="143" t="s">
        <v>255</v>
      </c>
      <c r="N138" s="143" t="s">
        <v>256</v>
      </c>
      <c r="O138" s="183"/>
      <c r="P138" s="143" t="s">
        <v>257</v>
      </c>
      <c r="Q138" s="53">
        <v>0</v>
      </c>
      <c r="R138" s="53">
        <v>0</v>
      </c>
      <c r="S138" s="52" t="s">
        <v>16</v>
      </c>
      <c r="T138" s="52" t="s">
        <v>20</v>
      </c>
    </row>
    <row r="139" spans="1:20" ht="15" customHeight="1" x14ac:dyDescent="0.25">
      <c r="A139" s="78" t="s">
        <v>258</v>
      </c>
      <c r="B139" s="74" t="s">
        <v>535</v>
      </c>
      <c r="C139" s="217">
        <v>1</v>
      </c>
      <c r="D139" s="164">
        <v>4</v>
      </c>
      <c r="E139" s="137" t="s">
        <v>201</v>
      </c>
      <c r="F139" s="160" t="s">
        <v>486</v>
      </c>
      <c r="G139" s="160" t="s">
        <v>494</v>
      </c>
      <c r="H139" s="160">
        <v>30</v>
      </c>
      <c r="I139" s="224" t="s">
        <v>498</v>
      </c>
      <c r="J139" s="225" t="s">
        <v>499</v>
      </c>
      <c r="K139" s="226" t="s">
        <v>500</v>
      </c>
      <c r="L139" s="225"/>
      <c r="M139" s="137" t="s">
        <v>73</v>
      </c>
      <c r="N139" s="137" t="s">
        <v>78</v>
      </c>
      <c r="O139" s="188"/>
      <c r="P139" s="188"/>
      <c r="Q139" s="80">
        <v>1</v>
      </c>
      <c r="R139" s="80">
        <v>0</v>
      </c>
      <c r="S139" s="79" t="s">
        <v>16</v>
      </c>
      <c r="T139" s="79" t="s">
        <v>17</v>
      </c>
    </row>
    <row r="140" spans="1:20" ht="15" customHeight="1" x14ac:dyDescent="0.25">
      <c r="A140" s="81" t="s">
        <v>259</v>
      </c>
      <c r="B140" s="74" t="s">
        <v>535</v>
      </c>
      <c r="C140" s="217">
        <v>2</v>
      </c>
      <c r="D140" s="159">
        <v>5</v>
      </c>
      <c r="E140" s="151" t="s">
        <v>201</v>
      </c>
      <c r="F140" s="160" t="s">
        <v>485</v>
      </c>
      <c r="G140" s="160" t="s">
        <v>495</v>
      </c>
      <c r="H140" s="161"/>
      <c r="I140" s="163" t="s">
        <v>497</v>
      </c>
      <c r="J140" s="205">
        <v>0.33</v>
      </c>
      <c r="K140" s="223" t="s">
        <v>500</v>
      </c>
      <c r="L140" s="206"/>
      <c r="M140" s="151" t="s">
        <v>73</v>
      </c>
      <c r="N140" s="151" t="s">
        <v>78</v>
      </c>
      <c r="O140" s="189"/>
      <c r="P140" s="189"/>
      <c r="Q140" s="83">
        <v>1</v>
      </c>
      <c r="R140" s="83">
        <v>1</v>
      </c>
      <c r="S140" s="84" t="s">
        <v>95</v>
      </c>
      <c r="T140" s="82" t="s">
        <v>20</v>
      </c>
    </row>
    <row r="141" spans="1:20" ht="15" customHeight="1" x14ac:dyDescent="0.25">
      <c r="A141" s="81" t="s">
        <v>260</v>
      </c>
      <c r="B141" s="74" t="s">
        <v>535</v>
      </c>
      <c r="C141" s="217">
        <v>2</v>
      </c>
      <c r="D141" s="159">
        <v>5</v>
      </c>
      <c r="E141" s="151" t="s">
        <v>201</v>
      </c>
      <c r="F141" s="160" t="s">
        <v>485</v>
      </c>
      <c r="G141" s="160" t="s">
        <v>495</v>
      </c>
      <c r="H141" s="161"/>
      <c r="I141" s="163" t="s">
        <v>497</v>
      </c>
      <c r="J141" s="205">
        <v>0.33</v>
      </c>
      <c r="K141" s="223" t="s">
        <v>500</v>
      </c>
      <c r="L141" s="206"/>
      <c r="M141" s="151" t="s">
        <v>73</v>
      </c>
      <c r="N141" s="151" t="s">
        <v>78</v>
      </c>
      <c r="O141" s="189"/>
      <c r="P141" s="189"/>
      <c r="Q141" s="83">
        <v>1</v>
      </c>
      <c r="R141" s="83">
        <v>1</v>
      </c>
      <c r="S141" s="84" t="s">
        <v>95</v>
      </c>
      <c r="T141" s="82" t="s">
        <v>20</v>
      </c>
    </row>
    <row r="142" spans="1:20" ht="15" customHeight="1" x14ac:dyDescent="0.25">
      <c r="A142" s="81" t="s">
        <v>261</v>
      </c>
      <c r="B142" s="74" t="s">
        <v>535</v>
      </c>
      <c r="C142" s="217">
        <v>2</v>
      </c>
      <c r="D142" s="159">
        <v>5</v>
      </c>
      <c r="E142" s="151" t="s">
        <v>201</v>
      </c>
      <c r="F142" s="160" t="s">
        <v>485</v>
      </c>
      <c r="G142" s="160" t="s">
        <v>495</v>
      </c>
      <c r="H142" s="161"/>
      <c r="I142" s="163" t="s">
        <v>497</v>
      </c>
      <c r="J142" s="205">
        <v>0.34</v>
      </c>
      <c r="K142" s="223" t="s">
        <v>500</v>
      </c>
      <c r="L142" s="206"/>
      <c r="M142" s="151" t="s">
        <v>73</v>
      </c>
      <c r="N142" s="151" t="s">
        <v>78</v>
      </c>
      <c r="O142" s="189"/>
      <c r="P142" s="189"/>
      <c r="Q142" s="83">
        <v>1</v>
      </c>
      <c r="R142" s="83">
        <v>1</v>
      </c>
      <c r="S142" s="84" t="s">
        <v>95</v>
      </c>
      <c r="T142" s="82" t="s">
        <v>20</v>
      </c>
    </row>
    <row r="143" spans="1:20" ht="15" customHeight="1" x14ac:dyDescent="0.25">
      <c r="A143" s="78" t="s">
        <v>262</v>
      </c>
      <c r="B143" s="74" t="s">
        <v>535</v>
      </c>
      <c r="C143" s="217">
        <v>1</v>
      </c>
      <c r="D143" s="164">
        <v>4</v>
      </c>
      <c r="E143" s="137" t="s">
        <v>263</v>
      </c>
      <c r="F143" s="160" t="s">
        <v>486</v>
      </c>
      <c r="G143" s="160" t="s">
        <v>494</v>
      </c>
      <c r="H143" s="160">
        <v>27</v>
      </c>
      <c r="I143" s="224" t="s">
        <v>498</v>
      </c>
      <c r="J143" s="225" t="s">
        <v>499</v>
      </c>
      <c r="K143" s="226" t="s">
        <v>500</v>
      </c>
      <c r="L143" s="225"/>
      <c r="M143" s="137" t="s">
        <v>264</v>
      </c>
      <c r="N143" s="137" t="s">
        <v>107</v>
      </c>
      <c r="O143" s="188"/>
      <c r="P143" s="188"/>
      <c r="Q143" s="80">
        <v>0.78</v>
      </c>
      <c r="R143" s="80">
        <v>0</v>
      </c>
      <c r="S143" s="79" t="s">
        <v>16</v>
      </c>
      <c r="T143" s="79" t="s">
        <v>17</v>
      </c>
    </row>
    <row r="144" spans="1:20" ht="15" customHeight="1" x14ac:dyDescent="0.25">
      <c r="A144" s="85" t="s">
        <v>265</v>
      </c>
      <c r="B144" s="74" t="s">
        <v>535</v>
      </c>
      <c r="C144" s="217">
        <v>2</v>
      </c>
      <c r="D144" s="157">
        <v>5</v>
      </c>
      <c r="E144" s="167" t="s">
        <v>104</v>
      </c>
      <c r="F144" s="160" t="s">
        <v>485</v>
      </c>
      <c r="G144" s="160" t="s">
        <v>495</v>
      </c>
      <c r="H144" s="161"/>
      <c r="I144" s="224" t="s">
        <v>498</v>
      </c>
      <c r="J144" s="225">
        <v>0.34</v>
      </c>
      <c r="K144" s="226" t="s">
        <v>500</v>
      </c>
      <c r="L144" s="227"/>
      <c r="M144" s="167" t="s">
        <v>221</v>
      </c>
      <c r="N144" s="167" t="s">
        <v>225</v>
      </c>
      <c r="O144" s="190"/>
      <c r="P144" s="190"/>
      <c r="Q144" s="87">
        <v>1</v>
      </c>
      <c r="R144" s="87">
        <v>0</v>
      </c>
      <c r="S144" s="86" t="s">
        <v>16</v>
      </c>
      <c r="T144" s="86" t="s">
        <v>17</v>
      </c>
    </row>
    <row r="145" spans="1:20" ht="15" customHeight="1" x14ac:dyDescent="0.25">
      <c r="A145" s="81" t="s">
        <v>266</v>
      </c>
      <c r="B145" s="74" t="s">
        <v>535</v>
      </c>
      <c r="C145" s="217">
        <v>3</v>
      </c>
      <c r="D145" s="155">
        <v>6</v>
      </c>
      <c r="E145" s="151" t="s">
        <v>104</v>
      </c>
      <c r="F145" s="160" t="s">
        <v>485</v>
      </c>
      <c r="G145" s="160" t="s">
        <v>496</v>
      </c>
      <c r="H145" s="161"/>
      <c r="I145" s="163" t="s">
        <v>497</v>
      </c>
      <c r="J145" s="205">
        <v>1</v>
      </c>
      <c r="K145" s="223" t="s">
        <v>500</v>
      </c>
      <c r="L145" s="206"/>
      <c r="M145" s="81" t="s">
        <v>221</v>
      </c>
      <c r="N145" s="81" t="s">
        <v>225</v>
      </c>
      <c r="O145" s="189"/>
      <c r="P145" s="151" t="s">
        <v>267</v>
      </c>
      <c r="Q145" s="83">
        <v>1</v>
      </c>
      <c r="R145" s="83">
        <v>1</v>
      </c>
      <c r="S145" s="82" t="s">
        <v>16</v>
      </c>
      <c r="T145" s="82" t="s">
        <v>20</v>
      </c>
    </row>
    <row r="146" spans="1:20" ht="15" customHeight="1" x14ac:dyDescent="0.25">
      <c r="A146" s="85" t="s">
        <v>268</v>
      </c>
      <c r="B146" s="74" t="s">
        <v>535</v>
      </c>
      <c r="C146" s="217">
        <v>2</v>
      </c>
      <c r="D146" s="157">
        <v>5</v>
      </c>
      <c r="E146" s="167" t="s">
        <v>263</v>
      </c>
      <c r="F146" s="160" t="s">
        <v>485</v>
      </c>
      <c r="G146" s="160" t="s">
        <v>495</v>
      </c>
      <c r="H146" s="161"/>
      <c r="I146" s="224" t="s">
        <v>498</v>
      </c>
      <c r="J146" s="225">
        <v>0.33</v>
      </c>
      <c r="K146" s="226" t="s">
        <v>500</v>
      </c>
      <c r="L146" s="227"/>
      <c r="M146" s="167" t="s">
        <v>264</v>
      </c>
      <c r="N146" s="167" t="s">
        <v>107</v>
      </c>
      <c r="O146" s="190"/>
      <c r="P146" s="190"/>
      <c r="Q146" s="87">
        <v>0.28999999999999998</v>
      </c>
      <c r="R146" s="87">
        <v>0</v>
      </c>
      <c r="S146" s="86" t="s">
        <v>16</v>
      </c>
      <c r="T146" s="86" t="s">
        <v>17</v>
      </c>
    </row>
    <row r="147" spans="1:20" ht="15" customHeight="1" x14ac:dyDescent="0.25">
      <c r="A147" s="81" t="s">
        <v>269</v>
      </c>
      <c r="B147" s="74" t="s">
        <v>535</v>
      </c>
      <c r="C147" s="217">
        <v>3</v>
      </c>
      <c r="D147" s="155">
        <v>6</v>
      </c>
      <c r="E147" s="151" t="s">
        <v>77</v>
      </c>
      <c r="F147" s="160" t="s">
        <v>485</v>
      </c>
      <c r="G147" s="160" t="s">
        <v>496</v>
      </c>
      <c r="H147" s="161"/>
      <c r="I147" s="163" t="s">
        <v>497</v>
      </c>
      <c r="J147" s="205">
        <v>0.5</v>
      </c>
      <c r="K147" s="223" t="s">
        <v>500</v>
      </c>
      <c r="L147" s="206"/>
      <c r="M147" s="81" t="s">
        <v>264</v>
      </c>
      <c r="N147" s="81" t="s">
        <v>270</v>
      </c>
      <c r="O147" s="189"/>
      <c r="P147" s="151" t="s">
        <v>271</v>
      </c>
      <c r="Q147" s="83">
        <v>1</v>
      </c>
      <c r="R147" s="83">
        <v>1</v>
      </c>
      <c r="S147" s="84" t="s">
        <v>98</v>
      </c>
      <c r="T147" s="82" t="s">
        <v>20</v>
      </c>
    </row>
    <row r="148" spans="1:20" ht="15" customHeight="1" x14ac:dyDescent="0.25">
      <c r="A148" s="81" t="s">
        <v>272</v>
      </c>
      <c r="B148" s="74" t="s">
        <v>535</v>
      </c>
      <c r="C148" s="217">
        <v>3</v>
      </c>
      <c r="D148" s="155">
        <v>6</v>
      </c>
      <c r="E148" s="218" t="s">
        <v>201</v>
      </c>
      <c r="F148" s="160" t="s">
        <v>485</v>
      </c>
      <c r="G148" s="160" t="s">
        <v>496</v>
      </c>
      <c r="H148" s="161"/>
      <c r="I148" s="163" t="s">
        <v>497</v>
      </c>
      <c r="J148" s="205">
        <v>0.5</v>
      </c>
      <c r="K148" s="223" t="s">
        <v>500</v>
      </c>
      <c r="L148" s="206"/>
      <c r="M148" s="81" t="s">
        <v>273</v>
      </c>
      <c r="N148" s="81" t="s">
        <v>107</v>
      </c>
      <c r="O148" s="151" t="s">
        <v>274</v>
      </c>
      <c r="P148" s="151">
        <v>279</v>
      </c>
      <c r="Q148" s="88">
        <v>0</v>
      </c>
      <c r="R148" s="88">
        <v>0</v>
      </c>
      <c r="S148" s="82" t="s">
        <v>16</v>
      </c>
      <c r="T148" s="82" t="s">
        <v>20</v>
      </c>
    </row>
    <row r="149" spans="1:20" ht="15" customHeight="1" x14ac:dyDescent="0.25">
      <c r="A149" s="85" t="s">
        <v>275</v>
      </c>
      <c r="B149" s="74" t="s">
        <v>535</v>
      </c>
      <c r="C149" s="217">
        <v>2</v>
      </c>
      <c r="D149" s="157">
        <v>5</v>
      </c>
      <c r="E149" s="167" t="s">
        <v>187</v>
      </c>
      <c r="F149" s="160" t="s">
        <v>485</v>
      </c>
      <c r="G149" s="160" t="s">
        <v>495</v>
      </c>
      <c r="H149" s="161"/>
      <c r="I149" s="224" t="s">
        <v>498</v>
      </c>
      <c r="J149" s="225">
        <v>0.33</v>
      </c>
      <c r="K149" s="226" t="s">
        <v>500</v>
      </c>
      <c r="L149" s="227"/>
      <c r="M149" s="167" t="s">
        <v>230</v>
      </c>
      <c r="N149" s="167" t="s">
        <v>276</v>
      </c>
      <c r="O149" s="190"/>
      <c r="P149" s="190"/>
      <c r="Q149" s="87">
        <v>0.9</v>
      </c>
      <c r="R149" s="87">
        <v>0</v>
      </c>
      <c r="S149" s="86" t="s">
        <v>16</v>
      </c>
      <c r="T149" s="86" t="s">
        <v>17</v>
      </c>
    </row>
    <row r="150" spans="1:20" ht="15" customHeight="1" x14ac:dyDescent="0.25">
      <c r="A150" s="81" t="s">
        <v>277</v>
      </c>
      <c r="B150" s="74" t="s">
        <v>535</v>
      </c>
      <c r="C150" s="217">
        <v>3</v>
      </c>
      <c r="D150" s="155">
        <v>6</v>
      </c>
      <c r="E150" s="151" t="s">
        <v>187</v>
      </c>
      <c r="F150" s="160" t="s">
        <v>485</v>
      </c>
      <c r="G150" s="160" t="s">
        <v>496</v>
      </c>
      <c r="H150" s="161"/>
      <c r="I150" s="163" t="s">
        <v>497</v>
      </c>
      <c r="J150" s="205">
        <v>1</v>
      </c>
      <c r="K150" s="223" t="s">
        <v>500</v>
      </c>
      <c r="L150" s="206"/>
      <c r="M150" s="81" t="s">
        <v>230</v>
      </c>
      <c r="N150" s="81" t="s">
        <v>276</v>
      </c>
      <c r="O150" s="151">
        <v>142</v>
      </c>
      <c r="P150" s="151" t="s">
        <v>278</v>
      </c>
      <c r="Q150" s="88">
        <v>0.9</v>
      </c>
      <c r="R150" s="88">
        <v>0.9</v>
      </c>
      <c r="S150" s="82" t="s">
        <v>16</v>
      </c>
      <c r="T150" s="82" t="s">
        <v>20</v>
      </c>
    </row>
    <row r="151" spans="1:20" ht="15" customHeight="1" x14ac:dyDescent="0.25">
      <c r="A151" s="78" t="s">
        <v>279</v>
      </c>
      <c r="B151" s="74" t="s">
        <v>535</v>
      </c>
      <c r="C151" s="217">
        <v>1</v>
      </c>
      <c r="D151" s="164">
        <v>4</v>
      </c>
      <c r="E151" s="137" t="s">
        <v>280</v>
      </c>
      <c r="F151" s="160" t="s">
        <v>486</v>
      </c>
      <c r="G151" s="160" t="s">
        <v>494</v>
      </c>
      <c r="H151" s="160">
        <v>34</v>
      </c>
      <c r="I151" s="224" t="s">
        <v>498</v>
      </c>
      <c r="J151" s="225" t="s">
        <v>499</v>
      </c>
      <c r="K151" s="226" t="s">
        <v>500</v>
      </c>
      <c r="L151" s="225"/>
      <c r="M151" s="137" t="s">
        <v>36</v>
      </c>
      <c r="N151" s="137" t="s">
        <v>206</v>
      </c>
      <c r="O151" s="188"/>
      <c r="P151" s="188"/>
      <c r="Q151" s="80">
        <v>0.37</v>
      </c>
      <c r="R151" s="80">
        <v>0</v>
      </c>
      <c r="S151" s="79" t="s">
        <v>16</v>
      </c>
      <c r="T151" s="79" t="s">
        <v>17</v>
      </c>
    </row>
    <row r="152" spans="1:20" ht="15" customHeight="1" x14ac:dyDescent="0.25">
      <c r="A152" s="81" t="s">
        <v>281</v>
      </c>
      <c r="B152" s="74" t="s">
        <v>535</v>
      </c>
      <c r="C152" s="217">
        <v>2</v>
      </c>
      <c r="D152" s="159">
        <v>5</v>
      </c>
      <c r="E152" s="151" t="s">
        <v>282</v>
      </c>
      <c r="F152" s="160" t="s">
        <v>485</v>
      </c>
      <c r="G152" s="160" t="s">
        <v>495</v>
      </c>
      <c r="H152" s="161"/>
      <c r="I152" s="163" t="s">
        <v>497</v>
      </c>
      <c r="J152" s="205">
        <v>0.15</v>
      </c>
      <c r="K152" s="223" t="s">
        <v>500</v>
      </c>
      <c r="L152" s="206"/>
      <c r="M152" s="151" t="s">
        <v>36</v>
      </c>
      <c r="N152" s="151" t="s">
        <v>225</v>
      </c>
      <c r="O152" s="151">
        <v>22</v>
      </c>
      <c r="P152" s="151" t="s">
        <v>283</v>
      </c>
      <c r="Q152" s="88">
        <v>0.9</v>
      </c>
      <c r="R152" s="88">
        <v>0.9</v>
      </c>
      <c r="S152" s="82" t="s">
        <v>16</v>
      </c>
      <c r="T152" s="82" t="s">
        <v>20</v>
      </c>
    </row>
    <row r="153" spans="1:20" ht="15" customHeight="1" x14ac:dyDescent="0.25">
      <c r="A153" s="81" t="s">
        <v>284</v>
      </c>
      <c r="B153" s="74" t="s">
        <v>535</v>
      </c>
      <c r="C153" s="217">
        <v>2</v>
      </c>
      <c r="D153" s="159">
        <v>5</v>
      </c>
      <c r="E153" s="151" t="s">
        <v>123</v>
      </c>
      <c r="F153" s="160" t="s">
        <v>485</v>
      </c>
      <c r="G153" s="160" t="s">
        <v>495</v>
      </c>
      <c r="H153" s="161"/>
      <c r="I153" s="163" t="s">
        <v>497</v>
      </c>
      <c r="J153" s="205">
        <v>0.15</v>
      </c>
      <c r="K153" s="223" t="s">
        <v>500</v>
      </c>
      <c r="L153" s="206"/>
      <c r="M153" s="151" t="s">
        <v>203</v>
      </c>
      <c r="N153" s="151" t="s">
        <v>285</v>
      </c>
      <c r="O153" s="151" t="s">
        <v>286</v>
      </c>
      <c r="P153" s="151">
        <v>151</v>
      </c>
      <c r="Q153" s="88">
        <v>0</v>
      </c>
      <c r="R153" s="88">
        <v>0</v>
      </c>
      <c r="S153" s="82" t="s">
        <v>16</v>
      </c>
      <c r="T153" s="82" t="s">
        <v>20</v>
      </c>
    </row>
    <row r="154" spans="1:20" ht="15" customHeight="1" x14ac:dyDescent="0.25">
      <c r="A154" s="81" t="s">
        <v>287</v>
      </c>
      <c r="B154" s="74" t="s">
        <v>535</v>
      </c>
      <c r="C154" s="217">
        <v>2</v>
      </c>
      <c r="D154" s="159">
        <v>5</v>
      </c>
      <c r="E154" s="151" t="s">
        <v>201</v>
      </c>
      <c r="F154" s="160" t="s">
        <v>485</v>
      </c>
      <c r="G154" s="160" t="s">
        <v>495</v>
      </c>
      <c r="H154" s="161"/>
      <c r="I154" s="163" t="s">
        <v>497</v>
      </c>
      <c r="J154" s="205">
        <v>0.15</v>
      </c>
      <c r="K154" s="223" t="s">
        <v>500</v>
      </c>
      <c r="L154" s="206"/>
      <c r="M154" s="151" t="s">
        <v>288</v>
      </c>
      <c r="N154" s="151" t="s">
        <v>129</v>
      </c>
      <c r="O154" s="151" t="s">
        <v>289</v>
      </c>
      <c r="P154" s="151" t="s">
        <v>290</v>
      </c>
      <c r="Q154" s="88">
        <v>0</v>
      </c>
      <c r="R154" s="88">
        <v>0</v>
      </c>
      <c r="S154" s="82" t="s">
        <v>16</v>
      </c>
      <c r="T154" s="82" t="s">
        <v>20</v>
      </c>
    </row>
    <row r="155" spans="1:20" ht="15" customHeight="1" x14ac:dyDescent="0.25">
      <c r="A155" s="81" t="s">
        <v>291</v>
      </c>
      <c r="B155" s="74" t="s">
        <v>535</v>
      </c>
      <c r="C155" s="217">
        <v>2</v>
      </c>
      <c r="D155" s="159">
        <v>5</v>
      </c>
      <c r="E155" s="151" t="s">
        <v>201</v>
      </c>
      <c r="F155" s="160" t="s">
        <v>485</v>
      </c>
      <c r="G155" s="160" t="s">
        <v>495</v>
      </c>
      <c r="H155" s="161"/>
      <c r="I155" s="163" t="s">
        <v>497</v>
      </c>
      <c r="J155" s="205">
        <v>0.1</v>
      </c>
      <c r="K155" s="223" t="s">
        <v>500</v>
      </c>
      <c r="L155" s="206"/>
      <c r="M155" s="151" t="s">
        <v>230</v>
      </c>
      <c r="N155" s="151" t="s">
        <v>87</v>
      </c>
      <c r="O155" s="151">
        <v>149</v>
      </c>
      <c r="P155" s="151" t="s">
        <v>292</v>
      </c>
      <c r="Q155" s="88">
        <v>0.95</v>
      </c>
      <c r="R155" s="88">
        <v>0.95</v>
      </c>
      <c r="S155" s="82" t="s">
        <v>16</v>
      </c>
      <c r="T155" s="82" t="s">
        <v>20</v>
      </c>
    </row>
    <row r="156" spans="1:20" ht="15" customHeight="1" x14ac:dyDescent="0.25">
      <c r="A156" s="81" t="s">
        <v>293</v>
      </c>
      <c r="B156" s="74" t="s">
        <v>535</v>
      </c>
      <c r="C156" s="217">
        <v>2</v>
      </c>
      <c r="D156" s="159">
        <v>5</v>
      </c>
      <c r="E156" s="151" t="s">
        <v>294</v>
      </c>
      <c r="F156" s="160" t="s">
        <v>485</v>
      </c>
      <c r="G156" s="160" t="s">
        <v>495</v>
      </c>
      <c r="H156" s="161"/>
      <c r="I156" s="163" t="s">
        <v>497</v>
      </c>
      <c r="J156" s="205">
        <v>0.15</v>
      </c>
      <c r="K156" s="223" t="s">
        <v>500</v>
      </c>
      <c r="L156" s="206"/>
      <c r="M156" s="151" t="s">
        <v>273</v>
      </c>
      <c r="N156" s="151" t="s">
        <v>121</v>
      </c>
      <c r="O156" s="151" t="s">
        <v>295</v>
      </c>
      <c r="P156" s="151">
        <v>155</v>
      </c>
      <c r="Q156" s="88">
        <v>0</v>
      </c>
      <c r="R156" s="88">
        <v>0</v>
      </c>
      <c r="S156" s="82" t="s">
        <v>16</v>
      </c>
      <c r="T156" s="82" t="s">
        <v>20</v>
      </c>
    </row>
    <row r="157" spans="1:20" ht="15" customHeight="1" x14ac:dyDescent="0.25">
      <c r="A157" s="81" t="s">
        <v>297</v>
      </c>
      <c r="B157" s="74" t="s">
        <v>535</v>
      </c>
      <c r="C157" s="217">
        <v>2</v>
      </c>
      <c r="D157" s="159">
        <v>5</v>
      </c>
      <c r="E157" s="151" t="s">
        <v>201</v>
      </c>
      <c r="F157" s="160" t="s">
        <v>485</v>
      </c>
      <c r="G157" s="160" t="s">
        <v>495</v>
      </c>
      <c r="H157" s="161"/>
      <c r="I157" s="163" t="s">
        <v>497</v>
      </c>
      <c r="J157" s="205">
        <v>0.15</v>
      </c>
      <c r="K157" s="223" t="s">
        <v>500</v>
      </c>
      <c r="L157" s="206"/>
      <c r="M157" s="151" t="s">
        <v>129</v>
      </c>
      <c r="N157" s="151" t="s">
        <v>206</v>
      </c>
      <c r="O157" s="151">
        <v>155</v>
      </c>
      <c r="P157" s="151">
        <v>161</v>
      </c>
      <c r="Q157" s="88">
        <v>0</v>
      </c>
      <c r="R157" s="88">
        <v>0</v>
      </c>
      <c r="S157" s="82" t="s">
        <v>16</v>
      </c>
      <c r="T157" s="82" t="s">
        <v>20</v>
      </c>
    </row>
    <row r="158" spans="1:20" ht="15" customHeight="1" x14ac:dyDescent="0.25">
      <c r="A158" s="81" t="s">
        <v>298</v>
      </c>
      <c r="B158" s="74" t="s">
        <v>535</v>
      </c>
      <c r="C158" s="217">
        <v>2</v>
      </c>
      <c r="D158" s="159">
        <v>5</v>
      </c>
      <c r="E158" s="151" t="s">
        <v>201</v>
      </c>
      <c r="F158" s="160" t="s">
        <v>485</v>
      </c>
      <c r="G158" s="160" t="s">
        <v>495</v>
      </c>
      <c r="H158" s="161"/>
      <c r="I158" s="163" t="s">
        <v>497</v>
      </c>
      <c r="J158" s="205">
        <v>0.15</v>
      </c>
      <c r="K158" s="223" t="s">
        <v>500</v>
      </c>
      <c r="L158" s="206"/>
      <c r="M158" s="151" t="s">
        <v>285</v>
      </c>
      <c r="N158" s="151" t="s">
        <v>235</v>
      </c>
      <c r="O158" s="151">
        <v>153</v>
      </c>
      <c r="P158" s="151" t="s">
        <v>299</v>
      </c>
      <c r="Q158" s="88">
        <v>0</v>
      </c>
      <c r="R158" s="88">
        <v>0.5</v>
      </c>
      <c r="S158" s="82" t="s">
        <v>16</v>
      </c>
      <c r="T158" s="82" t="s">
        <v>20</v>
      </c>
    </row>
    <row r="159" spans="1:20" ht="15" customHeight="1" x14ac:dyDescent="0.25">
      <c r="A159" s="78" t="s">
        <v>300</v>
      </c>
      <c r="B159" s="74" t="s">
        <v>535</v>
      </c>
      <c r="C159" s="217">
        <v>1</v>
      </c>
      <c r="D159" s="164">
        <v>4</v>
      </c>
      <c r="E159" s="137" t="s">
        <v>213</v>
      </c>
      <c r="F159" s="160" t="s">
        <v>486</v>
      </c>
      <c r="G159" s="160" t="s">
        <v>494</v>
      </c>
      <c r="H159" s="160">
        <v>94</v>
      </c>
      <c r="I159" s="224" t="s">
        <v>498</v>
      </c>
      <c r="J159" s="225" t="s">
        <v>499</v>
      </c>
      <c r="K159" s="226" t="s">
        <v>500</v>
      </c>
      <c r="L159" s="225"/>
      <c r="M159" s="137" t="s">
        <v>13</v>
      </c>
      <c r="N159" s="137" t="s">
        <v>139</v>
      </c>
      <c r="O159" s="188"/>
      <c r="P159" s="188"/>
      <c r="Q159" s="80">
        <v>0</v>
      </c>
      <c r="R159" s="80">
        <v>0</v>
      </c>
      <c r="S159" s="79" t="s">
        <v>16</v>
      </c>
      <c r="T159" s="79" t="s">
        <v>17</v>
      </c>
    </row>
    <row r="160" spans="1:20" ht="15" customHeight="1" x14ac:dyDescent="0.25">
      <c r="A160" s="81" t="s">
        <v>301</v>
      </c>
      <c r="B160" s="74" t="s">
        <v>535</v>
      </c>
      <c r="C160" s="217">
        <v>2</v>
      </c>
      <c r="D160" s="159">
        <v>5</v>
      </c>
      <c r="E160" s="151" t="s">
        <v>201</v>
      </c>
      <c r="F160" s="160" t="s">
        <v>485</v>
      </c>
      <c r="G160" s="160" t="s">
        <v>495</v>
      </c>
      <c r="H160" s="161"/>
      <c r="I160" s="163" t="s">
        <v>497</v>
      </c>
      <c r="J160" s="205">
        <v>0.12</v>
      </c>
      <c r="K160" s="223" t="s">
        <v>500</v>
      </c>
      <c r="L160" s="206"/>
      <c r="M160" s="151" t="s">
        <v>302</v>
      </c>
      <c r="N160" s="151" t="s">
        <v>134</v>
      </c>
      <c r="O160" s="151">
        <v>151</v>
      </c>
      <c r="P160" s="151">
        <v>158</v>
      </c>
      <c r="Q160" s="9">
        <v>0</v>
      </c>
      <c r="R160" s="88">
        <v>0</v>
      </c>
      <c r="S160" s="82" t="s">
        <v>16</v>
      </c>
      <c r="T160" s="82" t="s">
        <v>20</v>
      </c>
    </row>
    <row r="161" spans="1:20" ht="15" customHeight="1" x14ac:dyDescent="0.25">
      <c r="A161" s="81" t="s">
        <v>303</v>
      </c>
      <c r="B161" s="74" t="s">
        <v>535</v>
      </c>
      <c r="C161" s="217">
        <v>2</v>
      </c>
      <c r="D161" s="159">
        <v>5</v>
      </c>
      <c r="E161" s="151" t="s">
        <v>67</v>
      </c>
      <c r="F161" s="160" t="s">
        <v>485</v>
      </c>
      <c r="G161" s="160" t="s">
        <v>495</v>
      </c>
      <c r="H161" s="161"/>
      <c r="I161" s="163" t="s">
        <v>497</v>
      </c>
      <c r="J161" s="205">
        <v>0.12</v>
      </c>
      <c r="K161" s="223" t="s">
        <v>500</v>
      </c>
      <c r="L161" s="206"/>
      <c r="M161" s="151" t="s">
        <v>130</v>
      </c>
      <c r="N161" s="151" t="s">
        <v>245</v>
      </c>
      <c r="O161" s="151">
        <v>157</v>
      </c>
      <c r="P161" s="151">
        <v>159</v>
      </c>
      <c r="Q161" s="9">
        <v>0</v>
      </c>
      <c r="R161" s="88">
        <v>0</v>
      </c>
      <c r="S161" s="82" t="s">
        <v>16</v>
      </c>
      <c r="T161" s="82" t="s">
        <v>20</v>
      </c>
    </row>
    <row r="162" spans="1:20" ht="15" customHeight="1" x14ac:dyDescent="0.25">
      <c r="A162" s="81" t="s">
        <v>304</v>
      </c>
      <c r="B162" s="74" t="s">
        <v>535</v>
      </c>
      <c r="C162" s="217">
        <v>2</v>
      </c>
      <c r="D162" s="159">
        <v>5</v>
      </c>
      <c r="E162" s="151" t="s">
        <v>201</v>
      </c>
      <c r="F162" s="160" t="s">
        <v>485</v>
      </c>
      <c r="G162" s="160" t="s">
        <v>495</v>
      </c>
      <c r="H162" s="161"/>
      <c r="I162" s="163" t="s">
        <v>497</v>
      </c>
      <c r="J162" s="205">
        <v>0.12</v>
      </c>
      <c r="K162" s="223" t="s">
        <v>500</v>
      </c>
      <c r="L162" s="206"/>
      <c r="M162" s="151" t="s">
        <v>135</v>
      </c>
      <c r="N162" s="151" t="s">
        <v>142</v>
      </c>
      <c r="O162" s="151">
        <v>158</v>
      </c>
      <c r="P162" s="151">
        <v>160</v>
      </c>
      <c r="Q162" s="9">
        <v>0</v>
      </c>
      <c r="R162" s="88">
        <v>0</v>
      </c>
      <c r="S162" s="82" t="s">
        <v>16</v>
      </c>
      <c r="T162" s="82" t="s">
        <v>20</v>
      </c>
    </row>
    <row r="163" spans="1:20" ht="15" customHeight="1" x14ac:dyDescent="0.25">
      <c r="A163" s="81" t="s">
        <v>305</v>
      </c>
      <c r="B163" s="74" t="s">
        <v>535</v>
      </c>
      <c r="C163" s="217">
        <v>2</v>
      </c>
      <c r="D163" s="159">
        <v>5</v>
      </c>
      <c r="E163" s="151" t="s">
        <v>67</v>
      </c>
      <c r="F163" s="160" t="s">
        <v>485</v>
      </c>
      <c r="G163" s="160" t="s">
        <v>495</v>
      </c>
      <c r="H163" s="161"/>
      <c r="I163" s="163" t="s">
        <v>497</v>
      </c>
      <c r="J163" s="205">
        <v>0.16</v>
      </c>
      <c r="K163" s="223" t="s">
        <v>500</v>
      </c>
      <c r="L163" s="206"/>
      <c r="M163" s="151" t="s">
        <v>144</v>
      </c>
      <c r="N163" s="151" t="s">
        <v>139</v>
      </c>
      <c r="O163" s="151">
        <v>159</v>
      </c>
      <c r="P163" s="151">
        <v>167</v>
      </c>
      <c r="Q163" s="9">
        <v>0</v>
      </c>
      <c r="R163" s="88">
        <v>0</v>
      </c>
      <c r="S163" s="82" t="s">
        <v>16</v>
      </c>
      <c r="T163" s="82" t="s">
        <v>20</v>
      </c>
    </row>
    <row r="164" spans="1:20" ht="15" customHeight="1" x14ac:dyDescent="0.25">
      <c r="A164" s="81" t="s">
        <v>306</v>
      </c>
      <c r="B164" s="74" t="s">
        <v>535</v>
      </c>
      <c r="C164" s="217">
        <v>2</v>
      </c>
      <c r="D164" s="159">
        <v>5</v>
      </c>
      <c r="E164" s="151" t="s">
        <v>201</v>
      </c>
      <c r="F164" s="160" t="s">
        <v>485</v>
      </c>
      <c r="G164" s="160" t="s">
        <v>495</v>
      </c>
      <c r="H164" s="161"/>
      <c r="I164" s="163" t="s">
        <v>497</v>
      </c>
      <c r="J164" s="205">
        <v>0.12</v>
      </c>
      <c r="K164" s="223" t="s">
        <v>500</v>
      </c>
      <c r="L164" s="206"/>
      <c r="M164" s="151" t="s">
        <v>135</v>
      </c>
      <c r="N164" s="151" t="s">
        <v>142</v>
      </c>
      <c r="O164" s="151" t="s">
        <v>299</v>
      </c>
      <c r="P164" s="151">
        <v>162</v>
      </c>
      <c r="Q164" s="9">
        <v>0</v>
      </c>
      <c r="R164" s="88">
        <v>0</v>
      </c>
      <c r="S164" s="82" t="s">
        <v>16</v>
      </c>
      <c r="T164" s="82" t="s">
        <v>20</v>
      </c>
    </row>
    <row r="165" spans="1:20" ht="15" customHeight="1" x14ac:dyDescent="0.25">
      <c r="A165" s="81" t="s">
        <v>307</v>
      </c>
      <c r="B165" s="74" t="s">
        <v>535</v>
      </c>
      <c r="C165" s="217">
        <v>2</v>
      </c>
      <c r="D165" s="159">
        <v>5</v>
      </c>
      <c r="E165" s="151" t="s">
        <v>67</v>
      </c>
      <c r="F165" s="160" t="s">
        <v>485</v>
      </c>
      <c r="G165" s="160" t="s">
        <v>495</v>
      </c>
      <c r="H165" s="161"/>
      <c r="I165" s="163" t="s">
        <v>497</v>
      </c>
      <c r="J165" s="205">
        <v>0.12</v>
      </c>
      <c r="K165" s="223" t="s">
        <v>500</v>
      </c>
      <c r="L165" s="206"/>
      <c r="M165" s="151" t="s">
        <v>144</v>
      </c>
      <c r="N165" s="151" t="s">
        <v>139</v>
      </c>
      <c r="O165" s="151">
        <v>161</v>
      </c>
      <c r="P165" s="151">
        <v>23</v>
      </c>
      <c r="Q165" s="9">
        <v>0</v>
      </c>
      <c r="R165" s="88">
        <v>0</v>
      </c>
      <c r="S165" s="82" t="s">
        <v>16</v>
      </c>
      <c r="T165" s="82" t="s">
        <v>20</v>
      </c>
    </row>
    <row r="166" spans="1:20" ht="15" customHeight="1" x14ac:dyDescent="0.25">
      <c r="A166" s="81" t="s">
        <v>308</v>
      </c>
      <c r="B166" s="74" t="s">
        <v>535</v>
      </c>
      <c r="C166" s="217">
        <v>2</v>
      </c>
      <c r="D166" s="159">
        <v>5</v>
      </c>
      <c r="E166" s="151" t="s">
        <v>201</v>
      </c>
      <c r="F166" s="160" t="s">
        <v>485</v>
      </c>
      <c r="G166" s="160" t="s">
        <v>495</v>
      </c>
      <c r="H166" s="161"/>
      <c r="I166" s="163" t="s">
        <v>497</v>
      </c>
      <c r="J166" s="205">
        <v>0.12</v>
      </c>
      <c r="K166" s="223" t="s">
        <v>500</v>
      </c>
      <c r="L166" s="206"/>
      <c r="M166" s="151" t="s">
        <v>13</v>
      </c>
      <c r="N166" s="151" t="s">
        <v>309</v>
      </c>
      <c r="O166" s="189"/>
      <c r="P166" s="189"/>
      <c r="Q166" s="9">
        <v>0</v>
      </c>
      <c r="R166" s="88">
        <v>0</v>
      </c>
      <c r="S166" s="82" t="s">
        <v>16</v>
      </c>
      <c r="T166" s="82" t="s">
        <v>20</v>
      </c>
    </row>
    <row r="167" spans="1:20" ht="15" customHeight="1" x14ac:dyDescent="0.25">
      <c r="A167" s="81" t="s">
        <v>310</v>
      </c>
      <c r="B167" s="74" t="s">
        <v>535</v>
      </c>
      <c r="C167" s="217">
        <v>2</v>
      </c>
      <c r="D167" s="159">
        <v>5</v>
      </c>
      <c r="E167" s="151" t="s">
        <v>67</v>
      </c>
      <c r="F167" s="160" t="s">
        <v>485</v>
      </c>
      <c r="G167" s="160" t="s">
        <v>495</v>
      </c>
      <c r="H167" s="161"/>
      <c r="I167" s="163" t="s">
        <v>497</v>
      </c>
      <c r="J167" s="205">
        <v>0.12</v>
      </c>
      <c r="K167" s="223" t="s">
        <v>500</v>
      </c>
      <c r="L167" s="206"/>
      <c r="M167" s="151" t="s">
        <v>13</v>
      </c>
      <c r="N167" s="151" t="s">
        <v>311</v>
      </c>
      <c r="O167" s="189"/>
      <c r="P167" s="189"/>
      <c r="Q167" s="9">
        <v>0</v>
      </c>
      <c r="R167" s="88">
        <v>0</v>
      </c>
      <c r="S167" s="82" t="s">
        <v>16</v>
      </c>
      <c r="T167" s="82" t="s">
        <v>20</v>
      </c>
    </row>
    <row r="168" spans="1:20" ht="15" customHeight="1" x14ac:dyDescent="0.25">
      <c r="A168" s="78" t="s">
        <v>312</v>
      </c>
      <c r="B168" s="74" t="s">
        <v>535</v>
      </c>
      <c r="C168" s="217">
        <v>1</v>
      </c>
      <c r="D168" s="164">
        <v>4</v>
      </c>
      <c r="E168" s="137" t="s">
        <v>313</v>
      </c>
      <c r="F168" s="160" t="s">
        <v>486</v>
      </c>
      <c r="G168" s="160" t="s">
        <v>494</v>
      </c>
      <c r="H168" s="160">
        <v>84</v>
      </c>
      <c r="I168" s="224" t="s">
        <v>498</v>
      </c>
      <c r="J168" s="225" t="s">
        <v>499</v>
      </c>
      <c r="K168" s="226" t="s">
        <v>500</v>
      </c>
      <c r="L168" s="225"/>
      <c r="M168" s="137" t="s">
        <v>129</v>
      </c>
      <c r="N168" s="137" t="s">
        <v>252</v>
      </c>
      <c r="O168" s="188"/>
      <c r="P168" s="188"/>
      <c r="Q168" s="80">
        <v>0</v>
      </c>
      <c r="R168" s="80">
        <v>0</v>
      </c>
      <c r="S168" s="79" t="s">
        <v>16</v>
      </c>
      <c r="T168" s="79" t="s">
        <v>17</v>
      </c>
    </row>
    <row r="169" spans="1:20" ht="15" customHeight="1" x14ac:dyDescent="0.25">
      <c r="A169" s="81" t="s">
        <v>314</v>
      </c>
      <c r="B169" s="74" t="s">
        <v>535</v>
      </c>
      <c r="C169" s="217">
        <v>2</v>
      </c>
      <c r="D169" s="159">
        <v>5</v>
      </c>
      <c r="E169" s="168" t="s">
        <v>104</v>
      </c>
      <c r="F169" s="160" t="s">
        <v>485</v>
      </c>
      <c r="G169" s="160" t="s">
        <v>495</v>
      </c>
      <c r="H169" s="161"/>
      <c r="I169" s="163" t="s">
        <v>497</v>
      </c>
      <c r="J169" s="205">
        <v>0.33</v>
      </c>
      <c r="K169" s="223" t="s">
        <v>500</v>
      </c>
      <c r="L169" s="206"/>
      <c r="M169" s="151" t="s">
        <v>129</v>
      </c>
      <c r="N169" s="151" t="s">
        <v>245</v>
      </c>
      <c r="O169" s="151" t="s">
        <v>315</v>
      </c>
      <c r="P169" s="151">
        <v>161</v>
      </c>
      <c r="Q169" s="9">
        <v>0</v>
      </c>
      <c r="R169" s="88">
        <v>0</v>
      </c>
      <c r="S169" s="82" t="s">
        <v>16</v>
      </c>
      <c r="T169" s="82" t="s">
        <v>20</v>
      </c>
    </row>
    <row r="170" spans="1:20" ht="15" customHeight="1" x14ac:dyDescent="0.25">
      <c r="A170" s="81" t="s">
        <v>316</v>
      </c>
      <c r="B170" s="74" t="s">
        <v>535</v>
      </c>
      <c r="C170" s="217">
        <v>2</v>
      </c>
      <c r="D170" s="159">
        <v>5</v>
      </c>
      <c r="E170" s="151" t="s">
        <v>294</v>
      </c>
      <c r="F170" s="160" t="s">
        <v>485</v>
      </c>
      <c r="G170" s="160" t="s">
        <v>495</v>
      </c>
      <c r="H170" s="161"/>
      <c r="I170" s="163" t="s">
        <v>497</v>
      </c>
      <c r="J170" s="205">
        <v>0.34</v>
      </c>
      <c r="K170" s="223" t="s">
        <v>500</v>
      </c>
      <c r="L170" s="206"/>
      <c r="M170" s="151" t="s">
        <v>148</v>
      </c>
      <c r="N170" s="151" t="s">
        <v>317</v>
      </c>
      <c r="O170" s="151">
        <v>160</v>
      </c>
      <c r="P170" s="151">
        <v>168</v>
      </c>
      <c r="Q170" s="9">
        <v>0</v>
      </c>
      <c r="R170" s="88">
        <v>0</v>
      </c>
      <c r="S170" s="82" t="s">
        <v>16</v>
      </c>
      <c r="T170" s="82" t="s">
        <v>20</v>
      </c>
    </row>
    <row r="171" spans="1:20" ht="15" customHeight="1" x14ac:dyDescent="0.25">
      <c r="A171" s="81" t="s">
        <v>318</v>
      </c>
      <c r="B171" s="74" t="s">
        <v>535</v>
      </c>
      <c r="C171" s="217">
        <v>2</v>
      </c>
      <c r="D171" s="159">
        <v>5</v>
      </c>
      <c r="E171" s="151" t="s">
        <v>201</v>
      </c>
      <c r="F171" s="160" t="s">
        <v>485</v>
      </c>
      <c r="G171" s="160" t="s">
        <v>495</v>
      </c>
      <c r="H171" s="161"/>
      <c r="I171" s="163" t="s">
        <v>497</v>
      </c>
      <c r="J171" s="205">
        <v>0.33</v>
      </c>
      <c r="K171" s="223" t="s">
        <v>500</v>
      </c>
      <c r="L171" s="206"/>
      <c r="M171" s="151" t="s">
        <v>153</v>
      </c>
      <c r="N171" s="151" t="s">
        <v>252</v>
      </c>
      <c r="O171" s="151">
        <v>167</v>
      </c>
      <c r="P171" s="151">
        <v>23</v>
      </c>
      <c r="Q171" s="9">
        <v>0</v>
      </c>
      <c r="R171" s="88">
        <v>0</v>
      </c>
      <c r="S171" s="82" t="s">
        <v>16</v>
      </c>
      <c r="T171" s="82" t="s">
        <v>20</v>
      </c>
    </row>
    <row r="172" spans="1:20" ht="15" customHeight="1" x14ac:dyDescent="0.25">
      <c r="A172" s="78" t="s">
        <v>319</v>
      </c>
      <c r="B172" s="74" t="s">
        <v>535</v>
      </c>
      <c r="C172" s="217">
        <v>1</v>
      </c>
      <c r="D172" s="164">
        <v>4</v>
      </c>
      <c r="E172" s="137" t="s">
        <v>201</v>
      </c>
      <c r="F172" s="160" t="s">
        <v>486</v>
      </c>
      <c r="G172" s="160" t="s">
        <v>494</v>
      </c>
      <c r="H172" s="160">
        <v>6</v>
      </c>
      <c r="I172" s="224" t="s">
        <v>498</v>
      </c>
      <c r="J172" s="225" t="s">
        <v>499</v>
      </c>
      <c r="K172" s="226" t="s">
        <v>500</v>
      </c>
      <c r="L172" s="225"/>
      <c r="M172" s="137" t="s">
        <v>13</v>
      </c>
      <c r="N172" s="137" t="s">
        <v>309</v>
      </c>
      <c r="O172" s="188"/>
      <c r="P172" s="188"/>
      <c r="Q172" s="80">
        <v>0</v>
      </c>
      <c r="R172" s="80">
        <v>0</v>
      </c>
      <c r="S172" s="79" t="s">
        <v>16</v>
      </c>
      <c r="T172" s="79" t="s">
        <v>17</v>
      </c>
    </row>
    <row r="173" spans="1:20" ht="15" customHeight="1" x14ac:dyDescent="0.25">
      <c r="A173" s="89" t="s">
        <v>320</v>
      </c>
      <c r="B173" s="74" t="s">
        <v>535</v>
      </c>
      <c r="C173" s="217">
        <v>2</v>
      </c>
      <c r="D173" s="159">
        <v>5</v>
      </c>
      <c r="E173" s="169" t="s">
        <v>17</v>
      </c>
      <c r="F173" s="160" t="s">
        <v>485</v>
      </c>
      <c r="G173" s="160" t="s">
        <v>495</v>
      </c>
      <c r="H173" s="161"/>
      <c r="I173" s="163" t="s">
        <v>497</v>
      </c>
      <c r="J173" s="205">
        <v>0.2</v>
      </c>
      <c r="K173" s="223" t="s">
        <v>500</v>
      </c>
      <c r="L173" s="206"/>
      <c r="M173" s="151" t="s">
        <v>13</v>
      </c>
      <c r="N173" s="151" t="s">
        <v>13</v>
      </c>
      <c r="O173" s="189"/>
      <c r="P173" s="189"/>
      <c r="Q173" s="9">
        <v>0</v>
      </c>
      <c r="R173" s="88">
        <v>0</v>
      </c>
      <c r="S173" s="82" t="s">
        <v>16</v>
      </c>
      <c r="T173" s="82" t="s">
        <v>20</v>
      </c>
    </row>
    <row r="174" spans="1:20" ht="15" customHeight="1" x14ac:dyDescent="0.25">
      <c r="A174" s="89" t="s">
        <v>321</v>
      </c>
      <c r="B174" s="74" t="s">
        <v>535</v>
      </c>
      <c r="C174" s="217">
        <v>2</v>
      </c>
      <c r="D174" s="159">
        <v>5</v>
      </c>
      <c r="E174" s="169" t="s">
        <v>17</v>
      </c>
      <c r="F174" s="160" t="s">
        <v>485</v>
      </c>
      <c r="G174" s="160" t="s">
        <v>495</v>
      </c>
      <c r="H174" s="161"/>
      <c r="I174" s="163" t="s">
        <v>497</v>
      </c>
      <c r="J174" s="205">
        <v>0.2</v>
      </c>
      <c r="K174" s="223" t="s">
        <v>500</v>
      </c>
      <c r="L174" s="206"/>
      <c r="M174" s="151" t="s">
        <v>13</v>
      </c>
      <c r="N174" s="151" t="s">
        <v>13</v>
      </c>
      <c r="O174" s="189"/>
      <c r="P174" s="189"/>
      <c r="Q174" s="9">
        <v>0</v>
      </c>
      <c r="R174" s="88">
        <v>0</v>
      </c>
      <c r="S174" s="82" t="s">
        <v>16</v>
      </c>
      <c r="T174" s="82" t="s">
        <v>20</v>
      </c>
    </row>
    <row r="175" spans="1:20" ht="15" customHeight="1" x14ac:dyDescent="0.25">
      <c r="A175" s="89" t="s">
        <v>322</v>
      </c>
      <c r="B175" s="74" t="s">
        <v>535</v>
      </c>
      <c r="C175" s="217">
        <v>2</v>
      </c>
      <c r="D175" s="159">
        <v>5</v>
      </c>
      <c r="E175" s="170" t="s">
        <v>201</v>
      </c>
      <c r="F175" s="160" t="s">
        <v>485</v>
      </c>
      <c r="G175" s="160" t="s">
        <v>495</v>
      </c>
      <c r="H175" s="161"/>
      <c r="I175" s="163" t="s">
        <v>497</v>
      </c>
      <c r="J175" s="205">
        <v>0.2</v>
      </c>
      <c r="K175" s="223" t="s">
        <v>500</v>
      </c>
      <c r="L175" s="206"/>
      <c r="M175" s="151" t="s">
        <v>13</v>
      </c>
      <c r="N175" s="151" t="s">
        <v>309</v>
      </c>
      <c r="O175" s="189"/>
      <c r="P175" s="189"/>
      <c r="Q175" s="9">
        <v>0</v>
      </c>
      <c r="R175" s="88">
        <v>0</v>
      </c>
      <c r="S175" s="82" t="s">
        <v>16</v>
      </c>
      <c r="T175" s="82" t="s">
        <v>20</v>
      </c>
    </row>
    <row r="176" spans="1:20" ht="15" customHeight="1" x14ac:dyDescent="0.25">
      <c r="A176" s="78" t="s">
        <v>323</v>
      </c>
      <c r="B176" s="74" t="s">
        <v>535</v>
      </c>
      <c r="C176" s="217">
        <v>1</v>
      </c>
      <c r="D176" s="164">
        <v>4</v>
      </c>
      <c r="E176" s="137" t="s">
        <v>324</v>
      </c>
      <c r="F176" s="160" t="s">
        <v>485</v>
      </c>
      <c r="G176" s="160"/>
      <c r="H176" s="160"/>
      <c r="I176" s="160"/>
      <c r="J176" s="205"/>
      <c r="K176" s="205"/>
      <c r="L176" s="205"/>
      <c r="M176" s="137" t="s">
        <v>13</v>
      </c>
      <c r="N176" s="137" t="s">
        <v>157</v>
      </c>
      <c r="O176" s="188"/>
      <c r="P176" s="188"/>
      <c r="Q176" s="80">
        <v>0</v>
      </c>
      <c r="R176" s="80">
        <v>0</v>
      </c>
      <c r="S176" s="79" t="s">
        <v>16</v>
      </c>
      <c r="T176" s="79" t="s">
        <v>17</v>
      </c>
    </row>
    <row r="177" spans="1:20" ht="15" customHeight="1" x14ac:dyDescent="0.25">
      <c r="A177" s="81" t="s">
        <v>325</v>
      </c>
      <c r="B177" s="74" t="s">
        <v>535</v>
      </c>
      <c r="C177" s="217">
        <v>2</v>
      </c>
      <c r="D177" s="159">
        <v>5</v>
      </c>
      <c r="E177" s="170" t="s">
        <v>27</v>
      </c>
      <c r="F177" s="160" t="s">
        <v>485</v>
      </c>
      <c r="G177" s="160" t="s">
        <v>495</v>
      </c>
      <c r="H177" s="161"/>
      <c r="I177" s="163" t="s">
        <v>497</v>
      </c>
      <c r="J177" s="205">
        <v>0.2</v>
      </c>
      <c r="K177" s="223" t="s">
        <v>500</v>
      </c>
      <c r="L177" s="206"/>
      <c r="M177" s="151" t="s">
        <v>13</v>
      </c>
      <c r="N177" s="151" t="s">
        <v>13</v>
      </c>
      <c r="O177" s="189"/>
      <c r="P177" s="189"/>
      <c r="Q177" s="9">
        <v>0</v>
      </c>
      <c r="R177" s="88">
        <v>0</v>
      </c>
      <c r="S177" s="82" t="s">
        <v>16</v>
      </c>
      <c r="T177" s="82" t="s">
        <v>20</v>
      </c>
    </row>
    <row r="178" spans="1:20" ht="15" customHeight="1" x14ac:dyDescent="0.25">
      <c r="A178" s="81" t="s">
        <v>326</v>
      </c>
      <c r="B178" s="74" t="s">
        <v>535</v>
      </c>
      <c r="C178" s="217">
        <v>2</v>
      </c>
      <c r="D178" s="159">
        <v>5</v>
      </c>
      <c r="E178" s="151" t="s">
        <v>191</v>
      </c>
      <c r="F178" s="160" t="s">
        <v>485</v>
      </c>
      <c r="G178" s="160" t="s">
        <v>495</v>
      </c>
      <c r="H178" s="161"/>
      <c r="I178" s="163" t="s">
        <v>497</v>
      </c>
      <c r="J178" s="205">
        <v>0.2</v>
      </c>
      <c r="K178" s="223" t="s">
        <v>500</v>
      </c>
      <c r="L178" s="206"/>
      <c r="M178" s="151" t="s">
        <v>230</v>
      </c>
      <c r="N178" s="151" t="s">
        <v>157</v>
      </c>
      <c r="O178" s="189"/>
      <c r="P178" s="189"/>
      <c r="Q178" s="9">
        <v>0</v>
      </c>
      <c r="R178" s="88">
        <v>0</v>
      </c>
      <c r="S178" s="82" t="s">
        <v>16</v>
      </c>
      <c r="T178" s="82" t="s">
        <v>20</v>
      </c>
    </row>
    <row r="179" spans="1:20" ht="15" customHeight="1" x14ac:dyDescent="0.25">
      <c r="A179" s="78" t="s">
        <v>327</v>
      </c>
      <c r="B179" s="74" t="s">
        <v>535</v>
      </c>
      <c r="C179" s="217">
        <v>1</v>
      </c>
      <c r="D179" s="164">
        <v>4</v>
      </c>
      <c r="E179" s="137" t="s">
        <v>27</v>
      </c>
      <c r="F179" s="160" t="s">
        <v>486</v>
      </c>
      <c r="G179" s="160" t="s">
        <v>494</v>
      </c>
      <c r="H179" s="160">
        <v>6</v>
      </c>
      <c r="I179" s="224" t="s">
        <v>498</v>
      </c>
      <c r="J179" s="225" t="s">
        <v>499</v>
      </c>
      <c r="K179" s="226" t="s">
        <v>500</v>
      </c>
      <c r="L179" s="225"/>
      <c r="M179" s="137" t="s">
        <v>13</v>
      </c>
      <c r="N179" s="137" t="s">
        <v>13</v>
      </c>
      <c r="O179" s="188"/>
      <c r="P179" s="188"/>
      <c r="Q179" s="80">
        <v>0</v>
      </c>
      <c r="R179" s="80">
        <v>0</v>
      </c>
      <c r="S179" s="79" t="s">
        <v>16</v>
      </c>
      <c r="T179" s="79" t="s">
        <v>17</v>
      </c>
    </row>
    <row r="180" spans="1:20" ht="15" customHeight="1" x14ac:dyDescent="0.25">
      <c r="A180" s="81" t="s">
        <v>328</v>
      </c>
      <c r="B180" s="74" t="s">
        <v>535</v>
      </c>
      <c r="C180" s="217">
        <v>2</v>
      </c>
      <c r="D180" s="159">
        <v>5</v>
      </c>
      <c r="E180" s="169" t="s">
        <v>27</v>
      </c>
      <c r="F180" s="160" t="s">
        <v>485</v>
      </c>
      <c r="G180" s="160" t="s">
        <v>495</v>
      </c>
      <c r="H180" s="161"/>
      <c r="I180" s="163" t="s">
        <v>497</v>
      </c>
      <c r="J180" s="205">
        <v>0.2</v>
      </c>
      <c r="K180" s="223" t="s">
        <v>500</v>
      </c>
      <c r="L180" s="206"/>
      <c r="M180" s="151" t="s">
        <v>13</v>
      </c>
      <c r="N180" s="151" t="s">
        <v>13</v>
      </c>
      <c r="O180" s="189"/>
      <c r="P180" s="189"/>
      <c r="Q180" s="9">
        <v>0</v>
      </c>
      <c r="R180" s="88">
        <v>0</v>
      </c>
      <c r="S180" s="82" t="s">
        <v>16</v>
      </c>
      <c r="T180" s="82" t="s">
        <v>20</v>
      </c>
    </row>
    <row r="181" spans="1:20" ht="15" customHeight="1" x14ac:dyDescent="0.25">
      <c r="A181" s="81" t="s">
        <v>329</v>
      </c>
      <c r="B181" s="74" t="s">
        <v>535</v>
      </c>
      <c r="C181" s="217">
        <v>2</v>
      </c>
      <c r="D181" s="159">
        <v>5</v>
      </c>
      <c r="E181" s="169" t="s">
        <v>27</v>
      </c>
      <c r="F181" s="160" t="s">
        <v>485</v>
      </c>
      <c r="G181" s="160" t="s">
        <v>495</v>
      </c>
      <c r="H181" s="161"/>
      <c r="I181" s="163" t="s">
        <v>497</v>
      </c>
      <c r="J181" s="205">
        <v>0.2</v>
      </c>
      <c r="K181" s="223" t="s">
        <v>500</v>
      </c>
      <c r="L181" s="206"/>
      <c r="M181" s="151" t="s">
        <v>13</v>
      </c>
      <c r="N181" s="151" t="s">
        <v>13</v>
      </c>
      <c r="O181" s="189"/>
      <c r="P181" s="189"/>
      <c r="Q181" s="9">
        <v>0</v>
      </c>
      <c r="R181" s="88">
        <v>0</v>
      </c>
      <c r="S181" s="82" t="s">
        <v>16</v>
      </c>
      <c r="T181" s="82" t="s">
        <v>20</v>
      </c>
    </row>
    <row r="182" spans="1:20" ht="15" customHeight="1" x14ac:dyDescent="0.25">
      <c r="A182" s="81" t="s">
        <v>330</v>
      </c>
      <c r="B182" s="74" t="s">
        <v>535</v>
      </c>
      <c r="C182" s="217">
        <v>2</v>
      </c>
      <c r="D182" s="159">
        <v>5</v>
      </c>
      <c r="E182" s="169" t="s">
        <v>27</v>
      </c>
      <c r="F182" s="160" t="s">
        <v>485</v>
      </c>
      <c r="G182" s="160" t="s">
        <v>495</v>
      </c>
      <c r="H182" s="161"/>
      <c r="I182" s="163" t="s">
        <v>497</v>
      </c>
      <c r="J182" s="205">
        <v>0.2</v>
      </c>
      <c r="K182" s="223" t="s">
        <v>500</v>
      </c>
      <c r="L182" s="206"/>
      <c r="M182" s="151" t="s">
        <v>13</v>
      </c>
      <c r="N182" s="151" t="s">
        <v>13</v>
      </c>
      <c r="O182" s="189"/>
      <c r="P182" s="189"/>
      <c r="Q182" s="9">
        <v>0</v>
      </c>
      <c r="R182" s="88">
        <v>0</v>
      </c>
      <c r="S182" s="82" t="s">
        <v>16</v>
      </c>
      <c r="T182" s="82" t="s">
        <v>20</v>
      </c>
    </row>
    <row r="183" spans="1:20" ht="15" customHeight="1" x14ac:dyDescent="0.25">
      <c r="A183" s="81" t="s">
        <v>331</v>
      </c>
      <c r="B183" s="74" t="s">
        <v>535</v>
      </c>
      <c r="C183" s="217">
        <v>2</v>
      </c>
      <c r="D183" s="159">
        <v>5</v>
      </c>
      <c r="E183" s="169" t="s">
        <v>27</v>
      </c>
      <c r="F183" s="160" t="s">
        <v>485</v>
      </c>
      <c r="G183" s="160" t="s">
        <v>495</v>
      </c>
      <c r="H183" s="161"/>
      <c r="I183" s="163" t="s">
        <v>497</v>
      </c>
      <c r="J183" s="205">
        <v>0.2</v>
      </c>
      <c r="K183" s="223" t="s">
        <v>500</v>
      </c>
      <c r="L183" s="206"/>
      <c r="M183" s="151" t="s">
        <v>13</v>
      </c>
      <c r="N183" s="151" t="s">
        <v>13</v>
      </c>
      <c r="O183" s="189"/>
      <c r="P183" s="189"/>
      <c r="Q183" s="9">
        <v>0</v>
      </c>
      <c r="R183" s="88">
        <v>0</v>
      </c>
      <c r="S183" s="82" t="s">
        <v>16</v>
      </c>
      <c r="T183" s="82" t="s">
        <v>20</v>
      </c>
    </row>
    <row r="184" spans="1:20" ht="15" customHeight="1" x14ac:dyDescent="0.25">
      <c r="A184" s="81" t="s">
        <v>332</v>
      </c>
      <c r="B184" s="74" t="s">
        <v>535</v>
      </c>
      <c r="C184" s="217">
        <v>2</v>
      </c>
      <c r="D184" s="159">
        <v>5</v>
      </c>
      <c r="E184" s="169" t="s">
        <v>27</v>
      </c>
      <c r="F184" s="160" t="s">
        <v>485</v>
      </c>
      <c r="G184" s="160" t="s">
        <v>495</v>
      </c>
      <c r="H184" s="161"/>
      <c r="I184" s="163" t="s">
        <v>497</v>
      </c>
      <c r="J184" s="205">
        <v>0.2</v>
      </c>
      <c r="K184" s="223" t="s">
        <v>500</v>
      </c>
      <c r="L184" s="206"/>
      <c r="M184" s="151" t="s">
        <v>13</v>
      </c>
      <c r="N184" s="151" t="s">
        <v>13</v>
      </c>
      <c r="O184" s="189"/>
      <c r="P184" s="189"/>
      <c r="Q184" s="9">
        <v>0</v>
      </c>
      <c r="R184" s="88">
        <v>0</v>
      </c>
      <c r="S184" s="82" t="s">
        <v>16</v>
      </c>
      <c r="T184" s="82" t="s">
        <v>20</v>
      </c>
    </row>
    <row r="185" spans="1:20" ht="15" hidden="1" customHeight="1" x14ac:dyDescent="0.25">
      <c r="A185" s="90" t="s">
        <v>333</v>
      </c>
      <c r="B185" s="90"/>
      <c r="C185" s="90"/>
      <c r="D185" s="133">
        <v>3</v>
      </c>
      <c r="E185" s="219" t="s">
        <v>334</v>
      </c>
      <c r="F185" s="160" t="s">
        <v>485</v>
      </c>
      <c r="G185" s="160"/>
      <c r="H185" s="161"/>
      <c r="I185" s="161"/>
      <c r="J185" s="206"/>
      <c r="K185" s="206"/>
      <c r="L185" s="206"/>
      <c r="M185" s="90" t="s">
        <v>13</v>
      </c>
      <c r="N185" s="90" t="s">
        <v>134</v>
      </c>
      <c r="O185" s="91"/>
      <c r="P185" s="91"/>
      <c r="Q185" s="93">
        <v>0.03</v>
      </c>
      <c r="R185" s="93">
        <v>0</v>
      </c>
      <c r="S185" s="92" t="s">
        <v>16</v>
      </c>
      <c r="T185" s="92" t="s">
        <v>17</v>
      </c>
    </row>
    <row r="186" spans="1:20" ht="15" hidden="1" customHeight="1" x14ac:dyDescent="0.25">
      <c r="A186" s="94" t="s">
        <v>335</v>
      </c>
      <c r="B186" s="94"/>
      <c r="C186" s="94"/>
      <c r="D186" s="164">
        <v>4</v>
      </c>
      <c r="E186" s="147" t="s">
        <v>201</v>
      </c>
      <c r="F186" s="160" t="s">
        <v>486</v>
      </c>
      <c r="G186" s="160" t="s">
        <v>494</v>
      </c>
      <c r="H186" s="160">
        <v>25</v>
      </c>
      <c r="I186" s="224" t="s">
        <v>498</v>
      </c>
      <c r="J186" s="225" t="s">
        <v>499</v>
      </c>
      <c r="K186" s="226" t="s">
        <v>500</v>
      </c>
      <c r="L186" s="225"/>
      <c r="M186" s="147" t="s">
        <v>36</v>
      </c>
      <c r="N186" s="147" t="s">
        <v>83</v>
      </c>
      <c r="O186" s="191"/>
      <c r="P186" s="191"/>
      <c r="Q186" s="5">
        <v>0</v>
      </c>
      <c r="R186" s="96">
        <v>0</v>
      </c>
      <c r="S186" s="95" t="s">
        <v>16</v>
      </c>
      <c r="T186" s="95" t="s">
        <v>17</v>
      </c>
    </row>
    <row r="187" spans="1:20" ht="15" hidden="1" customHeight="1" x14ac:dyDescent="0.25">
      <c r="A187" s="97" t="s">
        <v>336</v>
      </c>
      <c r="B187" s="97"/>
      <c r="C187" s="97"/>
      <c r="D187" s="159">
        <v>5</v>
      </c>
      <c r="E187" s="171" t="s">
        <v>201</v>
      </c>
      <c r="F187" s="160" t="s">
        <v>485</v>
      </c>
      <c r="G187" s="160" t="s">
        <v>495</v>
      </c>
      <c r="H187" s="161"/>
      <c r="I187" s="163" t="s">
        <v>497</v>
      </c>
      <c r="J187" s="205">
        <v>0.5</v>
      </c>
      <c r="K187" s="223" t="s">
        <v>500</v>
      </c>
      <c r="L187" s="206"/>
      <c r="M187" s="171" t="s">
        <v>36</v>
      </c>
      <c r="N187" s="171" t="s">
        <v>83</v>
      </c>
      <c r="O187" s="171">
        <v>22</v>
      </c>
      <c r="P187" s="171">
        <v>23</v>
      </c>
      <c r="Q187" s="9">
        <v>0</v>
      </c>
      <c r="R187" s="99">
        <v>0</v>
      </c>
      <c r="S187" s="98" t="s">
        <v>16</v>
      </c>
      <c r="T187" s="98" t="s">
        <v>20</v>
      </c>
    </row>
    <row r="188" spans="1:20" ht="15" hidden="1" customHeight="1" x14ac:dyDescent="0.25">
      <c r="A188" s="97" t="s">
        <v>337</v>
      </c>
      <c r="B188" s="97"/>
      <c r="C188" s="97"/>
      <c r="D188" s="159">
        <v>5</v>
      </c>
      <c r="E188" s="171" t="s">
        <v>201</v>
      </c>
      <c r="F188" s="160" t="s">
        <v>485</v>
      </c>
      <c r="G188" s="160" t="s">
        <v>495</v>
      </c>
      <c r="H188" s="161"/>
      <c r="I188" s="163" t="s">
        <v>497</v>
      </c>
      <c r="J188" s="205">
        <v>0.5</v>
      </c>
      <c r="K188" s="223" t="s">
        <v>500</v>
      </c>
      <c r="L188" s="206"/>
      <c r="M188" s="171" t="s">
        <v>36</v>
      </c>
      <c r="N188" s="171" t="s">
        <v>83</v>
      </c>
      <c r="O188" s="171">
        <v>22</v>
      </c>
      <c r="P188" s="171">
        <v>23</v>
      </c>
      <c r="Q188" s="9">
        <v>0</v>
      </c>
      <c r="R188" s="99">
        <v>0</v>
      </c>
      <c r="S188" s="98" t="s">
        <v>16</v>
      </c>
      <c r="T188" s="98" t="s">
        <v>20</v>
      </c>
    </row>
    <row r="189" spans="1:20" ht="15" hidden="1" customHeight="1" x14ac:dyDescent="0.25">
      <c r="A189" s="94" t="s">
        <v>338</v>
      </c>
      <c r="B189" s="94"/>
      <c r="C189" s="94"/>
      <c r="D189" s="164">
        <v>4</v>
      </c>
      <c r="E189" s="147" t="s">
        <v>339</v>
      </c>
      <c r="F189" s="160" t="s">
        <v>486</v>
      </c>
      <c r="G189" s="160" t="s">
        <v>494</v>
      </c>
      <c r="H189" s="160">
        <v>35</v>
      </c>
      <c r="I189" s="224" t="s">
        <v>498</v>
      </c>
      <c r="J189" s="225" t="s">
        <v>499</v>
      </c>
      <c r="K189" s="226" t="s">
        <v>500</v>
      </c>
      <c r="L189" s="225"/>
      <c r="M189" s="147" t="s">
        <v>98</v>
      </c>
      <c r="N189" s="147" t="s">
        <v>110</v>
      </c>
      <c r="O189" s="191"/>
      <c r="P189" s="191"/>
      <c r="Q189" s="5">
        <v>0.12</v>
      </c>
      <c r="R189" s="96">
        <v>0</v>
      </c>
      <c r="S189" s="95" t="s">
        <v>16</v>
      </c>
      <c r="T189" s="95" t="s">
        <v>17</v>
      </c>
    </row>
    <row r="190" spans="1:20" ht="15" hidden="1" customHeight="1" x14ac:dyDescent="0.25">
      <c r="A190" s="97" t="s">
        <v>340</v>
      </c>
      <c r="B190" s="97"/>
      <c r="C190" s="97"/>
      <c r="D190" s="159">
        <v>5</v>
      </c>
      <c r="E190" s="171" t="s">
        <v>341</v>
      </c>
      <c r="F190" s="160" t="s">
        <v>485</v>
      </c>
      <c r="G190" s="160" t="s">
        <v>495</v>
      </c>
      <c r="H190" s="161"/>
      <c r="I190" s="163" t="s">
        <v>497</v>
      </c>
      <c r="J190" s="205">
        <v>0.15</v>
      </c>
      <c r="K190" s="223" t="s">
        <v>500</v>
      </c>
      <c r="L190" s="206"/>
      <c r="M190" s="171" t="s">
        <v>98</v>
      </c>
      <c r="N190" s="171" t="s">
        <v>230</v>
      </c>
      <c r="O190" s="171">
        <v>142</v>
      </c>
      <c r="P190" s="171">
        <v>188</v>
      </c>
      <c r="Q190" s="9">
        <v>1</v>
      </c>
      <c r="R190" s="99">
        <v>1</v>
      </c>
      <c r="S190" s="98" t="s">
        <v>16</v>
      </c>
      <c r="T190" s="98" t="s">
        <v>20</v>
      </c>
    </row>
    <row r="191" spans="1:20" ht="15" hidden="1" customHeight="1" x14ac:dyDescent="0.25">
      <c r="A191" s="97" t="s">
        <v>342</v>
      </c>
      <c r="B191" s="97"/>
      <c r="C191" s="97"/>
      <c r="D191" s="159">
        <v>5</v>
      </c>
      <c r="E191" s="171" t="s">
        <v>201</v>
      </c>
      <c r="F191" s="160" t="s">
        <v>485</v>
      </c>
      <c r="G191" s="160" t="s">
        <v>495</v>
      </c>
      <c r="H191" s="161"/>
      <c r="I191" s="163" t="s">
        <v>497</v>
      </c>
      <c r="J191" s="205">
        <v>0.15</v>
      </c>
      <c r="K191" s="223" t="s">
        <v>500</v>
      </c>
      <c r="L191" s="206"/>
      <c r="M191" s="171" t="s">
        <v>230</v>
      </c>
      <c r="N191" s="171" t="s">
        <v>26</v>
      </c>
      <c r="O191" s="171">
        <v>187</v>
      </c>
      <c r="P191" s="171">
        <v>189</v>
      </c>
      <c r="Q191" s="9">
        <v>0</v>
      </c>
      <c r="R191" s="99">
        <v>0</v>
      </c>
      <c r="S191" s="98" t="s">
        <v>16</v>
      </c>
      <c r="T191" s="98" t="s">
        <v>20</v>
      </c>
    </row>
    <row r="192" spans="1:20" ht="15" hidden="1" customHeight="1" x14ac:dyDescent="0.25">
      <c r="A192" s="97" t="s">
        <v>343</v>
      </c>
      <c r="B192" s="97"/>
      <c r="C192" s="97"/>
      <c r="D192" s="159">
        <v>5</v>
      </c>
      <c r="E192" s="171" t="s">
        <v>341</v>
      </c>
      <c r="F192" s="160" t="s">
        <v>485</v>
      </c>
      <c r="G192" s="160" t="s">
        <v>495</v>
      </c>
      <c r="H192" s="161"/>
      <c r="I192" s="163" t="s">
        <v>497</v>
      </c>
      <c r="J192" s="205">
        <v>0.15</v>
      </c>
      <c r="K192" s="223" t="s">
        <v>500</v>
      </c>
      <c r="L192" s="206"/>
      <c r="M192" s="171" t="s">
        <v>26</v>
      </c>
      <c r="N192" s="171" t="s">
        <v>344</v>
      </c>
      <c r="O192" s="171">
        <v>188</v>
      </c>
      <c r="P192" s="171">
        <v>190</v>
      </c>
      <c r="Q192" s="9">
        <v>0</v>
      </c>
      <c r="R192" s="99">
        <v>0</v>
      </c>
      <c r="S192" s="98" t="s">
        <v>16</v>
      </c>
      <c r="T192" s="98" t="s">
        <v>20</v>
      </c>
    </row>
    <row r="193" spans="1:20" ht="15" hidden="1" customHeight="1" x14ac:dyDescent="0.25">
      <c r="A193" s="97" t="s">
        <v>345</v>
      </c>
      <c r="B193" s="97"/>
      <c r="C193" s="97"/>
      <c r="D193" s="159">
        <v>5</v>
      </c>
      <c r="E193" s="171" t="s">
        <v>346</v>
      </c>
      <c r="F193" s="160" t="s">
        <v>485</v>
      </c>
      <c r="G193" s="160" t="s">
        <v>495</v>
      </c>
      <c r="H193" s="161"/>
      <c r="I193" s="163" t="s">
        <v>497</v>
      </c>
      <c r="J193" s="205">
        <v>0.15</v>
      </c>
      <c r="K193" s="223" t="s">
        <v>500</v>
      </c>
      <c r="L193" s="206"/>
      <c r="M193" s="171" t="s">
        <v>347</v>
      </c>
      <c r="N193" s="171" t="s">
        <v>348</v>
      </c>
      <c r="O193" s="171">
        <v>189</v>
      </c>
      <c r="P193" s="171">
        <v>191</v>
      </c>
      <c r="Q193" s="9">
        <v>0</v>
      </c>
      <c r="R193" s="99">
        <v>0</v>
      </c>
      <c r="S193" s="98" t="s">
        <v>16</v>
      </c>
      <c r="T193" s="98" t="s">
        <v>20</v>
      </c>
    </row>
    <row r="194" spans="1:20" ht="15" hidden="1" customHeight="1" x14ac:dyDescent="0.25">
      <c r="A194" s="97" t="s">
        <v>349</v>
      </c>
      <c r="B194" s="97"/>
      <c r="C194" s="97"/>
      <c r="D194" s="159">
        <v>5</v>
      </c>
      <c r="E194" s="171" t="s">
        <v>77</v>
      </c>
      <c r="F194" s="160" t="s">
        <v>485</v>
      </c>
      <c r="G194" s="160" t="s">
        <v>495</v>
      </c>
      <c r="H194" s="161"/>
      <c r="I194" s="163" t="s">
        <v>497</v>
      </c>
      <c r="J194" s="205">
        <v>0.15</v>
      </c>
      <c r="K194" s="223" t="s">
        <v>500</v>
      </c>
      <c r="L194" s="206"/>
      <c r="M194" s="171" t="s">
        <v>348</v>
      </c>
      <c r="N194" s="171" t="s">
        <v>273</v>
      </c>
      <c r="O194" s="171">
        <v>190</v>
      </c>
      <c r="P194" s="171">
        <v>192</v>
      </c>
      <c r="Q194" s="9">
        <v>0</v>
      </c>
      <c r="R194" s="99">
        <v>0</v>
      </c>
      <c r="S194" s="98" t="s">
        <v>16</v>
      </c>
      <c r="T194" s="98" t="s">
        <v>20</v>
      </c>
    </row>
    <row r="195" spans="1:20" ht="15" hidden="1" customHeight="1" x14ac:dyDescent="0.25">
      <c r="A195" s="97" t="s">
        <v>350</v>
      </c>
      <c r="B195" s="97"/>
      <c r="C195" s="97"/>
      <c r="D195" s="159">
        <v>5</v>
      </c>
      <c r="E195" s="171" t="s">
        <v>201</v>
      </c>
      <c r="F195" s="160" t="s">
        <v>485</v>
      </c>
      <c r="G195" s="160" t="s">
        <v>495</v>
      </c>
      <c r="H195" s="161"/>
      <c r="I195" s="163" t="s">
        <v>497</v>
      </c>
      <c r="J195" s="205">
        <v>0.1</v>
      </c>
      <c r="K195" s="223" t="s">
        <v>500</v>
      </c>
      <c r="L195" s="206"/>
      <c r="M195" s="171" t="s">
        <v>273</v>
      </c>
      <c r="N195" s="171" t="s">
        <v>108</v>
      </c>
      <c r="O195" s="171">
        <v>191</v>
      </c>
      <c r="P195" s="171">
        <v>193</v>
      </c>
      <c r="Q195" s="9">
        <v>0</v>
      </c>
      <c r="R195" s="99">
        <v>0</v>
      </c>
      <c r="S195" s="98" t="s">
        <v>16</v>
      </c>
      <c r="T195" s="98" t="s">
        <v>20</v>
      </c>
    </row>
    <row r="196" spans="1:20" ht="15" hidden="1" customHeight="1" x14ac:dyDescent="0.25">
      <c r="A196" s="97" t="s">
        <v>351</v>
      </c>
      <c r="B196" s="97"/>
      <c r="C196" s="97"/>
      <c r="D196" s="159">
        <v>5</v>
      </c>
      <c r="E196" s="171" t="s">
        <v>341</v>
      </c>
      <c r="F196" s="160" t="s">
        <v>485</v>
      </c>
      <c r="G196" s="160" t="s">
        <v>495</v>
      </c>
      <c r="H196" s="161"/>
      <c r="I196" s="163" t="s">
        <v>497</v>
      </c>
      <c r="J196" s="205">
        <v>0.15</v>
      </c>
      <c r="K196" s="223" t="s">
        <v>500</v>
      </c>
      <c r="L196" s="206"/>
      <c r="M196" s="171" t="s">
        <v>108</v>
      </c>
      <c r="N196" s="171" t="s">
        <v>110</v>
      </c>
      <c r="O196" s="171">
        <v>192</v>
      </c>
      <c r="P196" s="171">
        <v>202</v>
      </c>
      <c r="Q196" s="9">
        <v>0</v>
      </c>
      <c r="R196" s="99">
        <v>0</v>
      </c>
      <c r="S196" s="98" t="s">
        <v>16</v>
      </c>
      <c r="T196" s="98" t="s">
        <v>20</v>
      </c>
    </row>
    <row r="197" spans="1:20" ht="15" hidden="1" customHeight="1" x14ac:dyDescent="0.25">
      <c r="A197" s="94" t="s">
        <v>352</v>
      </c>
      <c r="B197" s="94"/>
      <c r="C197" s="94"/>
      <c r="D197" s="164">
        <v>4</v>
      </c>
      <c r="E197" s="147" t="s">
        <v>334</v>
      </c>
      <c r="F197" s="160" t="s">
        <v>486</v>
      </c>
      <c r="G197" s="160" t="s">
        <v>494</v>
      </c>
      <c r="H197" s="160">
        <v>95</v>
      </c>
      <c r="I197" s="224" t="s">
        <v>498</v>
      </c>
      <c r="J197" s="225" t="s">
        <v>499</v>
      </c>
      <c r="K197" s="226" t="s">
        <v>500</v>
      </c>
      <c r="L197" s="225"/>
      <c r="M197" s="147" t="s">
        <v>13</v>
      </c>
      <c r="N197" s="147" t="s">
        <v>134</v>
      </c>
      <c r="O197" s="191"/>
      <c r="P197" s="191"/>
      <c r="Q197" s="5">
        <v>0</v>
      </c>
      <c r="R197" s="96">
        <v>0</v>
      </c>
      <c r="S197" s="95" t="s">
        <v>16</v>
      </c>
      <c r="T197" s="95" t="s">
        <v>17</v>
      </c>
    </row>
    <row r="198" spans="1:20" ht="15" hidden="1" customHeight="1" x14ac:dyDescent="0.25">
      <c r="A198" s="100" t="s">
        <v>353</v>
      </c>
      <c r="B198" s="100"/>
      <c r="C198" s="100"/>
      <c r="D198" s="157">
        <v>5</v>
      </c>
      <c r="E198" s="172" t="s">
        <v>354</v>
      </c>
      <c r="F198" s="160" t="s">
        <v>485</v>
      </c>
      <c r="G198" s="160" t="s">
        <v>495</v>
      </c>
      <c r="H198" s="161"/>
      <c r="I198" s="224" t="s">
        <v>498</v>
      </c>
      <c r="J198" s="225">
        <v>0.5</v>
      </c>
      <c r="K198" s="226" t="s">
        <v>500</v>
      </c>
      <c r="L198" s="227"/>
      <c r="M198" s="172" t="s">
        <v>225</v>
      </c>
      <c r="N198" s="172" t="s">
        <v>134</v>
      </c>
      <c r="O198" s="192"/>
      <c r="P198" s="192"/>
      <c r="Q198" s="5">
        <v>0</v>
      </c>
      <c r="R198" s="102">
        <v>0</v>
      </c>
      <c r="S198" s="101" t="s">
        <v>16</v>
      </c>
      <c r="T198" s="101" t="s">
        <v>17</v>
      </c>
    </row>
    <row r="199" spans="1:20" ht="15" hidden="1" customHeight="1" x14ac:dyDescent="0.25">
      <c r="A199" s="59" t="s">
        <v>355</v>
      </c>
      <c r="B199" s="59"/>
      <c r="C199" s="59"/>
      <c r="D199" s="155">
        <v>6</v>
      </c>
      <c r="E199" s="145" t="s">
        <v>17</v>
      </c>
      <c r="F199" s="160" t="s">
        <v>485</v>
      </c>
      <c r="G199" s="160" t="s">
        <v>496</v>
      </c>
      <c r="H199" s="161"/>
      <c r="I199" s="163" t="s">
        <v>497</v>
      </c>
      <c r="J199" s="205">
        <v>0.25</v>
      </c>
      <c r="K199" s="223" t="s">
        <v>500</v>
      </c>
      <c r="L199" s="206"/>
      <c r="M199" s="97" t="s">
        <v>225</v>
      </c>
      <c r="N199" s="97" t="s">
        <v>225</v>
      </c>
      <c r="O199" s="171">
        <v>149</v>
      </c>
      <c r="P199" s="171">
        <v>23</v>
      </c>
      <c r="Q199" s="9">
        <v>0</v>
      </c>
      <c r="R199" s="99">
        <v>0</v>
      </c>
      <c r="S199" s="98" t="s">
        <v>16</v>
      </c>
      <c r="T199" s="98" t="s">
        <v>20</v>
      </c>
    </row>
    <row r="200" spans="1:20" ht="15" hidden="1" customHeight="1" x14ac:dyDescent="0.25">
      <c r="A200" s="97" t="s">
        <v>356</v>
      </c>
      <c r="B200" s="97"/>
      <c r="C200" s="97"/>
      <c r="D200" s="155">
        <v>6</v>
      </c>
      <c r="E200" s="171" t="s">
        <v>201</v>
      </c>
      <c r="F200" s="160" t="s">
        <v>485</v>
      </c>
      <c r="G200" s="160" t="s">
        <v>496</v>
      </c>
      <c r="H200" s="161"/>
      <c r="I200" s="163" t="s">
        <v>497</v>
      </c>
      <c r="J200" s="205">
        <v>0.25</v>
      </c>
      <c r="K200" s="223" t="s">
        <v>500</v>
      </c>
      <c r="L200" s="206"/>
      <c r="M200" s="97" t="s">
        <v>302</v>
      </c>
      <c r="N200" s="97" t="s">
        <v>134</v>
      </c>
      <c r="O200" s="171">
        <v>151</v>
      </c>
      <c r="P200" s="171">
        <v>23</v>
      </c>
      <c r="Q200" s="9">
        <v>0</v>
      </c>
      <c r="R200" s="99">
        <v>0</v>
      </c>
      <c r="S200" s="98" t="s">
        <v>16</v>
      </c>
      <c r="T200" s="98" t="s">
        <v>20</v>
      </c>
    </row>
    <row r="201" spans="1:20" ht="15" hidden="1" customHeight="1" x14ac:dyDescent="0.25">
      <c r="A201" s="97" t="s">
        <v>357</v>
      </c>
      <c r="B201" s="97"/>
      <c r="C201" s="97"/>
      <c r="D201" s="155">
        <v>6</v>
      </c>
      <c r="E201" s="171" t="s">
        <v>104</v>
      </c>
      <c r="F201" s="160" t="s">
        <v>485</v>
      </c>
      <c r="G201" s="160" t="s">
        <v>496</v>
      </c>
      <c r="H201" s="161"/>
      <c r="I201" s="163" t="s">
        <v>497</v>
      </c>
      <c r="J201" s="205">
        <v>0.25</v>
      </c>
      <c r="K201" s="223" t="s">
        <v>500</v>
      </c>
      <c r="L201" s="206"/>
      <c r="M201" s="97" t="s">
        <v>26</v>
      </c>
      <c r="N201" s="97" t="s">
        <v>105</v>
      </c>
      <c r="O201" s="171">
        <v>152</v>
      </c>
      <c r="P201" s="171">
        <v>23</v>
      </c>
      <c r="Q201" s="9">
        <v>0</v>
      </c>
      <c r="R201" s="99">
        <v>0</v>
      </c>
      <c r="S201" s="98" t="s">
        <v>16</v>
      </c>
      <c r="T201" s="98" t="s">
        <v>20</v>
      </c>
    </row>
    <row r="202" spans="1:20" ht="15" hidden="1" customHeight="1" x14ac:dyDescent="0.25">
      <c r="A202" s="97" t="s">
        <v>358</v>
      </c>
      <c r="B202" s="97"/>
      <c r="C202" s="97"/>
      <c r="D202" s="155">
        <v>6</v>
      </c>
      <c r="E202" s="171" t="s">
        <v>359</v>
      </c>
      <c r="F202" s="160" t="s">
        <v>485</v>
      </c>
      <c r="G202" s="160" t="s">
        <v>496</v>
      </c>
      <c r="H202" s="161"/>
      <c r="I202" s="163" t="s">
        <v>497</v>
      </c>
      <c r="J202" s="205">
        <v>0.25</v>
      </c>
      <c r="K202" s="223" t="s">
        <v>500</v>
      </c>
      <c r="L202" s="206"/>
      <c r="M202" s="97" t="s">
        <v>230</v>
      </c>
      <c r="N202" s="97" t="s">
        <v>360</v>
      </c>
      <c r="O202" s="171">
        <v>149</v>
      </c>
      <c r="P202" s="171">
        <v>202</v>
      </c>
      <c r="Q202" s="9">
        <v>0</v>
      </c>
      <c r="R202" s="99">
        <v>0</v>
      </c>
      <c r="S202" s="98" t="s">
        <v>16</v>
      </c>
      <c r="T202" s="98" t="s">
        <v>20</v>
      </c>
    </row>
    <row r="203" spans="1:20" ht="15" hidden="1" customHeight="1" x14ac:dyDescent="0.25">
      <c r="A203" s="100" t="s">
        <v>361</v>
      </c>
      <c r="B203" s="100"/>
      <c r="C203" s="100"/>
      <c r="D203" s="157">
        <v>5</v>
      </c>
      <c r="E203" s="172" t="s">
        <v>362</v>
      </c>
      <c r="F203" s="160" t="s">
        <v>485</v>
      </c>
      <c r="G203" s="160" t="s">
        <v>495</v>
      </c>
      <c r="H203" s="161"/>
      <c r="I203" s="224" t="s">
        <v>498</v>
      </c>
      <c r="J203" s="225">
        <v>0.5</v>
      </c>
      <c r="K203" s="226" t="s">
        <v>500</v>
      </c>
      <c r="L203" s="227"/>
      <c r="M203" s="172" t="s">
        <v>13</v>
      </c>
      <c r="N203" s="172" t="s">
        <v>129</v>
      </c>
      <c r="O203" s="192"/>
      <c r="P203" s="192"/>
      <c r="Q203" s="5">
        <v>0</v>
      </c>
      <c r="R203" s="102">
        <v>0</v>
      </c>
      <c r="S203" s="101" t="s">
        <v>16</v>
      </c>
      <c r="T203" s="101" t="s">
        <v>17</v>
      </c>
    </row>
    <row r="204" spans="1:20" ht="15" hidden="1" customHeight="1" x14ac:dyDescent="0.25">
      <c r="A204" s="97" t="s">
        <v>363</v>
      </c>
      <c r="B204" s="97"/>
      <c r="C204" s="97"/>
      <c r="D204" s="155">
        <v>6</v>
      </c>
      <c r="E204" s="171" t="s">
        <v>364</v>
      </c>
      <c r="F204" s="160" t="s">
        <v>485</v>
      </c>
      <c r="G204" s="160" t="s">
        <v>496</v>
      </c>
      <c r="H204" s="161"/>
      <c r="I204" s="163" t="s">
        <v>497</v>
      </c>
      <c r="J204" s="205">
        <v>0.34</v>
      </c>
      <c r="K204" s="223" t="s">
        <v>500</v>
      </c>
      <c r="L204" s="206"/>
      <c r="M204" s="97" t="s">
        <v>98</v>
      </c>
      <c r="N204" s="97" t="s">
        <v>99</v>
      </c>
      <c r="O204" s="171">
        <v>222</v>
      </c>
      <c r="P204" s="171">
        <v>205</v>
      </c>
      <c r="Q204" s="9">
        <v>0</v>
      </c>
      <c r="R204" s="99">
        <v>0</v>
      </c>
      <c r="S204" s="98" t="s">
        <v>16</v>
      </c>
      <c r="T204" s="98" t="s">
        <v>20</v>
      </c>
    </row>
    <row r="205" spans="1:20" ht="15" hidden="1" customHeight="1" x14ac:dyDescent="0.25">
      <c r="A205" s="97" t="s">
        <v>365</v>
      </c>
      <c r="B205" s="97"/>
      <c r="C205" s="97"/>
      <c r="D205" s="155">
        <v>6</v>
      </c>
      <c r="E205" s="171" t="s">
        <v>359</v>
      </c>
      <c r="F205" s="160" t="s">
        <v>485</v>
      </c>
      <c r="G205" s="160" t="s">
        <v>496</v>
      </c>
      <c r="H205" s="161"/>
      <c r="I205" s="163" t="s">
        <v>497</v>
      </c>
      <c r="J205" s="205">
        <v>0.33</v>
      </c>
      <c r="K205" s="223" t="s">
        <v>500</v>
      </c>
      <c r="L205" s="206"/>
      <c r="M205" s="97" t="s">
        <v>110</v>
      </c>
      <c r="N205" s="97" t="s">
        <v>129</v>
      </c>
      <c r="O205" s="171" t="s">
        <v>366</v>
      </c>
      <c r="P205" s="171">
        <v>23</v>
      </c>
      <c r="Q205" s="9">
        <v>0</v>
      </c>
      <c r="R205" s="99">
        <v>0</v>
      </c>
      <c r="S205" s="98" t="s">
        <v>16</v>
      </c>
      <c r="T205" s="98" t="s">
        <v>20</v>
      </c>
    </row>
    <row r="206" spans="1:20" ht="15" hidden="1" customHeight="1" x14ac:dyDescent="0.25">
      <c r="A206" s="97" t="s">
        <v>367</v>
      </c>
      <c r="B206" s="97"/>
      <c r="C206" s="97"/>
      <c r="D206" s="155">
        <v>6</v>
      </c>
      <c r="E206" s="171" t="s">
        <v>201</v>
      </c>
      <c r="F206" s="160" t="s">
        <v>485</v>
      </c>
      <c r="G206" s="160" t="s">
        <v>496</v>
      </c>
      <c r="H206" s="161"/>
      <c r="I206" s="163" t="s">
        <v>497</v>
      </c>
      <c r="J206" s="205">
        <v>0.33</v>
      </c>
      <c r="K206" s="223" t="s">
        <v>500</v>
      </c>
      <c r="L206" s="206"/>
      <c r="M206" s="97" t="s">
        <v>13</v>
      </c>
      <c r="N206" s="97" t="s">
        <v>309</v>
      </c>
      <c r="O206" s="193"/>
      <c r="P206" s="171">
        <v>23</v>
      </c>
      <c r="Q206" s="9">
        <v>0</v>
      </c>
      <c r="R206" s="99">
        <v>0</v>
      </c>
      <c r="S206" s="98" t="s">
        <v>16</v>
      </c>
      <c r="T206" s="98" t="s">
        <v>20</v>
      </c>
    </row>
    <row r="207" spans="1:20" ht="15" hidden="1" customHeight="1" x14ac:dyDescent="0.25">
      <c r="A207" s="94" t="s">
        <v>368</v>
      </c>
      <c r="B207" s="94"/>
      <c r="C207" s="94"/>
      <c r="D207" s="164">
        <v>4</v>
      </c>
      <c r="E207" s="147" t="s">
        <v>27</v>
      </c>
      <c r="F207" s="160" t="s">
        <v>486</v>
      </c>
      <c r="G207" s="160" t="s">
        <v>494</v>
      </c>
      <c r="H207" s="160">
        <v>64</v>
      </c>
      <c r="I207" s="224" t="s">
        <v>498</v>
      </c>
      <c r="J207" s="225" t="s">
        <v>499</v>
      </c>
      <c r="K207" s="226" t="s">
        <v>500</v>
      </c>
      <c r="L207" s="225"/>
      <c r="M207" s="147" t="s">
        <v>13</v>
      </c>
      <c r="N207" s="147" t="s">
        <v>13</v>
      </c>
      <c r="O207" s="191"/>
      <c r="P207" s="191"/>
      <c r="Q207" s="5">
        <v>0</v>
      </c>
      <c r="R207" s="96">
        <v>0</v>
      </c>
      <c r="S207" s="95" t="s">
        <v>16</v>
      </c>
      <c r="T207" s="95" t="s">
        <v>17</v>
      </c>
    </row>
    <row r="208" spans="1:20" ht="15" hidden="1" customHeight="1" x14ac:dyDescent="0.25">
      <c r="A208" s="97" t="s">
        <v>369</v>
      </c>
      <c r="B208" s="97"/>
      <c r="C208" s="97"/>
      <c r="D208" s="159">
        <v>5</v>
      </c>
      <c r="E208" s="171" t="s">
        <v>104</v>
      </c>
      <c r="F208" s="160" t="s">
        <v>485</v>
      </c>
      <c r="G208" s="160" t="s">
        <v>495</v>
      </c>
      <c r="H208" s="161"/>
      <c r="I208" s="163" t="s">
        <v>497</v>
      </c>
      <c r="J208" s="205">
        <v>0.5</v>
      </c>
      <c r="K208" s="223" t="s">
        <v>500</v>
      </c>
      <c r="L208" s="206"/>
      <c r="M208" s="171" t="s">
        <v>99</v>
      </c>
      <c r="N208" s="171" t="s">
        <v>360</v>
      </c>
      <c r="O208" s="171">
        <v>201</v>
      </c>
      <c r="P208" s="171">
        <v>206</v>
      </c>
      <c r="Q208" s="9">
        <v>0</v>
      </c>
      <c r="R208" s="99">
        <v>0</v>
      </c>
      <c r="S208" s="98" t="s">
        <v>16</v>
      </c>
      <c r="T208" s="98" t="s">
        <v>20</v>
      </c>
    </row>
    <row r="209" spans="1:20" ht="15" hidden="1" customHeight="1" x14ac:dyDescent="0.25">
      <c r="A209" s="97" t="s">
        <v>370</v>
      </c>
      <c r="B209" s="97"/>
      <c r="C209" s="97"/>
      <c r="D209" s="159">
        <v>5</v>
      </c>
      <c r="E209" s="171" t="s">
        <v>371</v>
      </c>
      <c r="F209" s="160" t="s">
        <v>485</v>
      </c>
      <c r="G209" s="160" t="s">
        <v>495</v>
      </c>
      <c r="H209" s="161"/>
      <c r="I209" s="163" t="s">
        <v>497</v>
      </c>
      <c r="J209" s="205">
        <v>0.5</v>
      </c>
      <c r="K209" s="223" t="s">
        <v>500</v>
      </c>
      <c r="L209" s="206"/>
      <c r="M209" s="171" t="s">
        <v>360</v>
      </c>
      <c r="N209" s="171" t="s">
        <v>118</v>
      </c>
      <c r="O209" s="171">
        <v>205</v>
      </c>
      <c r="P209" s="171">
        <v>23</v>
      </c>
      <c r="Q209" s="9">
        <v>0</v>
      </c>
      <c r="R209" s="99">
        <v>0</v>
      </c>
      <c r="S209" s="98" t="s">
        <v>16</v>
      </c>
      <c r="T209" s="98" t="s">
        <v>20</v>
      </c>
    </row>
    <row r="210" spans="1:20" ht="15" hidden="1" customHeight="1" x14ac:dyDescent="0.25">
      <c r="A210" s="94" t="s">
        <v>372</v>
      </c>
      <c r="B210" s="94"/>
      <c r="C210" s="94"/>
      <c r="D210" s="158">
        <v>4</v>
      </c>
      <c r="E210" s="147" t="s">
        <v>17</v>
      </c>
      <c r="F210" s="160" t="s">
        <v>485</v>
      </c>
      <c r="G210" s="160"/>
      <c r="H210" s="163"/>
      <c r="I210" s="163"/>
      <c r="J210" s="207"/>
      <c r="K210" s="207"/>
      <c r="L210" s="207"/>
      <c r="M210" s="147" t="s">
        <v>13</v>
      </c>
      <c r="N210" s="147" t="s">
        <v>13</v>
      </c>
      <c r="O210" s="191"/>
      <c r="P210" s="191"/>
      <c r="Q210" s="5">
        <v>0</v>
      </c>
      <c r="R210" s="96">
        <v>0</v>
      </c>
      <c r="S210" s="95" t="s">
        <v>16</v>
      </c>
      <c r="T210" s="95" t="s">
        <v>17</v>
      </c>
    </row>
    <row r="211" spans="1:20" ht="15" hidden="1" customHeight="1" x14ac:dyDescent="0.25">
      <c r="A211" s="97" t="s">
        <v>373</v>
      </c>
      <c r="B211" s="97"/>
      <c r="C211" s="97"/>
      <c r="D211" s="159">
        <v>5</v>
      </c>
      <c r="E211" s="169" t="s">
        <v>17</v>
      </c>
      <c r="F211" s="160" t="s">
        <v>485</v>
      </c>
      <c r="G211" s="160"/>
      <c r="H211" s="161"/>
      <c r="I211" s="161"/>
      <c r="J211" s="206"/>
      <c r="K211" s="206"/>
      <c r="L211" s="206"/>
      <c r="M211" s="171" t="s">
        <v>13</v>
      </c>
      <c r="N211" s="171" t="s">
        <v>13</v>
      </c>
      <c r="O211" s="193"/>
      <c r="P211" s="193"/>
      <c r="Q211" s="9">
        <v>0</v>
      </c>
      <c r="R211" s="99">
        <v>0</v>
      </c>
      <c r="S211" s="98" t="s">
        <v>16</v>
      </c>
      <c r="T211" s="98" t="s">
        <v>20</v>
      </c>
    </row>
    <row r="212" spans="1:20" ht="15" hidden="1" customHeight="1" x14ac:dyDescent="0.25">
      <c r="A212" s="97" t="s">
        <v>374</v>
      </c>
      <c r="B212" s="97"/>
      <c r="C212" s="97"/>
      <c r="D212" s="159">
        <v>5</v>
      </c>
      <c r="E212" s="169" t="s">
        <v>17</v>
      </c>
      <c r="F212" s="160" t="s">
        <v>485</v>
      </c>
      <c r="G212" s="160"/>
      <c r="H212" s="161"/>
      <c r="I212" s="161"/>
      <c r="J212" s="206"/>
      <c r="K212" s="206"/>
      <c r="L212" s="206"/>
      <c r="M212" s="171" t="s">
        <v>13</v>
      </c>
      <c r="N212" s="171" t="s">
        <v>13</v>
      </c>
      <c r="O212" s="193"/>
      <c r="P212" s="193"/>
      <c r="Q212" s="9">
        <v>0</v>
      </c>
      <c r="R212" s="99">
        <v>0</v>
      </c>
      <c r="S212" s="98" t="s">
        <v>16</v>
      </c>
      <c r="T212" s="98" t="s">
        <v>20</v>
      </c>
    </row>
    <row r="213" spans="1:20" ht="15" hidden="1" customHeight="1" x14ac:dyDescent="0.25">
      <c r="A213" s="97" t="s">
        <v>375</v>
      </c>
      <c r="B213" s="97"/>
      <c r="C213" s="97"/>
      <c r="D213" s="159">
        <v>5</v>
      </c>
      <c r="E213" s="169" t="s">
        <v>17</v>
      </c>
      <c r="F213" s="160" t="s">
        <v>485</v>
      </c>
      <c r="G213" s="160"/>
      <c r="H213" s="161"/>
      <c r="I213" s="161"/>
      <c r="J213" s="206"/>
      <c r="K213" s="206"/>
      <c r="L213" s="206"/>
      <c r="M213" s="171" t="s">
        <v>13</v>
      </c>
      <c r="N213" s="171" t="s">
        <v>13</v>
      </c>
      <c r="O213" s="193"/>
      <c r="P213" s="193"/>
      <c r="Q213" s="9">
        <v>0</v>
      </c>
      <c r="R213" s="99">
        <v>0</v>
      </c>
      <c r="S213" s="98" t="s">
        <v>16</v>
      </c>
      <c r="T213" s="98" t="s">
        <v>20</v>
      </c>
    </row>
    <row r="214" spans="1:20" ht="15" hidden="1" customHeight="1" x14ac:dyDescent="0.25">
      <c r="A214" s="97" t="s">
        <v>376</v>
      </c>
      <c r="B214" s="97"/>
      <c r="C214" s="97"/>
      <c r="D214" s="159">
        <v>5</v>
      </c>
      <c r="E214" s="169" t="s">
        <v>17</v>
      </c>
      <c r="F214" s="160" t="s">
        <v>485</v>
      </c>
      <c r="G214" s="160"/>
      <c r="H214" s="161"/>
      <c r="I214" s="161"/>
      <c r="J214" s="206"/>
      <c r="K214" s="206"/>
      <c r="L214" s="206"/>
      <c r="M214" s="171" t="s">
        <v>13</v>
      </c>
      <c r="N214" s="171" t="s">
        <v>13</v>
      </c>
      <c r="O214" s="193"/>
      <c r="P214" s="193"/>
      <c r="Q214" s="9">
        <v>0</v>
      </c>
      <c r="R214" s="99">
        <v>0</v>
      </c>
      <c r="S214" s="98" t="s">
        <v>16</v>
      </c>
      <c r="T214" s="98" t="s">
        <v>20</v>
      </c>
    </row>
    <row r="215" spans="1:20" ht="15" hidden="1" customHeight="1" x14ac:dyDescent="0.25">
      <c r="A215" s="97" t="s">
        <v>377</v>
      </c>
      <c r="B215" s="97"/>
      <c r="C215" s="97"/>
      <c r="D215" s="159">
        <v>5</v>
      </c>
      <c r="E215" s="169" t="s">
        <v>17</v>
      </c>
      <c r="F215" s="160" t="s">
        <v>485</v>
      </c>
      <c r="G215" s="160"/>
      <c r="H215" s="161"/>
      <c r="I215" s="161"/>
      <c r="J215" s="206"/>
      <c r="K215" s="206"/>
      <c r="L215" s="206"/>
      <c r="M215" s="171" t="s">
        <v>13</v>
      </c>
      <c r="N215" s="171" t="s">
        <v>13</v>
      </c>
      <c r="O215" s="193"/>
      <c r="P215" s="193"/>
      <c r="Q215" s="9">
        <v>0</v>
      </c>
      <c r="R215" s="99">
        <v>0</v>
      </c>
      <c r="S215" s="98" t="s">
        <v>16</v>
      </c>
      <c r="T215" s="98" t="s">
        <v>20</v>
      </c>
    </row>
    <row r="216" spans="1:20" ht="15" hidden="1" customHeight="1" x14ac:dyDescent="0.25">
      <c r="A216" s="97" t="s">
        <v>378</v>
      </c>
      <c r="B216" s="97"/>
      <c r="C216" s="97"/>
      <c r="D216" s="159">
        <v>5</v>
      </c>
      <c r="E216" s="169" t="s">
        <v>17</v>
      </c>
      <c r="F216" s="160" t="s">
        <v>485</v>
      </c>
      <c r="G216" s="160"/>
      <c r="H216" s="161"/>
      <c r="I216" s="161"/>
      <c r="J216" s="206"/>
      <c r="K216" s="206"/>
      <c r="L216" s="206"/>
      <c r="M216" s="171" t="s">
        <v>13</v>
      </c>
      <c r="N216" s="171" t="s">
        <v>13</v>
      </c>
      <c r="O216" s="193"/>
      <c r="P216" s="193"/>
      <c r="Q216" s="9">
        <v>0</v>
      </c>
      <c r="R216" s="99">
        <v>0</v>
      </c>
      <c r="S216" s="98" t="s">
        <v>16</v>
      </c>
      <c r="T216" s="98" t="s">
        <v>20</v>
      </c>
    </row>
    <row r="217" spans="1:20" ht="15" hidden="1" customHeight="1" x14ac:dyDescent="0.25">
      <c r="A217" s="103" t="s">
        <v>379</v>
      </c>
      <c r="B217" s="103"/>
      <c r="C217" s="103"/>
      <c r="D217" s="133">
        <v>3</v>
      </c>
      <c r="E217" s="220" t="s">
        <v>380</v>
      </c>
      <c r="F217" s="160" t="s">
        <v>485</v>
      </c>
      <c r="G217" s="160"/>
      <c r="H217" s="162"/>
      <c r="I217" s="162"/>
      <c r="J217" s="208"/>
      <c r="K217" s="208"/>
      <c r="L217" s="208"/>
      <c r="M217" s="103" t="s">
        <v>13</v>
      </c>
      <c r="N217" s="103" t="s">
        <v>206</v>
      </c>
      <c r="O217" s="16"/>
      <c r="P217" s="16"/>
      <c r="Q217" s="105">
        <v>0</v>
      </c>
      <c r="R217" s="105">
        <v>0</v>
      </c>
      <c r="S217" s="104" t="s">
        <v>16</v>
      </c>
      <c r="T217" s="104" t="s">
        <v>17</v>
      </c>
    </row>
    <row r="218" spans="1:20" ht="15" hidden="1" customHeight="1" x14ac:dyDescent="0.25">
      <c r="A218" s="106" t="s">
        <v>381</v>
      </c>
      <c r="B218" s="106"/>
      <c r="C218" s="106"/>
      <c r="D218" s="164">
        <v>4</v>
      </c>
      <c r="E218" s="148" t="s">
        <v>104</v>
      </c>
      <c r="F218" s="160" t="s">
        <v>486</v>
      </c>
      <c r="G218" s="160" t="s">
        <v>494</v>
      </c>
      <c r="H218" s="160">
        <v>45</v>
      </c>
      <c r="I218" s="224" t="s">
        <v>498</v>
      </c>
      <c r="J218" s="225" t="s">
        <v>499</v>
      </c>
      <c r="K218" s="226" t="s">
        <v>500</v>
      </c>
      <c r="L218" s="225"/>
      <c r="M218" s="148" t="s">
        <v>13</v>
      </c>
      <c r="N218" s="148" t="s">
        <v>382</v>
      </c>
      <c r="O218" s="194"/>
      <c r="P218" s="194"/>
      <c r="Q218" s="5">
        <v>0</v>
      </c>
      <c r="R218" s="108">
        <v>0</v>
      </c>
      <c r="S218" s="107" t="s">
        <v>16</v>
      </c>
      <c r="T218" s="107" t="s">
        <v>17</v>
      </c>
    </row>
    <row r="219" spans="1:20" ht="15" hidden="1" customHeight="1" x14ac:dyDescent="0.25">
      <c r="A219" s="59" t="s">
        <v>383</v>
      </c>
      <c r="B219" s="59"/>
      <c r="C219" s="59"/>
      <c r="D219" s="159">
        <v>5</v>
      </c>
      <c r="E219" s="145" t="s">
        <v>17</v>
      </c>
      <c r="F219" s="160" t="s">
        <v>485</v>
      </c>
      <c r="G219" s="160"/>
      <c r="H219" s="161"/>
      <c r="I219" s="161"/>
      <c r="J219" s="206"/>
      <c r="K219" s="206"/>
      <c r="L219" s="206"/>
      <c r="M219" s="150" t="s">
        <v>13</v>
      </c>
      <c r="N219" s="150" t="s">
        <v>13</v>
      </c>
      <c r="O219" s="195"/>
      <c r="P219" s="150">
        <v>217</v>
      </c>
      <c r="Q219" s="9">
        <v>0</v>
      </c>
      <c r="R219" s="111">
        <v>0</v>
      </c>
      <c r="S219" s="110" t="s">
        <v>16</v>
      </c>
      <c r="T219" s="110" t="s">
        <v>20</v>
      </c>
    </row>
    <row r="220" spans="1:20" ht="15" hidden="1" customHeight="1" x14ac:dyDescent="0.25">
      <c r="A220" s="109" t="s">
        <v>384</v>
      </c>
      <c r="B220" s="109"/>
      <c r="C220" s="109"/>
      <c r="D220" s="159">
        <v>5</v>
      </c>
      <c r="E220" s="150" t="s">
        <v>104</v>
      </c>
      <c r="F220" s="160" t="s">
        <v>485</v>
      </c>
      <c r="G220" s="160" t="s">
        <v>495</v>
      </c>
      <c r="H220" s="161"/>
      <c r="I220" s="163" t="s">
        <v>497</v>
      </c>
      <c r="J220" s="205">
        <v>1</v>
      </c>
      <c r="K220" s="223" t="s">
        <v>500</v>
      </c>
      <c r="L220" s="206"/>
      <c r="M220" s="150" t="s">
        <v>13</v>
      </c>
      <c r="N220" s="150" t="s">
        <v>382</v>
      </c>
      <c r="O220" s="150">
        <v>216</v>
      </c>
      <c r="P220" s="150">
        <v>219</v>
      </c>
      <c r="Q220" s="9">
        <v>0</v>
      </c>
      <c r="R220" s="111">
        <v>0</v>
      </c>
      <c r="S220" s="110" t="s">
        <v>16</v>
      </c>
      <c r="T220" s="110" t="s">
        <v>20</v>
      </c>
    </row>
    <row r="221" spans="1:20" ht="15" hidden="1" customHeight="1" x14ac:dyDescent="0.25">
      <c r="A221" s="106" t="s">
        <v>385</v>
      </c>
      <c r="B221" s="106"/>
      <c r="C221" s="106"/>
      <c r="D221" s="164">
        <v>4</v>
      </c>
      <c r="E221" s="148" t="s">
        <v>220</v>
      </c>
      <c r="F221" s="160" t="s">
        <v>486</v>
      </c>
      <c r="G221" s="160" t="s">
        <v>494</v>
      </c>
      <c r="H221" s="160">
        <v>82</v>
      </c>
      <c r="I221" s="224" t="s">
        <v>498</v>
      </c>
      <c r="J221" s="225" t="s">
        <v>499</v>
      </c>
      <c r="K221" s="226" t="s">
        <v>500</v>
      </c>
      <c r="L221" s="225"/>
      <c r="M221" s="148" t="s">
        <v>214</v>
      </c>
      <c r="N221" s="148" t="s">
        <v>206</v>
      </c>
      <c r="O221" s="194"/>
      <c r="P221" s="194"/>
      <c r="Q221" s="5">
        <v>0</v>
      </c>
      <c r="R221" s="108">
        <v>0</v>
      </c>
      <c r="S221" s="112" t="s">
        <v>16</v>
      </c>
      <c r="T221" s="107" t="s">
        <v>17</v>
      </c>
    </row>
    <row r="222" spans="1:20" ht="15" hidden="1" customHeight="1" x14ac:dyDescent="0.25">
      <c r="A222" s="109" t="s">
        <v>386</v>
      </c>
      <c r="B222" s="109"/>
      <c r="C222" s="109"/>
      <c r="D222" s="159">
        <v>5</v>
      </c>
      <c r="E222" s="150" t="s">
        <v>104</v>
      </c>
      <c r="F222" s="160" t="s">
        <v>485</v>
      </c>
      <c r="G222" s="160" t="s">
        <v>495</v>
      </c>
      <c r="H222" s="161"/>
      <c r="I222" s="163" t="s">
        <v>497</v>
      </c>
      <c r="J222" s="205">
        <v>0.1</v>
      </c>
      <c r="K222" s="223" t="s">
        <v>500</v>
      </c>
      <c r="L222" s="206"/>
      <c r="M222" s="150" t="s">
        <v>214</v>
      </c>
      <c r="N222" s="150" t="s">
        <v>68</v>
      </c>
      <c r="O222" s="150">
        <v>217</v>
      </c>
      <c r="P222" s="150">
        <v>220</v>
      </c>
      <c r="Q222" s="9">
        <v>0</v>
      </c>
      <c r="R222" s="111">
        <v>0</v>
      </c>
      <c r="S222" s="110" t="s">
        <v>16</v>
      </c>
      <c r="T222" s="110" t="s">
        <v>20</v>
      </c>
    </row>
    <row r="223" spans="1:20" ht="15" hidden="1" customHeight="1" x14ac:dyDescent="0.25">
      <c r="A223" s="109" t="s">
        <v>387</v>
      </c>
      <c r="B223" s="109"/>
      <c r="C223" s="109"/>
      <c r="D223" s="159">
        <v>5</v>
      </c>
      <c r="E223" s="150" t="s">
        <v>201</v>
      </c>
      <c r="F223" s="160" t="s">
        <v>485</v>
      </c>
      <c r="G223" s="160" t="s">
        <v>495</v>
      </c>
      <c r="H223" s="161"/>
      <c r="I223" s="163" t="s">
        <v>497</v>
      </c>
      <c r="J223" s="205">
        <v>0.1</v>
      </c>
      <c r="K223" s="223" t="s">
        <v>500</v>
      </c>
      <c r="L223" s="206"/>
      <c r="M223" s="150" t="s">
        <v>264</v>
      </c>
      <c r="N223" s="150" t="s">
        <v>388</v>
      </c>
      <c r="O223" s="150">
        <v>219</v>
      </c>
      <c r="P223" s="150">
        <v>221</v>
      </c>
      <c r="Q223" s="9">
        <v>0</v>
      </c>
      <c r="R223" s="111">
        <v>0</v>
      </c>
      <c r="S223" s="110" t="s">
        <v>16</v>
      </c>
      <c r="T223" s="110" t="s">
        <v>20</v>
      </c>
    </row>
    <row r="224" spans="1:20" ht="15" hidden="1" customHeight="1" x14ac:dyDescent="0.25">
      <c r="A224" s="109" t="s">
        <v>389</v>
      </c>
      <c r="B224" s="109"/>
      <c r="C224" s="109"/>
      <c r="D224" s="159">
        <v>5</v>
      </c>
      <c r="E224" s="150" t="s">
        <v>104</v>
      </c>
      <c r="F224" s="160" t="s">
        <v>485</v>
      </c>
      <c r="G224" s="160" t="s">
        <v>495</v>
      </c>
      <c r="H224" s="161"/>
      <c r="I224" s="163" t="s">
        <v>497</v>
      </c>
      <c r="J224" s="205">
        <v>0.1</v>
      </c>
      <c r="K224" s="223" t="s">
        <v>500</v>
      </c>
      <c r="L224" s="206"/>
      <c r="M224" s="150" t="s">
        <v>390</v>
      </c>
      <c r="N224" s="150" t="s">
        <v>221</v>
      </c>
      <c r="O224" s="150">
        <v>220</v>
      </c>
      <c r="P224" s="150">
        <v>222</v>
      </c>
      <c r="Q224" s="9">
        <v>0</v>
      </c>
      <c r="R224" s="111">
        <v>0</v>
      </c>
      <c r="S224" s="110" t="s">
        <v>16</v>
      </c>
      <c r="T224" s="110" t="s">
        <v>20</v>
      </c>
    </row>
    <row r="225" spans="1:20" ht="15" hidden="1" customHeight="1" x14ac:dyDescent="0.25">
      <c r="A225" s="109" t="s">
        <v>391</v>
      </c>
      <c r="B225" s="109"/>
      <c r="C225" s="109"/>
      <c r="D225" s="159">
        <v>5</v>
      </c>
      <c r="E225" s="150" t="s">
        <v>201</v>
      </c>
      <c r="F225" s="160" t="s">
        <v>485</v>
      </c>
      <c r="G225" s="160" t="s">
        <v>495</v>
      </c>
      <c r="H225" s="161"/>
      <c r="I225" s="163" t="s">
        <v>497</v>
      </c>
      <c r="J225" s="205">
        <v>0.1</v>
      </c>
      <c r="K225" s="223" t="s">
        <v>500</v>
      </c>
      <c r="L225" s="206"/>
      <c r="M225" s="150" t="s">
        <v>92</v>
      </c>
      <c r="N225" s="150" t="s">
        <v>95</v>
      </c>
      <c r="O225" s="150">
        <v>221</v>
      </c>
      <c r="P225" s="150" t="s">
        <v>392</v>
      </c>
      <c r="Q225" s="9">
        <v>0</v>
      </c>
      <c r="R225" s="111">
        <v>0</v>
      </c>
      <c r="S225" s="110" t="s">
        <v>16</v>
      </c>
      <c r="T225" s="110" t="s">
        <v>20</v>
      </c>
    </row>
    <row r="226" spans="1:20" ht="15" hidden="1" customHeight="1" x14ac:dyDescent="0.25">
      <c r="A226" s="109" t="s">
        <v>393</v>
      </c>
      <c r="B226" s="109"/>
      <c r="C226" s="109"/>
      <c r="D226" s="159">
        <v>5</v>
      </c>
      <c r="E226" s="150" t="s">
        <v>341</v>
      </c>
      <c r="F226" s="160" t="s">
        <v>485</v>
      </c>
      <c r="G226" s="160" t="s">
        <v>495</v>
      </c>
      <c r="H226" s="161"/>
      <c r="I226" s="163" t="s">
        <v>497</v>
      </c>
      <c r="J226" s="205">
        <v>0.15</v>
      </c>
      <c r="K226" s="223" t="s">
        <v>500</v>
      </c>
      <c r="L226" s="206"/>
      <c r="M226" s="150" t="s">
        <v>98</v>
      </c>
      <c r="N226" s="150" t="s">
        <v>394</v>
      </c>
      <c r="O226" s="150">
        <v>222</v>
      </c>
      <c r="P226" s="150">
        <v>224</v>
      </c>
      <c r="Q226" s="9">
        <v>0</v>
      </c>
      <c r="R226" s="111">
        <v>0</v>
      </c>
      <c r="S226" s="110" t="s">
        <v>16</v>
      </c>
      <c r="T226" s="110" t="s">
        <v>20</v>
      </c>
    </row>
    <row r="227" spans="1:20" ht="15" hidden="1" customHeight="1" x14ac:dyDescent="0.25">
      <c r="A227" s="109" t="s">
        <v>395</v>
      </c>
      <c r="B227" s="109"/>
      <c r="C227" s="109"/>
      <c r="D227" s="159">
        <v>5</v>
      </c>
      <c r="E227" s="150" t="s">
        <v>104</v>
      </c>
      <c r="F227" s="160" t="s">
        <v>485</v>
      </c>
      <c r="G227" s="160" t="s">
        <v>495</v>
      </c>
      <c r="H227" s="161"/>
      <c r="I227" s="163" t="s">
        <v>497</v>
      </c>
      <c r="J227" s="205">
        <v>0.15</v>
      </c>
      <c r="K227" s="223" t="s">
        <v>500</v>
      </c>
      <c r="L227" s="206"/>
      <c r="M227" s="150" t="s">
        <v>394</v>
      </c>
      <c r="N227" s="150" t="s">
        <v>347</v>
      </c>
      <c r="O227" s="150">
        <v>223</v>
      </c>
      <c r="P227" s="150">
        <v>225</v>
      </c>
      <c r="Q227" s="9">
        <v>0</v>
      </c>
      <c r="R227" s="111">
        <v>0</v>
      </c>
      <c r="S227" s="110" t="s">
        <v>16</v>
      </c>
      <c r="T227" s="110" t="s">
        <v>20</v>
      </c>
    </row>
    <row r="228" spans="1:20" ht="15" hidden="1" customHeight="1" x14ac:dyDescent="0.25">
      <c r="A228" s="109" t="s">
        <v>396</v>
      </c>
      <c r="B228" s="109"/>
      <c r="C228" s="109"/>
      <c r="D228" s="159">
        <v>5</v>
      </c>
      <c r="E228" s="150" t="s">
        <v>371</v>
      </c>
      <c r="F228" s="160" t="s">
        <v>485</v>
      </c>
      <c r="G228" s="160" t="s">
        <v>495</v>
      </c>
      <c r="H228" s="161"/>
      <c r="I228" s="163" t="s">
        <v>497</v>
      </c>
      <c r="J228" s="205">
        <v>0.1</v>
      </c>
      <c r="K228" s="223" t="s">
        <v>500</v>
      </c>
      <c r="L228" s="206"/>
      <c r="M228" s="150" t="s">
        <v>347</v>
      </c>
      <c r="N228" s="150" t="s">
        <v>107</v>
      </c>
      <c r="O228" s="150">
        <v>224</v>
      </c>
      <c r="P228" s="150">
        <v>226</v>
      </c>
      <c r="Q228" s="9">
        <v>0</v>
      </c>
      <c r="R228" s="111">
        <v>0</v>
      </c>
      <c r="S228" s="110" t="s">
        <v>16</v>
      </c>
      <c r="T228" s="110" t="s">
        <v>20</v>
      </c>
    </row>
    <row r="229" spans="1:20" ht="15" hidden="1" customHeight="1" x14ac:dyDescent="0.25">
      <c r="A229" s="109" t="s">
        <v>397</v>
      </c>
      <c r="B229" s="109"/>
      <c r="C229" s="109"/>
      <c r="D229" s="159">
        <v>5</v>
      </c>
      <c r="E229" s="150" t="s">
        <v>104</v>
      </c>
      <c r="F229" s="160" t="s">
        <v>485</v>
      </c>
      <c r="G229" s="160" t="s">
        <v>495</v>
      </c>
      <c r="H229" s="161"/>
      <c r="I229" s="163" t="s">
        <v>497</v>
      </c>
      <c r="J229" s="205">
        <v>0.1</v>
      </c>
      <c r="K229" s="223" t="s">
        <v>500</v>
      </c>
      <c r="L229" s="206"/>
      <c r="M229" s="150" t="s">
        <v>108</v>
      </c>
      <c r="N229" s="150" t="s">
        <v>121</v>
      </c>
      <c r="O229" s="150">
        <v>225</v>
      </c>
      <c r="P229" s="150">
        <v>227</v>
      </c>
      <c r="Q229" s="9">
        <v>0</v>
      </c>
      <c r="R229" s="111">
        <v>0</v>
      </c>
      <c r="S229" s="110" t="s">
        <v>16</v>
      </c>
      <c r="T229" s="110" t="s">
        <v>20</v>
      </c>
    </row>
    <row r="230" spans="1:20" ht="15" hidden="1" customHeight="1" x14ac:dyDescent="0.25">
      <c r="A230" s="109" t="s">
        <v>398</v>
      </c>
      <c r="B230" s="109"/>
      <c r="C230" s="109"/>
      <c r="D230" s="159">
        <v>5</v>
      </c>
      <c r="E230" s="150" t="s">
        <v>104</v>
      </c>
      <c r="F230" s="160" t="s">
        <v>485</v>
      </c>
      <c r="G230" s="160" t="s">
        <v>495</v>
      </c>
      <c r="H230" s="161"/>
      <c r="I230" s="163" t="s">
        <v>497</v>
      </c>
      <c r="J230" s="205">
        <v>0.1</v>
      </c>
      <c r="K230" s="223" t="s">
        <v>500</v>
      </c>
      <c r="L230" s="206"/>
      <c r="M230" s="150" t="s">
        <v>285</v>
      </c>
      <c r="N230" s="150" t="s">
        <v>206</v>
      </c>
      <c r="O230" s="150">
        <v>226</v>
      </c>
      <c r="P230" s="195"/>
      <c r="Q230" s="9">
        <v>0</v>
      </c>
      <c r="R230" s="111">
        <v>0</v>
      </c>
      <c r="S230" s="110" t="s">
        <v>16</v>
      </c>
      <c r="T230" s="110" t="s">
        <v>20</v>
      </c>
    </row>
    <row r="231" spans="1:20" ht="15" hidden="1" customHeight="1" x14ac:dyDescent="0.25">
      <c r="A231" s="106" t="s">
        <v>399</v>
      </c>
      <c r="B231" s="106"/>
      <c r="C231" s="106"/>
      <c r="D231" s="164">
        <v>4</v>
      </c>
      <c r="E231" s="148" t="s">
        <v>400</v>
      </c>
      <c r="F231" s="160" t="s">
        <v>486</v>
      </c>
      <c r="G231" s="160" t="s">
        <v>494</v>
      </c>
      <c r="H231" s="160">
        <v>54</v>
      </c>
      <c r="I231" s="224" t="s">
        <v>498</v>
      </c>
      <c r="J231" s="225" t="s">
        <v>499</v>
      </c>
      <c r="K231" s="226" t="s">
        <v>500</v>
      </c>
      <c r="L231" s="225"/>
      <c r="M231" s="148" t="s">
        <v>13</v>
      </c>
      <c r="N231" s="148" t="s">
        <v>401</v>
      </c>
      <c r="O231" s="194"/>
      <c r="P231" s="194"/>
      <c r="Q231" s="5">
        <v>0</v>
      </c>
      <c r="R231" s="108">
        <v>0</v>
      </c>
      <c r="S231" s="107" t="s">
        <v>16</v>
      </c>
      <c r="T231" s="107" t="s">
        <v>17</v>
      </c>
    </row>
    <row r="232" spans="1:20" ht="15" hidden="1" customHeight="1" x14ac:dyDescent="0.25">
      <c r="A232" s="109" t="s">
        <v>402</v>
      </c>
      <c r="B232" s="109"/>
      <c r="C232" s="109"/>
      <c r="D232" s="159">
        <v>5</v>
      </c>
      <c r="E232" s="150" t="s">
        <v>371</v>
      </c>
      <c r="F232" s="160" t="s">
        <v>485</v>
      </c>
      <c r="G232" s="160" t="s">
        <v>495</v>
      </c>
      <c r="H232" s="161"/>
      <c r="I232" s="163" t="s">
        <v>497</v>
      </c>
      <c r="J232" s="205">
        <v>0.25</v>
      </c>
      <c r="K232" s="223" t="s">
        <v>500</v>
      </c>
      <c r="L232" s="206"/>
      <c r="M232" s="150" t="s">
        <v>13</v>
      </c>
      <c r="N232" s="150" t="s">
        <v>403</v>
      </c>
      <c r="O232" s="195"/>
      <c r="P232" s="195"/>
      <c r="Q232" s="9">
        <v>0</v>
      </c>
      <c r="R232" s="111">
        <v>0</v>
      </c>
      <c r="S232" s="110" t="s">
        <v>16</v>
      </c>
      <c r="T232" s="110" t="s">
        <v>20</v>
      </c>
    </row>
    <row r="233" spans="1:20" ht="15" hidden="1" customHeight="1" x14ac:dyDescent="0.25">
      <c r="A233" s="109" t="s">
        <v>404</v>
      </c>
      <c r="B233" s="109"/>
      <c r="C233" s="109"/>
      <c r="D233" s="159">
        <v>5</v>
      </c>
      <c r="E233" s="150" t="s">
        <v>400</v>
      </c>
      <c r="F233" s="160" t="s">
        <v>485</v>
      </c>
      <c r="G233" s="160" t="s">
        <v>495</v>
      </c>
      <c r="H233" s="161"/>
      <c r="I233" s="163" t="s">
        <v>497</v>
      </c>
      <c r="J233" s="205">
        <v>0.25</v>
      </c>
      <c r="K233" s="223" t="s">
        <v>500</v>
      </c>
      <c r="L233" s="206"/>
      <c r="M233" s="150" t="s">
        <v>13</v>
      </c>
      <c r="N233" s="150" t="s">
        <v>401</v>
      </c>
      <c r="O233" s="195"/>
      <c r="P233" s="195"/>
      <c r="Q233" s="9">
        <v>0</v>
      </c>
      <c r="R233" s="111">
        <v>0</v>
      </c>
      <c r="S233" s="110" t="s">
        <v>16</v>
      </c>
      <c r="T233" s="110" t="s">
        <v>20</v>
      </c>
    </row>
    <row r="234" spans="1:20" ht="15" hidden="1" customHeight="1" x14ac:dyDescent="0.25">
      <c r="A234" s="109" t="s">
        <v>405</v>
      </c>
      <c r="B234" s="109"/>
      <c r="C234" s="109"/>
      <c r="D234" s="159">
        <v>5</v>
      </c>
      <c r="E234" s="150" t="s">
        <v>400</v>
      </c>
      <c r="F234" s="160" t="s">
        <v>485</v>
      </c>
      <c r="G234" s="160" t="s">
        <v>495</v>
      </c>
      <c r="H234" s="161"/>
      <c r="I234" s="163" t="s">
        <v>497</v>
      </c>
      <c r="J234" s="205">
        <v>0.25</v>
      </c>
      <c r="K234" s="223" t="s">
        <v>500</v>
      </c>
      <c r="L234" s="206"/>
      <c r="M234" s="150" t="s">
        <v>13</v>
      </c>
      <c r="N234" s="150" t="s">
        <v>401</v>
      </c>
      <c r="O234" s="195"/>
      <c r="P234" s="195"/>
      <c r="Q234" s="9">
        <v>0</v>
      </c>
      <c r="R234" s="111">
        <v>0</v>
      </c>
      <c r="S234" s="110" t="s">
        <v>16</v>
      </c>
      <c r="T234" s="110" t="s">
        <v>20</v>
      </c>
    </row>
    <row r="235" spans="1:20" ht="15" hidden="1" customHeight="1" x14ac:dyDescent="0.25">
      <c r="A235" s="109" t="s">
        <v>406</v>
      </c>
      <c r="B235" s="109"/>
      <c r="C235" s="109"/>
      <c r="D235" s="159">
        <v>5</v>
      </c>
      <c r="E235" s="150" t="s">
        <v>400</v>
      </c>
      <c r="F235" s="160" t="s">
        <v>485</v>
      </c>
      <c r="G235" s="160" t="s">
        <v>495</v>
      </c>
      <c r="H235" s="161"/>
      <c r="I235" s="163" t="s">
        <v>497</v>
      </c>
      <c r="J235" s="205">
        <v>0.25</v>
      </c>
      <c r="K235" s="223" t="s">
        <v>500</v>
      </c>
      <c r="L235" s="206"/>
      <c r="M235" s="150" t="s">
        <v>13</v>
      </c>
      <c r="N235" s="150" t="s">
        <v>401</v>
      </c>
      <c r="O235" s="195"/>
      <c r="P235" s="195"/>
      <c r="Q235" s="9">
        <v>0</v>
      </c>
      <c r="R235" s="111">
        <v>0</v>
      </c>
      <c r="S235" s="110" t="s">
        <v>16</v>
      </c>
      <c r="T235" s="110" t="s">
        <v>20</v>
      </c>
    </row>
    <row r="236" spans="1:20" ht="15" hidden="1" customHeight="1" x14ac:dyDescent="0.25">
      <c r="A236" s="113" t="s">
        <v>407</v>
      </c>
      <c r="B236" s="113"/>
      <c r="C236" s="113"/>
      <c r="D236" s="133">
        <v>3</v>
      </c>
      <c r="E236" s="221" t="s">
        <v>61</v>
      </c>
      <c r="F236" s="160" t="s">
        <v>485</v>
      </c>
      <c r="G236" s="160"/>
      <c r="H236" s="161"/>
      <c r="I236" s="161"/>
      <c r="J236" s="206"/>
      <c r="K236" s="206"/>
      <c r="L236" s="206"/>
      <c r="M236" s="113" t="s">
        <v>13</v>
      </c>
      <c r="N236" s="113" t="s">
        <v>62</v>
      </c>
      <c r="O236" s="114"/>
      <c r="P236" s="114"/>
      <c r="Q236" s="116">
        <v>0</v>
      </c>
      <c r="R236" s="116">
        <v>0</v>
      </c>
      <c r="S236" s="115" t="s">
        <v>16</v>
      </c>
      <c r="T236" s="115" t="s">
        <v>17</v>
      </c>
    </row>
    <row r="237" spans="1:20" ht="15" hidden="1" customHeight="1" x14ac:dyDescent="0.25">
      <c r="A237" s="117" t="s">
        <v>381</v>
      </c>
      <c r="B237" s="117"/>
      <c r="C237" s="117"/>
      <c r="D237" s="164">
        <v>4</v>
      </c>
      <c r="E237" s="149" t="s">
        <v>253</v>
      </c>
      <c r="F237" s="160" t="s">
        <v>486</v>
      </c>
      <c r="G237" s="160" t="s">
        <v>494</v>
      </c>
      <c r="H237" s="160">
        <v>32</v>
      </c>
      <c r="I237" s="224" t="s">
        <v>498</v>
      </c>
      <c r="J237" s="225" t="s">
        <v>499</v>
      </c>
      <c r="K237" s="226" t="s">
        <v>500</v>
      </c>
      <c r="L237" s="225"/>
      <c r="M237" s="149" t="s">
        <v>26</v>
      </c>
      <c r="N237" s="149" t="s">
        <v>113</v>
      </c>
      <c r="O237" s="194"/>
      <c r="P237" s="194"/>
      <c r="Q237" s="119">
        <v>0</v>
      </c>
      <c r="R237" s="119">
        <v>0</v>
      </c>
      <c r="S237" s="118" t="s">
        <v>16</v>
      </c>
      <c r="T237" s="118" t="s">
        <v>17</v>
      </c>
    </row>
    <row r="238" spans="1:20" ht="15" hidden="1" customHeight="1" x14ac:dyDescent="0.25">
      <c r="A238" s="109" t="s">
        <v>408</v>
      </c>
      <c r="B238" s="109"/>
      <c r="C238" s="109"/>
      <c r="D238" s="159">
        <v>5</v>
      </c>
      <c r="E238" s="150" t="s">
        <v>253</v>
      </c>
      <c r="F238" s="160" t="s">
        <v>485</v>
      </c>
      <c r="G238" s="160" t="s">
        <v>495</v>
      </c>
      <c r="H238" s="161"/>
      <c r="I238" s="163" t="s">
        <v>497</v>
      </c>
      <c r="J238" s="205">
        <v>1</v>
      </c>
      <c r="K238" s="223" t="s">
        <v>500</v>
      </c>
      <c r="L238" s="206"/>
      <c r="M238" s="150" t="s">
        <v>26</v>
      </c>
      <c r="N238" s="150" t="s">
        <v>113</v>
      </c>
      <c r="O238" s="150">
        <v>149</v>
      </c>
      <c r="P238" s="150">
        <v>23</v>
      </c>
      <c r="Q238" s="111">
        <v>0</v>
      </c>
      <c r="R238" s="111">
        <v>0</v>
      </c>
      <c r="S238" s="110" t="s">
        <v>16</v>
      </c>
      <c r="T238" s="110" t="s">
        <v>20</v>
      </c>
    </row>
    <row r="239" spans="1:20" ht="15" hidden="1" customHeight="1" x14ac:dyDescent="0.25">
      <c r="A239" s="117" t="s">
        <v>385</v>
      </c>
      <c r="B239" s="117"/>
      <c r="C239" s="117"/>
      <c r="D239" s="164">
        <v>4</v>
      </c>
      <c r="E239" s="149" t="s">
        <v>409</v>
      </c>
      <c r="F239" s="160" t="s">
        <v>486</v>
      </c>
      <c r="G239" s="160" t="s">
        <v>494</v>
      </c>
      <c r="H239" s="160">
        <v>32</v>
      </c>
      <c r="I239" s="224" t="s">
        <v>498</v>
      </c>
      <c r="J239" s="225" t="s">
        <v>499</v>
      </c>
      <c r="K239" s="226" t="s">
        <v>500</v>
      </c>
      <c r="L239" s="225"/>
      <c r="M239" s="149" t="s">
        <v>410</v>
      </c>
      <c r="N239" s="149" t="s">
        <v>411</v>
      </c>
      <c r="O239" s="194"/>
      <c r="P239" s="194"/>
      <c r="Q239" s="119">
        <v>0</v>
      </c>
      <c r="R239" s="119">
        <v>0</v>
      </c>
      <c r="S239" s="118" t="s">
        <v>16</v>
      </c>
      <c r="T239" s="118" t="s">
        <v>17</v>
      </c>
    </row>
    <row r="240" spans="1:20" ht="15" hidden="1" customHeight="1" x14ac:dyDescent="0.25">
      <c r="A240" s="109" t="s">
        <v>412</v>
      </c>
      <c r="B240" s="109"/>
      <c r="C240" s="109"/>
      <c r="D240" s="159">
        <v>5</v>
      </c>
      <c r="E240" s="150" t="s">
        <v>296</v>
      </c>
      <c r="F240" s="160" t="s">
        <v>485</v>
      </c>
      <c r="G240" s="160" t="s">
        <v>495</v>
      </c>
      <c r="H240" s="161"/>
      <c r="I240" s="163" t="s">
        <v>497</v>
      </c>
      <c r="J240" s="205">
        <v>0.05</v>
      </c>
      <c r="K240" s="223" t="s">
        <v>500</v>
      </c>
      <c r="L240" s="206"/>
      <c r="M240" s="150" t="s">
        <v>410</v>
      </c>
      <c r="N240" s="150" t="s">
        <v>413</v>
      </c>
      <c r="O240" s="195"/>
      <c r="P240" s="195"/>
      <c r="Q240" s="111">
        <v>0</v>
      </c>
      <c r="R240" s="111">
        <v>0</v>
      </c>
      <c r="S240" s="110" t="s">
        <v>16</v>
      </c>
      <c r="T240" s="110" t="s">
        <v>20</v>
      </c>
    </row>
    <row r="241" spans="1:20" ht="15" hidden="1" customHeight="1" x14ac:dyDescent="0.25">
      <c r="A241" s="109" t="s">
        <v>414</v>
      </c>
      <c r="B241" s="109"/>
      <c r="C241" s="109"/>
      <c r="D241" s="159">
        <v>5</v>
      </c>
      <c r="E241" s="150" t="s">
        <v>296</v>
      </c>
      <c r="F241" s="160" t="s">
        <v>485</v>
      </c>
      <c r="G241" s="160" t="s">
        <v>495</v>
      </c>
      <c r="H241" s="161"/>
      <c r="I241" s="163" t="s">
        <v>497</v>
      </c>
      <c r="J241" s="205">
        <v>0.05</v>
      </c>
      <c r="K241" s="223" t="s">
        <v>500</v>
      </c>
      <c r="L241" s="206"/>
      <c r="M241" s="150" t="s">
        <v>410</v>
      </c>
      <c r="N241" s="150" t="s">
        <v>413</v>
      </c>
      <c r="O241" s="195"/>
      <c r="P241" s="195"/>
      <c r="Q241" s="111">
        <v>0</v>
      </c>
      <c r="R241" s="111">
        <v>0</v>
      </c>
      <c r="S241" s="110" t="s">
        <v>16</v>
      </c>
      <c r="T241" s="110" t="s">
        <v>20</v>
      </c>
    </row>
    <row r="242" spans="1:20" ht="15" hidden="1" customHeight="1" x14ac:dyDescent="0.25">
      <c r="A242" s="109" t="s">
        <v>415</v>
      </c>
      <c r="B242" s="109"/>
      <c r="C242" s="109"/>
      <c r="D242" s="159">
        <v>5</v>
      </c>
      <c r="E242" s="150" t="s">
        <v>296</v>
      </c>
      <c r="F242" s="160" t="s">
        <v>485</v>
      </c>
      <c r="G242" s="160" t="s">
        <v>495</v>
      </c>
      <c r="H242" s="161"/>
      <c r="I242" s="163" t="s">
        <v>497</v>
      </c>
      <c r="J242" s="205">
        <v>0.05</v>
      </c>
      <c r="K242" s="223" t="s">
        <v>500</v>
      </c>
      <c r="L242" s="206"/>
      <c r="M242" s="150" t="s">
        <v>26</v>
      </c>
      <c r="N242" s="150" t="s">
        <v>130</v>
      </c>
      <c r="O242" s="150">
        <v>152</v>
      </c>
      <c r="P242" s="150">
        <v>23</v>
      </c>
      <c r="Q242" s="111">
        <v>0</v>
      </c>
      <c r="R242" s="111">
        <v>0</v>
      </c>
      <c r="S242" s="110" t="s">
        <v>16</v>
      </c>
      <c r="T242" s="110" t="s">
        <v>20</v>
      </c>
    </row>
    <row r="243" spans="1:20" ht="15" hidden="1" customHeight="1" x14ac:dyDescent="0.25">
      <c r="A243" s="109" t="s">
        <v>417</v>
      </c>
      <c r="B243" s="109"/>
      <c r="C243" s="109"/>
      <c r="D243" s="159">
        <v>5</v>
      </c>
      <c r="E243" s="150" t="s">
        <v>296</v>
      </c>
      <c r="F243" s="160" t="s">
        <v>485</v>
      </c>
      <c r="G243" s="160" t="s">
        <v>495</v>
      </c>
      <c r="H243" s="161"/>
      <c r="I243" s="163" t="s">
        <v>497</v>
      </c>
      <c r="J243" s="205">
        <v>0.05</v>
      </c>
      <c r="K243" s="223" t="s">
        <v>500</v>
      </c>
      <c r="L243" s="206"/>
      <c r="M243" s="150" t="s">
        <v>410</v>
      </c>
      <c r="N243" s="150" t="s">
        <v>413</v>
      </c>
      <c r="O243" s="195"/>
      <c r="P243" s="195"/>
      <c r="Q243" s="111">
        <v>0</v>
      </c>
      <c r="R243" s="111">
        <v>0</v>
      </c>
      <c r="S243" s="110" t="s">
        <v>16</v>
      </c>
      <c r="T243" s="110" t="s">
        <v>20</v>
      </c>
    </row>
    <row r="244" spans="1:20" ht="15" hidden="1" customHeight="1" x14ac:dyDescent="0.25">
      <c r="A244" s="109" t="s">
        <v>418</v>
      </c>
      <c r="B244" s="109"/>
      <c r="C244" s="109"/>
      <c r="D244" s="159">
        <v>5</v>
      </c>
      <c r="E244" s="150" t="s">
        <v>123</v>
      </c>
      <c r="F244" s="160" t="s">
        <v>485</v>
      </c>
      <c r="G244" s="160" t="s">
        <v>495</v>
      </c>
      <c r="H244" s="161"/>
      <c r="I244" s="163" t="s">
        <v>497</v>
      </c>
      <c r="J244" s="205">
        <v>0.05</v>
      </c>
      <c r="K244" s="223" t="s">
        <v>500</v>
      </c>
      <c r="L244" s="206"/>
      <c r="M244" s="150" t="s">
        <v>288</v>
      </c>
      <c r="N244" s="150" t="s">
        <v>413</v>
      </c>
      <c r="O244" s="195"/>
      <c r="P244" s="195"/>
      <c r="Q244" s="111">
        <v>0</v>
      </c>
      <c r="R244" s="111">
        <v>0</v>
      </c>
      <c r="S244" s="110" t="s">
        <v>16</v>
      </c>
      <c r="T244" s="110" t="s">
        <v>20</v>
      </c>
    </row>
    <row r="245" spans="1:20" ht="15" hidden="1" customHeight="1" x14ac:dyDescent="0.25">
      <c r="A245" s="109" t="s">
        <v>419</v>
      </c>
      <c r="B245" s="109"/>
      <c r="C245" s="109"/>
      <c r="D245" s="159">
        <v>5</v>
      </c>
      <c r="E245" s="150" t="s">
        <v>420</v>
      </c>
      <c r="F245" s="160" t="s">
        <v>485</v>
      </c>
      <c r="G245" s="160" t="s">
        <v>495</v>
      </c>
      <c r="H245" s="161"/>
      <c r="I245" s="163" t="s">
        <v>497</v>
      </c>
      <c r="J245" s="205">
        <v>0.05</v>
      </c>
      <c r="K245" s="223" t="s">
        <v>500</v>
      </c>
      <c r="L245" s="206"/>
      <c r="M245" s="150" t="s">
        <v>113</v>
      </c>
      <c r="N245" s="150" t="s">
        <v>176</v>
      </c>
      <c r="O245" s="195"/>
      <c r="P245" s="195"/>
      <c r="Q245" s="111">
        <v>0</v>
      </c>
      <c r="R245" s="111">
        <v>0</v>
      </c>
      <c r="S245" s="110" t="s">
        <v>16</v>
      </c>
      <c r="T245" s="110" t="s">
        <v>20</v>
      </c>
    </row>
    <row r="246" spans="1:20" ht="15" hidden="1" customHeight="1" x14ac:dyDescent="0.25">
      <c r="A246" s="109" t="s">
        <v>421</v>
      </c>
      <c r="B246" s="109"/>
      <c r="C246" s="109"/>
      <c r="D246" s="159">
        <v>5</v>
      </c>
      <c r="E246" s="150" t="s">
        <v>120</v>
      </c>
      <c r="F246" s="160" t="s">
        <v>485</v>
      </c>
      <c r="G246" s="160" t="s">
        <v>495</v>
      </c>
      <c r="H246" s="161"/>
      <c r="I246" s="163" t="s">
        <v>497</v>
      </c>
      <c r="J246" s="205">
        <v>0.05</v>
      </c>
      <c r="K246" s="223" t="s">
        <v>500</v>
      </c>
      <c r="L246" s="206"/>
      <c r="M246" s="150" t="s">
        <v>410</v>
      </c>
      <c r="N246" s="150" t="s">
        <v>99</v>
      </c>
      <c r="O246" s="195"/>
      <c r="P246" s="195"/>
      <c r="Q246" s="111">
        <v>0</v>
      </c>
      <c r="R246" s="111">
        <v>0</v>
      </c>
      <c r="S246" s="110" t="s">
        <v>16</v>
      </c>
      <c r="T246" s="110" t="s">
        <v>20</v>
      </c>
    </row>
    <row r="247" spans="1:20" ht="15" hidden="1" customHeight="1" x14ac:dyDescent="0.25">
      <c r="A247" s="109" t="s">
        <v>422</v>
      </c>
      <c r="B247" s="109"/>
      <c r="C247" s="109"/>
      <c r="D247" s="159">
        <v>5</v>
      </c>
      <c r="E247" s="150" t="s">
        <v>296</v>
      </c>
      <c r="F247" s="160" t="s">
        <v>485</v>
      </c>
      <c r="G247" s="160" t="s">
        <v>495</v>
      </c>
      <c r="H247" s="161"/>
      <c r="I247" s="163" t="s">
        <v>497</v>
      </c>
      <c r="J247" s="205">
        <v>0.05</v>
      </c>
      <c r="K247" s="223" t="s">
        <v>500</v>
      </c>
      <c r="L247" s="206"/>
      <c r="M247" s="150" t="s">
        <v>410</v>
      </c>
      <c r="N247" s="150" t="s">
        <v>413</v>
      </c>
      <c r="O247" s="195"/>
      <c r="P247" s="195"/>
      <c r="Q247" s="111">
        <v>0</v>
      </c>
      <c r="R247" s="111">
        <v>0</v>
      </c>
      <c r="S247" s="110" t="s">
        <v>16</v>
      </c>
      <c r="T247" s="110" t="s">
        <v>20</v>
      </c>
    </row>
    <row r="248" spans="1:20" ht="15" hidden="1" customHeight="1" x14ac:dyDescent="0.25">
      <c r="A248" s="81" t="s">
        <v>423</v>
      </c>
      <c r="B248" s="81"/>
      <c r="C248" s="81"/>
      <c r="D248" s="159">
        <v>5</v>
      </c>
      <c r="E248" s="151" t="s">
        <v>123</v>
      </c>
      <c r="F248" s="160" t="s">
        <v>485</v>
      </c>
      <c r="G248" s="160" t="s">
        <v>495</v>
      </c>
      <c r="H248" s="161"/>
      <c r="I248" s="163" t="s">
        <v>497</v>
      </c>
      <c r="J248" s="205">
        <v>0.02</v>
      </c>
      <c r="K248" s="223" t="s">
        <v>500</v>
      </c>
      <c r="L248" s="206"/>
      <c r="M248" s="151" t="s">
        <v>134</v>
      </c>
      <c r="N248" s="151" t="s">
        <v>241</v>
      </c>
      <c r="O248" s="189"/>
      <c r="P248" s="189"/>
      <c r="Q248" s="88">
        <v>0</v>
      </c>
      <c r="R248" s="88">
        <v>0</v>
      </c>
      <c r="S248" s="82" t="s">
        <v>16</v>
      </c>
      <c r="T248" s="82" t="s">
        <v>20</v>
      </c>
    </row>
    <row r="249" spans="1:20" ht="15" hidden="1" customHeight="1" x14ac:dyDescent="0.25">
      <c r="A249" s="109" t="s">
        <v>424</v>
      </c>
      <c r="B249" s="109"/>
      <c r="C249" s="109"/>
      <c r="D249" s="159">
        <v>5</v>
      </c>
      <c r="E249" s="150" t="s">
        <v>425</v>
      </c>
      <c r="F249" s="160" t="s">
        <v>485</v>
      </c>
      <c r="G249" s="160" t="s">
        <v>495</v>
      </c>
      <c r="H249" s="161"/>
      <c r="I249" s="163" t="s">
        <v>497</v>
      </c>
      <c r="J249" s="205">
        <v>0.02</v>
      </c>
      <c r="K249" s="223" t="s">
        <v>500</v>
      </c>
      <c r="L249" s="206"/>
      <c r="M249" s="150" t="s">
        <v>235</v>
      </c>
      <c r="N249" s="150" t="s">
        <v>139</v>
      </c>
      <c r="O249" s="195"/>
      <c r="P249" s="195"/>
      <c r="Q249" s="111">
        <v>0</v>
      </c>
      <c r="R249" s="111">
        <v>0</v>
      </c>
      <c r="S249" s="110" t="s">
        <v>16</v>
      </c>
      <c r="T249" s="110" t="s">
        <v>20</v>
      </c>
    </row>
    <row r="250" spans="1:20" ht="15" hidden="1" customHeight="1" x14ac:dyDescent="0.25">
      <c r="A250" s="109" t="s">
        <v>426</v>
      </c>
      <c r="B250" s="109"/>
      <c r="C250" s="109"/>
      <c r="D250" s="159">
        <v>5</v>
      </c>
      <c r="E250" s="150" t="s">
        <v>427</v>
      </c>
      <c r="F250" s="160" t="s">
        <v>485</v>
      </c>
      <c r="G250" s="160" t="s">
        <v>495</v>
      </c>
      <c r="H250" s="161"/>
      <c r="I250" s="163" t="s">
        <v>497</v>
      </c>
      <c r="J250" s="205">
        <v>0.05</v>
      </c>
      <c r="K250" s="223" t="s">
        <v>500</v>
      </c>
      <c r="L250" s="206"/>
      <c r="M250" s="150" t="s">
        <v>235</v>
      </c>
      <c r="N250" s="150" t="s">
        <v>139</v>
      </c>
      <c r="O250" s="195"/>
      <c r="P250" s="195"/>
      <c r="Q250" s="111">
        <v>0</v>
      </c>
      <c r="R250" s="111">
        <v>0</v>
      </c>
      <c r="S250" s="110" t="s">
        <v>16</v>
      </c>
      <c r="T250" s="110" t="s">
        <v>20</v>
      </c>
    </row>
    <row r="251" spans="1:20" ht="15" hidden="1" customHeight="1" x14ac:dyDescent="0.25">
      <c r="A251" s="109" t="s">
        <v>428</v>
      </c>
      <c r="B251" s="109"/>
      <c r="C251" s="109"/>
      <c r="D251" s="159">
        <v>5</v>
      </c>
      <c r="E251" s="150" t="s">
        <v>427</v>
      </c>
      <c r="F251" s="160" t="s">
        <v>485</v>
      </c>
      <c r="G251" s="160" t="s">
        <v>495</v>
      </c>
      <c r="H251" s="161"/>
      <c r="I251" s="163" t="s">
        <v>497</v>
      </c>
      <c r="J251" s="205">
        <v>0.02</v>
      </c>
      <c r="K251" s="223" t="s">
        <v>500</v>
      </c>
      <c r="L251" s="206"/>
      <c r="M251" s="150" t="s">
        <v>235</v>
      </c>
      <c r="N251" s="150" t="s">
        <v>139</v>
      </c>
      <c r="O251" s="195"/>
      <c r="P251" s="195"/>
      <c r="Q251" s="111">
        <v>0</v>
      </c>
      <c r="R251" s="111">
        <v>0</v>
      </c>
      <c r="S251" s="110" t="s">
        <v>16</v>
      </c>
      <c r="T251" s="110" t="s">
        <v>20</v>
      </c>
    </row>
    <row r="252" spans="1:20" ht="15" hidden="1" customHeight="1" x14ac:dyDescent="0.25">
      <c r="A252" s="109" t="s">
        <v>429</v>
      </c>
      <c r="B252" s="109"/>
      <c r="C252" s="109"/>
      <c r="D252" s="159">
        <v>5</v>
      </c>
      <c r="E252" s="150" t="s">
        <v>152</v>
      </c>
      <c r="F252" s="160" t="s">
        <v>485</v>
      </c>
      <c r="G252" s="160" t="s">
        <v>495</v>
      </c>
      <c r="H252" s="161"/>
      <c r="I252" s="163" t="s">
        <v>497</v>
      </c>
      <c r="J252" s="205">
        <v>0.05</v>
      </c>
      <c r="K252" s="223" t="s">
        <v>500</v>
      </c>
      <c r="L252" s="206"/>
      <c r="M252" s="150" t="s">
        <v>139</v>
      </c>
      <c r="N252" s="150" t="s">
        <v>155</v>
      </c>
      <c r="O252" s="195"/>
      <c r="P252" s="195"/>
      <c r="Q252" s="111">
        <v>0</v>
      </c>
      <c r="R252" s="111">
        <v>0</v>
      </c>
      <c r="S252" s="110" t="s">
        <v>16</v>
      </c>
      <c r="T252" s="110" t="s">
        <v>20</v>
      </c>
    </row>
    <row r="253" spans="1:20" ht="15" hidden="1" customHeight="1" x14ac:dyDescent="0.25">
      <c r="A253" s="109" t="s">
        <v>430</v>
      </c>
      <c r="B253" s="109"/>
      <c r="C253" s="109"/>
      <c r="D253" s="159">
        <v>5</v>
      </c>
      <c r="E253" s="150" t="s">
        <v>187</v>
      </c>
      <c r="F253" s="160" t="s">
        <v>485</v>
      </c>
      <c r="G253" s="160" t="s">
        <v>495</v>
      </c>
      <c r="H253" s="161"/>
      <c r="I253" s="163" t="s">
        <v>497</v>
      </c>
      <c r="J253" s="205">
        <v>0.05</v>
      </c>
      <c r="K253" s="223" t="s">
        <v>500</v>
      </c>
      <c r="L253" s="206"/>
      <c r="M253" s="150" t="s">
        <v>241</v>
      </c>
      <c r="N253" s="150" t="s">
        <v>431</v>
      </c>
      <c r="O253" s="195"/>
      <c r="P253" s="195"/>
      <c r="Q253" s="111">
        <v>0</v>
      </c>
      <c r="R253" s="111">
        <v>0</v>
      </c>
      <c r="S253" s="110" t="s">
        <v>16</v>
      </c>
      <c r="T253" s="110" t="s">
        <v>20</v>
      </c>
    </row>
    <row r="254" spans="1:20" ht="15" hidden="1" customHeight="1" x14ac:dyDescent="0.25">
      <c r="A254" s="109" t="s">
        <v>432</v>
      </c>
      <c r="B254" s="109"/>
      <c r="C254" s="109"/>
      <c r="D254" s="159">
        <v>5</v>
      </c>
      <c r="E254" s="150" t="s">
        <v>187</v>
      </c>
      <c r="F254" s="160" t="s">
        <v>485</v>
      </c>
      <c r="G254" s="160" t="s">
        <v>495</v>
      </c>
      <c r="H254" s="161"/>
      <c r="I254" s="163" t="s">
        <v>497</v>
      </c>
      <c r="J254" s="205">
        <v>0.05</v>
      </c>
      <c r="K254" s="223" t="s">
        <v>500</v>
      </c>
      <c r="L254" s="206"/>
      <c r="M254" s="150" t="s">
        <v>241</v>
      </c>
      <c r="N254" s="150" t="s">
        <v>431</v>
      </c>
      <c r="O254" s="195"/>
      <c r="P254" s="195"/>
      <c r="Q254" s="111">
        <v>0</v>
      </c>
      <c r="R254" s="111">
        <v>0</v>
      </c>
      <c r="S254" s="110" t="s">
        <v>16</v>
      </c>
      <c r="T254" s="110" t="s">
        <v>20</v>
      </c>
    </row>
    <row r="255" spans="1:20" ht="15" hidden="1" customHeight="1" x14ac:dyDescent="0.25">
      <c r="A255" s="109" t="s">
        <v>433</v>
      </c>
      <c r="B255" s="109"/>
      <c r="C255" s="109"/>
      <c r="D255" s="159">
        <v>5</v>
      </c>
      <c r="E255" s="150" t="s">
        <v>152</v>
      </c>
      <c r="F255" s="160" t="s">
        <v>485</v>
      </c>
      <c r="G255" s="160" t="s">
        <v>495</v>
      </c>
      <c r="H255" s="161"/>
      <c r="I255" s="163" t="s">
        <v>497</v>
      </c>
      <c r="J255" s="205">
        <v>0.05</v>
      </c>
      <c r="K255" s="223" t="s">
        <v>500</v>
      </c>
      <c r="L255" s="206"/>
      <c r="M255" s="150" t="s">
        <v>139</v>
      </c>
      <c r="N255" s="150" t="s">
        <v>155</v>
      </c>
      <c r="O255" s="195"/>
      <c r="P255" s="195"/>
      <c r="Q255" s="111">
        <v>0</v>
      </c>
      <c r="R255" s="111">
        <v>0</v>
      </c>
      <c r="S255" s="110" t="s">
        <v>16</v>
      </c>
      <c r="T255" s="110" t="s">
        <v>20</v>
      </c>
    </row>
    <row r="256" spans="1:20" ht="15" hidden="1" customHeight="1" x14ac:dyDescent="0.25">
      <c r="A256" s="81" t="s">
        <v>434</v>
      </c>
      <c r="B256" s="81"/>
      <c r="C256" s="81"/>
      <c r="D256" s="159">
        <v>5</v>
      </c>
      <c r="E256" s="151" t="s">
        <v>152</v>
      </c>
      <c r="F256" s="160" t="s">
        <v>485</v>
      </c>
      <c r="G256" s="160" t="s">
        <v>495</v>
      </c>
      <c r="H256" s="161"/>
      <c r="I256" s="163" t="s">
        <v>497</v>
      </c>
      <c r="J256" s="205">
        <v>0.05</v>
      </c>
      <c r="K256" s="223" t="s">
        <v>500</v>
      </c>
      <c r="L256" s="206"/>
      <c r="M256" s="151" t="s">
        <v>139</v>
      </c>
      <c r="N256" s="151" t="s">
        <v>155</v>
      </c>
      <c r="O256" s="189"/>
      <c r="P256" s="189"/>
      <c r="Q256" s="88">
        <v>0</v>
      </c>
      <c r="R256" s="88">
        <v>0</v>
      </c>
      <c r="S256" s="82" t="s">
        <v>16</v>
      </c>
      <c r="T256" s="82" t="s">
        <v>20</v>
      </c>
    </row>
    <row r="257" spans="1:20" ht="15" hidden="1" customHeight="1" x14ac:dyDescent="0.25">
      <c r="A257" s="120" t="s">
        <v>435</v>
      </c>
      <c r="B257" s="120"/>
      <c r="C257" s="120"/>
      <c r="D257" s="159">
        <v>5</v>
      </c>
      <c r="E257" s="150" t="s">
        <v>436</v>
      </c>
      <c r="F257" s="160" t="s">
        <v>485</v>
      </c>
      <c r="G257" s="160" t="s">
        <v>495</v>
      </c>
      <c r="H257" s="161"/>
      <c r="I257" s="163" t="s">
        <v>497</v>
      </c>
      <c r="J257" s="205">
        <v>0.05</v>
      </c>
      <c r="K257" s="223" t="s">
        <v>500</v>
      </c>
      <c r="L257" s="206"/>
      <c r="M257" s="150" t="s">
        <v>139</v>
      </c>
      <c r="N257" s="150" t="s">
        <v>155</v>
      </c>
      <c r="O257" s="195"/>
      <c r="P257" s="195"/>
      <c r="Q257" s="111">
        <v>0</v>
      </c>
      <c r="R257" s="111">
        <v>0</v>
      </c>
      <c r="S257" s="110" t="s">
        <v>16</v>
      </c>
      <c r="T257" s="110" t="s">
        <v>20</v>
      </c>
    </row>
    <row r="258" spans="1:20" ht="15" hidden="1" customHeight="1" x14ac:dyDescent="0.25">
      <c r="A258" s="109" t="s">
        <v>437</v>
      </c>
      <c r="B258" s="109"/>
      <c r="C258" s="109"/>
      <c r="D258" s="159">
        <v>5</v>
      </c>
      <c r="E258" s="150" t="s">
        <v>187</v>
      </c>
      <c r="F258" s="160" t="s">
        <v>485</v>
      </c>
      <c r="G258" s="160" t="s">
        <v>495</v>
      </c>
      <c r="H258" s="161"/>
      <c r="I258" s="163" t="s">
        <v>497</v>
      </c>
      <c r="J258" s="205">
        <v>0.05</v>
      </c>
      <c r="K258" s="223" t="s">
        <v>500</v>
      </c>
      <c r="L258" s="206"/>
      <c r="M258" s="150" t="s">
        <v>155</v>
      </c>
      <c r="N258" s="150" t="s">
        <v>176</v>
      </c>
      <c r="O258" s="195"/>
      <c r="P258" s="195"/>
      <c r="Q258" s="111">
        <v>0</v>
      </c>
      <c r="R258" s="111">
        <v>0</v>
      </c>
      <c r="S258" s="110" t="s">
        <v>16</v>
      </c>
      <c r="T258" s="110" t="s">
        <v>20</v>
      </c>
    </row>
    <row r="259" spans="1:20" ht="15" hidden="1" customHeight="1" x14ac:dyDescent="0.25">
      <c r="A259" s="109" t="s">
        <v>438</v>
      </c>
      <c r="B259" s="109"/>
      <c r="C259" s="109"/>
      <c r="D259" s="159">
        <v>5</v>
      </c>
      <c r="E259" s="150" t="s">
        <v>187</v>
      </c>
      <c r="F259" s="160" t="s">
        <v>485</v>
      </c>
      <c r="G259" s="160" t="s">
        <v>495</v>
      </c>
      <c r="H259" s="161"/>
      <c r="I259" s="163" t="s">
        <v>497</v>
      </c>
      <c r="J259" s="205">
        <v>0.05</v>
      </c>
      <c r="K259" s="223" t="s">
        <v>500</v>
      </c>
      <c r="L259" s="206"/>
      <c r="M259" s="150" t="s">
        <v>155</v>
      </c>
      <c r="N259" s="150" t="s">
        <v>176</v>
      </c>
      <c r="O259" s="195"/>
      <c r="P259" s="195"/>
      <c r="Q259" s="111">
        <v>0</v>
      </c>
      <c r="R259" s="111">
        <v>0</v>
      </c>
      <c r="S259" s="110" t="s">
        <v>16</v>
      </c>
      <c r="T259" s="110" t="s">
        <v>20</v>
      </c>
    </row>
    <row r="260" spans="1:20" ht="15" hidden="1" customHeight="1" x14ac:dyDescent="0.25">
      <c r="A260" s="109" t="s">
        <v>439</v>
      </c>
      <c r="B260" s="109"/>
      <c r="C260" s="109"/>
      <c r="D260" s="159">
        <v>5</v>
      </c>
      <c r="E260" s="150" t="s">
        <v>440</v>
      </c>
      <c r="F260" s="160" t="s">
        <v>485</v>
      </c>
      <c r="G260" s="160" t="s">
        <v>495</v>
      </c>
      <c r="H260" s="161"/>
      <c r="I260" s="163" t="s">
        <v>497</v>
      </c>
      <c r="J260" s="205">
        <v>0.05</v>
      </c>
      <c r="K260" s="223" t="s">
        <v>500</v>
      </c>
      <c r="L260" s="206"/>
      <c r="M260" s="150" t="s">
        <v>181</v>
      </c>
      <c r="N260" s="150" t="s">
        <v>411</v>
      </c>
      <c r="O260" s="195"/>
      <c r="P260" s="195"/>
      <c r="Q260" s="111">
        <v>0</v>
      </c>
      <c r="R260" s="111">
        <v>0</v>
      </c>
      <c r="S260" s="110" t="s">
        <v>16</v>
      </c>
      <c r="T260" s="110" t="s">
        <v>20</v>
      </c>
    </row>
    <row r="261" spans="1:20" ht="15" hidden="1" customHeight="1" x14ac:dyDescent="0.25">
      <c r="A261" s="81" t="s">
        <v>441</v>
      </c>
      <c r="B261" s="81"/>
      <c r="C261" s="81"/>
      <c r="D261" s="159">
        <v>5</v>
      </c>
      <c r="E261" s="151" t="s">
        <v>440</v>
      </c>
      <c r="F261" s="160" t="s">
        <v>485</v>
      </c>
      <c r="G261" s="160" t="s">
        <v>495</v>
      </c>
      <c r="H261" s="161"/>
      <c r="I261" s="163" t="s">
        <v>497</v>
      </c>
      <c r="J261" s="205">
        <v>0.04</v>
      </c>
      <c r="K261" s="223" t="s">
        <v>500</v>
      </c>
      <c r="L261" s="206"/>
      <c r="M261" s="151" t="s">
        <v>181</v>
      </c>
      <c r="N261" s="151" t="s">
        <v>411</v>
      </c>
      <c r="O261" s="189"/>
      <c r="P261" s="151" t="s">
        <v>442</v>
      </c>
      <c r="Q261" s="88">
        <v>0</v>
      </c>
      <c r="R261" s="88">
        <v>0</v>
      </c>
      <c r="S261" s="82" t="s">
        <v>16</v>
      </c>
      <c r="T261" s="82" t="s">
        <v>20</v>
      </c>
    </row>
    <row r="262" spans="1:20" ht="15" hidden="1" customHeight="1" x14ac:dyDescent="0.25">
      <c r="A262" s="120" t="s">
        <v>443</v>
      </c>
      <c r="B262" s="120"/>
      <c r="C262" s="120"/>
      <c r="D262" s="164">
        <v>4</v>
      </c>
      <c r="E262" s="150" t="s">
        <v>444</v>
      </c>
      <c r="F262" s="160" t="s">
        <v>486</v>
      </c>
      <c r="G262" s="160" t="s">
        <v>494</v>
      </c>
      <c r="H262" s="160">
        <v>4</v>
      </c>
      <c r="I262" s="163" t="s">
        <v>497</v>
      </c>
      <c r="J262" s="205" t="s">
        <v>499</v>
      </c>
      <c r="K262" s="223" t="s">
        <v>500</v>
      </c>
      <c r="L262" s="205"/>
      <c r="M262" s="150" t="s">
        <v>445</v>
      </c>
      <c r="N262" s="150" t="s">
        <v>446</v>
      </c>
      <c r="O262" s="150">
        <v>258</v>
      </c>
      <c r="P262" s="150" t="s">
        <v>447</v>
      </c>
      <c r="Q262" s="111">
        <v>0</v>
      </c>
      <c r="R262" s="111">
        <v>0</v>
      </c>
      <c r="S262" s="110" t="s">
        <v>16</v>
      </c>
      <c r="T262" s="110" t="s">
        <v>20</v>
      </c>
    </row>
    <row r="263" spans="1:20" ht="15" hidden="1" customHeight="1" x14ac:dyDescent="0.25">
      <c r="A263" s="109" t="s">
        <v>448</v>
      </c>
      <c r="B263" s="109"/>
      <c r="C263" s="109"/>
      <c r="D263" s="164">
        <v>4</v>
      </c>
      <c r="E263" s="150" t="s">
        <v>229</v>
      </c>
      <c r="F263" s="160" t="s">
        <v>486</v>
      </c>
      <c r="G263" s="160" t="s">
        <v>494</v>
      </c>
      <c r="H263" s="160">
        <v>4</v>
      </c>
      <c r="I263" s="163" t="s">
        <v>497</v>
      </c>
      <c r="J263" s="205" t="s">
        <v>499</v>
      </c>
      <c r="K263" s="223" t="s">
        <v>500</v>
      </c>
      <c r="L263" s="205"/>
      <c r="M263" s="150" t="s">
        <v>449</v>
      </c>
      <c r="N263" s="150" t="s">
        <v>450</v>
      </c>
      <c r="O263" s="150">
        <v>259</v>
      </c>
      <c r="P263" s="195"/>
      <c r="Q263" s="111">
        <v>0</v>
      </c>
      <c r="R263" s="111">
        <v>0</v>
      </c>
      <c r="S263" s="110" t="s">
        <v>16</v>
      </c>
      <c r="T263" s="110" t="s">
        <v>20</v>
      </c>
    </row>
    <row r="264" spans="1:20" ht="15" hidden="1" customHeight="1" x14ac:dyDescent="0.25">
      <c r="A264" s="109" t="s">
        <v>451</v>
      </c>
      <c r="B264" s="109"/>
      <c r="C264" s="109"/>
      <c r="D264" s="164">
        <v>4</v>
      </c>
      <c r="E264" s="150" t="s">
        <v>229</v>
      </c>
      <c r="F264" s="160" t="s">
        <v>486</v>
      </c>
      <c r="G264" s="160" t="s">
        <v>494</v>
      </c>
      <c r="H264" s="160">
        <v>4</v>
      </c>
      <c r="I264" s="163" t="s">
        <v>497</v>
      </c>
      <c r="J264" s="205" t="s">
        <v>499</v>
      </c>
      <c r="K264" s="223" t="s">
        <v>500</v>
      </c>
      <c r="L264" s="205"/>
      <c r="M264" s="150" t="s">
        <v>449</v>
      </c>
      <c r="N264" s="150" t="s">
        <v>450</v>
      </c>
      <c r="O264" s="150">
        <v>259</v>
      </c>
      <c r="P264" s="150">
        <v>262</v>
      </c>
      <c r="Q264" s="111">
        <v>0</v>
      </c>
      <c r="R264" s="111">
        <v>0</v>
      </c>
      <c r="S264" s="110" t="s">
        <v>16</v>
      </c>
      <c r="T264" s="110" t="s">
        <v>20</v>
      </c>
    </row>
    <row r="265" spans="1:20" ht="15" hidden="1" customHeight="1" x14ac:dyDescent="0.25">
      <c r="A265" s="109" t="s">
        <v>452</v>
      </c>
      <c r="B265" s="109"/>
      <c r="C265" s="109"/>
      <c r="D265" s="164">
        <v>4</v>
      </c>
      <c r="E265" s="150" t="s">
        <v>191</v>
      </c>
      <c r="F265" s="160" t="s">
        <v>486</v>
      </c>
      <c r="G265" s="160" t="s">
        <v>494</v>
      </c>
      <c r="H265" s="160">
        <v>4</v>
      </c>
      <c r="I265" s="163" t="s">
        <v>497</v>
      </c>
      <c r="J265" s="205" t="s">
        <v>499</v>
      </c>
      <c r="K265" s="223" t="s">
        <v>500</v>
      </c>
      <c r="L265" s="205"/>
      <c r="M265" s="150" t="s">
        <v>453</v>
      </c>
      <c r="N265" s="150" t="s">
        <v>62</v>
      </c>
      <c r="O265" s="150">
        <v>261</v>
      </c>
      <c r="P265" s="195"/>
      <c r="Q265" s="111">
        <v>0</v>
      </c>
      <c r="R265" s="111">
        <v>0</v>
      </c>
      <c r="S265" s="110" t="s">
        <v>16</v>
      </c>
      <c r="T265" s="110" t="s">
        <v>20</v>
      </c>
    </row>
    <row r="266" spans="1:20" ht="15" hidden="1" customHeight="1" x14ac:dyDescent="0.25">
      <c r="A266" s="81" t="s">
        <v>454</v>
      </c>
      <c r="B266" s="81"/>
      <c r="C266" s="81"/>
      <c r="D266" s="164">
        <v>4</v>
      </c>
      <c r="E266" s="151" t="s">
        <v>455</v>
      </c>
      <c r="F266" s="160" t="s">
        <v>486</v>
      </c>
      <c r="G266" s="160" t="s">
        <v>494</v>
      </c>
      <c r="H266" s="160">
        <v>4</v>
      </c>
      <c r="I266" s="163" t="s">
        <v>497</v>
      </c>
      <c r="J266" s="205" t="s">
        <v>499</v>
      </c>
      <c r="K266" s="223" t="s">
        <v>500</v>
      </c>
      <c r="L266" s="205"/>
      <c r="M266" s="151" t="s">
        <v>456</v>
      </c>
      <c r="N266" s="151" t="s">
        <v>457</v>
      </c>
      <c r="O266" s="189"/>
      <c r="P266" s="151">
        <v>264</v>
      </c>
      <c r="Q266" s="88">
        <v>0</v>
      </c>
      <c r="R266" s="88">
        <v>0</v>
      </c>
      <c r="S266" s="82" t="s">
        <v>16</v>
      </c>
      <c r="T266" s="82" t="s">
        <v>20</v>
      </c>
    </row>
    <row r="267" spans="1:20" ht="15" hidden="1" customHeight="1" x14ac:dyDescent="0.25">
      <c r="A267" s="109" t="s">
        <v>458</v>
      </c>
      <c r="B267" s="109"/>
      <c r="C267" s="109"/>
      <c r="D267" s="164">
        <v>4</v>
      </c>
      <c r="E267" s="150" t="s">
        <v>263</v>
      </c>
      <c r="F267" s="160" t="s">
        <v>486</v>
      </c>
      <c r="G267" s="160" t="s">
        <v>494</v>
      </c>
      <c r="H267" s="160">
        <v>4</v>
      </c>
      <c r="I267" s="163" t="s">
        <v>497</v>
      </c>
      <c r="J267" s="205" t="s">
        <v>499</v>
      </c>
      <c r="K267" s="223" t="s">
        <v>500</v>
      </c>
      <c r="L267" s="205"/>
      <c r="M267" s="150" t="s">
        <v>459</v>
      </c>
      <c r="N267" s="150" t="s">
        <v>460</v>
      </c>
      <c r="O267" s="150">
        <v>263</v>
      </c>
      <c r="P267" s="150">
        <v>265</v>
      </c>
      <c r="Q267" s="111">
        <v>0</v>
      </c>
      <c r="R267" s="111">
        <v>0</v>
      </c>
      <c r="S267" s="110" t="s">
        <v>16</v>
      </c>
      <c r="T267" s="110" t="s">
        <v>20</v>
      </c>
    </row>
    <row r="268" spans="1:20" ht="15" hidden="1" customHeight="1" x14ac:dyDescent="0.25">
      <c r="A268" s="81" t="s">
        <v>461</v>
      </c>
      <c r="B268" s="81"/>
      <c r="C268" s="81"/>
      <c r="D268" s="164">
        <v>4</v>
      </c>
      <c r="E268" s="151" t="s">
        <v>123</v>
      </c>
      <c r="F268" s="160" t="s">
        <v>486</v>
      </c>
      <c r="G268" s="160" t="s">
        <v>494</v>
      </c>
      <c r="H268" s="160">
        <v>4</v>
      </c>
      <c r="I268" s="163" t="s">
        <v>497</v>
      </c>
      <c r="J268" s="205" t="s">
        <v>499</v>
      </c>
      <c r="K268" s="223" t="s">
        <v>500</v>
      </c>
      <c r="L268" s="205"/>
      <c r="M268" s="151" t="s">
        <v>462</v>
      </c>
      <c r="N268" s="151" t="s">
        <v>463</v>
      </c>
      <c r="O268" s="151">
        <v>264</v>
      </c>
      <c r="P268" s="189"/>
      <c r="Q268" s="88">
        <v>0</v>
      </c>
      <c r="R268" s="88">
        <v>0</v>
      </c>
      <c r="S268" s="82" t="s">
        <v>16</v>
      </c>
      <c r="T268" s="82" t="s">
        <v>20</v>
      </c>
    </row>
    <row r="269" spans="1:20" ht="15" hidden="1" customHeight="1" x14ac:dyDescent="0.25">
      <c r="A269" s="109" t="s">
        <v>464</v>
      </c>
      <c r="B269" s="109"/>
      <c r="C269" s="109"/>
      <c r="D269" s="164">
        <v>4</v>
      </c>
      <c r="E269" s="150" t="s">
        <v>465</v>
      </c>
      <c r="F269" s="160" t="s">
        <v>486</v>
      </c>
      <c r="G269" s="160" t="s">
        <v>494</v>
      </c>
      <c r="H269" s="160">
        <v>4</v>
      </c>
      <c r="I269" s="163" t="s">
        <v>497</v>
      </c>
      <c r="J269" s="205" t="s">
        <v>499</v>
      </c>
      <c r="K269" s="223" t="s">
        <v>500</v>
      </c>
      <c r="L269" s="205"/>
      <c r="M269" s="150" t="s">
        <v>13</v>
      </c>
      <c r="N269" s="150" t="s">
        <v>13</v>
      </c>
      <c r="O269" s="195"/>
      <c r="P269" s="195"/>
      <c r="Q269" s="111">
        <v>0</v>
      </c>
      <c r="R269" s="111">
        <v>0</v>
      </c>
      <c r="S269" s="110" t="s">
        <v>16</v>
      </c>
      <c r="T269" s="110" t="s">
        <v>20</v>
      </c>
    </row>
    <row r="270" spans="1:20" ht="15" hidden="1" customHeight="1" x14ac:dyDescent="0.25">
      <c r="A270" s="54" t="s">
        <v>466</v>
      </c>
      <c r="B270" s="54"/>
      <c r="C270" s="54"/>
      <c r="D270" s="164">
        <v>4</v>
      </c>
      <c r="E270" s="152" t="s">
        <v>444</v>
      </c>
      <c r="F270" s="160" t="s">
        <v>486</v>
      </c>
      <c r="G270" s="160" t="s">
        <v>494</v>
      </c>
      <c r="H270" s="160">
        <v>4</v>
      </c>
      <c r="I270" s="163" t="s">
        <v>497</v>
      </c>
      <c r="J270" s="205" t="s">
        <v>499</v>
      </c>
      <c r="K270" s="223" t="s">
        <v>500</v>
      </c>
      <c r="L270" s="205"/>
      <c r="M270" s="152" t="s">
        <v>26</v>
      </c>
      <c r="N270" s="152" t="s">
        <v>198</v>
      </c>
      <c r="O270" s="196"/>
      <c r="P270" s="196"/>
      <c r="Q270" s="57">
        <v>0</v>
      </c>
      <c r="R270" s="57">
        <v>0</v>
      </c>
      <c r="S270" s="56" t="s">
        <v>16</v>
      </c>
      <c r="T270" s="56" t="s">
        <v>17</v>
      </c>
    </row>
    <row r="271" spans="1:20" ht="15" hidden="1" customHeight="1" x14ac:dyDescent="0.25">
      <c r="A271" s="121" t="s">
        <v>467</v>
      </c>
      <c r="B271" s="121"/>
      <c r="C271" s="121"/>
      <c r="D271" s="159">
        <v>5</v>
      </c>
      <c r="E271" s="173" t="s">
        <v>444</v>
      </c>
      <c r="F271" s="160" t="s">
        <v>485</v>
      </c>
      <c r="G271" s="160"/>
      <c r="H271" s="161"/>
      <c r="I271" s="161"/>
      <c r="J271" s="206"/>
      <c r="K271" s="206"/>
      <c r="L271" s="206"/>
      <c r="M271" s="173" t="s">
        <v>26</v>
      </c>
      <c r="N271" s="173" t="s">
        <v>198</v>
      </c>
      <c r="O271" s="173">
        <v>152</v>
      </c>
      <c r="P271" s="173">
        <v>23</v>
      </c>
      <c r="Q271" s="123">
        <v>0</v>
      </c>
      <c r="R271" s="123">
        <v>0</v>
      </c>
      <c r="S271" s="124" t="s">
        <v>468</v>
      </c>
      <c r="T271" s="122" t="s">
        <v>20</v>
      </c>
    </row>
    <row r="272" spans="1:20" ht="15" hidden="1" customHeight="1" x14ac:dyDescent="0.25">
      <c r="A272" s="125" t="s">
        <v>469</v>
      </c>
      <c r="B272" s="125"/>
      <c r="C272" s="125"/>
      <c r="D272" s="164">
        <v>4</v>
      </c>
      <c r="E272" s="153" t="s">
        <v>22</v>
      </c>
      <c r="F272" s="160" t="s">
        <v>486</v>
      </c>
      <c r="G272" s="160" t="s">
        <v>494</v>
      </c>
      <c r="H272" s="160">
        <v>35</v>
      </c>
      <c r="I272" s="224" t="s">
        <v>498</v>
      </c>
      <c r="J272" s="225" t="s">
        <v>499</v>
      </c>
      <c r="K272" s="226" t="s">
        <v>500</v>
      </c>
      <c r="L272" s="225"/>
      <c r="M272" s="153" t="s">
        <v>13</v>
      </c>
      <c r="N272" s="153" t="s">
        <v>23</v>
      </c>
      <c r="O272" s="197"/>
      <c r="P272" s="197"/>
      <c r="Q272" s="127">
        <v>0</v>
      </c>
      <c r="R272" s="127">
        <v>0</v>
      </c>
      <c r="S272" s="126" t="s">
        <v>16</v>
      </c>
      <c r="T272" s="126" t="s">
        <v>17</v>
      </c>
    </row>
    <row r="273" spans="1:20" ht="15" hidden="1" customHeight="1" x14ac:dyDescent="0.25">
      <c r="A273" s="128" t="s">
        <v>470</v>
      </c>
      <c r="B273" s="128"/>
      <c r="C273" s="128"/>
      <c r="D273" s="159">
        <v>5</v>
      </c>
      <c r="E273" s="174" t="s">
        <v>427</v>
      </c>
      <c r="F273" s="160" t="s">
        <v>485</v>
      </c>
      <c r="G273" s="160" t="s">
        <v>495</v>
      </c>
      <c r="H273" s="161"/>
      <c r="I273" s="163" t="s">
        <v>497</v>
      </c>
      <c r="J273" s="205">
        <v>0.33</v>
      </c>
      <c r="K273" s="223" t="s">
        <v>500</v>
      </c>
      <c r="L273" s="206"/>
      <c r="M273" s="174" t="s">
        <v>36</v>
      </c>
      <c r="N273" s="174" t="s">
        <v>471</v>
      </c>
      <c r="O273" s="174">
        <v>22</v>
      </c>
      <c r="P273" s="174">
        <v>23</v>
      </c>
      <c r="Q273" s="130">
        <v>0</v>
      </c>
      <c r="R273" s="130">
        <v>0</v>
      </c>
      <c r="S273" s="129" t="s">
        <v>16</v>
      </c>
      <c r="T273" s="129" t="s">
        <v>20</v>
      </c>
    </row>
    <row r="274" spans="1:20" ht="15" hidden="1" customHeight="1" x14ac:dyDescent="0.25">
      <c r="A274" s="2" t="s">
        <v>472</v>
      </c>
      <c r="B274" s="2"/>
      <c r="C274" s="2"/>
      <c r="D274" s="157">
        <v>5</v>
      </c>
      <c r="E274" s="133" t="s">
        <v>473</v>
      </c>
      <c r="F274" s="160" t="s">
        <v>485</v>
      </c>
      <c r="G274" s="160" t="s">
        <v>495</v>
      </c>
      <c r="H274" s="161"/>
      <c r="I274" s="224" t="s">
        <v>498</v>
      </c>
      <c r="J274" s="225">
        <v>0.34</v>
      </c>
      <c r="K274" s="226" t="s">
        <v>500</v>
      </c>
      <c r="L274" s="227"/>
      <c r="M274" s="133" t="s">
        <v>13</v>
      </c>
      <c r="N274" s="133" t="s">
        <v>130</v>
      </c>
      <c r="O274" s="178"/>
      <c r="P274" s="178"/>
      <c r="Q274" s="5">
        <v>0</v>
      </c>
      <c r="R274" s="5">
        <v>0</v>
      </c>
      <c r="S274" s="4" t="s">
        <v>16</v>
      </c>
      <c r="T274" s="4" t="s">
        <v>17</v>
      </c>
    </row>
    <row r="275" spans="1:20" ht="15" hidden="1" customHeight="1" x14ac:dyDescent="0.25">
      <c r="A275" s="7" t="s">
        <v>474</v>
      </c>
      <c r="B275" s="7"/>
      <c r="C275" s="7"/>
      <c r="D275" s="155">
        <v>6</v>
      </c>
      <c r="E275" s="134" t="s">
        <v>77</v>
      </c>
      <c r="F275" s="160" t="s">
        <v>485</v>
      </c>
      <c r="G275" s="160" t="s">
        <v>496</v>
      </c>
      <c r="H275" s="161"/>
      <c r="I275" s="163" t="s">
        <v>497</v>
      </c>
      <c r="J275" s="205">
        <v>0.33</v>
      </c>
      <c r="K275" s="223" t="s">
        <v>500</v>
      </c>
      <c r="L275" s="206"/>
      <c r="M275" s="7" t="s">
        <v>273</v>
      </c>
      <c r="N275" s="7" t="s">
        <v>360</v>
      </c>
      <c r="O275" s="134">
        <v>147</v>
      </c>
      <c r="P275" s="134">
        <v>23</v>
      </c>
      <c r="Q275" s="9">
        <v>0</v>
      </c>
      <c r="R275" s="9">
        <v>0</v>
      </c>
      <c r="S275" s="8" t="s">
        <v>16</v>
      </c>
      <c r="T275" s="8" t="s">
        <v>20</v>
      </c>
    </row>
    <row r="276" spans="1:20" ht="15" hidden="1" customHeight="1" x14ac:dyDescent="0.25">
      <c r="A276" s="7" t="s">
        <v>475</v>
      </c>
      <c r="B276" s="7"/>
      <c r="C276" s="7"/>
      <c r="D276" s="155">
        <v>6</v>
      </c>
      <c r="E276" s="218" t="s">
        <v>191</v>
      </c>
      <c r="F276" s="160" t="s">
        <v>485</v>
      </c>
      <c r="G276" s="160" t="s">
        <v>496</v>
      </c>
      <c r="H276" s="161"/>
      <c r="I276" s="163" t="s">
        <v>497</v>
      </c>
      <c r="J276" s="205">
        <v>0.34</v>
      </c>
      <c r="K276" s="223" t="s">
        <v>500</v>
      </c>
      <c r="L276" s="206"/>
      <c r="M276" s="7" t="s">
        <v>69</v>
      </c>
      <c r="N276" s="7" t="s">
        <v>130</v>
      </c>
      <c r="O276" s="134">
        <v>144</v>
      </c>
      <c r="P276" s="134">
        <v>279</v>
      </c>
      <c r="Q276" s="9">
        <v>0</v>
      </c>
      <c r="R276" s="9">
        <v>0</v>
      </c>
      <c r="S276" s="8" t="s">
        <v>241</v>
      </c>
      <c r="T276" s="8" t="s">
        <v>20</v>
      </c>
    </row>
    <row r="277" spans="1:20" ht="15" hidden="1" customHeight="1" x14ac:dyDescent="0.25">
      <c r="A277" s="7" t="s">
        <v>476</v>
      </c>
      <c r="B277" s="7"/>
      <c r="C277" s="7"/>
      <c r="D277" s="155">
        <v>6</v>
      </c>
      <c r="E277" s="218" t="s">
        <v>17</v>
      </c>
      <c r="F277" s="160" t="s">
        <v>485</v>
      </c>
      <c r="G277" s="160" t="s">
        <v>496</v>
      </c>
      <c r="H277" s="161"/>
      <c r="I277" s="163" t="s">
        <v>497</v>
      </c>
      <c r="J277" s="205">
        <v>0.33</v>
      </c>
      <c r="K277" s="223" t="s">
        <v>500</v>
      </c>
      <c r="L277" s="206"/>
      <c r="M277" s="7" t="s">
        <v>13</v>
      </c>
      <c r="N277" s="7" t="s">
        <v>13</v>
      </c>
      <c r="O277" s="178"/>
      <c r="P277" s="178"/>
      <c r="Q277" s="9">
        <v>0</v>
      </c>
      <c r="R277" s="9">
        <v>0</v>
      </c>
      <c r="S277" s="8" t="s">
        <v>16</v>
      </c>
      <c r="T277" s="8" t="s">
        <v>20</v>
      </c>
    </row>
    <row r="278" spans="1:20" ht="15" hidden="1" customHeight="1" x14ac:dyDescent="0.25">
      <c r="A278" s="131" t="s">
        <v>477</v>
      </c>
      <c r="B278" s="131"/>
      <c r="C278" s="131"/>
      <c r="D278" s="157">
        <v>5</v>
      </c>
      <c r="E278" s="175" t="s">
        <v>22</v>
      </c>
      <c r="F278" s="160" t="s">
        <v>485</v>
      </c>
      <c r="G278" s="160" t="s">
        <v>495</v>
      </c>
      <c r="H278" s="161"/>
      <c r="I278" s="224" t="s">
        <v>498</v>
      </c>
      <c r="J278" s="225">
        <v>0.33</v>
      </c>
      <c r="K278" s="226" t="s">
        <v>500</v>
      </c>
      <c r="L278" s="227"/>
      <c r="M278" s="133" t="s">
        <v>13</v>
      </c>
      <c r="N278" s="133" t="s">
        <v>23</v>
      </c>
      <c r="O278" s="178"/>
      <c r="P278" s="178"/>
      <c r="Q278" s="5">
        <v>0</v>
      </c>
      <c r="R278" s="5">
        <v>0</v>
      </c>
      <c r="S278" s="4" t="s">
        <v>16</v>
      </c>
      <c r="T278" s="4" t="s">
        <v>17</v>
      </c>
    </row>
    <row r="279" spans="1:20" ht="15" hidden="1" customHeight="1" x14ac:dyDescent="0.25">
      <c r="A279" s="131" t="s">
        <v>478</v>
      </c>
      <c r="B279" s="131"/>
      <c r="C279" s="131"/>
      <c r="D279" s="156">
        <v>6</v>
      </c>
      <c r="E279" s="175" t="s">
        <v>22</v>
      </c>
      <c r="F279" s="160" t="s">
        <v>485</v>
      </c>
      <c r="G279" s="160" t="s">
        <v>496</v>
      </c>
      <c r="H279" s="161"/>
      <c r="I279" s="163" t="s">
        <v>497</v>
      </c>
      <c r="J279" s="205">
        <v>1</v>
      </c>
      <c r="K279" s="223" t="s">
        <v>500</v>
      </c>
      <c r="L279" s="206"/>
      <c r="M279" s="2" t="s">
        <v>13</v>
      </c>
      <c r="N279" s="2" t="s">
        <v>23</v>
      </c>
      <c r="O279" s="178"/>
      <c r="P279" s="178"/>
      <c r="Q279" s="5">
        <v>0</v>
      </c>
      <c r="R279" s="5">
        <v>0</v>
      </c>
      <c r="S279" s="4" t="s">
        <v>16</v>
      </c>
      <c r="T279" s="4" t="s">
        <v>17</v>
      </c>
    </row>
    <row r="280" spans="1:20" ht="15" hidden="1" customHeight="1" x14ac:dyDescent="0.25">
      <c r="A280" s="89" t="s">
        <v>479</v>
      </c>
      <c r="B280" s="89"/>
      <c r="C280" s="89"/>
      <c r="D280" s="134">
        <v>7</v>
      </c>
      <c r="E280" s="168" t="s">
        <v>480</v>
      </c>
      <c r="F280" s="160" t="s">
        <v>485</v>
      </c>
      <c r="G280" s="160"/>
      <c r="H280" s="161"/>
      <c r="I280" s="163" t="s">
        <v>485</v>
      </c>
      <c r="J280" s="206"/>
      <c r="K280" s="206"/>
      <c r="L280" s="206"/>
      <c r="M280" s="7" t="s">
        <v>13</v>
      </c>
      <c r="N280" s="7" t="s">
        <v>388</v>
      </c>
      <c r="O280" s="3"/>
      <c r="P280" s="3"/>
      <c r="Q280" s="9">
        <v>0</v>
      </c>
      <c r="R280" s="9">
        <v>0</v>
      </c>
      <c r="S280" s="8" t="s">
        <v>16</v>
      </c>
      <c r="T280" s="8" t="s">
        <v>20</v>
      </c>
    </row>
    <row r="281" spans="1:20" ht="15" hidden="1" customHeight="1" x14ac:dyDescent="0.25">
      <c r="A281" s="89" t="s">
        <v>481</v>
      </c>
      <c r="B281" s="89"/>
      <c r="C281" s="89"/>
      <c r="D281" s="134">
        <v>7</v>
      </c>
      <c r="E281" s="168" t="s">
        <v>201</v>
      </c>
      <c r="F281" s="160" t="s">
        <v>485</v>
      </c>
      <c r="G281" s="160"/>
      <c r="H281" s="161"/>
      <c r="I281" s="163" t="s">
        <v>485</v>
      </c>
      <c r="J281" s="206"/>
      <c r="K281" s="206"/>
      <c r="L281" s="206"/>
      <c r="M281" s="7" t="s">
        <v>13</v>
      </c>
      <c r="N281" s="7" t="s">
        <v>309</v>
      </c>
      <c r="O281" s="3"/>
      <c r="P281" s="3"/>
      <c r="Q281" s="9">
        <v>0</v>
      </c>
      <c r="R281" s="9">
        <v>0</v>
      </c>
      <c r="S281" s="8" t="s">
        <v>16</v>
      </c>
      <c r="T281" s="8" t="s">
        <v>20</v>
      </c>
    </row>
    <row r="282" spans="1:20" ht="15" hidden="1" customHeight="1" x14ac:dyDescent="0.25">
      <c r="A282" s="89" t="s">
        <v>482</v>
      </c>
      <c r="B282" s="89"/>
      <c r="C282" s="89"/>
      <c r="D282" s="134">
        <v>7</v>
      </c>
      <c r="E282" s="168" t="s">
        <v>416</v>
      </c>
      <c r="F282" s="160" t="s">
        <v>485</v>
      </c>
      <c r="G282" s="160"/>
      <c r="H282" s="161"/>
      <c r="I282" s="163" t="s">
        <v>485</v>
      </c>
      <c r="J282" s="206"/>
      <c r="K282" s="206"/>
      <c r="L282" s="206"/>
      <c r="M282" s="7" t="s">
        <v>241</v>
      </c>
      <c r="N282" s="7" t="s">
        <v>23</v>
      </c>
      <c r="O282" s="7" t="s">
        <v>483</v>
      </c>
      <c r="P282" s="7">
        <v>23</v>
      </c>
      <c r="Q282" s="9">
        <v>0</v>
      </c>
      <c r="R282" s="9">
        <v>0</v>
      </c>
      <c r="S282" s="8" t="s">
        <v>16</v>
      </c>
      <c r="T282" s="8" t="s">
        <v>20</v>
      </c>
    </row>
    <row r="283" spans="1:20" ht="15" hidden="1" customHeight="1" x14ac:dyDescent="0.25">
      <c r="A283" s="89" t="s">
        <v>484</v>
      </c>
      <c r="B283" s="89"/>
      <c r="C283" s="89"/>
      <c r="D283" s="134">
        <v>7</v>
      </c>
      <c r="E283" s="168" t="s">
        <v>104</v>
      </c>
      <c r="F283" s="160" t="s">
        <v>485</v>
      </c>
      <c r="G283" s="160"/>
      <c r="H283" s="161"/>
      <c r="I283" s="163" t="s">
        <v>485</v>
      </c>
      <c r="J283" s="206"/>
      <c r="K283" s="206"/>
      <c r="L283" s="206"/>
      <c r="M283" s="7" t="s">
        <v>13</v>
      </c>
      <c r="N283" s="7" t="s">
        <v>382</v>
      </c>
      <c r="O283" s="3"/>
      <c r="P283" s="3"/>
      <c r="Q283" s="9">
        <v>0</v>
      </c>
      <c r="R283" s="9">
        <v>0</v>
      </c>
      <c r="S283" s="8" t="s">
        <v>16</v>
      </c>
      <c r="T283" s="8" t="s">
        <v>20</v>
      </c>
    </row>
  </sheetData>
  <autoFilter ref="A3:T283">
    <filterColumn colId="1">
      <customFilters>
        <customFilter operator="notEqual" val=" "/>
      </customFilters>
    </filterColumn>
    <filterColumn colId="3">
      <filters>
        <filter val="4"/>
        <filter val="5"/>
        <filter val="6"/>
      </filters>
    </filterColumn>
  </autoFilter>
  <conditionalFormatting sqref="F1:G1048576">
    <cfRule type="cellIs" dxfId="2" priority="2" operator="equal">
      <formula>"YES"</formula>
    </cfRule>
  </conditionalFormatting>
  <conditionalFormatting sqref="I3">
    <cfRule type="cellIs" dxfId="1" priority="1" operator="equal">
      <formula>"YES"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ACTIVITE INGE version 1</vt:lpstr>
      <vt:lpstr>FEUILLE ACTIVITE 1</vt:lpstr>
      <vt:lpstr>LISTE</vt:lpstr>
      <vt:lpstr>xxx</vt:lpstr>
      <vt:lpstr>activités (2)</vt:lpstr>
      <vt:lpstr>activités</vt:lpstr>
      <vt:lpstr>Actions</vt:lpstr>
      <vt:lpstr>Activities</vt:lpstr>
      <vt:lpstr>ActivityWeights</vt:lpstr>
      <vt:lpstr>Categories</vt:lpstr>
      <vt:lpstr>Comments</vt:lpstr>
      <vt:lpstr>data</vt:lpstr>
      <vt:lpstr>header</vt:lpstr>
      <vt:lpstr>Progress</vt:lpstr>
      <vt:lpstr>Steps</vt:lpstr>
      <vt:lpstr>Weights</vt:lpstr>
      <vt:lpstr>xxx!Zone_d_impression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LANDRY Arnaud (SAFRAN ELECTRONICS &amp; DEFENSE)</dc:creator>
  <cp:lastModifiedBy>LANDRY Arnaud (SAFRAN ELECTRONICS &amp; DEFENSE)</cp:lastModifiedBy>
  <dcterms:created xsi:type="dcterms:W3CDTF">2023-04-11T06:50:28Z</dcterms:created>
  <dcterms:modified xsi:type="dcterms:W3CDTF">2023-04-20T08:38:06Z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2023-04-20T08:38:06Z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8d0b1799-3b9e-42d7-9af1-52113266819a</vt:lpwstr>
  </property>
  <property fmtid="{D5CDD505-2E9C-101B-9397-08002B2CF9AE}" pid="8" name="MSIP_Label_024ffcea-f25b-491e-9dc9-834516f3550e_ContentBits">
    <vt:lpwstr>1</vt:lpwstr>
  </property>
</Properties>
</file>