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drawings/drawing4.xml" ContentType="application/vnd.openxmlformats-officedocument.drawing+xml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cle\Desktop\"/>
    </mc:Choice>
  </mc:AlternateContent>
  <xr:revisionPtr revIDLastSave="0" documentId="13_ncr:1_{6F5E7453-6F9A-45F4-B900-18004C16A687}" xr6:coauthVersionLast="45" xr6:coauthVersionMax="45" xr10:uidLastSave="{00000000-0000-0000-0000-000000000000}"/>
  <bookViews>
    <workbookView xWindow="-110" yWindow="-110" windowWidth="25820" windowHeight="14620" activeTab="3" xr2:uid="{D4D4F231-0006-45BD-88AD-849AD69D9981}"/>
  </bookViews>
  <sheets>
    <sheet name="Setup" sheetId="2" r:id="rId1"/>
    <sheet name="Modèle" sheetId="3" state="hidden" r:id="rId2"/>
    <sheet name="Employee 1" sheetId="5" r:id="rId3"/>
    <sheet name="Employee 4" sheetId="6" r:id="rId4"/>
  </sheets>
  <definedNames>
    <definedName name="Années" localSheetId="2">Annees_tab[Années]</definedName>
    <definedName name="Années" localSheetId="3">Annees_tab[Années]</definedName>
    <definedName name="Années">Annees_tab[Années]</definedName>
    <definedName name="Employés" localSheetId="2">Employés_tab[Employé(e)s]</definedName>
    <definedName name="Employés" localSheetId="3">Employés_tab[Employé(e)s]</definedName>
    <definedName name="Employés">Employés_tab[Employé(e)s]</definedName>
    <definedName name="Fait" localSheetId="2">Employés_tab[Complete]</definedName>
    <definedName name="Fait" localSheetId="3">Employés_tab[Complete]</definedName>
    <definedName name="Fait">Employés_tab[Complete]</definedName>
    <definedName name="Matricule" localSheetId="2">Employés_tab[Matricule]</definedName>
    <definedName name="Matricule" localSheetId="3">Employés_tab[Matricule]</definedName>
    <definedName name="Matricule">Employés_tab[Matricule]</definedName>
    <definedName name="mitemps">Setup!$AF$7</definedName>
    <definedName name="Mois" localSheetId="2">Mois_tab[Mois]</definedName>
    <definedName name="Mois" localSheetId="3">Mois_tab[Mois]</definedName>
    <definedName name="Mois">Mois_tab[Mois]</definedName>
    <definedName name="Oui.non" localSheetId="2">Oui.non_tab[OUI/NON]</definedName>
    <definedName name="Oui.non" localSheetId="3">Oui.non_tab[OUI/NON]</definedName>
    <definedName name="Oui.non">Oui.non_tab[OUI/NON]</definedName>
    <definedName name="PlageHoraire" localSheetId="2">PlageHoraire_tab[Temps]</definedName>
    <definedName name="PlageHoraire" localSheetId="3">PlageHoraire_tab[Temps]</definedName>
    <definedName name="PlageHoraire">PlageHoraire_tab[Temps]</definedName>
    <definedName name="pleintemps">Setup!$AF$5</definedName>
    <definedName name="quarttemps">Setup!$AF$8</definedName>
    <definedName name="Services" localSheetId="2">Services_tab[Service]</definedName>
    <definedName name="Services" localSheetId="3">Services_tab[Service]</definedName>
    <definedName name="Services">Services_tab[Service]</definedName>
    <definedName name="Statut_1" localSheetId="2">Statut_1_tab[Statut_1]</definedName>
    <definedName name="Statut_1" localSheetId="3">Statut_1_tab[Statut_1]</definedName>
    <definedName name="Statut_1">Statut_1_tab[Statut_1]</definedName>
    <definedName name="Statut_2" localSheetId="2">Statut_2_tab[Statut_2]</definedName>
    <definedName name="Statut_2" localSheetId="3">Statut_2_tab[Statut_2]</definedName>
    <definedName name="Statut_2">Statut_2_tab[Statut_2]</definedName>
    <definedName name="troisquarttemps">Setup!$AF$6</definedName>
    <definedName name="_xlnm.Print_Area" localSheetId="2">'Employee 1'!$A$1:$AG$46</definedName>
    <definedName name="_xlnm.Print_Area" localSheetId="3">'Employee 4'!$A$1:$AG$46</definedName>
    <definedName name="_xlnm.Print_Area" localSheetId="1">Modèle!$A$1:$AG$46</definedName>
    <definedName name="_xlnm.Print_Area" localSheetId="0">Setup!$A$1:$AM$73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43" i="6" l="1"/>
  <c r="AG34" i="6"/>
  <c r="AG33" i="6"/>
  <c r="AG32" i="6"/>
  <c r="AG31" i="6"/>
  <c r="AG30" i="6"/>
  <c r="AG29" i="6"/>
  <c r="AG28" i="6"/>
  <c r="AG27" i="6"/>
  <c r="AG26" i="6"/>
  <c r="AG25" i="6"/>
  <c r="AG24" i="6"/>
  <c r="AG23" i="6"/>
  <c r="AG22" i="6"/>
  <c r="AG21" i="6"/>
  <c r="AG20" i="6"/>
  <c r="AG35" i="6" s="1"/>
  <c r="AG19" i="6"/>
  <c r="AG18" i="6"/>
  <c r="AG17" i="6"/>
  <c r="AG16" i="6"/>
  <c r="AG15" i="6"/>
  <c r="AG14" i="6"/>
  <c r="AG13" i="6"/>
  <c r="AE9" i="6" s="1"/>
  <c r="U8" i="6"/>
  <c r="AG42" i="6" s="1"/>
  <c r="R8" i="6"/>
  <c r="R7" i="6"/>
  <c r="AF6" i="6"/>
  <c r="AF5" i="6"/>
  <c r="R5" i="6"/>
  <c r="AD4" i="6"/>
  <c r="R4" i="6"/>
  <c r="R3" i="6"/>
  <c r="R2" i="6"/>
  <c r="AG43" i="5"/>
  <c r="AG34" i="5"/>
  <c r="AG33" i="5"/>
  <c r="AG32" i="5"/>
  <c r="AG31" i="5"/>
  <c r="AG30" i="5"/>
  <c r="AG29" i="5"/>
  <c r="AG28" i="5"/>
  <c r="AG27" i="5"/>
  <c r="AG26" i="5"/>
  <c r="AG25" i="5"/>
  <c r="AG24" i="5"/>
  <c r="AG23" i="5"/>
  <c r="AG22" i="5"/>
  <c r="AG21" i="5"/>
  <c r="AG20" i="5"/>
  <c r="AG19" i="5"/>
  <c r="AG18" i="5"/>
  <c r="AG17" i="5"/>
  <c r="AG16" i="5"/>
  <c r="AG15" i="5"/>
  <c r="AG14" i="5"/>
  <c r="AG13" i="5"/>
  <c r="AE9" i="5" s="1"/>
  <c r="U8" i="5"/>
  <c r="AG42" i="5" s="1"/>
  <c r="R8" i="5"/>
  <c r="R7" i="5"/>
  <c r="AF6" i="5"/>
  <c r="AF5" i="5"/>
  <c r="R5" i="5"/>
  <c r="AD4" i="5"/>
  <c r="R4" i="5"/>
  <c r="R3" i="5"/>
  <c r="R2" i="5"/>
  <c r="AG36" i="6" l="1"/>
  <c r="AG37" i="6" s="1"/>
  <c r="AG41" i="6"/>
  <c r="AG39" i="6"/>
  <c r="AG38" i="6" s="1"/>
  <c r="AG40" i="6"/>
  <c r="B12" i="6"/>
  <c r="C12" i="6" s="1"/>
  <c r="D12" i="6" s="1"/>
  <c r="E12" i="6" s="1"/>
  <c r="F12" i="6" s="1"/>
  <c r="G12" i="6" s="1"/>
  <c r="H12" i="6" s="1"/>
  <c r="I12" i="6" s="1"/>
  <c r="J12" i="6" s="1"/>
  <c r="K12" i="6" s="1"/>
  <c r="L12" i="6" s="1"/>
  <c r="M12" i="6" s="1"/>
  <c r="N12" i="6" s="1"/>
  <c r="O12" i="6" s="1"/>
  <c r="P12" i="6" s="1"/>
  <c r="Q12" i="6" s="1"/>
  <c r="R12" i="6" s="1"/>
  <c r="S12" i="6" s="1"/>
  <c r="T12" i="6" s="1"/>
  <c r="U12" i="6" s="1"/>
  <c r="V12" i="6" s="1"/>
  <c r="W12" i="6" s="1"/>
  <c r="X12" i="6" s="1"/>
  <c r="Y12" i="6" s="1"/>
  <c r="Z12" i="6" s="1"/>
  <c r="AA12" i="6" s="1"/>
  <c r="AB12" i="6" s="1"/>
  <c r="AC12" i="6" s="1"/>
  <c r="AD12" i="6" s="1"/>
  <c r="AE12" i="6" s="1"/>
  <c r="AF12" i="6" s="1"/>
  <c r="AG39" i="5"/>
  <c r="AG38" i="5" s="1"/>
  <c r="AG41" i="5"/>
  <c r="AG35" i="5"/>
  <c r="AG40" i="5"/>
  <c r="B12" i="5"/>
  <c r="C12" i="5" s="1"/>
  <c r="D12" i="5" s="1"/>
  <c r="E12" i="5" s="1"/>
  <c r="F12" i="5" s="1"/>
  <c r="G12" i="5" s="1"/>
  <c r="H12" i="5" s="1"/>
  <c r="I12" i="5" s="1"/>
  <c r="J12" i="5" s="1"/>
  <c r="K12" i="5" s="1"/>
  <c r="L12" i="5" s="1"/>
  <c r="M12" i="5" s="1"/>
  <c r="N12" i="5" s="1"/>
  <c r="O12" i="5" s="1"/>
  <c r="P12" i="5" s="1"/>
  <c r="Q12" i="5" s="1"/>
  <c r="R12" i="5" s="1"/>
  <c r="S12" i="5" s="1"/>
  <c r="T12" i="5" s="1"/>
  <c r="U12" i="5" s="1"/>
  <c r="V12" i="5" s="1"/>
  <c r="W12" i="5" s="1"/>
  <c r="X12" i="5" s="1"/>
  <c r="Y12" i="5" s="1"/>
  <c r="Z12" i="5" s="1"/>
  <c r="AA12" i="5" s="1"/>
  <c r="AB12" i="5" s="1"/>
  <c r="AC12" i="5" s="1"/>
  <c r="AD12" i="5" s="1"/>
  <c r="AE12" i="5" s="1"/>
  <c r="AF12" i="5" s="1"/>
  <c r="AG43" i="3"/>
  <c r="AG34" i="3"/>
  <c r="AG33" i="3"/>
  <c r="AG32" i="3"/>
  <c r="AG31" i="3"/>
  <c r="AG30" i="3"/>
  <c r="AG29" i="3"/>
  <c r="AG28" i="3"/>
  <c r="AG27" i="3"/>
  <c r="AG26" i="3"/>
  <c r="AG25" i="3"/>
  <c r="AG24" i="3"/>
  <c r="AG23" i="3"/>
  <c r="AG22" i="3"/>
  <c r="AG21" i="3"/>
  <c r="AG20" i="3"/>
  <c r="AG19" i="3"/>
  <c r="AG18" i="3"/>
  <c r="AG17" i="3"/>
  <c r="AG16" i="3"/>
  <c r="AG15" i="3"/>
  <c r="AG14" i="3"/>
  <c r="AG13" i="3"/>
  <c r="AG40" i="3" s="1"/>
  <c r="U8" i="3"/>
  <c r="AG42" i="3" s="1"/>
  <c r="R8" i="3"/>
  <c r="R7" i="3"/>
  <c r="AF6" i="3"/>
  <c r="AF5" i="3"/>
  <c r="R5" i="3"/>
  <c r="AD4" i="3"/>
  <c r="R4" i="3"/>
  <c r="R3" i="3"/>
  <c r="R2" i="3"/>
  <c r="AF8" i="2"/>
  <c r="AF7" i="2"/>
  <c r="R7" i="2"/>
  <c r="AF6" i="2"/>
  <c r="R5" i="2"/>
  <c r="R4" i="2"/>
  <c r="AG36" i="5" l="1"/>
  <c r="AG37" i="5" s="1"/>
  <c r="AG41" i="3"/>
  <c r="AG35" i="3"/>
  <c r="AG39" i="3"/>
  <c r="AG38" i="3" s="1"/>
  <c r="AE9" i="3"/>
  <c r="B12" i="3"/>
  <c r="C12" i="3" s="1"/>
  <c r="D12" i="3" s="1"/>
  <c r="E12" i="3" s="1"/>
  <c r="F12" i="3" s="1"/>
  <c r="G12" i="3" s="1"/>
  <c r="H12" i="3" s="1"/>
  <c r="I12" i="3" s="1"/>
  <c r="J12" i="3" s="1"/>
  <c r="K12" i="3" s="1"/>
  <c r="L12" i="3" s="1"/>
  <c r="M12" i="3" s="1"/>
  <c r="N12" i="3" s="1"/>
  <c r="O12" i="3" s="1"/>
  <c r="P12" i="3" s="1"/>
  <c r="Q12" i="3" s="1"/>
  <c r="R12" i="3" s="1"/>
  <c r="S12" i="3" s="1"/>
  <c r="T12" i="3" s="1"/>
  <c r="U12" i="3" s="1"/>
  <c r="V12" i="3" s="1"/>
  <c r="W12" i="3" s="1"/>
  <c r="X12" i="3" s="1"/>
  <c r="Y12" i="3" s="1"/>
  <c r="Z12" i="3" s="1"/>
  <c r="AA12" i="3" s="1"/>
  <c r="AB12" i="3" s="1"/>
  <c r="AC12" i="3" s="1"/>
  <c r="AD12" i="3" s="1"/>
  <c r="AE12" i="3" s="1"/>
  <c r="AF12" i="3" s="1"/>
  <c r="AG37" i="3" l="1"/>
  <c r="AG36" i="3"/>
</calcChain>
</file>

<file path=xl/sharedStrings.xml><?xml version="1.0" encoding="utf-8"?>
<sst xmlns="http://schemas.openxmlformats.org/spreadsheetml/2006/main" count="397" uniqueCount="168">
  <si>
    <t>Employé(e)s</t>
  </si>
  <si>
    <t>Matricule</t>
  </si>
  <si>
    <t>Statut_1</t>
  </si>
  <si>
    <t>Statut_2</t>
  </si>
  <si>
    <t>11%</t>
  </si>
  <si>
    <t>RFC</t>
  </si>
  <si>
    <t>Service</t>
  </si>
  <si>
    <t>OUI/NON</t>
  </si>
  <si>
    <t xml:space="preserve">Employé(e) </t>
  </si>
  <si>
    <t>Contractuel</t>
  </si>
  <si>
    <t>NON</t>
  </si>
  <si>
    <t xml:space="preserve">ETAT RECAPITULATIF Année : </t>
  </si>
  <si>
    <t>Transmis le :</t>
  </si>
  <si>
    <t>Ouvrier</t>
  </si>
  <si>
    <t>OUI</t>
  </si>
  <si>
    <t>Service :</t>
  </si>
  <si>
    <t>Plage</t>
  </si>
  <si>
    <t>Temps</t>
  </si>
  <si>
    <t>Ouvrier Art. 60</t>
  </si>
  <si>
    <t>1</t>
  </si>
  <si>
    <t>Employé(e)  Art. 60</t>
  </si>
  <si>
    <t>Nom &amp; Prénom de l'agent :</t>
  </si>
  <si>
    <t>3/4</t>
  </si>
  <si>
    <t>1/2</t>
  </si>
  <si>
    <t>Mois des prestations :</t>
  </si>
  <si>
    <t>1/4</t>
  </si>
  <si>
    <t>Statutaire</t>
  </si>
  <si>
    <t>Mois</t>
  </si>
  <si>
    <t>Années</t>
  </si>
  <si>
    <t xml:space="preserve"> </t>
  </si>
  <si>
    <t>Délai de réception : dernier jour ouvrable du mois ou 1er jour ouvrable du mois suivant au plus tard.</t>
  </si>
  <si>
    <t>Statut de l'agent :</t>
  </si>
  <si>
    <t>Supp 11%:</t>
  </si>
  <si>
    <t>Modèle</t>
  </si>
  <si>
    <t>Nombre de Chèques Repas :</t>
  </si>
  <si>
    <t>C400</t>
  </si>
  <si>
    <t>WE</t>
  </si>
  <si>
    <t>Nuit</t>
  </si>
  <si>
    <t>HS</t>
  </si>
  <si>
    <t>X</t>
  </si>
  <si>
    <t>NB Heure TOT</t>
  </si>
  <si>
    <t>(1jour = 7h36' ou 7,6   -  3/4 jour = 5h42' ou 5,7   -  1/2 jour = 3h48' ou 3,8  -  1/4 jour = 1h54' ou 1,9)</t>
  </si>
  <si>
    <t>X = Mise à disposition à la suite du coronavirus</t>
  </si>
  <si>
    <t>NB Heure Presté</t>
  </si>
  <si>
    <t>Journée réelle de travail</t>
  </si>
  <si>
    <t>reduction fin de carrière</t>
  </si>
  <si>
    <t>Différence</t>
  </si>
  <si>
    <t>Samedi, dimanche ou jour rempl. non consacré au travail</t>
  </si>
  <si>
    <t>C. 400</t>
  </si>
  <si>
    <t>Récupération sur horaire</t>
  </si>
  <si>
    <t xml:space="preserve">Document complété par </t>
  </si>
  <si>
    <t>NB Heure a prester</t>
  </si>
  <si>
    <t>Jour férié légal ou jour rempl. non consacré au travail</t>
  </si>
  <si>
    <t>Don de sang, ex. mission syndicale</t>
  </si>
  <si>
    <t>NB Jour a prester</t>
  </si>
  <si>
    <t>Jour non légal vacances (ex. jour férié local)</t>
  </si>
  <si>
    <t>Repos de maternité</t>
  </si>
  <si>
    <t>Total heures prestées</t>
  </si>
  <si>
    <t>Jour vacances annuelles</t>
  </si>
  <si>
    <t>écartement prophylactique</t>
  </si>
  <si>
    <t>NB Heures Mois</t>
  </si>
  <si>
    <t>Congé except. pour circonstance (mariage, décès)</t>
  </si>
  <si>
    <t>interruption carrière TP</t>
  </si>
  <si>
    <t>Signature</t>
  </si>
  <si>
    <t>NB Jour Mois</t>
  </si>
  <si>
    <t>Congé de circonstance (cas de force majeure)</t>
  </si>
  <si>
    <t>interruption carrière 1/2,4/5</t>
  </si>
  <si>
    <t xml:space="preserve">= 1 Jour </t>
  </si>
  <si>
    <t xml:space="preserve">Jour de maladie    </t>
  </si>
  <si>
    <t>Congé pour motif impérieux d'ordre familial</t>
  </si>
  <si>
    <t>Jour accident de travail</t>
  </si>
  <si>
    <t>Absence injustifiée</t>
  </si>
  <si>
    <t xml:space="preserve">H. S. </t>
  </si>
  <si>
    <t>Heures Supplémentaires</t>
  </si>
  <si>
    <t xml:space="preserve">    X  : autres raisons à préciser (jour grève,,,,)</t>
  </si>
  <si>
    <t>Employee 1</t>
  </si>
  <si>
    <t>Employee 2</t>
  </si>
  <si>
    <t>Employee 3</t>
  </si>
  <si>
    <t>Employee 4</t>
  </si>
  <si>
    <t>Employee 5</t>
  </si>
  <si>
    <t>Employee 6</t>
  </si>
  <si>
    <t>Employee 7</t>
  </si>
  <si>
    <t>Employee 8</t>
  </si>
  <si>
    <t>Employee 9</t>
  </si>
  <si>
    <t>Employee 10</t>
  </si>
  <si>
    <t>Employee 11</t>
  </si>
  <si>
    <t>Employee 12</t>
  </si>
  <si>
    <t>Employee 13</t>
  </si>
  <si>
    <t>Employee 14</t>
  </si>
  <si>
    <t>Employee 15</t>
  </si>
  <si>
    <t>Employee 16</t>
  </si>
  <si>
    <t>Employee 17</t>
  </si>
  <si>
    <t>Employee 18</t>
  </si>
  <si>
    <t>Employee 19</t>
  </si>
  <si>
    <t>Employee 20</t>
  </si>
  <si>
    <t>Employee 21</t>
  </si>
  <si>
    <t>Employee 22</t>
  </si>
  <si>
    <t>Employee 23</t>
  </si>
  <si>
    <t>Employee 24</t>
  </si>
  <si>
    <t>Employee 25</t>
  </si>
  <si>
    <t>Employee 26</t>
  </si>
  <si>
    <t>Employee 27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</si>
  <si>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</si>
  <si>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</si>
  <si>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</si>
  <si>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</si>
  <si>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</si>
  <si>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</si>
  <si>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</si>
  <si>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</si>
  <si>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</si>
  <si>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</si>
  <si>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</si>
  <si>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</si>
  <si>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</si>
  <si>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</si>
  <si>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</si>
  <si>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</si>
  <si>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</si>
  <si>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</si>
  <si>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</si>
  <si>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</si>
  <si>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</si>
  <si>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</si>
  <si>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</si>
  <si>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</si>
  <si>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</si>
  <si>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</si>
  <si>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Complete</t>
  </si>
  <si>
    <t>Service 1</t>
  </si>
  <si>
    <t>Service 2</t>
  </si>
  <si>
    <t>Service 3</t>
  </si>
  <si>
    <t>Service 4</t>
  </si>
  <si>
    <t>Service 5</t>
  </si>
  <si>
    <t>Service 6</t>
  </si>
  <si>
    <t>Service 7</t>
  </si>
  <si>
    <t>Service 8</t>
  </si>
  <si>
    <t>Service 9</t>
  </si>
  <si>
    <t>Service 10</t>
  </si>
  <si>
    <t>Service 11</t>
  </si>
  <si>
    <t>Service 12</t>
  </si>
  <si>
    <t>Service 13</t>
  </si>
  <si>
    <t>Service 14</t>
  </si>
  <si>
    <t>Service 15</t>
  </si>
  <si>
    <t>Service 16</t>
  </si>
  <si>
    <t>Service 17</t>
  </si>
  <si>
    <t>Service 18</t>
  </si>
  <si>
    <t>Service 19</t>
  </si>
  <si>
    <t>Service 20</t>
  </si>
  <si>
    <t>Service 21</t>
  </si>
  <si>
    <t>Service 22</t>
  </si>
  <si>
    <t>Service 23</t>
  </si>
  <si>
    <t>Service 24</t>
  </si>
  <si>
    <t>Service 25</t>
  </si>
  <si>
    <t>Service 26</t>
  </si>
  <si>
    <t>Service 27</t>
  </si>
  <si>
    <t>Service 28</t>
  </si>
  <si>
    <t>Service 29</t>
  </si>
  <si>
    <t>Service 30</t>
  </si>
  <si>
    <t>Service 31</t>
  </si>
  <si>
    <t>Service 32</t>
  </si>
  <si>
    <t>Service 33</t>
  </si>
  <si>
    <t>Service 34</t>
  </si>
  <si>
    <t>Service 35</t>
  </si>
  <si>
    <t>Service 36</t>
  </si>
  <si>
    <t>Service 37</t>
  </si>
  <si>
    <t>Service 38</t>
  </si>
  <si>
    <t>Service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</si>
</sst>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yyyy"/>
    <numFmt numFmtId="165" formatCode="d/mm/yy;@"/>
    <numFmt numFmtId="166" formatCode="h&quot;h&quot;mm"/>
    <numFmt numFmtId="167" formatCode="[$-F400]h:mm:ss\ AM/PM"/>
    <numFmt numFmtId="168" formatCode="mmmm"/>
    <numFmt numFmtId="169" formatCode="d"/>
    <numFmt numFmtId="170" formatCode="[hh]:mm"/>
    <numFmt numFmtId="171" formatCode="h\.mm;@"/>
  </numFmts>
  <fonts count="37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color indexed="12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b/>
      <i/>
      <u/>
      <sz val="11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i/>
      <u/>
      <sz val="12"/>
      <name val="Arial"/>
      <family val="2"/>
    </font>
    <font>
      <sz val="9"/>
      <name val="Arial"/>
      <family val="2"/>
    </font>
    <font>
      <i/>
      <sz val="12"/>
      <name val="Arial"/>
      <family val="2"/>
    </font>
    <font>
      <sz val="12"/>
      <color indexed="62"/>
      <name val="Arial"/>
      <family val="2"/>
    </font>
    <font>
      <sz val="11"/>
      <name val="Arial"/>
      <family val="2"/>
    </font>
    <font>
      <b/>
      <sz val="9"/>
      <color indexed="62"/>
      <name val="Arial"/>
      <family val="2"/>
    </font>
    <font>
      <sz val="9"/>
      <color indexed="62"/>
      <name val="Arial"/>
      <family val="2"/>
    </font>
    <font>
      <u/>
      <sz val="9"/>
      <color indexed="1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Arial"/>
      <family val="2"/>
    </font>
    <font>
      <b/>
      <i/>
      <sz val="10"/>
      <name val="Arial"/>
      <family val="2"/>
    </font>
    <font>
      <b/>
      <sz val="12"/>
      <color indexed="10"/>
      <name val="Arial"/>
      <family val="2"/>
    </font>
    <font>
      <sz val="11"/>
      <name val="Corbel"/>
      <family val="2"/>
    </font>
    <font>
      <b/>
      <sz val="11"/>
      <color theme="1"/>
      <name val="Corbel"/>
      <family val="2"/>
    </font>
    <font>
      <sz val="9"/>
      <name val="Corbel"/>
      <family val="2"/>
    </font>
    <font>
      <sz val="11"/>
      <color indexed="55"/>
      <name val="Corbel"/>
      <family val="2"/>
    </font>
    <font>
      <b/>
      <sz val="9"/>
      <name val="Corbel"/>
      <family val="2"/>
    </font>
    <font>
      <u/>
      <sz val="9"/>
      <name val="Corbel"/>
      <family val="2"/>
    </font>
    <font>
      <sz val="12"/>
      <name val="Corbel"/>
      <family val="2"/>
    </font>
    <font>
      <sz val="8"/>
      <name val="Corbel"/>
      <family val="2"/>
    </font>
    <font>
      <sz val="9"/>
      <color rgb="FFFF0000"/>
      <name val="Corbel"/>
      <family val="2"/>
    </font>
    <font>
      <b/>
      <sz val="12"/>
      <color indexed="10"/>
      <name val="Corbel"/>
      <family val="2"/>
    </font>
    <font>
      <b/>
      <sz val="9"/>
      <color indexed="10"/>
      <name val="Corbel"/>
      <family val="2"/>
    </font>
    <font>
      <i/>
      <sz val="9"/>
      <name val="Corbel"/>
      <family val="2"/>
    </font>
    <font>
      <b/>
      <u/>
      <sz val="9"/>
      <color indexed="10"/>
      <name val="Corbel"/>
      <family val="2"/>
    </font>
    <font>
      <b/>
      <i/>
      <u/>
      <sz val="9"/>
      <color indexed="10"/>
      <name val="Corbe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</fills>
  <borders count="4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206">
    <xf numFmtId="0" fontId="0" fillId="0" borderId="0" xfId="0"/>
    <xf numFmtId="0" fontId="2" fillId="2" borderId="0" xfId="1" applyFont="1" applyFill="1"/>
    <xf numFmtId="0" fontId="3" fillId="2" borderId="0" xfId="1" applyFont="1" applyFill="1"/>
    <xf numFmtId="0" fontId="4" fillId="2" borderId="1" xfId="1" applyFont="1" applyFill="1" applyBorder="1"/>
    <xf numFmtId="0" fontId="4" fillId="2" borderId="2" xfId="1" applyFont="1" applyFill="1" applyBorder="1"/>
    <xf numFmtId="9" fontId="4" fillId="2" borderId="3" xfId="1" applyNumberFormat="1" applyFont="1" applyFill="1" applyBorder="1"/>
    <xf numFmtId="0" fontId="4" fillId="2" borderId="4" xfId="1" applyFont="1" applyFill="1" applyBorder="1"/>
    <xf numFmtId="0" fontId="1" fillId="2" borderId="0" xfId="1" applyFill="1"/>
    <xf numFmtId="0" fontId="5" fillId="2" borderId="0" xfId="1" applyFont="1" applyFill="1"/>
    <xf numFmtId="0" fontId="4" fillId="2" borderId="0" xfId="1" applyFont="1" applyFill="1"/>
    <xf numFmtId="49" fontId="3" fillId="2" borderId="5" xfId="1" applyNumberFormat="1" applyFont="1" applyFill="1" applyBorder="1"/>
    <xf numFmtId="49" fontId="3" fillId="2" borderId="6" xfId="1" applyNumberFormat="1" applyFont="1" applyFill="1" applyBorder="1"/>
    <xf numFmtId="49" fontId="3" fillId="2" borderId="7" xfId="1" applyNumberFormat="1" applyFont="1" applyFill="1" applyBorder="1"/>
    <xf numFmtId="49" fontId="3" fillId="2" borderId="4" xfId="1" applyNumberFormat="1" applyFont="1" applyFill="1" applyBorder="1"/>
    <xf numFmtId="164" fontId="7" fillId="2" borderId="0" xfId="1" applyNumberFormat="1" applyFont="1" applyFill="1" applyAlignment="1" applyProtection="1">
      <alignment horizontal="left"/>
      <protection locked="0"/>
    </xf>
    <xf numFmtId="0" fontId="8" fillId="2" borderId="0" xfId="1" applyFont="1" applyFill="1"/>
    <xf numFmtId="49" fontId="3" fillId="2" borderId="0" xfId="1" applyNumberFormat="1" applyFont="1" applyFill="1"/>
    <xf numFmtId="49" fontId="3" fillId="2" borderId="12" xfId="1" applyNumberFormat="1" applyFont="1" applyFill="1" applyBorder="1"/>
    <xf numFmtId="0" fontId="7" fillId="2" borderId="0" xfId="1" applyFont="1" applyFill="1" applyAlignment="1" applyProtection="1">
      <alignment horizontal="left"/>
      <protection locked="0"/>
    </xf>
    <xf numFmtId="0" fontId="10" fillId="2" borderId="0" xfId="1" applyFont="1" applyFill="1"/>
    <xf numFmtId="22" fontId="3" fillId="2" borderId="0" xfId="1" applyNumberFormat="1" applyFont="1" applyFill="1"/>
    <xf numFmtId="166" fontId="3" fillId="2" borderId="0" xfId="1" applyNumberFormat="1" applyFont="1" applyFill="1"/>
    <xf numFmtId="0" fontId="12" fillId="2" borderId="0" xfId="1" applyFont="1" applyFill="1"/>
    <xf numFmtId="49" fontId="7" fillId="2" borderId="0" xfId="1" applyNumberFormat="1" applyFont="1" applyFill="1" applyAlignment="1" applyProtection="1">
      <alignment horizontal="left"/>
      <protection locked="0"/>
    </xf>
    <xf numFmtId="0" fontId="7" fillId="2" borderId="0" xfId="1" applyFont="1" applyFill="1" applyAlignment="1">
      <alignment horizontal="left"/>
    </xf>
    <xf numFmtId="167" fontId="3" fillId="2" borderId="0" xfId="1" applyNumberFormat="1" applyFont="1" applyFill="1"/>
    <xf numFmtId="164" fontId="7" fillId="2" borderId="17" xfId="1" quotePrefix="1" applyNumberFormat="1" applyFont="1" applyFill="1" applyBorder="1" applyAlignment="1" applyProtection="1">
      <alignment horizontal="center"/>
      <protection locked="0"/>
    </xf>
    <xf numFmtId="164" fontId="7" fillId="2" borderId="0" xfId="1" quotePrefix="1" applyNumberFormat="1" applyFont="1" applyFill="1" applyAlignment="1" applyProtection="1">
      <alignment horizontal="center"/>
      <protection locked="0"/>
    </xf>
    <xf numFmtId="0" fontId="3" fillId="2" borderId="0" xfId="1" applyFont="1" applyFill="1" applyAlignment="1">
      <alignment horizontal="center"/>
    </xf>
    <xf numFmtId="0" fontId="13" fillId="2" borderId="0" xfId="1" applyFont="1" applyFill="1"/>
    <xf numFmtId="168" fontId="8" fillId="2" borderId="0" xfId="1" applyNumberFormat="1" applyFont="1" applyFill="1"/>
    <xf numFmtId="164" fontId="3" fillId="2" borderId="0" xfId="1" applyNumberFormat="1" applyFont="1" applyFill="1"/>
    <xf numFmtId="49" fontId="3" fillId="2" borderId="19" xfId="1" applyNumberFormat="1" applyFont="1" applyFill="1" applyBorder="1"/>
    <xf numFmtId="49" fontId="3" fillId="2" borderId="20" xfId="1" applyNumberFormat="1" applyFont="1" applyFill="1" applyBorder="1"/>
    <xf numFmtId="0" fontId="2" fillId="3" borderId="0" xfId="1" applyFont="1" applyFill="1"/>
    <xf numFmtId="0" fontId="3" fillId="3" borderId="0" xfId="1" applyFont="1" applyFill="1"/>
    <xf numFmtId="0" fontId="1" fillId="0" borderId="0" xfId="1"/>
    <xf numFmtId="0" fontId="7" fillId="0" borderId="0" xfId="1" applyFont="1"/>
    <xf numFmtId="0" fontId="3" fillId="0" borderId="0" xfId="1" applyFont="1"/>
    <xf numFmtId="0" fontId="12" fillId="3" borderId="0" xfId="1" applyFont="1" applyFill="1"/>
    <xf numFmtId="0" fontId="17" fillId="3" borderId="24" xfId="1" applyFont="1" applyFill="1" applyBorder="1" applyAlignment="1">
      <alignment horizontal="left"/>
    </xf>
    <xf numFmtId="0" fontId="17" fillId="3" borderId="26" xfId="1" applyFont="1" applyFill="1" applyBorder="1" applyAlignment="1">
      <alignment horizontal="left"/>
    </xf>
    <xf numFmtId="0" fontId="11" fillId="3" borderId="0" xfId="1" applyFont="1" applyFill="1" applyAlignment="1">
      <alignment horizontal="right"/>
    </xf>
    <xf numFmtId="17" fontId="7" fillId="0" borderId="13" xfId="1" applyNumberFormat="1" applyFont="1" applyBorder="1"/>
    <xf numFmtId="17" fontId="7" fillId="0" borderId="0" xfId="1" applyNumberFormat="1" applyFont="1"/>
    <xf numFmtId="0" fontId="18" fillId="3" borderId="0" xfId="2" applyFill="1" applyBorder="1" applyAlignment="1" applyProtection="1">
      <alignment horizontal="center"/>
    </xf>
    <xf numFmtId="0" fontId="19" fillId="3" borderId="0" xfId="2" applyFont="1" applyFill="1" applyBorder="1" applyAlignment="1" applyProtection="1">
      <alignment horizontal="center"/>
    </xf>
    <xf numFmtId="0" fontId="20" fillId="2" borderId="0" xfId="1" applyFont="1" applyFill="1" applyAlignment="1">
      <alignment horizontal="center" vertical="center" wrapText="1" shrinkToFit="1"/>
    </xf>
    <xf numFmtId="4" fontId="21" fillId="2" borderId="0" xfId="1" applyNumberFormat="1" applyFont="1" applyFill="1" applyAlignment="1">
      <alignment horizontal="center"/>
    </xf>
    <xf numFmtId="0" fontId="19" fillId="3" borderId="0" xfId="2" applyFont="1" applyFill="1" applyBorder="1" applyAlignment="1" applyProtection="1">
      <alignment horizontal="left"/>
    </xf>
    <xf numFmtId="0" fontId="11" fillId="2" borderId="0" xfId="1" applyFont="1" applyFill="1" applyAlignment="1">
      <alignment horizontal="right"/>
    </xf>
    <xf numFmtId="0" fontId="11" fillId="2" borderId="28" xfId="1" applyFont="1" applyFill="1" applyBorder="1" applyAlignment="1">
      <alignment horizontal="right"/>
    </xf>
    <xf numFmtId="0" fontId="22" fillId="3" borderId="16" xfId="1" applyFont="1" applyFill="1" applyBorder="1"/>
    <xf numFmtId="169" fontId="23" fillId="2" borderId="19" xfId="1" applyNumberFormat="1" applyFont="1" applyFill="1" applyBorder="1" applyAlignment="1">
      <alignment horizontal="center"/>
    </xf>
    <xf numFmtId="0" fontId="13" fillId="0" borderId="0" xfId="1" applyFont="1"/>
    <xf numFmtId="0" fontId="22" fillId="0" borderId="5" xfId="1" applyFont="1" applyBorder="1" applyAlignment="1">
      <alignment horizontal="center" vertical="center"/>
    </xf>
    <xf numFmtId="20" fontId="22" fillId="0" borderId="4" xfId="1" applyNumberFormat="1" applyFont="1" applyBorder="1" applyAlignment="1" applyProtection="1">
      <alignment horizontal="center" vertical="center"/>
      <protection locked="0"/>
    </xf>
    <xf numFmtId="20" fontId="24" fillId="0" borderId="30" xfId="1" applyNumberFormat="1" applyFont="1" applyBorder="1"/>
    <xf numFmtId="0" fontId="22" fillId="0" borderId="31" xfId="1" applyFont="1" applyBorder="1" applyAlignment="1">
      <alignment horizontal="center" vertical="center"/>
    </xf>
    <xf numFmtId="20" fontId="24" fillId="3" borderId="32" xfId="1" applyNumberFormat="1" applyFont="1" applyFill="1" applyBorder="1"/>
    <xf numFmtId="0" fontId="22" fillId="3" borderId="11" xfId="1" applyFont="1" applyFill="1" applyBorder="1" applyAlignment="1">
      <alignment horizontal="center" vertical="center"/>
    </xf>
    <xf numFmtId="0" fontId="22" fillId="0" borderId="18" xfId="1" applyFont="1" applyBorder="1" applyAlignment="1">
      <alignment horizontal="center" vertical="center"/>
    </xf>
    <xf numFmtId="20" fontId="22" fillId="0" borderId="19" xfId="1" applyNumberFormat="1" applyFont="1" applyBorder="1" applyAlignment="1" applyProtection="1">
      <alignment horizontal="center" vertical="center"/>
      <protection locked="0"/>
    </xf>
    <xf numFmtId="20" fontId="24" fillId="0" borderId="33" xfId="1" applyNumberFormat="1" applyFont="1" applyBorder="1"/>
    <xf numFmtId="0" fontId="22" fillId="0" borderId="34" xfId="1" applyFont="1" applyBorder="1" applyAlignment="1">
      <alignment horizontal="center" vertical="center"/>
    </xf>
    <xf numFmtId="20" fontId="24" fillId="0" borderId="35" xfId="1" applyNumberFormat="1" applyFont="1" applyBorder="1"/>
    <xf numFmtId="0" fontId="22" fillId="0" borderId="11" xfId="1" applyFont="1" applyBorder="1" applyAlignment="1">
      <alignment horizontal="center" vertical="center"/>
    </xf>
    <xf numFmtId="20" fontId="25" fillId="0" borderId="4" xfId="1" applyNumberFormat="1" applyFont="1" applyBorder="1" applyAlignment="1" applyProtection="1">
      <alignment horizontal="center" vertical="center"/>
      <protection locked="0"/>
    </xf>
    <xf numFmtId="0" fontId="22" fillId="0" borderId="36" xfId="1" applyFont="1" applyBorder="1" applyAlignment="1">
      <alignment horizontal="center" vertical="center"/>
    </xf>
    <xf numFmtId="20" fontId="24" fillId="0" borderId="37" xfId="1" applyNumberFormat="1" applyFont="1" applyBorder="1"/>
    <xf numFmtId="0" fontId="24" fillId="3" borderId="22" xfId="1" applyFont="1" applyFill="1" applyBorder="1"/>
    <xf numFmtId="0" fontId="26" fillId="3" borderId="22" xfId="1" applyFont="1" applyFill="1" applyBorder="1"/>
    <xf numFmtId="0" fontId="27" fillId="3" borderId="22" xfId="1" applyFont="1" applyFill="1" applyBorder="1" applyAlignment="1">
      <alignment horizontal="center"/>
    </xf>
    <xf numFmtId="0" fontId="28" fillId="3" borderId="0" xfId="1" applyFont="1" applyFill="1"/>
    <xf numFmtId="0" fontId="29" fillId="0" borderId="0" xfId="1" applyFont="1" applyAlignment="1">
      <alignment horizontal="right"/>
    </xf>
    <xf numFmtId="170" fontId="24" fillId="0" borderId="35" xfId="1" applyNumberFormat="1" applyFont="1" applyBorder="1"/>
    <xf numFmtId="0" fontId="24" fillId="3" borderId="28" xfId="1" applyFont="1" applyFill="1" applyBorder="1"/>
    <xf numFmtId="0" fontId="24" fillId="3" borderId="0" xfId="1" applyFont="1" applyFill="1"/>
    <xf numFmtId="0" fontId="24" fillId="3" borderId="21" xfId="1" applyFont="1" applyFill="1" applyBorder="1"/>
    <xf numFmtId="0" fontId="24" fillId="3" borderId="1" xfId="1" applyFont="1" applyFill="1" applyBorder="1"/>
    <xf numFmtId="0" fontId="28" fillId="0" borderId="0" xfId="1" applyFont="1"/>
    <xf numFmtId="0" fontId="24" fillId="3" borderId="3" xfId="1" applyFont="1" applyFill="1" applyBorder="1"/>
    <xf numFmtId="0" fontId="28" fillId="3" borderId="0" xfId="1" applyFont="1" applyFill="1" applyAlignment="1">
      <alignment horizontal="left"/>
    </xf>
    <xf numFmtId="0" fontId="24" fillId="0" borderId="41" xfId="1" applyFont="1" applyBorder="1"/>
    <xf numFmtId="0" fontId="31" fillId="3" borderId="0" xfId="1" applyFont="1" applyFill="1"/>
    <xf numFmtId="0" fontId="31" fillId="3" borderId="0" xfId="1" applyFont="1" applyFill="1" applyAlignment="1">
      <alignment horizontal="right"/>
    </xf>
    <xf numFmtId="170" fontId="32" fillId="0" borderId="35" xfId="1" applyNumberFormat="1" applyFont="1" applyBorder="1"/>
    <xf numFmtId="0" fontId="28" fillId="3" borderId="0" xfId="1" applyFont="1" applyFill="1" applyAlignment="1">
      <alignment horizontal="center"/>
    </xf>
    <xf numFmtId="14" fontId="28" fillId="3" borderId="0" xfId="1" applyNumberFormat="1" applyFont="1" applyFill="1" applyAlignment="1">
      <alignment shrinkToFit="1"/>
    </xf>
    <xf numFmtId="0" fontId="24" fillId="0" borderId="42" xfId="1" applyFont="1" applyBorder="1"/>
    <xf numFmtId="0" fontId="29" fillId="0" borderId="0" xfId="1" quotePrefix="1" applyFont="1" applyAlignment="1">
      <alignment horizontal="right"/>
    </xf>
    <xf numFmtId="171" fontId="32" fillId="0" borderId="37" xfId="1" applyNumberFormat="1" applyFont="1" applyBorder="1" applyAlignment="1">
      <alignment horizontal="right" vertical="center"/>
    </xf>
    <xf numFmtId="0" fontId="24" fillId="3" borderId="0" xfId="1" applyFont="1" applyFill="1" applyAlignment="1">
      <alignment horizontal="left"/>
    </xf>
    <xf numFmtId="0" fontId="24" fillId="3" borderId="0" xfId="1" applyFont="1" applyFill="1" applyAlignment="1">
      <alignment horizontal="center"/>
    </xf>
    <xf numFmtId="0" fontId="24" fillId="3" borderId="1" xfId="1" applyFont="1" applyFill="1" applyBorder="1" applyAlignment="1">
      <alignment horizontal="center"/>
    </xf>
    <xf numFmtId="0" fontId="24" fillId="0" borderId="0" xfId="1" applyFont="1"/>
    <xf numFmtId="0" fontId="33" fillId="3" borderId="0" xfId="1" applyFont="1" applyFill="1"/>
    <xf numFmtId="0" fontId="33" fillId="3" borderId="1" xfId="1" applyFont="1" applyFill="1" applyBorder="1"/>
    <xf numFmtId="0" fontId="34" fillId="0" borderId="27" xfId="1" applyFont="1" applyBorder="1" applyAlignment="1">
      <alignment horizontal="right"/>
    </xf>
    <xf numFmtId="0" fontId="34" fillId="0" borderId="28" xfId="1" applyFont="1" applyBorder="1" applyAlignment="1">
      <alignment horizontal="left"/>
    </xf>
    <xf numFmtId="0" fontId="34" fillId="0" borderId="28" xfId="1" applyFont="1" applyBorder="1"/>
    <xf numFmtId="0" fontId="34" fillId="0" borderId="28" xfId="1" applyFont="1" applyBorder="1" applyAlignment="1">
      <alignment horizontal="center"/>
    </xf>
    <xf numFmtId="0" fontId="24" fillId="3" borderId="28" xfId="1" applyFont="1" applyFill="1" applyBorder="1" applyAlignment="1">
      <alignment horizontal="center"/>
    </xf>
    <xf numFmtId="0" fontId="35" fillId="3" borderId="28" xfId="1" applyFont="1" applyFill="1" applyBorder="1"/>
    <xf numFmtId="0" fontId="35" fillId="3" borderId="28" xfId="1" applyFont="1" applyFill="1" applyBorder="1" applyAlignment="1">
      <alignment horizontal="center"/>
    </xf>
    <xf numFmtId="0" fontId="28" fillId="3" borderId="28" xfId="1" applyFont="1" applyFill="1" applyBorder="1" applyAlignment="1">
      <alignment horizontal="left"/>
    </xf>
    <xf numFmtId="0" fontId="33" fillId="3" borderId="43" xfId="1" applyFont="1" applyFill="1" applyBorder="1"/>
    <xf numFmtId="0" fontId="3" fillId="0" borderId="0" xfId="1" applyFont="1" applyAlignment="1">
      <alignment horizontal="center"/>
    </xf>
    <xf numFmtId="0" fontId="10" fillId="0" borderId="0" xfId="1" applyFont="1"/>
    <xf numFmtId="0" fontId="11" fillId="2" borderId="0" xfId="1" applyFont="1" applyFill="1" applyAlignment="1">
      <alignment horizontal="right"/>
    </xf>
    <xf numFmtId="0" fontId="11" fillId="3" borderId="0" xfId="1" applyFont="1" applyFill="1" applyAlignment="1">
      <alignment horizontal="right"/>
    </xf>
    <xf numFmtId="0" fontId="17" fillId="3" borderId="24" xfId="1" applyFont="1" applyFill="1" applyBorder="1" applyAlignment="1">
      <alignment horizontal="left"/>
    </xf>
    <xf numFmtId="0" fontId="17" fillId="3" borderId="26" xfId="1" applyFont="1" applyFill="1" applyBorder="1" applyAlignment="1">
      <alignment horizontal="left"/>
    </xf>
    <xf numFmtId="0" fontId="19" fillId="3" borderId="0" xfId="2" applyFont="1" applyFill="1" applyBorder="1" applyAlignment="1" applyProtection="1">
      <alignment horizontal="center"/>
    </xf>
    <xf numFmtId="0" fontId="9" fillId="2" borderId="0" xfId="1" applyFont="1" applyFill="1" applyAlignment="1">
      <alignment horizontal="right"/>
    </xf>
    <xf numFmtId="0" fontId="7" fillId="2" borderId="13" xfId="1" applyFont="1" applyFill="1" applyBorder="1" applyAlignment="1">
      <alignment horizontal="left"/>
    </xf>
    <xf numFmtId="0" fontId="7" fillId="2" borderId="0" xfId="1" applyFont="1" applyFill="1" applyAlignment="1">
      <alignment horizontal="left"/>
    </xf>
    <xf numFmtId="0" fontId="7" fillId="2" borderId="14" xfId="1" applyFont="1" applyFill="1" applyBorder="1" applyAlignment="1">
      <alignment horizontal="left"/>
    </xf>
    <xf numFmtId="168" fontId="7" fillId="2" borderId="15" xfId="1" applyNumberFormat="1" applyFont="1" applyFill="1" applyBorder="1" applyAlignment="1" applyProtection="1">
      <alignment horizontal="left"/>
      <protection locked="0"/>
    </xf>
    <xf numFmtId="168" fontId="7" fillId="2" borderId="16" xfId="1" applyNumberFormat="1" applyFont="1" applyFill="1" applyBorder="1" applyAlignment="1" applyProtection="1">
      <alignment horizontal="left"/>
      <protection locked="0"/>
    </xf>
    <xf numFmtId="0" fontId="7" fillId="2" borderId="13" xfId="1" applyFont="1" applyFill="1" applyBorder="1" applyAlignment="1" applyProtection="1">
      <alignment horizontal="left"/>
      <protection locked="0"/>
    </xf>
    <xf numFmtId="0" fontId="7" fillId="2" borderId="0" xfId="1" applyFont="1" applyFill="1" applyAlignment="1" applyProtection="1">
      <alignment horizontal="left"/>
      <protection locked="0"/>
    </xf>
    <xf numFmtId="0" fontId="7" fillId="2" borderId="14" xfId="1" applyFont="1" applyFill="1" applyBorder="1" applyAlignment="1" applyProtection="1">
      <alignment horizontal="left"/>
      <protection locked="0"/>
    </xf>
    <xf numFmtId="0" fontId="11" fillId="2" borderId="0" xfId="1" applyFont="1" applyFill="1" applyAlignment="1">
      <alignment horizontal="right"/>
    </xf>
    <xf numFmtId="49" fontId="7" fillId="2" borderId="13" xfId="1" applyNumberFormat="1" applyFont="1" applyFill="1" applyBorder="1" applyAlignment="1" applyProtection="1">
      <alignment horizontal="left"/>
      <protection locked="0"/>
    </xf>
    <xf numFmtId="49" fontId="7" fillId="2" borderId="0" xfId="1" applyNumberFormat="1" applyFont="1" applyFill="1" applyAlignment="1" applyProtection="1">
      <alignment horizontal="left"/>
      <protection locked="0"/>
    </xf>
    <xf numFmtId="49" fontId="7" fillId="2" borderId="14" xfId="1" applyNumberFormat="1" applyFont="1" applyFill="1" applyBorder="1" applyAlignment="1" applyProtection="1">
      <alignment horizontal="left"/>
      <protection locked="0"/>
    </xf>
    <xf numFmtId="0" fontId="6" fillId="2" borderId="0" xfId="1" applyFont="1" applyFill="1" applyAlignment="1">
      <alignment horizontal="right"/>
    </xf>
    <xf numFmtId="164" fontId="7" fillId="2" borderId="8" xfId="1" applyNumberFormat="1" applyFont="1" applyFill="1" applyBorder="1" applyAlignment="1" applyProtection="1">
      <alignment horizontal="left"/>
      <protection locked="0"/>
    </xf>
    <xf numFmtId="164" fontId="7" fillId="2" borderId="9" xfId="1" applyNumberFormat="1" applyFont="1" applyFill="1" applyBorder="1" applyAlignment="1" applyProtection="1">
      <alignment horizontal="left"/>
      <protection locked="0"/>
    </xf>
    <xf numFmtId="164" fontId="7" fillId="2" borderId="10" xfId="1" applyNumberFormat="1" applyFont="1" applyFill="1" applyBorder="1" applyAlignment="1" applyProtection="1">
      <alignment horizontal="left"/>
      <protection locked="0"/>
    </xf>
    <xf numFmtId="0" fontId="7" fillId="2" borderId="8" xfId="1" applyFont="1" applyFill="1" applyBorder="1" applyAlignment="1">
      <alignment horizontal="center"/>
    </xf>
    <xf numFmtId="0" fontId="7" fillId="2" borderId="9" xfId="1" applyFont="1" applyFill="1" applyBorder="1" applyAlignment="1">
      <alignment horizontal="center"/>
    </xf>
    <xf numFmtId="0" fontId="7" fillId="2" borderId="10" xfId="1" applyFont="1" applyFill="1" applyBorder="1" applyAlignment="1">
      <alignment horizontal="center"/>
    </xf>
    <xf numFmtId="165" fontId="7" fillId="2" borderId="15" xfId="1" applyNumberFormat="1" applyFont="1" applyFill="1" applyBorder="1" applyAlignment="1">
      <alignment horizontal="center" vertical="center"/>
    </xf>
    <xf numFmtId="165" fontId="7" fillId="2" borderId="16" xfId="1" applyNumberFormat="1" applyFont="1" applyFill="1" applyBorder="1" applyAlignment="1">
      <alignment horizontal="center" vertical="center"/>
    </xf>
    <xf numFmtId="165" fontId="7" fillId="2" borderId="17" xfId="1" applyNumberFormat="1" applyFont="1" applyFill="1" applyBorder="1" applyAlignment="1">
      <alignment horizontal="center" vertical="center"/>
    </xf>
    <xf numFmtId="4" fontId="21" fillId="4" borderId="25" xfId="1" applyNumberFormat="1" applyFont="1" applyFill="1" applyBorder="1" applyAlignment="1">
      <alignment horizontal="center"/>
    </xf>
    <xf numFmtId="4" fontId="21" fillId="4" borderId="26" xfId="1" applyNumberFormat="1" applyFont="1" applyFill="1" applyBorder="1" applyAlignment="1">
      <alignment horizontal="center"/>
    </xf>
    <xf numFmtId="0" fontId="24" fillId="3" borderId="38" xfId="1" applyFont="1" applyFill="1" applyBorder="1"/>
    <xf numFmtId="0" fontId="24" fillId="3" borderId="39" xfId="1" applyFont="1" applyFill="1" applyBorder="1"/>
    <xf numFmtId="0" fontId="24" fillId="3" borderId="40" xfId="1" applyFont="1" applyFill="1" applyBorder="1"/>
    <xf numFmtId="0" fontId="30" fillId="3" borderId="24" xfId="1" applyFont="1" applyFill="1" applyBorder="1" applyProtection="1">
      <protection locked="0"/>
    </xf>
    <xf numFmtId="0" fontId="24" fillId="3" borderId="25" xfId="1" applyFont="1" applyFill="1" applyBorder="1" applyProtection="1">
      <protection locked="0"/>
    </xf>
    <xf numFmtId="0" fontId="24" fillId="3" borderId="26" xfId="1" applyFont="1" applyFill="1" applyBorder="1" applyProtection="1">
      <protection locked="0"/>
    </xf>
    <xf numFmtId="0" fontId="28" fillId="5" borderId="0" xfId="1" applyFont="1" applyFill="1" applyProtection="1">
      <protection locked="0"/>
    </xf>
    <xf numFmtId="0" fontId="19" fillId="3" borderId="13" xfId="2" applyFont="1" applyFill="1" applyBorder="1" applyAlignment="1" applyProtection="1">
      <alignment horizontal="center"/>
    </xf>
    <xf numFmtId="0" fontId="19" fillId="3" borderId="0" xfId="2" applyFont="1" applyFill="1" applyBorder="1" applyAlignment="1" applyProtection="1">
      <alignment horizontal="center"/>
    </xf>
    <xf numFmtId="0" fontId="19" fillId="3" borderId="14" xfId="2" applyFont="1" applyFill="1" applyBorder="1" applyAlignment="1" applyProtection="1">
      <alignment horizontal="center"/>
    </xf>
    <xf numFmtId="0" fontId="9" fillId="3" borderId="0" xfId="1" applyFont="1" applyFill="1" applyAlignment="1">
      <alignment horizontal="right"/>
    </xf>
    <xf numFmtId="168" fontId="7" fillId="0" borderId="15" xfId="1" applyNumberFormat="1" applyFont="1" applyBorder="1" applyAlignment="1">
      <alignment horizontal="left"/>
    </xf>
    <xf numFmtId="168" fontId="7" fillId="0" borderId="16" xfId="1" applyNumberFormat="1" applyFont="1" applyBorder="1" applyAlignment="1">
      <alignment horizontal="left"/>
    </xf>
    <xf numFmtId="164" fontId="7" fillId="0" borderId="16" xfId="1" quotePrefix="1" applyNumberFormat="1" applyFont="1" applyBorder="1" applyAlignment="1">
      <alignment horizontal="center"/>
    </xf>
    <xf numFmtId="164" fontId="7" fillId="0" borderId="17" xfId="1" quotePrefix="1" applyNumberFormat="1" applyFont="1" applyBorder="1" applyAlignment="1">
      <alignment horizontal="center"/>
    </xf>
    <xf numFmtId="0" fontId="20" fillId="4" borderId="8" xfId="1" applyFont="1" applyFill="1" applyBorder="1" applyAlignment="1">
      <alignment horizontal="center" vertical="center" wrapText="1" shrinkToFit="1"/>
    </xf>
    <xf numFmtId="0" fontId="20" fillId="4" borderId="9" xfId="1" applyFont="1" applyFill="1" applyBorder="1" applyAlignment="1">
      <alignment horizontal="center" vertical="center" wrapText="1" shrinkToFit="1"/>
    </xf>
    <xf numFmtId="0" fontId="20" fillId="4" borderId="10" xfId="1" applyFont="1" applyFill="1" applyBorder="1" applyAlignment="1">
      <alignment horizontal="center" vertical="center" wrapText="1" shrinkToFit="1"/>
    </xf>
    <xf numFmtId="0" fontId="20" fillId="4" borderId="15" xfId="1" applyFont="1" applyFill="1" applyBorder="1" applyAlignment="1">
      <alignment horizontal="center" vertical="center" wrapText="1" shrinkToFit="1"/>
    </xf>
    <xf numFmtId="0" fontId="20" fillId="4" borderId="16" xfId="1" applyFont="1" applyFill="1" applyBorder="1" applyAlignment="1">
      <alignment horizontal="center" vertical="center" wrapText="1" shrinkToFit="1"/>
    </xf>
    <xf numFmtId="0" fontId="20" fillId="4" borderId="17" xfId="1" applyFont="1" applyFill="1" applyBorder="1" applyAlignment="1">
      <alignment horizontal="center" vertical="center" wrapText="1" shrinkToFit="1"/>
    </xf>
    <xf numFmtId="0" fontId="18" fillId="3" borderId="15" xfId="2" applyFill="1" applyBorder="1" applyAlignment="1" applyProtection="1">
      <alignment horizontal="center"/>
    </xf>
    <xf numFmtId="0" fontId="19" fillId="3" borderId="16" xfId="2" applyFont="1" applyFill="1" applyBorder="1" applyAlignment="1" applyProtection="1">
      <alignment horizontal="center"/>
    </xf>
    <xf numFmtId="0" fontId="19" fillId="3" borderId="17" xfId="2" applyFont="1" applyFill="1" applyBorder="1" applyAlignment="1" applyProtection="1">
      <alignment horizontal="center"/>
    </xf>
    <xf numFmtId="49" fontId="7" fillId="0" borderId="13" xfId="1" applyNumberFormat="1" applyFont="1" applyBorder="1" applyAlignment="1" applyProtection="1">
      <alignment horizontal="left"/>
      <protection locked="0"/>
    </xf>
    <xf numFmtId="49" fontId="7" fillId="0" borderId="0" xfId="1" applyNumberFormat="1" applyFont="1" applyAlignment="1" applyProtection="1">
      <alignment horizontal="left"/>
      <protection locked="0"/>
    </xf>
    <xf numFmtId="49" fontId="7" fillId="0" borderId="14" xfId="1" applyNumberFormat="1" applyFont="1" applyBorder="1" applyAlignment="1" applyProtection="1">
      <alignment horizontal="left"/>
      <protection locked="0"/>
    </xf>
    <xf numFmtId="0" fontId="17" fillId="3" borderId="24" xfId="1" applyFont="1" applyFill="1" applyBorder="1" applyAlignment="1">
      <alignment horizontal="left"/>
    </xf>
    <xf numFmtId="0" fontId="17" fillId="3" borderId="26" xfId="1" applyFont="1" applyFill="1" applyBorder="1" applyAlignment="1">
      <alignment horizontal="left"/>
    </xf>
    <xf numFmtId="0" fontId="7" fillId="0" borderId="13" xfId="1" applyFont="1" applyBorder="1" applyAlignment="1">
      <alignment horizontal="left"/>
    </xf>
    <xf numFmtId="0" fontId="7" fillId="0" borderId="0" xfId="1" applyFont="1" applyAlignment="1">
      <alignment horizontal="left"/>
    </xf>
    <xf numFmtId="0" fontId="7" fillId="0" borderId="14" xfId="1" applyFont="1" applyBorder="1" applyAlignment="1">
      <alignment horizontal="left"/>
    </xf>
    <xf numFmtId="0" fontId="15" fillId="3" borderId="13" xfId="1" applyFont="1" applyFill="1" applyBorder="1" applyAlignment="1">
      <alignment horizontal="center"/>
    </xf>
    <xf numFmtId="0" fontId="15" fillId="3" borderId="0" xfId="1" applyFont="1" applyFill="1" applyAlignment="1">
      <alignment horizontal="center"/>
    </xf>
    <xf numFmtId="0" fontId="15" fillId="3" borderId="14" xfId="1" applyFont="1" applyFill="1" applyBorder="1" applyAlignment="1">
      <alignment horizontal="center"/>
    </xf>
    <xf numFmtId="165" fontId="7" fillId="0" borderId="15" xfId="1" applyNumberFormat="1" applyFont="1" applyBorder="1" applyAlignment="1">
      <alignment horizontal="center" vertical="center"/>
    </xf>
    <xf numFmtId="165" fontId="7" fillId="0" borderId="16" xfId="1" applyNumberFormat="1" applyFont="1" applyBorder="1" applyAlignment="1">
      <alignment horizontal="center" vertical="center"/>
    </xf>
    <xf numFmtId="165" fontId="7" fillId="0" borderId="17" xfId="1" applyNumberFormat="1" applyFont="1" applyBorder="1" applyAlignment="1">
      <alignment horizontal="center" vertical="center"/>
    </xf>
    <xf numFmtId="0" fontId="16" fillId="3" borderId="13" xfId="1" applyFont="1" applyFill="1" applyBorder="1" applyAlignment="1">
      <alignment horizontal="left"/>
    </xf>
    <xf numFmtId="0" fontId="16" fillId="3" borderId="0" xfId="1" applyFont="1" applyFill="1" applyAlignment="1">
      <alignment horizontal="left"/>
    </xf>
    <xf numFmtId="0" fontId="16" fillId="3" borderId="14" xfId="1" applyFont="1" applyFill="1" applyBorder="1" applyAlignment="1">
      <alignment horizontal="left"/>
    </xf>
    <xf numFmtId="0" fontId="11" fillId="3" borderId="0" xfId="1" applyFont="1" applyFill="1" applyAlignment="1">
      <alignment horizontal="right"/>
    </xf>
    <xf numFmtId="0" fontId="17" fillId="3" borderId="29" xfId="1" applyFont="1" applyFill="1" applyBorder="1" applyAlignment="1">
      <alignment horizontal="left"/>
    </xf>
    <xf numFmtId="0" fontId="15" fillId="3" borderId="13" xfId="1" applyFont="1" applyFill="1" applyBorder="1" applyAlignment="1">
      <alignment horizontal="left"/>
    </xf>
    <xf numFmtId="0" fontId="15" fillId="3" borderId="0" xfId="1" applyFont="1" applyFill="1" applyAlignment="1">
      <alignment horizontal="left"/>
    </xf>
    <xf numFmtId="0" fontId="15" fillId="3" borderId="14" xfId="1" applyFont="1" applyFill="1" applyBorder="1" applyAlignment="1">
      <alignment horizontal="left"/>
    </xf>
    <xf numFmtId="0" fontId="9" fillId="0" borderId="0" xfId="1" applyFont="1" applyAlignment="1">
      <alignment horizontal="right"/>
    </xf>
    <xf numFmtId="0" fontId="7" fillId="0" borderId="8" xfId="1" applyFont="1" applyBorder="1" applyAlignment="1">
      <alignment horizontal="left"/>
    </xf>
    <xf numFmtId="0" fontId="7" fillId="0" borderId="9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3" borderId="8" xfId="1" applyFont="1" applyFill="1" applyBorder="1" applyAlignment="1">
      <alignment horizontal="center"/>
    </xf>
    <xf numFmtId="0" fontId="7" fillId="3" borderId="9" xfId="1" applyFont="1" applyFill="1" applyBorder="1" applyAlignment="1">
      <alignment horizontal="center"/>
    </xf>
    <xf numFmtId="0" fontId="7" fillId="3" borderId="10" xfId="1" applyFont="1" applyFill="1" applyBorder="1" applyAlignment="1">
      <alignment horizontal="center"/>
    </xf>
    <xf numFmtId="0" fontId="14" fillId="3" borderId="8" xfId="1" applyFont="1" applyFill="1" applyBorder="1" applyAlignment="1">
      <alignment horizontal="left"/>
    </xf>
    <xf numFmtId="0" fontId="14" fillId="3" borderId="9" xfId="1" applyFont="1" applyFill="1" applyBorder="1" applyAlignment="1">
      <alignment horizontal="left"/>
    </xf>
    <xf numFmtId="0" fontId="14" fillId="3" borderId="10" xfId="1" applyFont="1" applyFill="1" applyBorder="1" applyAlignment="1">
      <alignment horizontal="left"/>
    </xf>
    <xf numFmtId="0" fontId="11" fillId="3" borderId="21" xfId="1" applyFont="1" applyFill="1" applyBorder="1" applyAlignment="1">
      <alignment horizontal="center" vertical="center" wrapText="1" shrinkToFit="1"/>
    </xf>
    <xf numFmtId="0" fontId="11" fillId="3" borderId="22" xfId="1" applyFont="1" applyFill="1" applyBorder="1" applyAlignment="1">
      <alignment horizontal="center" vertical="center" wrapText="1" shrinkToFit="1"/>
    </xf>
    <xf numFmtId="0" fontId="11" fillId="3" borderId="23" xfId="1" applyFont="1" applyFill="1" applyBorder="1" applyAlignment="1">
      <alignment horizontal="center" vertical="center" wrapText="1" shrinkToFit="1"/>
    </xf>
    <xf numFmtId="0" fontId="11" fillId="3" borderId="27" xfId="1" applyFont="1" applyFill="1" applyBorder="1" applyAlignment="1">
      <alignment horizontal="center" vertical="center" wrapText="1" shrinkToFit="1"/>
    </xf>
    <xf numFmtId="0" fontId="11" fillId="3" borderId="28" xfId="1" applyFont="1" applyFill="1" applyBorder="1" applyAlignment="1">
      <alignment horizontal="center" vertical="center" wrapText="1" shrinkToFit="1"/>
    </xf>
    <xf numFmtId="0" fontId="11" fillId="3" borderId="0" xfId="1" applyFont="1" applyFill="1" applyAlignment="1">
      <alignment horizontal="center" vertical="center" wrapText="1" shrinkToFit="1"/>
    </xf>
    <xf numFmtId="0" fontId="11" fillId="3" borderId="1" xfId="1" applyFont="1" applyFill="1" applyBorder="1" applyAlignment="1">
      <alignment horizontal="center" vertical="center" wrapText="1" shrinkToFit="1"/>
    </xf>
    <xf numFmtId="0" fontId="6" fillId="3" borderId="0" xfId="1" applyFont="1" applyFill="1" applyAlignment="1">
      <alignment horizontal="right"/>
    </xf>
    <xf numFmtId="164" fontId="7" fillId="0" borderId="24" xfId="1" applyNumberFormat="1" applyFont="1" applyBorder="1" applyAlignment="1">
      <alignment horizontal="left"/>
    </xf>
    <xf numFmtId="164" fontId="7" fillId="0" borderId="25" xfId="1" applyNumberFormat="1" applyFont="1" applyBorder="1" applyAlignment="1">
      <alignment horizontal="left"/>
    </xf>
    <xf numFmtId="164" fontId="7" fillId="0" borderId="26" xfId="1" applyNumberFormat="1" applyFont="1" applyBorder="1" applyAlignment="1">
      <alignment horizontal="left"/>
    </xf>
  </cellXfs>
  <cellStyles count="3">
    <cellStyle name="Lien hypertexte 2" xfId="2" xr:uid="{582EC14E-378D-47F6-A94E-E749AA853C09}"/>
    <cellStyle name="Normal" xfId="0" builtinId="0"/>
    <cellStyle name="Normal 2" xfId="1" xr:uid="{37811CD1-5A6D-4966-B6E9-629790DDAB5D}"/>
  </cellStyles>
  <dxfs count="49">
    <dxf>
      <fill>
        <patternFill>
          <bgColor theme="7" tint="0.59996337778862885"/>
        </patternFill>
      </fill>
    </dxf>
    <dxf>
      <fill>
        <patternFill patternType="lightUp">
          <bgColor theme="0" tint="-4.9989318521683403E-2"/>
        </patternFill>
      </fill>
    </dxf>
    <dxf>
      <fill>
        <patternFill>
          <bgColor indexed="19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/>
        </patternFill>
      </fill>
    </dxf>
    <dxf>
      <numFmt numFmtId="172" formatCode="\ "/>
      <fill>
        <patternFill patternType="darkUp">
          <bgColor theme="0"/>
        </patternFill>
      </fill>
    </dxf>
    <dxf>
      <fill>
        <patternFill>
          <bgColor theme="7" tint="0.59996337778862885"/>
        </patternFill>
      </fill>
    </dxf>
    <dxf>
      <fill>
        <patternFill patternType="lightUp">
          <bgColor theme="0" tint="-4.9989318521683403E-2"/>
        </patternFill>
      </fill>
    </dxf>
    <dxf>
      <fill>
        <patternFill>
          <bgColor indexed="19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/>
        </patternFill>
      </fill>
    </dxf>
    <dxf>
      <numFmt numFmtId="172" formatCode="\ "/>
      <fill>
        <patternFill patternType="darkUp">
          <bgColor theme="0"/>
        </patternFill>
      </fill>
    </dxf>
    <dxf>
      <fill>
        <patternFill>
          <bgColor theme="7" tint="0.59996337778862885"/>
        </patternFill>
      </fill>
    </dxf>
    <dxf>
      <fill>
        <patternFill patternType="lightUp">
          <bgColor theme="0" tint="-4.9989318521683403E-2"/>
        </patternFill>
      </fill>
    </dxf>
    <dxf>
      <fill>
        <patternFill>
          <bgColor indexed="19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/>
        </patternFill>
      </fill>
    </dxf>
    <dxf>
      <numFmt numFmtId="172" formatCode="\ "/>
      <fill>
        <patternFill patternType="darkUp"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>
          <fgColor indexed="64"/>
          <bgColor theme="0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h&quot;h&quot;mm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30" formatCode="@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mmmm"/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mmmm"/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fill>
        <patternFill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3" Type="http://schemas.openxmlformats.org/officeDocument/2006/relationships/image" Target="../media/image7.emf"/><Relationship Id="rId7" Type="http://schemas.openxmlformats.org/officeDocument/2006/relationships/image" Target="../media/image11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6" Type="http://schemas.openxmlformats.org/officeDocument/2006/relationships/image" Target="../media/image10.emf"/><Relationship Id="rId5" Type="http://schemas.openxmlformats.org/officeDocument/2006/relationships/image" Target="../media/image9.emf"/><Relationship Id="rId4" Type="http://schemas.openxmlformats.org/officeDocument/2006/relationships/image" Target="../media/image8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13.emf"/><Relationship Id="rId3" Type="http://schemas.openxmlformats.org/officeDocument/2006/relationships/image" Target="../media/image18.emf"/><Relationship Id="rId7" Type="http://schemas.openxmlformats.org/officeDocument/2006/relationships/image" Target="../media/image14.emf"/><Relationship Id="rId2" Type="http://schemas.openxmlformats.org/officeDocument/2006/relationships/image" Target="../media/image19.emf"/><Relationship Id="rId1" Type="http://schemas.openxmlformats.org/officeDocument/2006/relationships/image" Target="../media/image20.emf"/><Relationship Id="rId6" Type="http://schemas.openxmlformats.org/officeDocument/2006/relationships/image" Target="../media/image15.emf"/><Relationship Id="rId5" Type="http://schemas.openxmlformats.org/officeDocument/2006/relationships/image" Target="../media/image16.emf"/><Relationship Id="rId4" Type="http://schemas.openxmlformats.org/officeDocument/2006/relationships/image" Target="../media/image17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21.emf"/><Relationship Id="rId3" Type="http://schemas.openxmlformats.org/officeDocument/2006/relationships/image" Target="../media/image26.emf"/><Relationship Id="rId7" Type="http://schemas.openxmlformats.org/officeDocument/2006/relationships/image" Target="../media/image22.emf"/><Relationship Id="rId2" Type="http://schemas.openxmlformats.org/officeDocument/2006/relationships/image" Target="../media/image27.emf"/><Relationship Id="rId1" Type="http://schemas.openxmlformats.org/officeDocument/2006/relationships/image" Target="../media/image28.emf"/><Relationship Id="rId6" Type="http://schemas.openxmlformats.org/officeDocument/2006/relationships/image" Target="../media/image23.emf"/><Relationship Id="rId5" Type="http://schemas.openxmlformats.org/officeDocument/2006/relationships/image" Target="../media/image24.emf"/><Relationship Id="rId4" Type="http://schemas.openxmlformats.org/officeDocument/2006/relationships/image" Target="../media/image2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412750</xdr:colOff>
          <xdr:row>8</xdr:row>
          <xdr:rowOff>69850</xdr:rowOff>
        </xdr:from>
        <xdr:to>
          <xdr:col>21</xdr:col>
          <xdr:colOff>0</xdr:colOff>
          <xdr:row>10</xdr:row>
          <xdr:rowOff>146050</xdr:rowOff>
        </xdr:to>
        <xdr:sp macro="" textlink="">
          <xdr:nvSpPr>
            <xdr:cNvPr id="1025" name="Create_new_age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406400</xdr:colOff>
          <xdr:row>3</xdr:row>
          <xdr:rowOff>44450</xdr:rowOff>
        </xdr:from>
        <xdr:to>
          <xdr:col>26</xdr:col>
          <xdr:colOff>25400</xdr:colOff>
          <xdr:row>6</xdr:row>
          <xdr:rowOff>63500</xdr:rowOff>
        </xdr:to>
        <xdr:sp macro="" textlink="">
          <xdr:nvSpPr>
            <xdr:cNvPr id="1026" name="Update_dat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406400</xdr:colOff>
          <xdr:row>6</xdr:row>
          <xdr:rowOff>158750</xdr:rowOff>
        </xdr:from>
        <xdr:to>
          <xdr:col>25</xdr:col>
          <xdr:colOff>279400</xdr:colOff>
          <xdr:row>9</xdr:row>
          <xdr:rowOff>12700</xdr:rowOff>
        </xdr:to>
        <xdr:sp macro="" textlink="">
          <xdr:nvSpPr>
            <xdr:cNvPr id="1027" name="lock_model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406400</xdr:colOff>
          <xdr:row>9</xdr:row>
          <xdr:rowOff>57150</xdr:rowOff>
        </xdr:from>
        <xdr:to>
          <xdr:col>25</xdr:col>
          <xdr:colOff>279400</xdr:colOff>
          <xdr:row>11</xdr:row>
          <xdr:rowOff>107950</xdr:rowOff>
        </xdr:to>
        <xdr:sp macro="" textlink="">
          <xdr:nvSpPr>
            <xdr:cNvPr id="1028" name="Unlock_model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393700</xdr:colOff>
          <xdr:row>9</xdr:row>
          <xdr:rowOff>57150</xdr:rowOff>
        </xdr:from>
        <xdr:to>
          <xdr:col>4</xdr:col>
          <xdr:colOff>355600</xdr:colOff>
          <xdr:row>10</xdr:row>
          <xdr:rowOff>139700</xdr:rowOff>
        </xdr:to>
        <xdr:sp macro="" textlink="">
          <xdr:nvSpPr>
            <xdr:cNvPr id="2049" name="Tempsplein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57150</xdr:rowOff>
        </xdr:from>
        <xdr:to>
          <xdr:col>5</xdr:col>
          <xdr:colOff>381000</xdr:colOff>
          <xdr:row>10</xdr:row>
          <xdr:rowOff>139700</xdr:rowOff>
        </xdr:to>
        <xdr:sp macro="" textlink="">
          <xdr:nvSpPr>
            <xdr:cNvPr id="2050" name="Troisquarttemps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25400</xdr:colOff>
          <xdr:row>9</xdr:row>
          <xdr:rowOff>57150</xdr:rowOff>
        </xdr:from>
        <xdr:to>
          <xdr:col>6</xdr:col>
          <xdr:colOff>406400</xdr:colOff>
          <xdr:row>10</xdr:row>
          <xdr:rowOff>139700</xdr:rowOff>
        </xdr:to>
        <xdr:sp macro="" textlink="">
          <xdr:nvSpPr>
            <xdr:cNvPr id="2051" name="Mitemps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50800</xdr:colOff>
          <xdr:row>9</xdr:row>
          <xdr:rowOff>57150</xdr:rowOff>
        </xdr:from>
        <xdr:to>
          <xdr:col>8</xdr:col>
          <xdr:colOff>12700</xdr:colOff>
          <xdr:row>10</xdr:row>
          <xdr:rowOff>139700</xdr:rowOff>
        </xdr:to>
        <xdr:sp macro="" textlink="">
          <xdr:nvSpPr>
            <xdr:cNvPr id="2052" name="Quarttemps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9</xdr:row>
          <xdr:rowOff>57150</xdr:rowOff>
        </xdr:from>
        <xdr:to>
          <xdr:col>3</xdr:col>
          <xdr:colOff>222250</xdr:colOff>
          <xdr:row>10</xdr:row>
          <xdr:rowOff>139700</xdr:rowOff>
        </xdr:to>
        <xdr:sp macro="" textlink="">
          <xdr:nvSpPr>
            <xdr:cNvPr id="2053" name="Effacer_Tableau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406400</xdr:colOff>
          <xdr:row>8</xdr:row>
          <xdr:rowOff>69850</xdr:rowOff>
        </xdr:from>
        <xdr:to>
          <xdr:col>18</xdr:col>
          <xdr:colOff>171450</xdr:colOff>
          <xdr:row>9</xdr:row>
          <xdr:rowOff>152400</xdr:rowOff>
        </xdr:to>
        <xdr:sp macro="" textlink="">
          <xdr:nvSpPr>
            <xdr:cNvPr id="2054" name="Retou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241300</xdr:colOff>
          <xdr:row>8</xdr:row>
          <xdr:rowOff>69850</xdr:rowOff>
        </xdr:from>
        <xdr:to>
          <xdr:col>22</xdr:col>
          <xdr:colOff>31750</xdr:colOff>
          <xdr:row>9</xdr:row>
          <xdr:rowOff>158750</xdr:rowOff>
        </xdr:to>
        <xdr:sp macro="" textlink="">
          <xdr:nvSpPr>
            <xdr:cNvPr id="2055" name="Supprimer_agent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171450</xdr:colOff>
          <xdr:row>8</xdr:row>
          <xdr:rowOff>95250</xdr:rowOff>
        </xdr:from>
        <xdr:to>
          <xdr:col>24</xdr:col>
          <xdr:colOff>361950</xdr:colOff>
          <xdr:row>10</xdr:row>
          <xdr:rowOff>12700</xdr:rowOff>
        </xdr:to>
        <xdr:sp macro="" textlink="">
          <xdr:nvSpPr>
            <xdr:cNvPr id="2056" name="CheckBox1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393700</xdr:colOff>
          <xdr:row>9</xdr:row>
          <xdr:rowOff>57150</xdr:rowOff>
        </xdr:from>
        <xdr:to>
          <xdr:col>4</xdr:col>
          <xdr:colOff>355600</xdr:colOff>
          <xdr:row>10</xdr:row>
          <xdr:rowOff>139700</xdr:rowOff>
        </xdr:to>
        <xdr:sp macro="" textlink="">
          <xdr:nvSpPr>
            <xdr:cNvPr id="4097" name="Tempsplei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E36D648A-BCF7-41B2-BBAC-2A76674858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57150</xdr:rowOff>
        </xdr:from>
        <xdr:to>
          <xdr:col>5</xdr:col>
          <xdr:colOff>381000</xdr:colOff>
          <xdr:row>10</xdr:row>
          <xdr:rowOff>139700</xdr:rowOff>
        </xdr:to>
        <xdr:sp macro="" textlink="">
          <xdr:nvSpPr>
            <xdr:cNvPr id="4098" name="Troisquarttemps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6CDD7028-57B0-4635-9018-87EDF19CED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25400</xdr:colOff>
          <xdr:row>9</xdr:row>
          <xdr:rowOff>57150</xdr:rowOff>
        </xdr:from>
        <xdr:to>
          <xdr:col>6</xdr:col>
          <xdr:colOff>406400</xdr:colOff>
          <xdr:row>10</xdr:row>
          <xdr:rowOff>139700</xdr:rowOff>
        </xdr:to>
        <xdr:sp macro="" textlink="">
          <xdr:nvSpPr>
            <xdr:cNvPr id="4099" name="Mitemps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6A1250B9-25D5-401A-8FF2-F45E27410F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50800</xdr:colOff>
          <xdr:row>9</xdr:row>
          <xdr:rowOff>57150</xdr:rowOff>
        </xdr:from>
        <xdr:to>
          <xdr:col>8</xdr:col>
          <xdr:colOff>12700</xdr:colOff>
          <xdr:row>10</xdr:row>
          <xdr:rowOff>139700</xdr:rowOff>
        </xdr:to>
        <xdr:sp macro="" textlink="">
          <xdr:nvSpPr>
            <xdr:cNvPr id="4100" name="Quarttemps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F893B4E9-322A-460B-A9D3-65F2FA50FD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9</xdr:row>
          <xdr:rowOff>57150</xdr:rowOff>
        </xdr:from>
        <xdr:to>
          <xdr:col>3</xdr:col>
          <xdr:colOff>222250</xdr:colOff>
          <xdr:row>10</xdr:row>
          <xdr:rowOff>139700</xdr:rowOff>
        </xdr:to>
        <xdr:sp macro="" textlink="">
          <xdr:nvSpPr>
            <xdr:cNvPr id="4101" name="Effacer_Tableau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1DC5B8CC-5ED7-4AD6-B74A-E4ED3E51EF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406400</xdr:colOff>
          <xdr:row>8</xdr:row>
          <xdr:rowOff>69850</xdr:rowOff>
        </xdr:from>
        <xdr:to>
          <xdr:col>18</xdr:col>
          <xdr:colOff>171450</xdr:colOff>
          <xdr:row>9</xdr:row>
          <xdr:rowOff>152400</xdr:rowOff>
        </xdr:to>
        <xdr:sp macro="" textlink="">
          <xdr:nvSpPr>
            <xdr:cNvPr id="4102" name="Retour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5505489D-3E83-4168-92B2-0E2A3236FD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241300</xdr:colOff>
          <xdr:row>8</xdr:row>
          <xdr:rowOff>69850</xdr:rowOff>
        </xdr:from>
        <xdr:to>
          <xdr:col>22</xdr:col>
          <xdr:colOff>31750</xdr:colOff>
          <xdr:row>9</xdr:row>
          <xdr:rowOff>158750</xdr:rowOff>
        </xdr:to>
        <xdr:sp macro="" textlink="">
          <xdr:nvSpPr>
            <xdr:cNvPr id="4103" name="Supprimer_agent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B2FA6964-FE18-4E68-856F-ED9B5016CF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171450</xdr:colOff>
          <xdr:row>8</xdr:row>
          <xdr:rowOff>95250</xdr:rowOff>
        </xdr:from>
        <xdr:to>
          <xdr:col>24</xdr:col>
          <xdr:colOff>361950</xdr:colOff>
          <xdr:row>10</xdr:row>
          <xdr:rowOff>12700</xdr:rowOff>
        </xdr:to>
        <xdr:sp macro="" textlink="">
          <xdr:nvSpPr>
            <xdr:cNvPr id="4104" name="CheckBox1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9F991C72-7E14-486E-9F13-A5B51348B6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393700</xdr:colOff>
          <xdr:row>9</xdr:row>
          <xdr:rowOff>57150</xdr:rowOff>
        </xdr:from>
        <xdr:to>
          <xdr:col>4</xdr:col>
          <xdr:colOff>355600</xdr:colOff>
          <xdr:row>10</xdr:row>
          <xdr:rowOff>139700</xdr:rowOff>
        </xdr:to>
        <xdr:sp macro="" textlink="">
          <xdr:nvSpPr>
            <xdr:cNvPr id="5121" name="Tempsplein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AF054A44-02F1-4B16-8784-6CAEE0FDAD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57150</xdr:rowOff>
        </xdr:from>
        <xdr:to>
          <xdr:col>5</xdr:col>
          <xdr:colOff>381000</xdr:colOff>
          <xdr:row>10</xdr:row>
          <xdr:rowOff>139700</xdr:rowOff>
        </xdr:to>
        <xdr:sp macro="" textlink="">
          <xdr:nvSpPr>
            <xdr:cNvPr id="5122" name="Troisquarttemps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2F8A2C4C-0549-4CFA-B29C-698C3C6E84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25400</xdr:colOff>
          <xdr:row>9</xdr:row>
          <xdr:rowOff>57150</xdr:rowOff>
        </xdr:from>
        <xdr:to>
          <xdr:col>6</xdr:col>
          <xdr:colOff>406400</xdr:colOff>
          <xdr:row>10</xdr:row>
          <xdr:rowOff>139700</xdr:rowOff>
        </xdr:to>
        <xdr:sp macro="" textlink="">
          <xdr:nvSpPr>
            <xdr:cNvPr id="5123" name="Mitemps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496537E7-48A9-45AF-A4CE-8186E00DAA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50800</xdr:colOff>
          <xdr:row>9</xdr:row>
          <xdr:rowOff>57150</xdr:rowOff>
        </xdr:from>
        <xdr:to>
          <xdr:col>8</xdr:col>
          <xdr:colOff>12700</xdr:colOff>
          <xdr:row>10</xdr:row>
          <xdr:rowOff>139700</xdr:rowOff>
        </xdr:to>
        <xdr:sp macro="" textlink="">
          <xdr:nvSpPr>
            <xdr:cNvPr id="5124" name="Quarttemps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36CCA7CD-C5A2-400F-B30C-A8B7EEAE64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9</xdr:row>
          <xdr:rowOff>57150</xdr:rowOff>
        </xdr:from>
        <xdr:to>
          <xdr:col>3</xdr:col>
          <xdr:colOff>222250</xdr:colOff>
          <xdr:row>10</xdr:row>
          <xdr:rowOff>139700</xdr:rowOff>
        </xdr:to>
        <xdr:sp macro="" textlink="">
          <xdr:nvSpPr>
            <xdr:cNvPr id="5125" name="Effacer_Tableau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8F38E962-4BD3-4F7D-8020-4AB740A027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406400</xdr:colOff>
          <xdr:row>8</xdr:row>
          <xdr:rowOff>69850</xdr:rowOff>
        </xdr:from>
        <xdr:to>
          <xdr:col>18</xdr:col>
          <xdr:colOff>171450</xdr:colOff>
          <xdr:row>9</xdr:row>
          <xdr:rowOff>152400</xdr:rowOff>
        </xdr:to>
        <xdr:sp macro="" textlink="">
          <xdr:nvSpPr>
            <xdr:cNvPr id="5126" name="Retour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E961A71D-4CCC-4139-B68A-F0A458E5DE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241300</xdr:colOff>
          <xdr:row>8</xdr:row>
          <xdr:rowOff>69850</xdr:rowOff>
        </xdr:from>
        <xdr:to>
          <xdr:col>22</xdr:col>
          <xdr:colOff>31750</xdr:colOff>
          <xdr:row>9</xdr:row>
          <xdr:rowOff>158750</xdr:rowOff>
        </xdr:to>
        <xdr:sp macro="" textlink="">
          <xdr:nvSpPr>
            <xdr:cNvPr id="5127" name="Supprimer_agent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5EC0B9AD-79EC-4EAD-A387-A731D727DC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171450</xdr:colOff>
          <xdr:row>8</xdr:row>
          <xdr:rowOff>95250</xdr:rowOff>
        </xdr:from>
        <xdr:to>
          <xdr:col>24</xdr:col>
          <xdr:colOff>361950</xdr:colOff>
          <xdr:row>10</xdr:row>
          <xdr:rowOff>12700</xdr:rowOff>
        </xdr:to>
        <xdr:sp macro="" textlink="">
          <xdr:nvSpPr>
            <xdr:cNvPr id="5128" name="CheckBox1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1323FD21-3BFA-41DA-9275-F12F8BC50A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F02FC1-E388-4A7E-AFBA-69F8BC434E40}" name="Mois_tab" displayName="Mois_tab" ref="AH11:AH23" totalsRowShown="0" headerRowDxfId="48" dataDxfId="47">
  <autoFilter ref="AH11:AH23" xr:uid="{9070BAA6-C583-4456-955B-1AF95FF6D3E0}"/>
  <tableColumns count="1">
    <tableColumn id="1" xr3:uid="{DDA29748-2997-4C5D-9680-19C67AC2084D}" name="Mois" dataDxfId="4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8FC723-B995-4A72-BF45-84ED1E4251B0}" name="Annees_tab" displayName="Annees_tab" ref="AH25:AH37" totalsRowShown="0" headerRowDxfId="45" dataDxfId="44">
  <autoFilter ref="AH25:AH37" xr:uid="{00D2F0B5-B265-4D04-A78A-A97412C083D3}"/>
  <tableColumns count="1">
    <tableColumn id="1" xr3:uid="{04C8108C-6EDC-4195-98E7-AAB0FE1A921C}" name="Années" dataDxfId="4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36B8AC-7BB3-443C-AA53-26D17694D9B7}" name="Services_tab" displayName="Services_tab" ref="AJ1:AJ40" totalsRowShown="0" headerRowDxfId="42" dataDxfId="41">
  <autoFilter ref="AJ1:AJ40" xr:uid="{9D453ADF-ACEB-47CD-9177-BBAF33C20A46}"/>
  <tableColumns count="1">
    <tableColumn id="1" xr3:uid="{CE831E14-9ADC-4715-8214-6E6C75A87D59}" name="Service" dataDxfId="4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392D532-C508-4B55-B567-8922FE98C5BC}" name="Statut_2_tab" displayName="Statut_2_tab" ref="AH7:AH9" totalsRowShown="0" headerRowDxfId="39" dataDxfId="38">
  <autoFilter ref="AH7:AH9" xr:uid="{B3FCBC68-2B45-4123-B5A9-3C46252A5727}"/>
  <tableColumns count="1">
    <tableColumn id="1" xr3:uid="{796E2529-50A6-415D-B5BD-325D1F8C1CD2}" name="Statut_2" dataDxfId="3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3F48C44-16D1-4BED-93F3-FF7B93BF1BF7}" name="Statut_1_tab" displayName="Statut_1_tab" ref="AH1:AH5" totalsRowShown="0" headerRowDxfId="36" dataDxfId="35">
  <autoFilter ref="AH1:AH5" xr:uid="{15AD2D07-D1F5-4424-91DB-1C29248D62C9}"/>
  <tableColumns count="1">
    <tableColumn id="1" xr3:uid="{A2A0E84E-D1B7-4171-8D0B-C61006EBADBB}" name="Statut_1" dataDxfId="3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348C03B-BAF4-40F3-B56D-E8EFFE0DA5FF}" name="PlageHoraire_tab" displayName="PlageHoraire_tab" ref="AE3:AF8" totalsRowShown="0" headerRowDxfId="33" dataDxfId="32">
  <autoFilter ref="AE3:AF8" xr:uid="{D3ECAF10-BF6C-4633-9F9D-58BF00CBB712}"/>
  <tableColumns count="2">
    <tableColumn id="1" xr3:uid="{A7F92BD0-4885-43C1-8D39-2AAF91F7855E}" name="Plage" dataDxfId="31"/>
    <tableColumn id="2" xr3:uid="{48A3881A-2605-4DE1-B759-E6492FB9F7CD}" name="Temps" dataDxfId="3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85416EE-7066-47BB-A867-951FB88178BF}" name="Employés_tab" displayName="Employés_tab" ref="E1:K28" totalsRowShown="0" headerRowDxfId="29" dataDxfId="27" headerRowBorderDxfId="28" tableBorderDxfId="26" totalsRowBorderDxfId="25">
  <autoFilter ref="E1:K28" xr:uid="{24F4751B-3023-4E3B-9078-A6128A14E825}"/>
  <tableColumns count="7">
    <tableColumn id="1" xr3:uid="{70B033FB-4744-48E1-BF9B-2FF080A02BE9}" name="Employé(e)s" dataDxfId="24" dataCellStyle="Normal 2"/>
    <tableColumn id="2" xr3:uid="{48B8DA3E-F15C-41E7-ACEB-BCA01A4550D2}" name="Matricule" dataDxfId="23"/>
    <tableColumn id="3" xr3:uid="{1076DCF8-0A2E-4360-B422-683536B3148C}" name="Statut_1" dataDxfId="22"/>
    <tableColumn id="4" xr3:uid="{29136FC2-0D47-43D0-A9FC-29371AD09642}" name="Statut_2" dataDxfId="21"/>
    <tableColumn id="5" xr3:uid="{706C5B83-AB21-482B-A2ED-37DB4CFCE157}" name="11%" dataDxfId="20"/>
    <tableColumn id="6" xr3:uid="{5483C19D-3F2E-48CF-96B2-1878D2079849}" name="RFC" dataDxfId="19"/>
    <tableColumn id="7" xr3:uid="{04F29D1C-A3D4-4D7D-B4D7-0949E929E4C6}" name="Complete" dataDxfId="1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A6EB330-0E44-45AA-B747-CB3B17A8E9EB}" name="Oui.non_tab" displayName="Oui.non_tab" ref="AM1:AM3" totalsRowShown="0" headerRowDxfId="17" dataDxfId="16">
  <autoFilter ref="AM1:AM3" xr:uid="{D0191810-1DC3-4D4F-BB7A-22294E08B584}"/>
  <tableColumns count="1">
    <tableColumn id="1" xr3:uid="{2A8B8FA2-F399-4016-9578-B69501557E08}" name="OUI/NON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table" Target="../tables/table2.xml"/><Relationship Id="rId18" Type="http://schemas.openxmlformats.org/officeDocument/2006/relationships/table" Target="../tables/table7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17" Type="http://schemas.openxmlformats.org/officeDocument/2006/relationships/table" Target="../tables/table6.xml"/><Relationship Id="rId2" Type="http://schemas.openxmlformats.org/officeDocument/2006/relationships/drawing" Target="../drawings/drawing1.xml"/><Relationship Id="rId16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table" Target="../tables/table4.xml"/><Relationship Id="rId10" Type="http://schemas.openxmlformats.org/officeDocument/2006/relationships/control" Target="../activeX/activeX4.xml"/><Relationship Id="rId19" Type="http://schemas.openxmlformats.org/officeDocument/2006/relationships/table" Target="../tables/table8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13" Type="http://schemas.openxmlformats.org/officeDocument/2006/relationships/image" Target="../media/image9.emf"/><Relationship Id="rId18" Type="http://schemas.openxmlformats.org/officeDocument/2006/relationships/control" Target="../activeX/activeX1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12" Type="http://schemas.openxmlformats.org/officeDocument/2006/relationships/control" Target="../activeX/activeX9.xml"/><Relationship Id="rId17" Type="http://schemas.openxmlformats.org/officeDocument/2006/relationships/image" Target="../media/image11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1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11" Type="http://schemas.openxmlformats.org/officeDocument/2006/relationships/image" Target="../media/image8.emf"/><Relationship Id="rId5" Type="http://schemas.openxmlformats.org/officeDocument/2006/relationships/image" Target="../media/image5.emf"/><Relationship Id="rId15" Type="http://schemas.openxmlformats.org/officeDocument/2006/relationships/image" Target="../media/image10.emf"/><Relationship Id="rId10" Type="http://schemas.openxmlformats.org/officeDocument/2006/relationships/control" Target="../activeX/activeX8.xml"/><Relationship Id="rId19" Type="http://schemas.openxmlformats.org/officeDocument/2006/relationships/image" Target="../media/image12.emf"/><Relationship Id="rId4" Type="http://schemas.openxmlformats.org/officeDocument/2006/relationships/control" Target="../activeX/activeX5.xml"/><Relationship Id="rId9" Type="http://schemas.openxmlformats.org/officeDocument/2006/relationships/image" Target="../media/image7.emf"/><Relationship Id="rId14" Type="http://schemas.openxmlformats.org/officeDocument/2006/relationships/control" Target="../activeX/activeX1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5.xml"/><Relationship Id="rId13" Type="http://schemas.openxmlformats.org/officeDocument/2006/relationships/image" Target="../media/image17.emf"/><Relationship Id="rId18" Type="http://schemas.openxmlformats.org/officeDocument/2006/relationships/control" Target="../activeX/activeX2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4.emf"/><Relationship Id="rId12" Type="http://schemas.openxmlformats.org/officeDocument/2006/relationships/control" Target="../activeX/activeX17.xml"/><Relationship Id="rId17" Type="http://schemas.openxmlformats.org/officeDocument/2006/relationships/image" Target="../media/image19.emf"/><Relationship Id="rId2" Type="http://schemas.openxmlformats.org/officeDocument/2006/relationships/drawing" Target="../drawings/drawing3.xml"/><Relationship Id="rId16" Type="http://schemas.openxmlformats.org/officeDocument/2006/relationships/control" Target="../activeX/activeX19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4.xml"/><Relationship Id="rId11" Type="http://schemas.openxmlformats.org/officeDocument/2006/relationships/image" Target="../media/image16.emf"/><Relationship Id="rId5" Type="http://schemas.openxmlformats.org/officeDocument/2006/relationships/image" Target="../media/image13.emf"/><Relationship Id="rId15" Type="http://schemas.openxmlformats.org/officeDocument/2006/relationships/image" Target="../media/image18.emf"/><Relationship Id="rId10" Type="http://schemas.openxmlformats.org/officeDocument/2006/relationships/control" Target="../activeX/activeX16.xml"/><Relationship Id="rId19" Type="http://schemas.openxmlformats.org/officeDocument/2006/relationships/image" Target="../media/image20.emf"/><Relationship Id="rId4" Type="http://schemas.openxmlformats.org/officeDocument/2006/relationships/control" Target="../activeX/activeX13.xml"/><Relationship Id="rId9" Type="http://schemas.openxmlformats.org/officeDocument/2006/relationships/image" Target="../media/image15.emf"/><Relationship Id="rId14" Type="http://schemas.openxmlformats.org/officeDocument/2006/relationships/control" Target="../activeX/activeX1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3.xml"/><Relationship Id="rId13" Type="http://schemas.openxmlformats.org/officeDocument/2006/relationships/image" Target="../media/image25.emf"/><Relationship Id="rId18" Type="http://schemas.openxmlformats.org/officeDocument/2006/relationships/control" Target="../activeX/activeX28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2.emf"/><Relationship Id="rId12" Type="http://schemas.openxmlformats.org/officeDocument/2006/relationships/control" Target="../activeX/activeX25.xml"/><Relationship Id="rId17" Type="http://schemas.openxmlformats.org/officeDocument/2006/relationships/image" Target="../media/image27.emf"/><Relationship Id="rId2" Type="http://schemas.openxmlformats.org/officeDocument/2006/relationships/drawing" Target="../drawings/drawing4.xml"/><Relationship Id="rId16" Type="http://schemas.openxmlformats.org/officeDocument/2006/relationships/control" Target="../activeX/activeX27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2.xml"/><Relationship Id="rId11" Type="http://schemas.openxmlformats.org/officeDocument/2006/relationships/image" Target="../media/image24.emf"/><Relationship Id="rId5" Type="http://schemas.openxmlformats.org/officeDocument/2006/relationships/image" Target="../media/image21.emf"/><Relationship Id="rId15" Type="http://schemas.openxmlformats.org/officeDocument/2006/relationships/image" Target="../media/image26.emf"/><Relationship Id="rId10" Type="http://schemas.openxmlformats.org/officeDocument/2006/relationships/control" Target="../activeX/activeX24.xml"/><Relationship Id="rId19" Type="http://schemas.openxmlformats.org/officeDocument/2006/relationships/image" Target="../media/image28.emf"/><Relationship Id="rId4" Type="http://schemas.openxmlformats.org/officeDocument/2006/relationships/control" Target="../activeX/activeX21.xml"/><Relationship Id="rId9" Type="http://schemas.openxmlformats.org/officeDocument/2006/relationships/image" Target="../media/image23.emf"/><Relationship Id="rId14" Type="http://schemas.openxmlformats.org/officeDocument/2006/relationships/control" Target="../activeX/activeX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CBA82-B4F8-467F-BCA1-9BE240A4F464}">
  <sheetPr codeName="Setup">
    <pageSetUpPr fitToPage="1"/>
  </sheetPr>
  <dimension ref="A1:AQ217"/>
  <sheetViews>
    <sheetView view="pageBreakPreview" zoomScaleNormal="70" zoomScaleSheetLayoutView="100" zoomScalePageLayoutView="25" workbookViewId="0">
      <selection activeCell="K6" sqref="K6"/>
    </sheetView>
  </sheetViews>
  <sheetFormatPr baseColWidth="10" defaultColWidth="11.453125" defaultRowHeight="15.5" x14ac:dyDescent="0.35"/>
  <cols>
    <col min="1" max="2" width="6" style="2" customWidth="1"/>
    <col min="3" max="3" width="5.1796875" style="2" customWidth="1"/>
    <col min="4" max="4" width="4.90625" style="2" customWidth="1"/>
    <col min="5" max="5" width="30.36328125" style="2" bestFit="1" customWidth="1"/>
    <col min="6" max="6" width="12.90625" style="2" bestFit="1" customWidth="1"/>
    <col min="7" max="7" width="12.81640625" style="2" bestFit="1" customWidth="1"/>
    <col min="8" max="8" width="12.26953125" style="2" bestFit="1" customWidth="1"/>
    <col min="9" max="9" width="7.6328125" style="2" bestFit="1" customWidth="1"/>
    <col min="10" max="10" width="8" style="2" bestFit="1" customWidth="1"/>
    <col min="11" max="11" width="13.453125" style="2" customWidth="1"/>
    <col min="12" max="14" width="6" style="2" customWidth="1"/>
    <col min="15" max="15" width="9.1796875" style="2" bestFit="1" customWidth="1"/>
    <col min="16" max="16" width="10.453125" style="2" bestFit="1" customWidth="1"/>
    <col min="17" max="20" width="6" style="2" customWidth="1"/>
    <col min="21" max="21" width="12.1796875" style="2" customWidth="1"/>
    <col min="22" max="27" width="6" style="2" customWidth="1"/>
    <col min="28" max="28" width="11.08984375" style="2" bestFit="1" customWidth="1"/>
    <col min="29" max="30" width="6" style="2" customWidth="1"/>
    <col min="31" max="31" width="9.1796875" style="2" bestFit="1" customWidth="1"/>
    <col min="32" max="32" width="10.6328125" style="2" bestFit="1" customWidth="1"/>
    <col min="33" max="33" width="7.7265625" style="19" customWidth="1"/>
    <col min="34" max="34" width="20.81640625" style="7" bestFit="1" customWidth="1"/>
    <col min="35" max="35" width="13.08984375" style="7" bestFit="1" customWidth="1"/>
    <col min="36" max="36" width="20.81640625" style="2" customWidth="1"/>
    <col min="37" max="37" width="13.08984375" style="2" customWidth="1"/>
    <col min="38" max="38" width="11.08984375" style="2" customWidth="1"/>
    <col min="39" max="39" width="11.90625" style="2" customWidth="1"/>
    <col min="40" max="40" width="12.453125" style="2" customWidth="1"/>
    <col min="41" max="41" width="31" style="2" customWidth="1"/>
    <col min="42" max="42" width="13.26953125" style="2" bestFit="1" customWidth="1"/>
    <col min="43" max="43" width="12.36328125" style="2" customWidth="1"/>
    <col min="44" max="44" width="5.08984375" style="2" customWidth="1"/>
    <col min="45" max="45" width="3.81640625" style="2" customWidth="1"/>
    <col min="46" max="46" width="8" style="2" customWidth="1"/>
    <col min="47" max="47" width="13.7265625" style="2" customWidth="1"/>
    <col min="48" max="48" width="11.54296875" style="2" customWidth="1"/>
    <col min="49" max="49" width="9.6328125" style="2" customWidth="1"/>
    <col min="50" max="50" width="9.36328125" style="2" customWidth="1"/>
    <col min="51" max="51" width="11.6328125" style="2" customWidth="1"/>
    <col min="52" max="52" width="13.6328125" style="2" customWidth="1"/>
    <col min="53" max="53" width="15.453125" style="2" customWidth="1"/>
    <col min="54" max="16384" width="11.453125" style="2"/>
  </cols>
  <sheetData>
    <row r="1" spans="1:43" ht="15" customHeight="1" thickBot="1" x14ac:dyDescent="0.4">
      <c r="A1" s="1"/>
      <c r="B1" s="1"/>
      <c r="E1" s="3" t="s">
        <v>0</v>
      </c>
      <c r="F1" s="4" t="s">
        <v>1</v>
      </c>
      <c r="G1" s="4" t="s">
        <v>2</v>
      </c>
      <c r="H1" s="4" t="s">
        <v>3</v>
      </c>
      <c r="I1" s="5" t="s">
        <v>4</v>
      </c>
      <c r="J1" s="6" t="s">
        <v>5</v>
      </c>
      <c r="K1" s="6" t="s">
        <v>128</v>
      </c>
      <c r="X1" s="7"/>
      <c r="Y1" s="7"/>
      <c r="Z1" s="7"/>
      <c r="AA1" s="7"/>
      <c r="AC1" s="7"/>
      <c r="AD1" s="7"/>
      <c r="AE1" s="7"/>
      <c r="AF1" s="7"/>
      <c r="AG1" s="7"/>
      <c r="AH1" s="8" t="s">
        <v>2</v>
      </c>
      <c r="AJ1" s="9" t="s">
        <v>6</v>
      </c>
      <c r="AM1" s="8" t="s">
        <v>7</v>
      </c>
    </row>
    <row r="2" spans="1:43" ht="15" customHeight="1" thickBot="1" x14ac:dyDescent="0.4">
      <c r="E2" s="10" t="s">
        <v>75</v>
      </c>
      <c r="F2" s="11" t="s">
        <v>19</v>
      </c>
      <c r="G2" s="11" t="s">
        <v>8</v>
      </c>
      <c r="H2" s="11" t="s">
        <v>9</v>
      </c>
      <c r="I2" s="12" t="s">
        <v>10</v>
      </c>
      <c r="J2" s="13" t="s">
        <v>10</v>
      </c>
      <c r="K2" s="13"/>
      <c r="L2" s="127" t="s">
        <v>11</v>
      </c>
      <c r="M2" s="127"/>
      <c r="N2" s="127"/>
      <c r="O2" s="127"/>
      <c r="P2" s="127"/>
      <c r="Q2" s="127"/>
      <c r="R2" s="128">
        <v>43466</v>
      </c>
      <c r="S2" s="129"/>
      <c r="T2" s="129"/>
      <c r="U2" s="130"/>
      <c r="V2" s="14"/>
      <c r="W2" s="131" t="s">
        <v>12</v>
      </c>
      <c r="X2" s="132"/>
      <c r="Y2" s="132"/>
      <c r="Z2" s="133"/>
      <c r="AA2" s="7"/>
      <c r="AC2" s="7"/>
      <c r="AD2" s="7"/>
      <c r="AE2" s="7"/>
      <c r="AF2" s="7"/>
      <c r="AG2" s="7"/>
      <c r="AH2" s="15" t="s">
        <v>13</v>
      </c>
      <c r="AJ2" s="16" t="s">
        <v>129</v>
      </c>
      <c r="AM2" s="15" t="s">
        <v>14</v>
      </c>
    </row>
    <row r="3" spans="1:43" ht="15" customHeight="1" thickBot="1" x14ac:dyDescent="0.4">
      <c r="E3" s="10" t="s">
        <v>76</v>
      </c>
      <c r="F3" s="11" t="s">
        <v>102</v>
      </c>
      <c r="G3" s="17" t="s">
        <v>8</v>
      </c>
      <c r="H3" s="17" t="s">
        <v>9</v>
      </c>
      <c r="I3" s="12" t="s">
        <v>10</v>
      </c>
      <c r="J3" s="13" t="s">
        <v>10</v>
      </c>
      <c r="K3" s="17"/>
      <c r="L3" s="114" t="s">
        <v>15</v>
      </c>
      <c r="M3" s="114"/>
      <c r="N3" s="114"/>
      <c r="O3" s="114"/>
      <c r="P3" s="114"/>
      <c r="Q3" s="114"/>
      <c r="R3" s="120" t="s">
        <v>129</v>
      </c>
      <c r="S3" s="121"/>
      <c r="T3" s="121"/>
      <c r="U3" s="122"/>
      <c r="V3" s="18"/>
      <c r="W3" s="134">
        <v>43915.059270833335</v>
      </c>
      <c r="X3" s="135"/>
      <c r="Y3" s="135"/>
      <c r="Z3" s="136"/>
      <c r="AA3" s="7"/>
      <c r="AC3" s="7"/>
      <c r="AE3" s="9" t="s">
        <v>16</v>
      </c>
      <c r="AF3" s="9" t="s">
        <v>17</v>
      </c>
      <c r="AH3" s="15" t="s">
        <v>8</v>
      </c>
      <c r="AJ3" s="16" t="s">
        <v>130</v>
      </c>
      <c r="AM3" s="15" t="s">
        <v>10</v>
      </c>
    </row>
    <row r="4" spans="1:43" ht="15" customHeight="1" thickBot="1" x14ac:dyDescent="0.4">
      <c r="E4" s="10" t="s">
        <v>77</v>
      </c>
      <c r="F4" s="11" t="s">
        <v>103</v>
      </c>
      <c r="G4" s="17" t="s">
        <v>8</v>
      </c>
      <c r="H4" s="17" t="s">
        <v>9</v>
      </c>
      <c r="I4" s="12" t="s">
        <v>10</v>
      </c>
      <c r="J4" s="13" t="s">
        <v>10</v>
      </c>
      <c r="K4" s="17"/>
      <c r="L4" s="114"/>
      <c r="M4" s="114"/>
      <c r="N4" s="114"/>
      <c r="O4" s="114"/>
      <c r="P4" s="114"/>
      <c r="Q4" s="114"/>
      <c r="R4" s="120" t="str">
        <f>IF(VLOOKUP($R$6,Employés_tab[],3,FALSE)=0,"",VLOOKUP($R$6,Employés_tab[],3,FALSE))</f>
        <v xml:space="preserve">Employé(e) </v>
      </c>
      <c r="S4" s="121"/>
      <c r="T4" s="121"/>
      <c r="U4" s="122"/>
      <c r="V4" s="18"/>
      <c r="W4" s="7"/>
      <c r="X4" s="7"/>
      <c r="Y4" s="7"/>
      <c r="Z4" s="7"/>
      <c r="AA4" s="7"/>
      <c r="AC4" s="7"/>
      <c r="AD4" s="20"/>
      <c r="AE4" s="16"/>
      <c r="AF4" s="21"/>
      <c r="AH4" s="15" t="s">
        <v>18</v>
      </c>
      <c r="AJ4" s="16" t="s">
        <v>131</v>
      </c>
    </row>
    <row r="5" spans="1:43" ht="15" customHeight="1" thickBot="1" x14ac:dyDescent="0.4">
      <c r="E5" s="10" t="s">
        <v>78</v>
      </c>
      <c r="F5" s="11" t="s">
        <v>104</v>
      </c>
      <c r="G5" s="17" t="s">
        <v>8</v>
      </c>
      <c r="H5" s="17" t="s">
        <v>9</v>
      </c>
      <c r="I5" s="12" t="s">
        <v>10</v>
      </c>
      <c r="J5" s="13" t="s">
        <v>10</v>
      </c>
      <c r="K5" s="17" t="s">
        <v>128</v>
      </c>
      <c r="L5" s="123"/>
      <c r="M5" s="123"/>
      <c r="N5" s="123"/>
      <c r="O5" s="123"/>
      <c r="P5" s="123"/>
      <c r="Q5" s="123"/>
      <c r="R5" s="120" t="str">
        <f>IF(VLOOKUP($R$6,Employés_tab[],4,FALSE)=0,"",VLOOKUP($R$6,Employés_tab[],4,FALSE))</f>
        <v>Contractuel</v>
      </c>
      <c r="S5" s="121"/>
      <c r="T5" s="121"/>
      <c r="U5" s="122"/>
      <c r="V5" s="18"/>
      <c r="W5" s="7"/>
      <c r="X5" s="7"/>
      <c r="Y5" s="7"/>
      <c r="Z5" s="7"/>
      <c r="AA5" s="7"/>
      <c r="AC5" s="7"/>
      <c r="AD5" s="7"/>
      <c r="AE5" s="16" t="s">
        <v>19</v>
      </c>
      <c r="AF5" s="21">
        <v>0.31666666666666665</v>
      </c>
      <c r="AG5" s="7"/>
      <c r="AH5" s="15" t="s">
        <v>20</v>
      </c>
      <c r="AJ5" s="16" t="s">
        <v>132</v>
      </c>
    </row>
    <row r="6" spans="1:43" ht="15" customHeight="1" thickBot="1" x14ac:dyDescent="0.4">
      <c r="B6" s="22"/>
      <c r="C6" s="22"/>
      <c r="D6" s="22"/>
      <c r="E6" s="10" t="s">
        <v>79</v>
      </c>
      <c r="F6" s="11" t="s">
        <v>105</v>
      </c>
      <c r="G6" s="17" t="s">
        <v>8</v>
      </c>
      <c r="H6" s="17" t="s">
        <v>9</v>
      </c>
      <c r="I6" s="12" t="s">
        <v>10</v>
      </c>
      <c r="J6" s="13" t="s">
        <v>10</v>
      </c>
      <c r="K6" s="17"/>
      <c r="L6" s="114" t="s">
        <v>21</v>
      </c>
      <c r="M6" s="114"/>
      <c r="N6" s="114"/>
      <c r="O6" s="114"/>
      <c r="P6" s="114"/>
      <c r="Q6" s="114"/>
      <c r="R6" s="124" t="s">
        <v>78</v>
      </c>
      <c r="S6" s="125"/>
      <c r="T6" s="125"/>
      <c r="U6" s="126"/>
      <c r="V6" s="23"/>
      <c r="W6" s="7"/>
      <c r="X6" s="7"/>
      <c r="Y6" s="7"/>
      <c r="Z6" s="7"/>
      <c r="AA6" s="7"/>
      <c r="AC6" s="7"/>
      <c r="AD6" s="7"/>
      <c r="AE6" s="16" t="s">
        <v>22</v>
      </c>
      <c r="AF6" s="21">
        <f>AF5/4*3</f>
        <v>0.23749999999999999</v>
      </c>
      <c r="AG6" s="7"/>
      <c r="AJ6" s="16" t="s">
        <v>133</v>
      </c>
    </row>
    <row r="7" spans="1:43" ht="15" customHeight="1" thickBot="1" x14ac:dyDescent="0.4">
      <c r="E7" s="10" t="s">
        <v>80</v>
      </c>
      <c r="F7" s="11" t="s">
        <v>106</v>
      </c>
      <c r="G7" s="17" t="s">
        <v>8</v>
      </c>
      <c r="H7" s="17" t="s">
        <v>9</v>
      </c>
      <c r="I7" s="12" t="s">
        <v>10</v>
      </c>
      <c r="J7" s="13" t="s">
        <v>10</v>
      </c>
      <c r="K7" s="17"/>
      <c r="L7" s="114" t="s">
        <v>1</v>
      </c>
      <c r="M7" s="114"/>
      <c r="N7" s="114"/>
      <c r="O7" s="114"/>
      <c r="P7" s="114"/>
      <c r="Q7" s="114"/>
      <c r="R7" s="115" t="str">
        <f>IF(VLOOKUP($R$6,Employés_tab[],2,FALSE)=0,"",VLOOKUP($R$6,Employés_tab[],2,FALSE))</f>
        <v>4</v>
      </c>
      <c r="S7" s="116"/>
      <c r="T7" s="116"/>
      <c r="U7" s="117"/>
      <c r="V7" s="24"/>
      <c r="W7" s="7"/>
      <c r="X7" s="7"/>
      <c r="Y7" s="7"/>
      <c r="Z7" s="7"/>
      <c r="AA7" s="7"/>
      <c r="AC7" s="7"/>
      <c r="AD7" s="7"/>
      <c r="AE7" s="16" t="s">
        <v>23</v>
      </c>
      <c r="AF7" s="21">
        <f>AF5/2</f>
        <v>0.15833333333333333</v>
      </c>
      <c r="AG7" s="7"/>
      <c r="AH7" s="8" t="s">
        <v>3</v>
      </c>
      <c r="AJ7" s="16" t="s">
        <v>134</v>
      </c>
      <c r="AQ7" s="25"/>
    </row>
    <row r="8" spans="1:43" ht="15" customHeight="1" thickBot="1" x14ac:dyDescent="0.4">
      <c r="E8" s="10" t="s">
        <v>81</v>
      </c>
      <c r="F8" s="11" t="s">
        <v>107</v>
      </c>
      <c r="G8" s="17" t="s">
        <v>8</v>
      </c>
      <c r="H8" s="17" t="s">
        <v>9</v>
      </c>
      <c r="I8" s="12" t="s">
        <v>10</v>
      </c>
      <c r="J8" s="13" t="s">
        <v>10</v>
      </c>
      <c r="K8" s="17"/>
      <c r="L8" s="114" t="s">
        <v>24</v>
      </c>
      <c r="M8" s="114"/>
      <c r="N8" s="114"/>
      <c r="O8" s="114"/>
      <c r="P8" s="114"/>
      <c r="Q8" s="114"/>
      <c r="R8" s="118">
        <v>87720</v>
      </c>
      <c r="S8" s="119"/>
      <c r="T8" s="119"/>
      <c r="U8" s="26">
        <v>43831</v>
      </c>
      <c r="V8" s="27"/>
      <c r="W8" s="7"/>
      <c r="X8" s="7"/>
      <c r="Y8" s="7"/>
      <c r="Z8" s="7"/>
      <c r="AA8" s="7"/>
      <c r="AC8" s="7"/>
      <c r="AD8" s="7"/>
      <c r="AE8" s="16" t="s">
        <v>25</v>
      </c>
      <c r="AF8" s="21">
        <f>AF5/4</f>
        <v>7.9166666666666663E-2</v>
      </c>
      <c r="AG8" s="7"/>
      <c r="AH8" s="15" t="s">
        <v>9</v>
      </c>
      <c r="AJ8" s="16" t="s">
        <v>135</v>
      </c>
    </row>
    <row r="9" spans="1:43" ht="15" customHeight="1" thickBot="1" x14ac:dyDescent="0.4">
      <c r="E9" s="10" t="s">
        <v>82</v>
      </c>
      <c r="F9" s="11" t="s">
        <v>108</v>
      </c>
      <c r="G9" s="17" t="s">
        <v>8</v>
      </c>
      <c r="H9" s="17" t="s">
        <v>9</v>
      </c>
      <c r="I9" s="12" t="s">
        <v>10</v>
      </c>
      <c r="J9" s="13" t="s">
        <v>10</v>
      </c>
      <c r="K9" s="1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C9" s="7"/>
      <c r="AD9" s="7"/>
      <c r="AE9" s="7"/>
      <c r="AF9" s="7"/>
      <c r="AG9" s="7"/>
      <c r="AH9" s="15" t="s">
        <v>26</v>
      </c>
      <c r="AJ9" s="16" t="s">
        <v>136</v>
      </c>
    </row>
    <row r="10" spans="1:43" ht="15" customHeight="1" thickBot="1" x14ac:dyDescent="0.4">
      <c r="B10" s="28"/>
      <c r="C10" s="28"/>
      <c r="D10" s="28"/>
      <c r="E10" s="10" t="s">
        <v>83</v>
      </c>
      <c r="F10" s="11" t="s">
        <v>109</v>
      </c>
      <c r="G10" s="17" t="s">
        <v>8</v>
      </c>
      <c r="H10" s="17" t="s">
        <v>9</v>
      </c>
      <c r="I10" s="12" t="s">
        <v>10</v>
      </c>
      <c r="J10" s="13" t="s">
        <v>10</v>
      </c>
      <c r="K10" s="1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C10" s="7"/>
      <c r="AD10" s="7"/>
      <c r="AE10" s="7"/>
      <c r="AF10" s="7"/>
      <c r="AG10" s="7"/>
      <c r="AJ10" s="16" t="s">
        <v>137</v>
      </c>
    </row>
    <row r="11" spans="1:43" ht="15" customHeight="1" thickBot="1" x14ac:dyDescent="0.4">
      <c r="B11" s="28"/>
      <c r="C11" s="28"/>
      <c r="D11" s="28"/>
      <c r="E11" s="10" t="s">
        <v>84</v>
      </c>
      <c r="F11" s="11" t="s">
        <v>110</v>
      </c>
      <c r="G11" s="17" t="s">
        <v>8</v>
      </c>
      <c r="H11" s="17" t="s">
        <v>9</v>
      </c>
      <c r="I11" s="12" t="s">
        <v>10</v>
      </c>
      <c r="J11" s="13" t="s">
        <v>10</v>
      </c>
      <c r="K11" s="1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C11" s="7"/>
      <c r="AD11" s="7"/>
      <c r="AE11" s="7"/>
      <c r="AF11" s="7"/>
      <c r="AG11" s="7"/>
      <c r="AH11" s="8" t="s">
        <v>27</v>
      </c>
      <c r="AJ11" s="16" t="s">
        <v>138</v>
      </c>
    </row>
    <row r="12" spans="1:43" s="29" customFormat="1" ht="15" customHeight="1" thickBot="1" x14ac:dyDescent="0.4">
      <c r="A12" s="2"/>
      <c r="B12" s="28"/>
      <c r="C12" s="28"/>
      <c r="D12" s="28"/>
      <c r="E12" s="10" t="s">
        <v>85</v>
      </c>
      <c r="F12" s="11" t="s">
        <v>111</v>
      </c>
      <c r="G12" s="17" t="s">
        <v>8</v>
      </c>
      <c r="H12" s="17" t="s">
        <v>9</v>
      </c>
      <c r="I12" s="12" t="s">
        <v>10</v>
      </c>
      <c r="J12" s="13" t="s">
        <v>10</v>
      </c>
      <c r="K12" s="17"/>
      <c r="L12" s="28"/>
      <c r="M12" s="28"/>
      <c r="N12" s="28"/>
      <c r="O12" s="28"/>
      <c r="P12" s="28"/>
      <c r="Q12" s="28"/>
      <c r="R12" s="28"/>
      <c r="S12" s="28"/>
      <c r="T12" s="7"/>
      <c r="V12" s="28"/>
      <c r="W12" s="28"/>
      <c r="X12" s="28"/>
      <c r="Z12" s="28"/>
      <c r="AC12" s="28"/>
      <c r="AD12" s="28"/>
      <c r="AE12" s="28"/>
      <c r="AF12" s="28"/>
      <c r="AG12" s="19"/>
      <c r="AH12" s="30">
        <v>1</v>
      </c>
      <c r="AJ12" s="16" t="s">
        <v>139</v>
      </c>
    </row>
    <row r="13" spans="1:43" ht="15" customHeight="1" thickBot="1" x14ac:dyDescent="0.4">
      <c r="B13" s="28"/>
      <c r="E13" s="10" t="s">
        <v>86</v>
      </c>
      <c r="F13" s="11" t="s">
        <v>112</v>
      </c>
      <c r="G13" s="17" t="s">
        <v>8</v>
      </c>
      <c r="H13" s="17" t="s">
        <v>9</v>
      </c>
      <c r="I13" s="12" t="s">
        <v>10</v>
      </c>
      <c r="J13" s="13" t="s">
        <v>10</v>
      </c>
      <c r="K13" s="17"/>
      <c r="L13" s="28"/>
      <c r="M13" s="28"/>
      <c r="N13" s="28"/>
      <c r="Q13" s="28"/>
      <c r="R13" s="28"/>
      <c r="S13" s="28"/>
      <c r="T13" s="7"/>
      <c r="V13" s="28"/>
      <c r="W13" s="28"/>
      <c r="X13" s="28"/>
      <c r="Z13" s="28"/>
      <c r="AC13" s="28"/>
      <c r="AD13" s="28"/>
      <c r="AE13" s="28"/>
      <c r="AF13" s="28"/>
      <c r="AH13" s="30">
        <v>43862</v>
      </c>
      <c r="AJ13" s="16" t="s">
        <v>140</v>
      </c>
    </row>
    <row r="14" spans="1:43" ht="15" customHeight="1" thickBot="1" x14ac:dyDescent="0.4">
      <c r="B14" s="28"/>
      <c r="E14" s="10" t="s">
        <v>87</v>
      </c>
      <c r="F14" s="11" t="s">
        <v>113</v>
      </c>
      <c r="G14" s="17" t="s">
        <v>8</v>
      </c>
      <c r="H14" s="17" t="s">
        <v>9</v>
      </c>
      <c r="I14" s="12" t="s">
        <v>10</v>
      </c>
      <c r="J14" s="13" t="s">
        <v>10</v>
      </c>
      <c r="K14" s="17"/>
      <c r="L14" s="28"/>
      <c r="M14" s="28"/>
      <c r="N14" s="28"/>
      <c r="Q14" s="28"/>
      <c r="R14" s="28"/>
      <c r="S14" s="28"/>
      <c r="T14" s="7"/>
      <c r="V14" s="28"/>
      <c r="W14" s="28"/>
      <c r="X14" s="28"/>
      <c r="Z14" s="28"/>
      <c r="AC14" s="28"/>
      <c r="AD14" s="28"/>
      <c r="AE14" s="28"/>
      <c r="AF14" s="28"/>
      <c r="AH14" s="30">
        <v>87720</v>
      </c>
      <c r="AJ14" s="16" t="s">
        <v>141</v>
      </c>
    </row>
    <row r="15" spans="1:43" ht="15" customHeight="1" thickBot="1" x14ac:dyDescent="0.4">
      <c r="B15" s="28"/>
      <c r="E15" s="10" t="s">
        <v>88</v>
      </c>
      <c r="F15" s="11" t="s">
        <v>114</v>
      </c>
      <c r="G15" s="17" t="s">
        <v>8</v>
      </c>
      <c r="H15" s="17" t="s">
        <v>9</v>
      </c>
      <c r="I15" s="12" t="s">
        <v>10</v>
      </c>
      <c r="J15" s="13" t="s">
        <v>10</v>
      </c>
      <c r="K15" s="17"/>
      <c r="L15" s="28"/>
      <c r="M15" s="28"/>
      <c r="N15" s="28"/>
      <c r="Q15" s="28"/>
      <c r="R15" s="28"/>
      <c r="S15" s="28"/>
      <c r="T15" s="7"/>
      <c r="V15" s="28"/>
      <c r="W15" s="28"/>
      <c r="X15" s="28"/>
      <c r="Z15" s="28"/>
      <c r="AC15" s="28"/>
      <c r="AD15" s="28"/>
      <c r="AE15" s="28"/>
      <c r="AF15" s="28"/>
      <c r="AH15" s="30">
        <v>131580</v>
      </c>
      <c r="AJ15" s="16" t="s">
        <v>142</v>
      </c>
    </row>
    <row r="16" spans="1:43" ht="15" customHeight="1" thickBot="1" x14ac:dyDescent="0.4">
      <c r="B16" s="28"/>
      <c r="E16" s="10" t="s">
        <v>89</v>
      </c>
      <c r="F16" s="11" t="s">
        <v>115</v>
      </c>
      <c r="G16" s="17" t="s">
        <v>8</v>
      </c>
      <c r="H16" s="17" t="s">
        <v>9</v>
      </c>
      <c r="I16" s="12" t="s">
        <v>10</v>
      </c>
      <c r="J16" s="13" t="s">
        <v>10</v>
      </c>
      <c r="K16" s="17"/>
      <c r="L16" s="28"/>
      <c r="M16" s="28"/>
      <c r="N16" s="28"/>
      <c r="Q16" s="28"/>
      <c r="R16" s="28"/>
      <c r="S16" s="28"/>
      <c r="T16" s="7"/>
      <c r="V16" s="28"/>
      <c r="W16" s="28"/>
      <c r="X16" s="28"/>
      <c r="Z16" s="28"/>
      <c r="AC16" s="28"/>
      <c r="AD16" s="28"/>
      <c r="AE16" s="28"/>
      <c r="AF16" s="28"/>
      <c r="AH16" s="30">
        <v>175439</v>
      </c>
      <c r="AJ16" s="16" t="s">
        <v>143</v>
      </c>
    </row>
    <row r="17" spans="1:36" ht="15" customHeight="1" thickBot="1" x14ac:dyDescent="0.4">
      <c r="B17" s="28"/>
      <c r="E17" s="10" t="s">
        <v>90</v>
      </c>
      <c r="F17" s="11" t="s">
        <v>116</v>
      </c>
      <c r="G17" s="17" t="s">
        <v>8</v>
      </c>
      <c r="H17" s="17" t="s">
        <v>9</v>
      </c>
      <c r="I17" s="12" t="s">
        <v>10</v>
      </c>
      <c r="J17" s="13" t="s">
        <v>10</v>
      </c>
      <c r="K17" s="17"/>
      <c r="L17" s="28"/>
      <c r="M17" s="28"/>
      <c r="N17" s="28"/>
      <c r="Q17" s="28"/>
      <c r="R17" s="28"/>
      <c r="S17" s="28"/>
      <c r="T17" s="7"/>
      <c r="V17" s="7"/>
      <c r="W17" s="7"/>
      <c r="X17" s="7"/>
      <c r="Y17" s="7"/>
      <c r="Z17" s="28"/>
      <c r="AC17" s="28"/>
      <c r="AD17" s="28"/>
      <c r="AE17" s="28"/>
      <c r="AF17" s="28"/>
      <c r="AH17" s="30">
        <v>219299</v>
      </c>
      <c r="AJ17" s="16" t="s">
        <v>144</v>
      </c>
    </row>
    <row r="18" spans="1:36" ht="15" customHeight="1" thickBot="1" x14ac:dyDescent="0.4">
      <c r="B18" s="28"/>
      <c r="E18" s="10" t="s">
        <v>91</v>
      </c>
      <c r="F18" s="11" t="s">
        <v>117</v>
      </c>
      <c r="G18" s="17" t="s">
        <v>8</v>
      </c>
      <c r="H18" s="17" t="s">
        <v>9</v>
      </c>
      <c r="I18" s="12" t="s">
        <v>10</v>
      </c>
      <c r="J18" s="13" t="s">
        <v>10</v>
      </c>
      <c r="K18" s="17"/>
      <c r="L18" s="28"/>
      <c r="M18" s="28"/>
      <c r="N18" s="28"/>
      <c r="Q18" s="28"/>
      <c r="R18" s="28"/>
      <c r="S18" s="28"/>
      <c r="T18" s="7"/>
      <c r="Z18" s="7"/>
      <c r="AA18" s="7"/>
      <c r="AB18" s="7"/>
      <c r="AC18" s="7"/>
      <c r="AD18" s="7"/>
      <c r="AE18" s="7"/>
      <c r="AF18" s="28"/>
      <c r="AH18" s="30">
        <v>263158</v>
      </c>
      <c r="AJ18" s="16" t="s">
        <v>145</v>
      </c>
    </row>
    <row r="19" spans="1:36" ht="15" customHeight="1" thickBot="1" x14ac:dyDescent="0.4">
      <c r="B19" s="28"/>
      <c r="E19" s="10" t="s">
        <v>92</v>
      </c>
      <c r="F19" s="11" t="s">
        <v>118</v>
      </c>
      <c r="G19" s="17" t="s">
        <v>8</v>
      </c>
      <c r="H19" s="17" t="s">
        <v>9</v>
      </c>
      <c r="I19" s="12" t="s">
        <v>10</v>
      </c>
      <c r="J19" s="13" t="s">
        <v>10</v>
      </c>
      <c r="K19" s="17"/>
      <c r="L19" s="28"/>
      <c r="M19" s="28"/>
      <c r="N19" s="28"/>
      <c r="O19" s="28"/>
      <c r="P19" s="28"/>
      <c r="Q19" s="28"/>
      <c r="R19" s="28"/>
      <c r="S19" s="28"/>
      <c r="T19" s="28"/>
      <c r="V19" s="28"/>
      <c r="W19" s="28"/>
      <c r="X19" s="7"/>
      <c r="Y19" s="7"/>
      <c r="Z19" s="7"/>
      <c r="AA19" s="7"/>
      <c r="AB19" s="7"/>
      <c r="AC19" s="7"/>
      <c r="AD19" s="7"/>
      <c r="AE19" s="7"/>
      <c r="AF19" s="28"/>
      <c r="AH19" s="30">
        <v>307018</v>
      </c>
      <c r="AJ19" s="16" t="s">
        <v>146</v>
      </c>
    </row>
    <row r="20" spans="1:36" ht="15" customHeight="1" thickBot="1" x14ac:dyDescent="0.4">
      <c r="B20" s="28"/>
      <c r="E20" s="10" t="s">
        <v>93</v>
      </c>
      <c r="F20" s="11" t="s">
        <v>119</v>
      </c>
      <c r="G20" s="17" t="s">
        <v>8</v>
      </c>
      <c r="H20" s="17" t="s">
        <v>9</v>
      </c>
      <c r="I20" s="12" t="s">
        <v>10</v>
      </c>
      <c r="J20" s="13" t="s">
        <v>10</v>
      </c>
      <c r="K20" s="17"/>
      <c r="L20" s="28"/>
      <c r="M20" s="28"/>
      <c r="N20" s="28"/>
      <c r="O20" s="28"/>
      <c r="P20" s="28"/>
      <c r="Q20" s="28"/>
      <c r="R20" s="28"/>
      <c r="S20" s="28"/>
      <c r="T20" s="28"/>
      <c r="V20" s="28"/>
      <c r="W20" s="28"/>
      <c r="X20" s="7"/>
      <c r="Y20" s="7"/>
      <c r="Z20" s="7"/>
      <c r="AA20" s="7"/>
      <c r="AB20" s="7"/>
      <c r="AC20" s="7"/>
      <c r="AD20" s="7"/>
      <c r="AE20" s="7"/>
      <c r="AF20" s="28"/>
      <c r="AH20" s="30">
        <v>350879</v>
      </c>
      <c r="AJ20" s="16" t="s">
        <v>147</v>
      </c>
    </row>
    <row r="21" spans="1:36" ht="15" customHeight="1" thickBot="1" x14ac:dyDescent="0.4">
      <c r="B21" s="28"/>
      <c r="E21" s="10" t="s">
        <v>94</v>
      </c>
      <c r="F21" s="11" t="s">
        <v>120</v>
      </c>
      <c r="G21" s="17" t="s">
        <v>8</v>
      </c>
      <c r="H21" s="17" t="s">
        <v>9</v>
      </c>
      <c r="I21" s="12" t="s">
        <v>10</v>
      </c>
      <c r="J21" s="13" t="s">
        <v>10</v>
      </c>
      <c r="K21" s="17"/>
      <c r="L21" s="28"/>
      <c r="M21" s="28"/>
      <c r="N21" s="28"/>
      <c r="O21" s="28"/>
      <c r="P21" s="28"/>
      <c r="Q21" s="28"/>
      <c r="R21" s="28"/>
      <c r="S21" s="28"/>
      <c r="T21" s="28"/>
      <c r="V21" s="28"/>
      <c r="W21" s="28"/>
      <c r="X21" s="7"/>
      <c r="Y21" s="7"/>
      <c r="Z21" s="7"/>
      <c r="AA21" s="7"/>
      <c r="AB21" s="7"/>
      <c r="AC21" s="7"/>
      <c r="AD21" s="7"/>
      <c r="AE21" s="7"/>
      <c r="AF21" s="28"/>
      <c r="AH21" s="30">
        <v>394738</v>
      </c>
      <c r="AJ21" s="16" t="s">
        <v>148</v>
      </c>
    </row>
    <row r="22" spans="1:36" ht="15" customHeight="1" thickBot="1" x14ac:dyDescent="0.4">
      <c r="B22" s="28"/>
      <c r="E22" s="10" t="s">
        <v>95</v>
      </c>
      <c r="F22" s="11" t="s">
        <v>121</v>
      </c>
      <c r="G22" s="17" t="s">
        <v>8</v>
      </c>
      <c r="H22" s="17" t="s">
        <v>9</v>
      </c>
      <c r="I22" s="12" t="s">
        <v>10</v>
      </c>
      <c r="J22" s="13" t="s">
        <v>10</v>
      </c>
      <c r="K22" s="17"/>
      <c r="L22" s="28"/>
      <c r="M22" s="28"/>
      <c r="N22" s="28"/>
      <c r="O22" s="28"/>
      <c r="P22" s="28"/>
      <c r="Q22" s="28"/>
      <c r="R22" s="28"/>
      <c r="S22" s="28"/>
      <c r="T22" s="28"/>
      <c r="V22" s="28"/>
      <c r="W22" s="28"/>
      <c r="X22" s="7"/>
      <c r="Y22" s="7"/>
      <c r="Z22" s="7"/>
      <c r="AA22" s="7"/>
      <c r="AB22" s="7"/>
      <c r="AC22" s="7"/>
      <c r="AD22" s="7"/>
      <c r="AE22" s="7"/>
      <c r="AF22" s="28"/>
      <c r="AH22" s="30">
        <v>438597</v>
      </c>
      <c r="AJ22" s="16" t="s">
        <v>149</v>
      </c>
    </row>
    <row r="23" spans="1:36" ht="15" customHeight="1" thickBot="1" x14ac:dyDescent="0.4">
      <c r="B23" s="28"/>
      <c r="E23" s="10" t="s">
        <v>96</v>
      </c>
      <c r="F23" s="11" t="s">
        <v>122</v>
      </c>
      <c r="G23" s="17" t="s">
        <v>8</v>
      </c>
      <c r="H23" s="17" t="s">
        <v>9</v>
      </c>
      <c r="I23" s="12" t="s">
        <v>10</v>
      </c>
      <c r="J23" s="13" t="s">
        <v>10</v>
      </c>
      <c r="K23" s="17"/>
      <c r="L23" s="28"/>
      <c r="M23" s="28"/>
      <c r="N23" s="28"/>
      <c r="O23" s="28"/>
      <c r="P23" s="28"/>
      <c r="Q23" s="28"/>
      <c r="R23" s="28"/>
      <c r="S23" s="28"/>
      <c r="T23" s="28"/>
      <c r="V23" s="28"/>
      <c r="W23" s="28"/>
      <c r="X23" s="7"/>
      <c r="Y23" s="7"/>
      <c r="Z23" s="7"/>
      <c r="AA23" s="7"/>
      <c r="AB23" s="7"/>
      <c r="AC23" s="7"/>
      <c r="AD23" s="7"/>
      <c r="AE23" s="7"/>
      <c r="AF23" s="28"/>
      <c r="AH23" s="30">
        <v>482457</v>
      </c>
      <c r="AJ23" s="16" t="s">
        <v>150</v>
      </c>
    </row>
    <row r="24" spans="1:36" ht="15" customHeight="1" thickBot="1" x14ac:dyDescent="0.4">
      <c r="B24" s="28"/>
      <c r="E24" s="10" t="s">
        <v>97</v>
      </c>
      <c r="F24" s="11" t="s">
        <v>123</v>
      </c>
      <c r="G24" s="17" t="s">
        <v>8</v>
      </c>
      <c r="H24" s="17" t="s">
        <v>9</v>
      </c>
      <c r="I24" s="12" t="s">
        <v>10</v>
      </c>
      <c r="J24" s="13" t="s">
        <v>10</v>
      </c>
      <c r="K24" s="17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7"/>
      <c r="Y24" s="7"/>
      <c r="Z24" s="7"/>
      <c r="AA24" s="7"/>
      <c r="AB24" s="7"/>
      <c r="AC24" s="7"/>
      <c r="AD24" s="7"/>
      <c r="AE24" s="7"/>
      <c r="AF24" s="28"/>
      <c r="AJ24" s="16" t="s">
        <v>151</v>
      </c>
    </row>
    <row r="25" spans="1:36" ht="15" customHeight="1" thickBot="1" x14ac:dyDescent="0.4">
      <c r="B25" s="28"/>
      <c r="E25" s="10" t="s">
        <v>98</v>
      </c>
      <c r="F25" s="11" t="s">
        <v>124</v>
      </c>
      <c r="G25" s="17" t="s">
        <v>8</v>
      </c>
      <c r="H25" s="17" t="s">
        <v>9</v>
      </c>
      <c r="I25" s="12" t="s">
        <v>10</v>
      </c>
      <c r="J25" s="13" t="s">
        <v>10</v>
      </c>
      <c r="K25" s="17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7"/>
      <c r="Y25" s="7"/>
      <c r="Z25" s="7"/>
      <c r="AA25" s="7"/>
      <c r="AB25" s="7"/>
      <c r="AC25" s="7"/>
      <c r="AD25" s="7"/>
      <c r="AE25" s="7"/>
      <c r="AF25" s="28"/>
      <c r="AH25" s="9" t="s">
        <v>28</v>
      </c>
      <c r="AJ25" s="16" t="s">
        <v>152</v>
      </c>
    </row>
    <row r="26" spans="1:36" ht="15" customHeight="1" thickBot="1" x14ac:dyDescent="0.4">
      <c r="B26" s="28"/>
      <c r="E26" s="10" t="s">
        <v>99</v>
      </c>
      <c r="F26" s="11" t="s">
        <v>125</v>
      </c>
      <c r="G26" s="17" t="s">
        <v>8</v>
      </c>
      <c r="H26" s="17" t="s">
        <v>9</v>
      </c>
      <c r="I26" s="12" t="s">
        <v>10</v>
      </c>
      <c r="J26" s="13" t="s">
        <v>10</v>
      </c>
      <c r="K26" s="17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X26" s="7"/>
      <c r="Y26" s="7"/>
      <c r="Z26" s="7"/>
      <c r="AA26" s="7"/>
      <c r="AB26" s="7"/>
      <c r="AC26" s="7"/>
      <c r="AD26" s="7"/>
      <c r="AE26" s="7"/>
      <c r="AH26" s="31">
        <v>43466</v>
      </c>
      <c r="AJ26" s="16" t="s">
        <v>153</v>
      </c>
    </row>
    <row r="27" spans="1:36" ht="15" customHeight="1" thickBot="1" x14ac:dyDescent="0.4">
      <c r="A27" s="2" t="s">
        <v>29</v>
      </c>
      <c r="E27" s="10" t="s">
        <v>100</v>
      </c>
      <c r="F27" s="11" t="s">
        <v>126</v>
      </c>
      <c r="G27" s="17" t="s">
        <v>8</v>
      </c>
      <c r="H27" s="17" t="s">
        <v>9</v>
      </c>
      <c r="I27" s="12" t="s">
        <v>10</v>
      </c>
      <c r="J27" s="13" t="s">
        <v>10</v>
      </c>
      <c r="K27" s="17"/>
      <c r="X27" s="7"/>
      <c r="Y27" s="7"/>
      <c r="Z27" s="7"/>
      <c r="AA27" s="7"/>
      <c r="AB27" s="7"/>
      <c r="AC27" s="7"/>
      <c r="AD27" s="7"/>
      <c r="AE27" s="7"/>
      <c r="AH27" s="31">
        <v>43831</v>
      </c>
      <c r="AJ27" s="16" t="s">
        <v>154</v>
      </c>
    </row>
    <row r="28" spans="1:36" ht="15" customHeight="1" thickBot="1" x14ac:dyDescent="0.4">
      <c r="E28" s="10" t="s">
        <v>101</v>
      </c>
      <c r="F28" s="11" t="s">
        <v>127</v>
      </c>
      <c r="G28" s="32" t="s">
        <v>8</v>
      </c>
      <c r="H28" s="32" t="s">
        <v>9</v>
      </c>
      <c r="I28" s="12" t="s">
        <v>10</v>
      </c>
      <c r="J28" s="13" t="s">
        <v>10</v>
      </c>
      <c r="K28" s="33"/>
      <c r="X28" s="7"/>
      <c r="Y28" s="7"/>
      <c r="Z28" s="7"/>
      <c r="AA28" s="7"/>
      <c r="AB28" s="7"/>
      <c r="AC28" s="7"/>
      <c r="AD28" s="7"/>
      <c r="AE28" s="7"/>
      <c r="AH28" s="31">
        <v>44197</v>
      </c>
      <c r="AJ28" s="16" t="s">
        <v>155</v>
      </c>
    </row>
    <row r="29" spans="1:36" ht="15" customHeight="1" x14ac:dyDescent="0.35">
      <c r="AH29" s="31">
        <v>44562</v>
      </c>
      <c r="AJ29" s="16" t="s">
        <v>156</v>
      </c>
    </row>
    <row r="30" spans="1:36" ht="15" customHeight="1" x14ac:dyDescent="0.35">
      <c r="AH30" s="31">
        <v>44927</v>
      </c>
      <c r="AJ30" s="16" t="s">
        <v>157</v>
      </c>
    </row>
    <row r="31" spans="1:36" ht="15" customHeight="1" x14ac:dyDescent="0.35">
      <c r="AH31" s="31">
        <v>45292</v>
      </c>
      <c r="AJ31" s="16" t="s">
        <v>158</v>
      </c>
    </row>
    <row r="32" spans="1:36" ht="15" customHeight="1" x14ac:dyDescent="0.35">
      <c r="AH32" s="31">
        <v>45658</v>
      </c>
      <c r="AJ32" s="16" t="s">
        <v>159</v>
      </c>
    </row>
    <row r="33" spans="30:36" ht="15" customHeight="1" x14ac:dyDescent="0.35">
      <c r="AH33" s="31">
        <v>46023</v>
      </c>
      <c r="AJ33" s="16" t="s">
        <v>160</v>
      </c>
    </row>
    <row r="34" spans="30:36" ht="15" customHeight="1" x14ac:dyDescent="0.35">
      <c r="AH34" s="31">
        <v>46388</v>
      </c>
      <c r="AJ34" s="16" t="s">
        <v>161</v>
      </c>
    </row>
    <row r="35" spans="30:36" ht="15" customHeight="1" x14ac:dyDescent="0.35">
      <c r="AH35" s="31">
        <v>46753</v>
      </c>
      <c r="AJ35" s="16" t="s">
        <v>162</v>
      </c>
    </row>
    <row r="36" spans="30:36" ht="15" customHeight="1" x14ac:dyDescent="0.35">
      <c r="AH36" s="31">
        <v>47119</v>
      </c>
      <c r="AJ36" s="16" t="s">
        <v>163</v>
      </c>
    </row>
    <row r="37" spans="30:36" ht="15" customHeight="1" x14ac:dyDescent="0.35">
      <c r="AD37" s="28"/>
      <c r="AH37" s="31">
        <v>47484</v>
      </c>
      <c r="AJ37" s="16" t="s">
        <v>164</v>
      </c>
    </row>
    <row r="38" spans="30:36" ht="15" customHeight="1" x14ac:dyDescent="0.35">
      <c r="AJ38" s="16" t="s">
        <v>165</v>
      </c>
    </row>
    <row r="39" spans="30:36" ht="15" customHeight="1" x14ac:dyDescent="0.35">
      <c r="AJ39" s="16" t="s">
        <v>166</v>
      </c>
    </row>
    <row r="40" spans="30:36" ht="15" customHeight="1" x14ac:dyDescent="0.35">
      <c r="AJ40" s="16" t="s">
        <v>167</v>
      </c>
    </row>
    <row r="41" spans="30:36" ht="15" customHeight="1" x14ac:dyDescent="0.35"/>
    <row r="42" spans="30:36" ht="15" customHeight="1" x14ac:dyDescent="0.35"/>
    <row r="43" spans="30:36" ht="15" customHeight="1" x14ac:dyDescent="0.35"/>
    <row r="44" spans="30:36" ht="15" customHeight="1" x14ac:dyDescent="0.35"/>
    <row r="45" spans="30:36" ht="15" customHeight="1" x14ac:dyDescent="0.35"/>
    <row r="46" spans="30:36" ht="15" customHeight="1" x14ac:dyDescent="0.35"/>
    <row r="47" spans="30:36" ht="15" customHeight="1" x14ac:dyDescent="0.35"/>
    <row r="48" spans="30:36" ht="15" customHeight="1" x14ac:dyDescent="0.35"/>
    <row r="49" ht="15" customHeight="1" x14ac:dyDescent="0.35"/>
    <row r="50" ht="15" customHeight="1" x14ac:dyDescent="0.35"/>
    <row r="51" ht="15" customHeight="1" x14ac:dyDescent="0.35"/>
    <row r="52" ht="15" customHeight="1" x14ac:dyDescent="0.35"/>
    <row r="53" ht="15" customHeight="1" x14ac:dyDescent="0.35"/>
    <row r="54" ht="15" customHeight="1" x14ac:dyDescent="0.35"/>
    <row r="55" ht="15" customHeight="1" x14ac:dyDescent="0.35"/>
    <row r="56" ht="15" customHeight="1" x14ac:dyDescent="0.35"/>
    <row r="57" ht="15" customHeight="1" x14ac:dyDescent="0.35"/>
    <row r="58" ht="15" customHeight="1" x14ac:dyDescent="0.35"/>
    <row r="59" ht="15" customHeight="1" x14ac:dyDescent="0.35"/>
    <row r="60" ht="15" customHeight="1" x14ac:dyDescent="0.35"/>
    <row r="61" ht="15" customHeight="1" x14ac:dyDescent="0.35"/>
    <row r="62" ht="15" customHeight="1" x14ac:dyDescent="0.35"/>
    <row r="63" ht="15" customHeight="1" x14ac:dyDescent="0.35"/>
    <row r="64" ht="15" customHeight="1" x14ac:dyDescent="0.35"/>
    <row r="65" ht="15" customHeight="1" x14ac:dyDescent="0.35"/>
    <row r="66" ht="15" customHeight="1" x14ac:dyDescent="0.35"/>
    <row r="67" ht="15" customHeight="1" x14ac:dyDescent="0.35"/>
    <row r="68" ht="15" customHeight="1" x14ac:dyDescent="0.35"/>
    <row r="69" ht="15" customHeight="1" x14ac:dyDescent="0.35"/>
    <row r="70" ht="15" customHeight="1" x14ac:dyDescent="0.35"/>
    <row r="71" ht="15" customHeight="1" x14ac:dyDescent="0.35"/>
    <row r="72" ht="15" customHeight="1" x14ac:dyDescent="0.35"/>
    <row r="73" ht="15" customHeight="1" x14ac:dyDescent="0.35"/>
    <row r="74" ht="15" customHeight="1" x14ac:dyDescent="0.35"/>
    <row r="75" ht="15" customHeight="1" x14ac:dyDescent="0.35"/>
    <row r="76" ht="15" customHeight="1" x14ac:dyDescent="0.35"/>
    <row r="77" ht="15" customHeight="1" x14ac:dyDescent="0.35"/>
    <row r="78" ht="15" customHeight="1" x14ac:dyDescent="0.35"/>
    <row r="79" ht="15" customHeight="1" x14ac:dyDescent="0.35"/>
    <row r="80" ht="15" customHeight="1" x14ac:dyDescent="0.35"/>
    <row r="81" ht="15" customHeight="1" x14ac:dyDescent="0.35"/>
    <row r="82" ht="15" customHeight="1" x14ac:dyDescent="0.35"/>
    <row r="83" ht="15" customHeight="1" x14ac:dyDescent="0.35"/>
    <row r="84" ht="15" customHeight="1" x14ac:dyDescent="0.35"/>
    <row r="85" ht="15" customHeight="1" x14ac:dyDescent="0.35"/>
    <row r="86" ht="15" customHeight="1" x14ac:dyDescent="0.35"/>
    <row r="87" ht="15" customHeight="1" x14ac:dyDescent="0.35"/>
    <row r="88" ht="15" customHeight="1" x14ac:dyDescent="0.35"/>
    <row r="89" ht="15" customHeight="1" x14ac:dyDescent="0.35"/>
    <row r="90" ht="15" customHeight="1" x14ac:dyDescent="0.35"/>
    <row r="91" ht="15" customHeight="1" x14ac:dyDescent="0.35"/>
    <row r="92" ht="15" customHeight="1" x14ac:dyDescent="0.35"/>
    <row r="93" ht="15" customHeight="1" x14ac:dyDescent="0.35"/>
    <row r="94" ht="15" customHeight="1" x14ac:dyDescent="0.35"/>
    <row r="95" ht="15" customHeight="1" x14ac:dyDescent="0.35"/>
    <row r="96" ht="15" customHeight="1" x14ac:dyDescent="0.35"/>
    <row r="97" ht="15" customHeight="1" x14ac:dyDescent="0.35"/>
    <row r="98" ht="15" customHeight="1" x14ac:dyDescent="0.35"/>
    <row r="99" ht="15" customHeight="1" x14ac:dyDescent="0.35"/>
    <row r="100" ht="15" customHeight="1" x14ac:dyDescent="0.35"/>
    <row r="101" ht="15" customHeight="1" x14ac:dyDescent="0.35"/>
    <row r="102" ht="15" customHeight="1" x14ac:dyDescent="0.35"/>
    <row r="103" ht="15" customHeight="1" x14ac:dyDescent="0.35"/>
    <row r="104" ht="15" customHeight="1" x14ac:dyDescent="0.35"/>
    <row r="105" ht="15" customHeight="1" x14ac:dyDescent="0.35"/>
    <row r="106" ht="15" customHeight="1" x14ac:dyDescent="0.35"/>
    <row r="107" ht="15" customHeight="1" x14ac:dyDescent="0.35"/>
    <row r="108" ht="15" customHeight="1" x14ac:dyDescent="0.35"/>
    <row r="109" ht="15" customHeight="1" x14ac:dyDescent="0.35"/>
    <row r="110" ht="15" customHeight="1" x14ac:dyDescent="0.35"/>
    <row r="111" ht="15" customHeight="1" x14ac:dyDescent="0.35"/>
    <row r="112" ht="15" customHeight="1" x14ac:dyDescent="0.35"/>
    <row r="113" ht="15" customHeight="1" x14ac:dyDescent="0.35"/>
    <row r="114" ht="15" customHeight="1" x14ac:dyDescent="0.35"/>
    <row r="115" ht="15" customHeight="1" x14ac:dyDescent="0.35"/>
    <row r="116" ht="15" customHeight="1" x14ac:dyDescent="0.35"/>
    <row r="117" ht="15" customHeight="1" x14ac:dyDescent="0.35"/>
    <row r="118" ht="15" customHeight="1" x14ac:dyDescent="0.35"/>
    <row r="119" ht="15" customHeight="1" x14ac:dyDescent="0.35"/>
    <row r="120" ht="15" customHeight="1" x14ac:dyDescent="0.35"/>
    <row r="121" ht="15" customHeight="1" x14ac:dyDescent="0.35"/>
    <row r="122" ht="15" customHeight="1" x14ac:dyDescent="0.35"/>
    <row r="123" ht="15" customHeight="1" x14ac:dyDescent="0.35"/>
    <row r="124" ht="15" customHeight="1" x14ac:dyDescent="0.35"/>
    <row r="125" ht="15" customHeight="1" x14ac:dyDescent="0.35"/>
    <row r="126" ht="15" customHeight="1" x14ac:dyDescent="0.35"/>
    <row r="127" ht="15" customHeight="1" x14ac:dyDescent="0.35"/>
    <row r="128" ht="15" customHeight="1" x14ac:dyDescent="0.35"/>
    <row r="129" ht="15" customHeight="1" x14ac:dyDescent="0.35"/>
    <row r="130" ht="15" customHeight="1" x14ac:dyDescent="0.35"/>
    <row r="131" ht="15" customHeight="1" x14ac:dyDescent="0.35"/>
    <row r="132" ht="15" customHeight="1" x14ac:dyDescent="0.35"/>
    <row r="133" ht="15" customHeight="1" x14ac:dyDescent="0.35"/>
    <row r="134" ht="15" customHeight="1" x14ac:dyDescent="0.35"/>
    <row r="135" ht="15" customHeight="1" x14ac:dyDescent="0.35"/>
    <row r="136" ht="15" customHeight="1" x14ac:dyDescent="0.35"/>
    <row r="137" ht="15" customHeight="1" x14ac:dyDescent="0.35"/>
    <row r="138" ht="15" customHeight="1" x14ac:dyDescent="0.35"/>
    <row r="139" ht="15" customHeight="1" x14ac:dyDescent="0.35"/>
    <row r="140" ht="15" customHeight="1" x14ac:dyDescent="0.35"/>
    <row r="141" ht="15" customHeight="1" x14ac:dyDescent="0.35"/>
    <row r="142" ht="15" customHeight="1" x14ac:dyDescent="0.35"/>
    <row r="143" ht="15" customHeight="1" x14ac:dyDescent="0.35"/>
    <row r="144" ht="15" customHeight="1" x14ac:dyDescent="0.35"/>
    <row r="145" ht="15" customHeight="1" x14ac:dyDescent="0.35"/>
    <row r="146" ht="15" customHeight="1" x14ac:dyDescent="0.35"/>
    <row r="147" ht="15" customHeight="1" x14ac:dyDescent="0.35"/>
    <row r="148" ht="15" customHeight="1" x14ac:dyDescent="0.35"/>
    <row r="149" ht="15" customHeight="1" x14ac:dyDescent="0.35"/>
    <row r="150" ht="15" customHeight="1" x14ac:dyDescent="0.35"/>
    <row r="151" ht="15" customHeight="1" x14ac:dyDescent="0.35"/>
    <row r="152" ht="15" customHeight="1" x14ac:dyDescent="0.35"/>
    <row r="153" ht="15" customHeight="1" x14ac:dyDescent="0.35"/>
    <row r="154" ht="15" customHeight="1" x14ac:dyDescent="0.35"/>
    <row r="155" ht="15" customHeight="1" x14ac:dyDescent="0.35"/>
    <row r="156" ht="15" customHeight="1" x14ac:dyDescent="0.35"/>
    <row r="157" ht="15" customHeight="1" x14ac:dyDescent="0.35"/>
    <row r="158" ht="15" customHeight="1" x14ac:dyDescent="0.35"/>
    <row r="159" ht="15" customHeight="1" x14ac:dyDescent="0.35"/>
    <row r="160" ht="15" customHeight="1" x14ac:dyDescent="0.35"/>
    <row r="161" ht="15" customHeight="1" x14ac:dyDescent="0.35"/>
    <row r="162" ht="15" customHeight="1" x14ac:dyDescent="0.35"/>
    <row r="163" ht="15" customHeight="1" x14ac:dyDescent="0.35"/>
    <row r="164" ht="15" customHeight="1" x14ac:dyDescent="0.35"/>
    <row r="165" ht="15" customHeight="1" x14ac:dyDescent="0.35"/>
    <row r="166" ht="15" customHeight="1" x14ac:dyDescent="0.35"/>
    <row r="167" ht="15" customHeight="1" x14ac:dyDescent="0.35"/>
    <row r="168" ht="15" customHeight="1" x14ac:dyDescent="0.35"/>
    <row r="169" ht="15" customHeight="1" x14ac:dyDescent="0.35"/>
    <row r="170" ht="15" customHeight="1" x14ac:dyDescent="0.35"/>
    <row r="171" ht="15" customHeight="1" x14ac:dyDescent="0.35"/>
    <row r="172" ht="15" customHeight="1" x14ac:dyDescent="0.35"/>
    <row r="173" ht="15" customHeight="1" x14ac:dyDescent="0.35"/>
    <row r="174" ht="15" customHeight="1" x14ac:dyDescent="0.35"/>
    <row r="175" ht="15" customHeight="1" x14ac:dyDescent="0.35"/>
    <row r="176" ht="15" customHeight="1" x14ac:dyDescent="0.35"/>
    <row r="177" ht="15" customHeight="1" x14ac:dyDescent="0.35"/>
    <row r="178" ht="15" customHeight="1" x14ac:dyDescent="0.35"/>
    <row r="179" ht="15" customHeight="1" x14ac:dyDescent="0.35"/>
    <row r="180" ht="15" customHeight="1" x14ac:dyDescent="0.35"/>
    <row r="181" ht="15" customHeight="1" x14ac:dyDescent="0.35"/>
    <row r="182" ht="15" customHeight="1" x14ac:dyDescent="0.35"/>
    <row r="183" ht="15" customHeight="1" x14ac:dyDescent="0.35"/>
    <row r="184" ht="15" customHeight="1" x14ac:dyDescent="0.35"/>
    <row r="185" ht="15" customHeight="1" x14ac:dyDescent="0.35"/>
    <row r="186" ht="15" customHeight="1" x14ac:dyDescent="0.35"/>
    <row r="187" ht="15" customHeight="1" x14ac:dyDescent="0.35"/>
    <row r="188" ht="15" customHeight="1" x14ac:dyDescent="0.35"/>
    <row r="189" ht="15" customHeight="1" x14ac:dyDescent="0.35"/>
    <row r="190" ht="15" customHeight="1" x14ac:dyDescent="0.35"/>
    <row r="191" ht="15" customHeight="1" x14ac:dyDescent="0.35"/>
    <row r="192" ht="15" customHeight="1" x14ac:dyDescent="0.35"/>
    <row r="193" ht="15" customHeight="1" x14ac:dyDescent="0.35"/>
    <row r="194" ht="15" customHeight="1" x14ac:dyDescent="0.35"/>
    <row r="195" ht="15" customHeight="1" x14ac:dyDescent="0.35"/>
    <row r="196" ht="15" customHeight="1" x14ac:dyDescent="0.35"/>
    <row r="197" ht="15" customHeight="1" x14ac:dyDescent="0.35"/>
    <row r="198" ht="15" customHeight="1" x14ac:dyDescent="0.35"/>
    <row r="199" ht="15" customHeight="1" x14ac:dyDescent="0.35"/>
    <row r="200" ht="15" customHeight="1" x14ac:dyDescent="0.35"/>
    <row r="201" ht="15" customHeight="1" x14ac:dyDescent="0.35"/>
    <row r="202" ht="15" customHeight="1" x14ac:dyDescent="0.35"/>
    <row r="203" ht="15" customHeight="1" x14ac:dyDescent="0.35"/>
    <row r="204" ht="15" customHeight="1" x14ac:dyDescent="0.35"/>
    <row r="205" ht="15" customHeight="1" x14ac:dyDescent="0.35"/>
    <row r="206" ht="15" customHeight="1" x14ac:dyDescent="0.35"/>
    <row r="207" ht="15" customHeight="1" x14ac:dyDescent="0.35"/>
    <row r="208" ht="15" customHeight="1" x14ac:dyDescent="0.35"/>
    <row r="209" ht="15" customHeight="1" x14ac:dyDescent="0.35"/>
    <row r="210" ht="15" customHeight="1" x14ac:dyDescent="0.35"/>
    <row r="211" ht="15" customHeight="1" x14ac:dyDescent="0.35"/>
    <row r="212" ht="15" customHeight="1" x14ac:dyDescent="0.35"/>
    <row r="213" ht="15" customHeight="1" x14ac:dyDescent="0.35"/>
    <row r="214" ht="15" customHeight="1" x14ac:dyDescent="0.35"/>
    <row r="215" ht="15" customHeight="1" x14ac:dyDescent="0.35"/>
    <row r="216" ht="15" customHeight="1" x14ac:dyDescent="0.35"/>
    <row r="217" ht="15" customHeight="1" x14ac:dyDescent="0.35"/>
  </sheetData>
  <sheetProtection selectLockedCells="1"/>
  <mergeCells count="16">
    <mergeCell ref="L2:Q2"/>
    <mergeCell ref="R2:U2"/>
    <mergeCell ref="W2:Z2"/>
    <mergeCell ref="L3:Q3"/>
    <mergeCell ref="R3:U3"/>
    <mergeCell ref="W3:Z3"/>
    <mergeCell ref="L7:Q7"/>
    <mergeCell ref="R7:U7"/>
    <mergeCell ref="L8:Q8"/>
    <mergeCell ref="R8:T8"/>
    <mergeCell ref="L4:Q4"/>
    <mergeCell ref="R4:U4"/>
    <mergeCell ref="L5:Q5"/>
    <mergeCell ref="R5:U5"/>
    <mergeCell ref="L6:Q6"/>
    <mergeCell ref="R6:U6"/>
  </mergeCells>
  <phoneticPr fontId="36" type="noConversion"/>
  <dataValidations count="10">
    <dataValidation type="list" allowBlank="1" showInputMessage="1" showErrorMessage="1" sqref="I2:J28" xr:uid="{E1F28494-0D82-48EC-BA07-9BF0E5AA7751}">
      <formula1>Oui.non</formula1>
    </dataValidation>
    <dataValidation type="list" allowBlank="1" showInputMessage="1" showErrorMessage="1" sqref="H2:H28" xr:uid="{0DF17726-0413-4AAA-AB3C-7646C831C07E}">
      <formula1>Statut_2</formula1>
    </dataValidation>
    <dataValidation type="list" allowBlank="1" showInputMessage="1" showErrorMessage="1" sqref="G2:G28" xr:uid="{C6117F80-8C58-497C-9B76-E4335F854FEE}">
      <formula1>Statut_1</formula1>
    </dataValidation>
    <dataValidation type="list" allowBlank="1" showInputMessage="1" showErrorMessage="1" sqref="U8:V8" xr:uid="{05F151AC-0702-4A70-A90E-785C8B4450D8}">
      <formula1>$AH$26:$AH$37</formula1>
    </dataValidation>
    <dataValidation type="list" allowBlank="1" showInputMessage="1" showErrorMessage="1" sqref="R2:U2" xr:uid="{8AA1592B-2089-47B7-8B88-F1F9764B573E}">
      <formula1>Années</formula1>
    </dataValidation>
    <dataValidation type="list" allowBlank="1" showInputMessage="1" showErrorMessage="1" sqref="R3 V3" xr:uid="{D1AC3472-D90B-444A-A563-145077CE1AA9}">
      <formula1>$AJ$2:$AJ$40</formula1>
    </dataValidation>
    <dataValidation type="list" allowBlank="1" showInputMessage="1" showErrorMessage="1" sqref="R8" xr:uid="{0DD96209-51F6-478D-B5DC-C4420E39D8B8}">
      <formula1>$AH$12:$AH$23</formula1>
    </dataValidation>
    <dataValidation type="list" allowBlank="1" showInputMessage="1" showErrorMessage="1" sqref="V5" xr:uid="{C35D4812-7F9A-43B1-B678-FD6E6E9F80FD}">
      <formula1>$AH$8:$AH$9</formula1>
    </dataValidation>
    <dataValidation type="list" allowBlank="1" showInputMessage="1" showErrorMessage="1" sqref="V4" xr:uid="{1CB2CC11-40AB-40C2-8EB3-62FC1657E142}">
      <formula1>$AH$2:$AH$5</formula1>
    </dataValidation>
    <dataValidation type="list" allowBlank="1" sqref="R6 V6" xr:uid="{4B88DB67-BB5C-4DCF-A85C-FEB523E2041F}">
      <formula1>Employés</formula1>
    </dataValidation>
  </dataValidations>
  <printOptions horizontalCentered="1"/>
  <pageMargins left="0.15748031496062992" right="0.15748031496062992" top="0.43307086614173229" bottom="0.19685039370078741" header="0.51181102362204722" footer="0.51181102362204722"/>
  <pageSetup paperSize="9" scale="39" fitToHeight="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reate_new_agent">
          <controlPr defaultSize="0" autoLine="0" r:id="rId5">
            <anchor moveWithCells="1">
              <from>
                <xdr:col>16</xdr:col>
                <xdr:colOff>412750</xdr:colOff>
                <xdr:row>8</xdr:row>
                <xdr:rowOff>69850</xdr:rowOff>
              </from>
              <to>
                <xdr:col>21</xdr:col>
                <xdr:colOff>0</xdr:colOff>
                <xdr:row>10</xdr:row>
                <xdr:rowOff>146050</xdr:rowOff>
              </to>
            </anchor>
          </controlPr>
        </control>
      </mc:Choice>
      <mc:Fallback>
        <control shapeId="1025" r:id="rId4" name="Create_new_agent"/>
      </mc:Fallback>
    </mc:AlternateContent>
    <mc:AlternateContent xmlns:mc="http://schemas.openxmlformats.org/markup-compatibility/2006">
      <mc:Choice Requires="x14">
        <control shapeId="1026" r:id="rId6" name="Update_date">
          <controlPr defaultSize="0" autoLine="0" r:id="rId7">
            <anchor moveWithCells="1">
              <from>
                <xdr:col>21</xdr:col>
                <xdr:colOff>406400</xdr:colOff>
                <xdr:row>3</xdr:row>
                <xdr:rowOff>44450</xdr:rowOff>
              </from>
              <to>
                <xdr:col>26</xdr:col>
                <xdr:colOff>25400</xdr:colOff>
                <xdr:row>6</xdr:row>
                <xdr:rowOff>63500</xdr:rowOff>
              </to>
            </anchor>
          </controlPr>
        </control>
      </mc:Choice>
      <mc:Fallback>
        <control shapeId="1026" r:id="rId6" name="Update_date"/>
      </mc:Fallback>
    </mc:AlternateContent>
    <mc:AlternateContent xmlns:mc="http://schemas.openxmlformats.org/markup-compatibility/2006">
      <mc:Choice Requires="x14">
        <control shapeId="1027" r:id="rId8" name="lock_model">
          <controlPr defaultSize="0" autoLine="0" r:id="rId9">
            <anchor moveWithCells="1">
              <from>
                <xdr:col>21</xdr:col>
                <xdr:colOff>406400</xdr:colOff>
                <xdr:row>6</xdr:row>
                <xdr:rowOff>158750</xdr:rowOff>
              </from>
              <to>
                <xdr:col>25</xdr:col>
                <xdr:colOff>279400</xdr:colOff>
                <xdr:row>9</xdr:row>
                <xdr:rowOff>12700</xdr:rowOff>
              </to>
            </anchor>
          </controlPr>
        </control>
      </mc:Choice>
      <mc:Fallback>
        <control shapeId="1027" r:id="rId8" name="lock_model"/>
      </mc:Fallback>
    </mc:AlternateContent>
    <mc:AlternateContent xmlns:mc="http://schemas.openxmlformats.org/markup-compatibility/2006">
      <mc:Choice Requires="x14">
        <control shapeId="1028" r:id="rId10" name="Unlock_model">
          <controlPr defaultSize="0" autoLine="0" r:id="rId11">
            <anchor moveWithCells="1">
              <from>
                <xdr:col>21</xdr:col>
                <xdr:colOff>406400</xdr:colOff>
                <xdr:row>9</xdr:row>
                <xdr:rowOff>57150</xdr:rowOff>
              </from>
              <to>
                <xdr:col>25</xdr:col>
                <xdr:colOff>279400</xdr:colOff>
                <xdr:row>11</xdr:row>
                <xdr:rowOff>107950</xdr:rowOff>
              </to>
            </anchor>
          </controlPr>
        </control>
      </mc:Choice>
      <mc:Fallback>
        <control shapeId="1028" r:id="rId10" name="Unlock_model"/>
      </mc:Fallback>
    </mc:AlternateContent>
  </controls>
  <tableParts count="8"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5DE6C-1010-4F3F-85D0-DA49E8526695}">
  <sheetPr codeName="Employé0">
    <pageSetUpPr fitToPage="1"/>
  </sheetPr>
  <dimension ref="A1:AI74"/>
  <sheetViews>
    <sheetView view="pageBreakPreview" zoomScaleNormal="80" zoomScaleSheetLayoutView="100" zoomScalePageLayoutView="6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3" sqref="B13"/>
    </sheetView>
  </sheetViews>
  <sheetFormatPr baseColWidth="10" defaultColWidth="11.453125" defaultRowHeight="15.5" x14ac:dyDescent="0.35"/>
  <cols>
    <col min="1" max="32" width="6" style="38" customWidth="1"/>
    <col min="33" max="33" width="7.7265625" style="108" customWidth="1"/>
    <col min="34" max="35" width="11.453125" style="36" customWidth="1"/>
    <col min="36" max="53" width="11.453125" style="38" customWidth="1"/>
    <col min="54" max="16384" width="11.453125" style="38"/>
  </cols>
  <sheetData>
    <row r="1" spans="1:33" ht="16.5" customHeight="1" thickBot="1" x14ac:dyDescent="0.4">
      <c r="A1" s="34"/>
      <c r="B1" s="34"/>
      <c r="C1" s="35"/>
      <c r="D1" s="35"/>
      <c r="E1" s="192"/>
      <c r="F1" s="193"/>
      <c r="G1" s="193"/>
      <c r="H1" s="193"/>
      <c r="I1" s="193"/>
      <c r="J1" s="193"/>
      <c r="K1" s="194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195" t="s">
        <v>30</v>
      </c>
      <c r="Y1" s="196"/>
      <c r="Z1" s="196"/>
      <c r="AA1" s="196"/>
      <c r="AB1" s="196"/>
      <c r="AC1" s="196"/>
      <c r="AD1" s="196"/>
      <c r="AE1" s="196"/>
      <c r="AF1" s="196"/>
      <c r="AG1" s="197"/>
    </row>
    <row r="2" spans="1:33" ht="16" thickBot="1" x14ac:dyDescent="0.4">
      <c r="A2" s="35"/>
      <c r="B2" s="35"/>
      <c r="C2" s="35"/>
      <c r="D2" s="35"/>
      <c r="E2" s="182"/>
      <c r="F2" s="183"/>
      <c r="G2" s="183"/>
      <c r="H2" s="183"/>
      <c r="I2" s="183"/>
      <c r="J2" s="183"/>
      <c r="K2" s="184"/>
      <c r="L2" s="202" t="s">
        <v>11</v>
      </c>
      <c r="M2" s="202"/>
      <c r="N2" s="202"/>
      <c r="O2" s="202"/>
      <c r="P2" s="202"/>
      <c r="Q2" s="202"/>
      <c r="R2" s="203">
        <f>Setup!R2</f>
        <v>43466</v>
      </c>
      <c r="S2" s="204"/>
      <c r="T2" s="204"/>
      <c r="U2" s="204"/>
      <c r="V2" s="205"/>
      <c r="W2" s="35"/>
      <c r="X2" s="198"/>
      <c r="Y2" s="199"/>
      <c r="Z2" s="199"/>
      <c r="AA2" s="199"/>
      <c r="AB2" s="199"/>
      <c r="AC2" s="199"/>
      <c r="AD2" s="200"/>
      <c r="AE2" s="200"/>
      <c r="AF2" s="200"/>
      <c r="AG2" s="201"/>
    </row>
    <row r="3" spans="1:33" x14ac:dyDescent="0.35">
      <c r="A3" s="35"/>
      <c r="B3" s="35"/>
      <c r="C3" s="35"/>
      <c r="D3" s="35"/>
      <c r="E3" s="182"/>
      <c r="F3" s="183"/>
      <c r="G3" s="183"/>
      <c r="H3" s="183"/>
      <c r="I3" s="183"/>
      <c r="J3" s="183"/>
      <c r="K3" s="184"/>
      <c r="L3" s="185" t="s">
        <v>15</v>
      </c>
      <c r="M3" s="185"/>
      <c r="N3" s="185"/>
      <c r="O3" s="185"/>
      <c r="P3" s="185"/>
      <c r="Q3" s="185"/>
      <c r="R3" s="186" t="str">
        <f>Setup!R3</f>
        <v>Service 1</v>
      </c>
      <c r="S3" s="187"/>
      <c r="T3" s="187"/>
      <c r="U3" s="187"/>
      <c r="V3" s="188"/>
      <c r="W3" s="35"/>
      <c r="X3" s="35"/>
      <c r="Y3" s="37"/>
      <c r="Z3" s="35"/>
      <c r="AA3" s="35"/>
      <c r="AB3" s="35"/>
      <c r="AC3" s="35"/>
      <c r="AD3" s="189" t="s">
        <v>12</v>
      </c>
      <c r="AE3" s="190"/>
      <c r="AF3" s="190"/>
      <c r="AG3" s="191"/>
    </row>
    <row r="4" spans="1:33" ht="16" thickBot="1" x14ac:dyDescent="0.4">
      <c r="A4" s="35"/>
      <c r="B4" s="35"/>
      <c r="C4" s="35"/>
      <c r="D4" s="35"/>
      <c r="E4" s="171"/>
      <c r="F4" s="172"/>
      <c r="G4" s="172"/>
      <c r="H4" s="172"/>
      <c r="I4" s="172"/>
      <c r="J4" s="172"/>
      <c r="K4" s="173"/>
      <c r="L4" s="149" t="s">
        <v>31</v>
      </c>
      <c r="M4" s="149"/>
      <c r="N4" s="149"/>
      <c r="O4" s="149"/>
      <c r="P4" s="149"/>
      <c r="Q4" s="149"/>
      <c r="R4" s="168" t="e">
        <f>IF(VLOOKUP($R$6,Employés_tab[],3,FALSE)=0,"",VLOOKUP($R$6,Employés_tab[],3,FALSE))</f>
        <v>#N/A</v>
      </c>
      <c r="S4" s="169"/>
      <c r="T4" s="169"/>
      <c r="U4" s="169"/>
      <c r="V4" s="170"/>
      <c r="W4" s="35"/>
      <c r="X4" s="35"/>
      <c r="Y4" s="35"/>
      <c r="Z4" s="35"/>
      <c r="AA4" s="35"/>
      <c r="AB4" s="35"/>
      <c r="AC4" s="35"/>
      <c r="AD4" s="174">
        <f>Setup!W3</f>
        <v>43915.059270833335</v>
      </c>
      <c r="AE4" s="175"/>
      <c r="AF4" s="175"/>
      <c r="AG4" s="176"/>
    </row>
    <row r="5" spans="1:33" ht="16" thickBot="1" x14ac:dyDescent="0.4">
      <c r="A5" s="2"/>
      <c r="B5" s="35"/>
      <c r="C5" s="35"/>
      <c r="D5" s="35"/>
      <c r="E5" s="177"/>
      <c r="F5" s="178"/>
      <c r="G5" s="178"/>
      <c r="H5" s="178"/>
      <c r="I5" s="178"/>
      <c r="J5" s="178"/>
      <c r="K5" s="179"/>
      <c r="L5" s="180"/>
      <c r="M5" s="180"/>
      <c r="N5" s="180"/>
      <c r="O5" s="180"/>
      <c r="P5" s="180"/>
      <c r="Q5" s="180"/>
      <c r="R5" s="168" t="e">
        <f>IF(VLOOKUP($R$6,Employés_tab[],4,FALSE)=0,"",VLOOKUP($R$6,Employés_tab[],4,FALSE))</f>
        <v>#N/A</v>
      </c>
      <c r="S5" s="169"/>
      <c r="T5" s="169"/>
      <c r="U5" s="169"/>
      <c r="V5" s="170"/>
      <c r="W5" s="35"/>
      <c r="X5" s="35"/>
      <c r="Y5" s="35"/>
      <c r="Z5" s="35"/>
      <c r="AB5" s="35"/>
      <c r="AC5" s="35"/>
      <c r="AD5" s="181" t="s">
        <v>32</v>
      </c>
      <c r="AE5" s="181"/>
      <c r="AF5" s="166" t="e">
        <f>IF(VLOOKUP($R$6,Employés_tab[],5,FALSE)=0,"",VLOOKUP($R$6,Employés_tab[],5,FALSE))</f>
        <v>#N/A</v>
      </c>
      <c r="AG5" s="167"/>
    </row>
    <row r="6" spans="1:33" ht="16" thickBot="1" x14ac:dyDescent="0.4">
      <c r="A6" s="2"/>
      <c r="B6" s="39"/>
      <c r="C6" s="39"/>
      <c r="D6" s="39"/>
      <c r="E6" s="146"/>
      <c r="F6" s="147"/>
      <c r="G6" s="147"/>
      <c r="H6" s="147"/>
      <c r="I6" s="147"/>
      <c r="J6" s="147"/>
      <c r="K6" s="148"/>
      <c r="L6" s="149" t="s">
        <v>21</v>
      </c>
      <c r="M6" s="149"/>
      <c r="N6" s="149"/>
      <c r="O6" s="149"/>
      <c r="P6" s="149"/>
      <c r="Q6" s="149"/>
      <c r="R6" s="163" t="s">
        <v>33</v>
      </c>
      <c r="S6" s="164"/>
      <c r="T6" s="164"/>
      <c r="U6" s="164"/>
      <c r="V6" s="165"/>
      <c r="W6" s="35"/>
      <c r="X6" s="35"/>
      <c r="Y6" s="35"/>
      <c r="Z6" s="35"/>
      <c r="AA6" s="35"/>
      <c r="AB6" s="35"/>
      <c r="AD6" s="40" t="s">
        <v>5</v>
      </c>
      <c r="AE6" s="41"/>
      <c r="AF6" s="166" t="e">
        <f>IF(VLOOKUP($R$6,Employés_tab[],6,FALSE)=0,"",VLOOKUP($R$6,Employés_tab[],6,FALSE))</f>
        <v>#N/A</v>
      </c>
      <c r="AG6" s="167"/>
    </row>
    <row r="7" spans="1:33" ht="16" thickBot="1" x14ac:dyDescent="0.4">
      <c r="A7" s="2"/>
      <c r="B7" s="35"/>
      <c r="C7" s="35"/>
      <c r="D7" s="35"/>
      <c r="E7" s="146"/>
      <c r="F7" s="147"/>
      <c r="G7" s="147"/>
      <c r="H7" s="147"/>
      <c r="I7" s="147"/>
      <c r="J7" s="147"/>
      <c r="K7" s="148"/>
      <c r="L7" s="149" t="s">
        <v>1</v>
      </c>
      <c r="M7" s="149"/>
      <c r="N7" s="149"/>
      <c r="O7" s="149"/>
      <c r="P7" s="149"/>
      <c r="Q7" s="149"/>
      <c r="R7" s="168" t="e">
        <f>IF(VLOOKUP($R$6,Employés_tab[],2,FALSE)=0,"",VLOOKUP($R$6,Employés_tab[],2,FALSE))</f>
        <v>#N/A</v>
      </c>
      <c r="S7" s="169"/>
      <c r="T7" s="169"/>
      <c r="U7" s="169"/>
      <c r="V7" s="170"/>
      <c r="W7" s="35"/>
      <c r="X7" s="42"/>
      <c r="Y7" s="35"/>
      <c r="Z7" s="35"/>
      <c r="AA7" s="35"/>
      <c r="AB7" s="35"/>
      <c r="AC7" s="35"/>
      <c r="AD7" s="35"/>
      <c r="AE7" s="35"/>
      <c r="AF7" s="35"/>
      <c r="AG7" s="35"/>
    </row>
    <row r="8" spans="1:33" ht="15.75" customHeight="1" thickBot="1" x14ac:dyDescent="0.4">
      <c r="A8" s="2"/>
      <c r="B8" s="35"/>
      <c r="C8" s="35"/>
      <c r="D8" s="35"/>
      <c r="E8" s="146"/>
      <c r="F8" s="147"/>
      <c r="G8" s="147"/>
      <c r="H8" s="147"/>
      <c r="I8" s="147"/>
      <c r="J8" s="147"/>
      <c r="K8" s="148"/>
      <c r="L8" s="149" t="s">
        <v>24</v>
      </c>
      <c r="M8" s="149"/>
      <c r="N8" s="149"/>
      <c r="O8" s="149"/>
      <c r="P8" s="149"/>
      <c r="Q8" s="149"/>
      <c r="R8" s="150">
        <f>Setup!R8</f>
        <v>87720</v>
      </c>
      <c r="S8" s="151"/>
      <c r="T8" s="151"/>
      <c r="U8" s="152">
        <f>Setup!U8</f>
        <v>43831</v>
      </c>
      <c r="V8" s="153"/>
      <c r="W8" s="43"/>
      <c r="X8" s="42"/>
      <c r="Y8" s="44"/>
      <c r="Z8" s="154" t="s">
        <v>34</v>
      </c>
      <c r="AA8" s="155"/>
      <c r="AB8" s="155"/>
      <c r="AC8" s="155"/>
      <c r="AD8" s="156"/>
      <c r="AE8" s="2"/>
      <c r="AF8" s="2"/>
      <c r="AG8" s="42"/>
    </row>
    <row r="9" spans="1:33" ht="16" thickBot="1" x14ac:dyDescent="0.4">
      <c r="A9" s="2"/>
      <c r="B9" s="35"/>
      <c r="C9" s="35"/>
      <c r="D9" s="35"/>
      <c r="E9" s="160"/>
      <c r="F9" s="161"/>
      <c r="G9" s="161"/>
      <c r="H9" s="161"/>
      <c r="I9" s="161"/>
      <c r="J9" s="161"/>
      <c r="K9" s="16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157"/>
      <c r="AA9" s="158"/>
      <c r="AB9" s="158"/>
      <c r="AC9" s="158"/>
      <c r="AD9" s="159"/>
      <c r="AE9" s="137">
        <f>SUM(AG13:AG16)/Setup!AF5</f>
        <v>0</v>
      </c>
      <c r="AF9" s="138"/>
      <c r="AG9" s="19"/>
    </row>
    <row r="10" spans="1:33" x14ac:dyDescent="0.35">
      <c r="A10" s="2"/>
      <c r="B10" s="35"/>
      <c r="C10" s="35"/>
      <c r="D10" s="35"/>
      <c r="E10" s="45"/>
      <c r="F10" s="46"/>
      <c r="G10" s="46"/>
      <c r="H10" s="46"/>
      <c r="I10" s="46"/>
      <c r="J10" s="46"/>
      <c r="K10" s="46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7"/>
      <c r="AA10" s="47"/>
      <c r="AB10" s="47"/>
      <c r="AC10" s="47"/>
      <c r="AD10" s="47"/>
      <c r="AE10" s="48"/>
      <c r="AF10" s="48"/>
      <c r="AG10" s="19"/>
    </row>
    <row r="11" spans="1:33" x14ac:dyDescent="0.35">
      <c r="A11" s="2"/>
      <c r="B11" s="35"/>
      <c r="C11" s="35"/>
      <c r="D11" s="35"/>
      <c r="E11" s="49"/>
      <c r="F11" s="49"/>
      <c r="G11" s="49"/>
      <c r="H11" s="49"/>
      <c r="I11" s="49"/>
      <c r="J11" s="49"/>
      <c r="K11" s="49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50"/>
      <c r="AA11" s="51"/>
      <c r="AB11" s="51"/>
      <c r="AC11" s="51"/>
      <c r="AD11" s="51"/>
      <c r="AE11" s="51"/>
      <c r="AF11" s="51"/>
      <c r="AG11" s="48"/>
    </row>
    <row r="12" spans="1:33" s="54" customFormat="1" ht="15" thickBot="1" x14ac:dyDescent="0.4">
      <c r="A12" s="52"/>
      <c r="B12" s="53">
        <f>DATE(YEAR($U8),MONTH($R8),DAY($R8))</f>
        <v>43891</v>
      </c>
      <c r="C12" s="53">
        <f t="shared" ref="C12:AF12" si="0">B12+1</f>
        <v>43892</v>
      </c>
      <c r="D12" s="53">
        <f t="shared" si="0"/>
        <v>43893</v>
      </c>
      <c r="E12" s="53">
        <f t="shared" si="0"/>
        <v>43894</v>
      </c>
      <c r="F12" s="53">
        <f t="shared" si="0"/>
        <v>43895</v>
      </c>
      <c r="G12" s="53">
        <f t="shared" si="0"/>
        <v>43896</v>
      </c>
      <c r="H12" s="53">
        <f t="shared" si="0"/>
        <v>43897</v>
      </c>
      <c r="I12" s="53">
        <f t="shared" si="0"/>
        <v>43898</v>
      </c>
      <c r="J12" s="53">
        <f t="shared" si="0"/>
        <v>43899</v>
      </c>
      <c r="K12" s="53">
        <f t="shared" si="0"/>
        <v>43900</v>
      </c>
      <c r="L12" s="53">
        <f t="shared" si="0"/>
        <v>43901</v>
      </c>
      <c r="M12" s="53">
        <f t="shared" si="0"/>
        <v>43902</v>
      </c>
      <c r="N12" s="53">
        <f t="shared" si="0"/>
        <v>43903</v>
      </c>
      <c r="O12" s="53">
        <f t="shared" si="0"/>
        <v>43904</v>
      </c>
      <c r="P12" s="53">
        <f t="shared" si="0"/>
        <v>43905</v>
      </c>
      <c r="Q12" s="53">
        <f t="shared" si="0"/>
        <v>43906</v>
      </c>
      <c r="R12" s="53">
        <f t="shared" si="0"/>
        <v>43907</v>
      </c>
      <c r="S12" s="53">
        <f t="shared" si="0"/>
        <v>43908</v>
      </c>
      <c r="T12" s="53">
        <f t="shared" si="0"/>
        <v>43909</v>
      </c>
      <c r="U12" s="53">
        <f t="shared" si="0"/>
        <v>43910</v>
      </c>
      <c r="V12" s="53">
        <f t="shared" si="0"/>
        <v>43911</v>
      </c>
      <c r="W12" s="53">
        <f t="shared" si="0"/>
        <v>43912</v>
      </c>
      <c r="X12" s="53">
        <f t="shared" si="0"/>
        <v>43913</v>
      </c>
      <c r="Y12" s="53">
        <f t="shared" si="0"/>
        <v>43914</v>
      </c>
      <c r="Z12" s="53">
        <f t="shared" si="0"/>
        <v>43915</v>
      </c>
      <c r="AA12" s="53">
        <f t="shared" si="0"/>
        <v>43916</v>
      </c>
      <c r="AB12" s="53">
        <f t="shared" si="0"/>
        <v>43917</v>
      </c>
      <c r="AC12" s="53">
        <f t="shared" si="0"/>
        <v>43918</v>
      </c>
      <c r="AD12" s="53">
        <f t="shared" si="0"/>
        <v>43919</v>
      </c>
      <c r="AE12" s="53">
        <f t="shared" si="0"/>
        <v>43920</v>
      </c>
      <c r="AF12" s="53">
        <f t="shared" si="0"/>
        <v>43921</v>
      </c>
      <c r="AG12" s="52"/>
    </row>
    <row r="13" spans="1:33" ht="21" customHeight="1" x14ac:dyDescent="0.35">
      <c r="A13" s="55">
        <v>101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7">
        <f t="shared" ref="AG13:AG34" si="1">SUM(B13:AF13)</f>
        <v>0</v>
      </c>
    </row>
    <row r="14" spans="1:33" ht="21" customHeight="1" x14ac:dyDescent="0.35">
      <c r="A14" s="58" t="s">
        <v>35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9">
        <f t="shared" si="1"/>
        <v>0</v>
      </c>
    </row>
    <row r="15" spans="1:33" ht="21" customHeight="1" x14ac:dyDescent="0.35">
      <c r="A15" s="60" t="s">
        <v>36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9">
        <f t="shared" si="1"/>
        <v>0</v>
      </c>
    </row>
    <row r="16" spans="1:33" ht="21" customHeight="1" thickBot="1" x14ac:dyDescent="0.4">
      <c r="A16" s="61" t="s">
        <v>37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3">
        <f t="shared" si="1"/>
        <v>0</v>
      </c>
    </row>
    <row r="17" spans="1:33" ht="21" customHeight="1" x14ac:dyDescent="0.35">
      <c r="A17" s="64">
        <v>102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65">
        <f t="shared" si="1"/>
        <v>0</v>
      </c>
    </row>
    <row r="18" spans="1:33" ht="21" customHeight="1" x14ac:dyDescent="0.35">
      <c r="A18" s="66">
        <v>103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65">
        <f t="shared" si="1"/>
        <v>0</v>
      </c>
    </row>
    <row r="19" spans="1:33" ht="21" customHeight="1" x14ac:dyDescent="0.35">
      <c r="A19" s="66">
        <v>104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65">
        <f t="shared" si="1"/>
        <v>0</v>
      </c>
    </row>
    <row r="20" spans="1:33" ht="21" customHeight="1" x14ac:dyDescent="0.35">
      <c r="A20" s="66">
        <v>105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65">
        <f t="shared" si="1"/>
        <v>0</v>
      </c>
    </row>
    <row r="21" spans="1:33" ht="21" customHeight="1" x14ac:dyDescent="0.35">
      <c r="A21" s="66">
        <v>106</v>
      </c>
      <c r="B21" s="56"/>
      <c r="C21" s="56"/>
      <c r="D21" s="56"/>
      <c r="E21" s="56"/>
      <c r="F21" s="56"/>
      <c r="G21" s="56"/>
      <c r="H21" s="56"/>
      <c r="I21" s="67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65">
        <f t="shared" si="1"/>
        <v>0</v>
      </c>
    </row>
    <row r="22" spans="1:33" ht="21" customHeight="1" x14ac:dyDescent="0.35">
      <c r="A22" s="66">
        <v>107</v>
      </c>
      <c r="B22" s="56"/>
      <c r="C22" s="56"/>
      <c r="D22" s="56"/>
      <c r="E22" s="56"/>
      <c r="F22" s="56"/>
      <c r="G22" s="56"/>
      <c r="H22" s="56"/>
      <c r="I22" s="67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65">
        <f t="shared" si="1"/>
        <v>0</v>
      </c>
    </row>
    <row r="23" spans="1:33" ht="21" customHeight="1" x14ac:dyDescent="0.35">
      <c r="A23" s="66">
        <v>110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65">
        <f t="shared" si="1"/>
        <v>0</v>
      </c>
    </row>
    <row r="24" spans="1:33" ht="21" customHeight="1" x14ac:dyDescent="0.35">
      <c r="A24" s="66">
        <v>111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65">
        <f t="shared" si="1"/>
        <v>0</v>
      </c>
    </row>
    <row r="25" spans="1:33" ht="21" customHeight="1" x14ac:dyDescent="0.35">
      <c r="A25" s="66">
        <v>185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65">
        <f t="shared" si="1"/>
        <v>0</v>
      </c>
    </row>
    <row r="26" spans="1:33" ht="21" customHeight="1" x14ac:dyDescent="0.35">
      <c r="A26" s="66">
        <v>199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65">
        <f t="shared" si="1"/>
        <v>0</v>
      </c>
    </row>
    <row r="27" spans="1:33" ht="21" customHeight="1" x14ac:dyDescent="0.35">
      <c r="A27" s="66">
        <v>241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65">
        <f t="shared" si="1"/>
        <v>0</v>
      </c>
    </row>
    <row r="28" spans="1:33" ht="21" customHeight="1" x14ac:dyDescent="0.35">
      <c r="A28" s="66">
        <v>248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65">
        <f t="shared" si="1"/>
        <v>0</v>
      </c>
    </row>
    <row r="29" spans="1:33" ht="21" customHeight="1" x14ac:dyDescent="0.35">
      <c r="A29" s="66">
        <v>302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65">
        <f t="shared" si="1"/>
        <v>0</v>
      </c>
    </row>
    <row r="30" spans="1:33" ht="21" customHeight="1" x14ac:dyDescent="0.35">
      <c r="A30" s="68">
        <v>303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65">
        <f t="shared" si="1"/>
        <v>0</v>
      </c>
    </row>
    <row r="31" spans="1:33" ht="21" customHeight="1" x14ac:dyDescent="0.35">
      <c r="A31" s="68">
        <v>311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65">
        <f t="shared" si="1"/>
        <v>0</v>
      </c>
    </row>
    <row r="32" spans="1:33" ht="21" customHeight="1" x14ac:dyDescent="0.35">
      <c r="A32" s="68">
        <v>323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65">
        <f t="shared" si="1"/>
        <v>0</v>
      </c>
    </row>
    <row r="33" spans="1:33" ht="21" customHeight="1" x14ac:dyDescent="0.35">
      <c r="A33" s="68" t="s">
        <v>38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65">
        <f t="shared" si="1"/>
        <v>0</v>
      </c>
    </row>
    <row r="34" spans="1:33" ht="21" customHeight="1" x14ac:dyDescent="0.35">
      <c r="A34" s="66" t="s">
        <v>39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69">
        <f t="shared" si="1"/>
        <v>0</v>
      </c>
    </row>
    <row r="35" spans="1:33" ht="16" thickBot="1" x14ac:dyDescent="0.4">
      <c r="A35" s="70"/>
      <c r="B35" s="70"/>
      <c r="C35" s="70"/>
      <c r="D35" s="70"/>
      <c r="E35" s="70"/>
      <c r="F35" s="71"/>
      <c r="G35" s="70"/>
      <c r="H35" s="70"/>
      <c r="I35" s="70"/>
      <c r="J35" s="71"/>
      <c r="K35" s="70"/>
      <c r="L35" s="70"/>
      <c r="M35" s="70"/>
      <c r="N35" s="70"/>
      <c r="O35" s="70"/>
      <c r="P35" s="70"/>
      <c r="Q35" s="70"/>
      <c r="R35" s="72"/>
      <c r="S35" s="70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4" t="s">
        <v>40</v>
      </c>
      <c r="AG35" s="75">
        <f>SUM(AG13:AG34)</f>
        <v>0</v>
      </c>
    </row>
    <row r="36" spans="1:33" ht="16" thickBot="1" x14ac:dyDescent="0.4">
      <c r="A36" s="139" t="s">
        <v>41</v>
      </c>
      <c r="B36" s="140"/>
      <c r="C36" s="140"/>
      <c r="D36" s="140"/>
      <c r="E36" s="140"/>
      <c r="F36" s="140"/>
      <c r="G36" s="140"/>
      <c r="H36" s="140"/>
      <c r="I36" s="140"/>
      <c r="J36" s="140"/>
      <c r="K36" s="141"/>
      <c r="L36" s="76"/>
      <c r="M36" s="142" t="s">
        <v>42</v>
      </c>
      <c r="N36" s="143"/>
      <c r="O36" s="143"/>
      <c r="P36" s="143"/>
      <c r="Q36" s="143"/>
      <c r="R36" s="144"/>
      <c r="S36" s="77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4" t="s">
        <v>43</v>
      </c>
      <c r="AG36" s="75">
        <f>AG35-AG17-AG29-AG30-AG32</f>
        <v>0</v>
      </c>
    </row>
    <row r="37" spans="1:33" x14ac:dyDescent="0.35">
      <c r="A37" s="78">
        <v>101</v>
      </c>
      <c r="B37" s="70" t="s">
        <v>44</v>
      </c>
      <c r="C37" s="70"/>
      <c r="D37" s="70"/>
      <c r="E37" s="70"/>
      <c r="F37" s="70"/>
      <c r="G37" s="70"/>
      <c r="H37" s="70"/>
      <c r="I37" s="70"/>
      <c r="J37" s="77">
        <v>185</v>
      </c>
      <c r="K37" s="77" t="s">
        <v>45</v>
      </c>
      <c r="L37" s="77"/>
      <c r="M37" s="77"/>
      <c r="N37" s="77"/>
      <c r="O37" s="77"/>
      <c r="P37" s="77"/>
      <c r="Q37" s="77"/>
      <c r="R37" s="79"/>
      <c r="S37" s="77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80"/>
      <c r="AF37" s="74" t="s">
        <v>46</v>
      </c>
      <c r="AG37" s="75">
        <f>AG35-AG36</f>
        <v>0</v>
      </c>
    </row>
    <row r="38" spans="1:33" x14ac:dyDescent="0.35">
      <c r="A38" s="81">
        <v>102</v>
      </c>
      <c r="B38" s="77" t="s">
        <v>47</v>
      </c>
      <c r="C38" s="77"/>
      <c r="D38" s="77"/>
      <c r="E38" s="77"/>
      <c r="F38" s="77"/>
      <c r="G38" s="77"/>
      <c r="H38" s="77"/>
      <c r="I38" s="77"/>
      <c r="J38" s="77" t="s">
        <v>48</v>
      </c>
      <c r="K38" s="77" t="s">
        <v>49</v>
      </c>
      <c r="L38" s="77"/>
      <c r="M38" s="77"/>
      <c r="N38" s="77"/>
      <c r="O38" s="77"/>
      <c r="P38" s="77"/>
      <c r="Q38" s="77"/>
      <c r="R38" s="79"/>
      <c r="S38" s="77"/>
      <c r="T38" s="73"/>
      <c r="U38" s="82" t="s">
        <v>50</v>
      </c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4" t="s">
        <v>51</v>
      </c>
      <c r="AG38" s="75">
        <f>AG43*AG39</f>
        <v>6.9666666666666668</v>
      </c>
    </row>
    <row r="39" spans="1:33" x14ac:dyDescent="0.35">
      <c r="A39" s="81">
        <v>103</v>
      </c>
      <c r="B39" s="77" t="s">
        <v>52</v>
      </c>
      <c r="C39" s="77"/>
      <c r="D39" s="77"/>
      <c r="E39" s="77"/>
      <c r="F39" s="77"/>
      <c r="G39" s="77"/>
      <c r="H39" s="77"/>
      <c r="I39" s="77"/>
      <c r="J39" s="77">
        <v>199</v>
      </c>
      <c r="K39" s="77" t="s">
        <v>53</v>
      </c>
      <c r="L39" s="77"/>
      <c r="M39" s="77"/>
      <c r="N39" s="77"/>
      <c r="O39" s="77"/>
      <c r="P39" s="77"/>
      <c r="Q39" s="77"/>
      <c r="R39" s="79"/>
      <c r="S39" s="77"/>
      <c r="T39" s="73"/>
      <c r="U39" s="145"/>
      <c r="V39" s="145"/>
      <c r="W39" s="145"/>
      <c r="X39" s="145"/>
      <c r="Y39" s="145"/>
      <c r="Z39" s="73"/>
      <c r="AA39" s="73"/>
      <c r="AB39" s="73"/>
      <c r="AC39" s="73"/>
      <c r="AD39" s="73"/>
      <c r="AE39" s="73"/>
      <c r="AF39" s="74" t="s">
        <v>54</v>
      </c>
      <c r="AG39" s="83">
        <f>NETWORKDAYS.INTL(DATE(YEAR(U8), MONTH(R8), 1), DATE(YEAR(U8), MONTH(R8), DAY(AG42)),1)</f>
        <v>22</v>
      </c>
    </row>
    <row r="40" spans="1:33" x14ac:dyDescent="0.35">
      <c r="A40" s="81">
        <v>104</v>
      </c>
      <c r="B40" s="77" t="s">
        <v>55</v>
      </c>
      <c r="C40" s="77"/>
      <c r="D40" s="77"/>
      <c r="E40" s="77"/>
      <c r="F40" s="77"/>
      <c r="G40" s="77"/>
      <c r="H40" s="77"/>
      <c r="I40" s="77"/>
      <c r="J40" s="77">
        <v>241</v>
      </c>
      <c r="K40" s="77" t="s">
        <v>56</v>
      </c>
      <c r="L40" s="77"/>
      <c r="M40" s="77"/>
      <c r="N40" s="77"/>
      <c r="O40" s="77"/>
      <c r="P40" s="77"/>
      <c r="Q40" s="77"/>
      <c r="R40" s="79"/>
      <c r="S40" s="77"/>
      <c r="T40" s="73"/>
      <c r="U40" s="145"/>
      <c r="V40" s="145"/>
      <c r="W40" s="145"/>
      <c r="X40" s="145"/>
      <c r="Y40" s="145"/>
      <c r="Z40" s="73"/>
      <c r="AA40" s="73"/>
      <c r="AB40" s="80"/>
      <c r="AC40" s="84"/>
      <c r="AD40" s="84"/>
      <c r="AE40" s="84"/>
      <c r="AF40" s="85" t="s">
        <v>57</v>
      </c>
      <c r="AG40" s="86">
        <f>AG13+AG14+AG15+AG16</f>
        <v>0</v>
      </c>
    </row>
    <row r="41" spans="1:33" x14ac:dyDescent="0.35">
      <c r="A41" s="81">
        <v>105</v>
      </c>
      <c r="B41" s="77" t="s">
        <v>58</v>
      </c>
      <c r="C41" s="77"/>
      <c r="D41" s="77"/>
      <c r="E41" s="77"/>
      <c r="F41" s="77"/>
      <c r="G41" s="77"/>
      <c r="H41" s="77"/>
      <c r="I41" s="77"/>
      <c r="J41" s="77">
        <v>248</v>
      </c>
      <c r="K41" s="77" t="s">
        <v>59</v>
      </c>
      <c r="L41" s="77"/>
      <c r="M41" s="77"/>
      <c r="N41" s="77"/>
      <c r="O41" s="77"/>
      <c r="P41" s="77"/>
      <c r="Q41" s="77"/>
      <c r="R41" s="79"/>
      <c r="S41" s="77"/>
      <c r="T41" s="73"/>
      <c r="U41" s="87"/>
      <c r="V41" s="80"/>
      <c r="W41" s="88"/>
      <c r="X41" s="80"/>
      <c r="Y41" s="73"/>
      <c r="Z41" s="73"/>
      <c r="AA41" s="73"/>
      <c r="AB41" s="73"/>
      <c r="AC41" s="73"/>
      <c r="AD41" s="73"/>
      <c r="AE41" s="73"/>
      <c r="AF41" s="74" t="s">
        <v>60</v>
      </c>
      <c r="AG41" s="75">
        <f>AG43*AG42</f>
        <v>9.8166666666666664</v>
      </c>
    </row>
    <row r="42" spans="1:33" x14ac:dyDescent="0.35">
      <c r="A42" s="81">
        <v>106</v>
      </c>
      <c r="B42" s="77" t="s">
        <v>61</v>
      </c>
      <c r="C42" s="77"/>
      <c r="D42" s="77"/>
      <c r="E42" s="77"/>
      <c r="F42" s="77"/>
      <c r="G42" s="77"/>
      <c r="H42" s="77"/>
      <c r="I42" s="77"/>
      <c r="J42" s="77">
        <v>302</v>
      </c>
      <c r="K42" s="77" t="s">
        <v>62</v>
      </c>
      <c r="L42" s="77"/>
      <c r="M42" s="77"/>
      <c r="N42" s="77"/>
      <c r="O42" s="77"/>
      <c r="P42" s="77"/>
      <c r="Q42" s="77"/>
      <c r="R42" s="79"/>
      <c r="S42" s="77"/>
      <c r="T42" s="73"/>
      <c r="U42" s="73" t="s">
        <v>63</v>
      </c>
      <c r="V42" s="88"/>
      <c r="W42" s="80"/>
      <c r="X42" s="73"/>
      <c r="Y42" s="73"/>
      <c r="Z42" s="73"/>
      <c r="AA42" s="73"/>
      <c r="AB42" s="73"/>
      <c r="AC42" s="73"/>
      <c r="AD42" s="73"/>
      <c r="AE42" s="73"/>
      <c r="AF42" s="74" t="s">
        <v>64</v>
      </c>
      <c r="AG42" s="89">
        <f>DAY(DATE(YEAR(U8),MONTH(R8)+1,1)-1)</f>
        <v>31</v>
      </c>
    </row>
    <row r="43" spans="1:33" x14ac:dyDescent="0.35">
      <c r="A43" s="81">
        <v>107</v>
      </c>
      <c r="B43" s="77" t="s">
        <v>65</v>
      </c>
      <c r="C43" s="77"/>
      <c r="D43" s="77"/>
      <c r="E43" s="77"/>
      <c r="F43" s="77"/>
      <c r="G43" s="77"/>
      <c r="H43" s="77"/>
      <c r="I43" s="77"/>
      <c r="J43" s="77">
        <v>303</v>
      </c>
      <c r="K43" s="77" t="s">
        <v>66</v>
      </c>
      <c r="L43" s="77"/>
      <c r="M43" s="77"/>
      <c r="N43" s="77"/>
      <c r="O43" s="77"/>
      <c r="P43" s="77"/>
      <c r="Q43" s="77"/>
      <c r="R43" s="79"/>
      <c r="S43" s="77"/>
      <c r="T43" s="73"/>
      <c r="U43" s="145"/>
      <c r="V43" s="145"/>
      <c r="W43" s="145"/>
      <c r="X43" s="145"/>
      <c r="Y43" s="145"/>
      <c r="Z43" s="73"/>
      <c r="AA43" s="73"/>
      <c r="AB43" s="73"/>
      <c r="AC43" s="73"/>
      <c r="AD43" s="73"/>
      <c r="AE43" s="73"/>
      <c r="AF43" s="90" t="s">
        <v>67</v>
      </c>
      <c r="AG43" s="91">
        <f>pleintemps</f>
        <v>0.31666666666666665</v>
      </c>
    </row>
    <row r="44" spans="1:33" x14ac:dyDescent="0.35">
      <c r="A44" s="81">
        <v>110</v>
      </c>
      <c r="B44" s="92" t="s">
        <v>68</v>
      </c>
      <c r="C44" s="77"/>
      <c r="D44" s="93"/>
      <c r="E44" s="77"/>
      <c r="F44" s="77"/>
      <c r="G44" s="93"/>
      <c r="H44" s="77"/>
      <c r="I44" s="77"/>
      <c r="J44" s="77">
        <v>311</v>
      </c>
      <c r="K44" s="77" t="s">
        <v>69</v>
      </c>
      <c r="L44" s="77"/>
      <c r="M44" s="77"/>
      <c r="N44" s="73"/>
      <c r="O44" s="93"/>
      <c r="P44" s="77"/>
      <c r="Q44" s="77"/>
      <c r="R44" s="94"/>
      <c r="S44" s="93"/>
      <c r="T44" s="73"/>
      <c r="U44" s="145"/>
      <c r="V44" s="145"/>
      <c r="W44" s="145"/>
      <c r="X44" s="145"/>
      <c r="Y44" s="145"/>
      <c r="AA44" s="73"/>
      <c r="AB44" s="73"/>
      <c r="AC44" s="73"/>
      <c r="AD44" s="73"/>
      <c r="AE44" s="73"/>
      <c r="AF44" s="73"/>
      <c r="AG44" s="95"/>
    </row>
    <row r="45" spans="1:33" x14ac:dyDescent="0.35">
      <c r="A45" s="81">
        <v>111</v>
      </c>
      <c r="B45" s="77" t="s">
        <v>70</v>
      </c>
      <c r="C45" s="77"/>
      <c r="D45" s="77"/>
      <c r="E45" s="96"/>
      <c r="F45" s="96"/>
      <c r="G45" s="96"/>
      <c r="H45" s="96"/>
      <c r="I45" s="96"/>
      <c r="J45" s="77">
        <v>323</v>
      </c>
      <c r="K45" s="77" t="s">
        <v>71</v>
      </c>
      <c r="L45" s="96"/>
      <c r="M45" s="96"/>
      <c r="N45" s="96"/>
      <c r="O45" s="96"/>
      <c r="P45" s="96"/>
      <c r="Q45" s="96"/>
      <c r="R45" s="97"/>
      <c r="S45" s="96"/>
      <c r="T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</row>
    <row r="46" spans="1:33" x14ac:dyDescent="0.35">
      <c r="A46" s="98" t="s">
        <v>72</v>
      </c>
      <c r="B46" s="99" t="s">
        <v>73</v>
      </c>
      <c r="C46" s="100"/>
      <c r="D46" s="101"/>
      <c r="E46" s="100"/>
      <c r="F46" s="76"/>
      <c r="G46" s="102"/>
      <c r="H46" s="76"/>
      <c r="I46" s="76"/>
      <c r="J46" s="103" t="s">
        <v>74</v>
      </c>
      <c r="K46" s="104"/>
      <c r="L46" s="104"/>
      <c r="M46" s="104"/>
      <c r="N46" s="104"/>
      <c r="O46" s="104"/>
      <c r="P46" s="105"/>
      <c r="Q46" s="102"/>
      <c r="R46" s="106"/>
      <c r="S46" s="9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</row>
    <row r="47" spans="1:33" x14ac:dyDescent="0.35"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07"/>
      <c r="AF47" s="107"/>
    </row>
    <row r="48" spans="1:33" x14ac:dyDescent="0.35"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07"/>
      <c r="AF48" s="107"/>
    </row>
    <row r="49" spans="1:35" s="108" customFormat="1" x14ac:dyDescent="0.35">
      <c r="A49" s="38"/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7"/>
      <c r="AF49" s="107"/>
      <c r="AH49" s="36"/>
      <c r="AI49" s="36"/>
    </row>
    <row r="50" spans="1:35" s="108" customFormat="1" x14ac:dyDescent="0.35">
      <c r="A50" s="38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07"/>
      <c r="AF50" s="107"/>
      <c r="AH50" s="36"/>
      <c r="AI50" s="36"/>
    </row>
    <row r="51" spans="1:35" s="108" customFormat="1" x14ac:dyDescent="0.35">
      <c r="A51" s="38"/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07"/>
      <c r="AF51" s="107"/>
      <c r="AH51" s="36"/>
      <c r="AI51" s="36"/>
    </row>
    <row r="52" spans="1:35" s="108" customFormat="1" x14ac:dyDescent="0.35">
      <c r="A52" s="38"/>
      <c r="B52" s="107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07"/>
      <c r="AF52" s="107"/>
      <c r="AH52" s="36"/>
      <c r="AI52" s="36"/>
    </row>
    <row r="53" spans="1:35" s="108" customFormat="1" x14ac:dyDescent="0.35">
      <c r="A53" s="38"/>
      <c r="B53" s="107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7"/>
      <c r="AE53" s="107"/>
      <c r="AF53" s="107"/>
      <c r="AH53" s="36"/>
      <c r="AI53" s="36"/>
    </row>
    <row r="54" spans="1:35" s="108" customFormat="1" x14ac:dyDescent="0.35">
      <c r="A54" s="38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H54" s="36"/>
      <c r="AI54" s="36"/>
    </row>
    <row r="55" spans="1:35" s="108" customFormat="1" x14ac:dyDescent="0.35">
      <c r="A55" s="38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107"/>
      <c r="AF55" s="107"/>
      <c r="AH55" s="36"/>
      <c r="AI55" s="36"/>
    </row>
    <row r="56" spans="1:35" s="108" customFormat="1" x14ac:dyDescent="0.35">
      <c r="A56" s="38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  <c r="AD56" s="107"/>
      <c r="AE56" s="107"/>
      <c r="AF56" s="107"/>
      <c r="AH56" s="36"/>
      <c r="AI56" s="36"/>
    </row>
    <row r="57" spans="1:35" s="108" customFormat="1" x14ac:dyDescent="0.35">
      <c r="A57" s="38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  <c r="AD57" s="107"/>
      <c r="AE57" s="107"/>
      <c r="AF57" s="107"/>
      <c r="AH57" s="36"/>
      <c r="AI57" s="36"/>
    </row>
    <row r="58" spans="1:35" s="108" customFormat="1" x14ac:dyDescent="0.35">
      <c r="A58" s="38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  <c r="AD58" s="107"/>
      <c r="AE58" s="107"/>
      <c r="AF58" s="107"/>
      <c r="AH58" s="36"/>
      <c r="AI58" s="36"/>
    </row>
    <row r="59" spans="1:35" s="108" customFormat="1" x14ac:dyDescent="0.35">
      <c r="A59" s="38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  <c r="AD59" s="107"/>
      <c r="AE59" s="107"/>
      <c r="AF59" s="107"/>
      <c r="AH59" s="36"/>
      <c r="AI59" s="36"/>
    </row>
    <row r="60" spans="1:35" s="108" customFormat="1" x14ac:dyDescent="0.35">
      <c r="A60" s="38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  <c r="AD60" s="107"/>
      <c r="AE60" s="107"/>
      <c r="AF60" s="107"/>
      <c r="AH60" s="36"/>
      <c r="AI60" s="36"/>
    </row>
    <row r="61" spans="1:35" s="108" customFormat="1" x14ac:dyDescent="0.35">
      <c r="A61" s="38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H61" s="36"/>
      <c r="AI61" s="36"/>
    </row>
    <row r="62" spans="1:35" s="108" customFormat="1" x14ac:dyDescent="0.35">
      <c r="A62" s="38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  <c r="AD62" s="107"/>
      <c r="AE62" s="107"/>
      <c r="AF62" s="107"/>
      <c r="AH62" s="36"/>
      <c r="AI62" s="36"/>
    </row>
    <row r="63" spans="1:35" s="108" customFormat="1" x14ac:dyDescent="0.35">
      <c r="A63" s="38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H63" s="36"/>
      <c r="AI63" s="36"/>
    </row>
    <row r="64" spans="1:35" s="108" customFormat="1" x14ac:dyDescent="0.35">
      <c r="A64" s="38" t="s">
        <v>29</v>
      </c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H64" s="36"/>
      <c r="AI64" s="36"/>
    </row>
    <row r="74" spans="30:30" x14ac:dyDescent="0.35">
      <c r="AD74" s="107"/>
    </row>
  </sheetData>
  <sheetProtection algorithmName="SHA-512" hashValue="3h3G8cRZ//O304LYLbTXQ7T9W4uzFPvFr369X+Wb6i6KMQ7hQIy7hsRBChQkNXO9uRP1DjOvZfwjMN/iKAde2w==" saltValue="ko0EcmOEmVSVRsdsrOv9Lg==" spinCount="100000" sheet="1" objects="1" scenarios="1" selectLockedCells="1"/>
  <mergeCells count="36">
    <mergeCell ref="E3:K3"/>
    <mergeCell ref="L3:Q3"/>
    <mergeCell ref="R3:V3"/>
    <mergeCell ref="AD3:AG3"/>
    <mergeCell ref="E1:K1"/>
    <mergeCell ref="X1:AG2"/>
    <mergeCell ref="E2:K2"/>
    <mergeCell ref="L2:Q2"/>
    <mergeCell ref="R2:V2"/>
    <mergeCell ref="E4:K4"/>
    <mergeCell ref="L4:Q4"/>
    <mergeCell ref="R4:V4"/>
    <mergeCell ref="AD4:AG4"/>
    <mergeCell ref="E5:K5"/>
    <mergeCell ref="L5:Q5"/>
    <mergeCell ref="R5:V5"/>
    <mergeCell ref="AD5:AE5"/>
    <mergeCell ref="AF5:AG5"/>
    <mergeCell ref="E6:K6"/>
    <mergeCell ref="L6:Q6"/>
    <mergeCell ref="R6:V6"/>
    <mergeCell ref="AF6:AG6"/>
    <mergeCell ref="E7:K7"/>
    <mergeCell ref="L7:Q7"/>
    <mergeCell ref="R7:V7"/>
    <mergeCell ref="E8:K8"/>
    <mergeCell ref="L8:Q8"/>
    <mergeCell ref="R8:T8"/>
    <mergeCell ref="U8:V8"/>
    <mergeCell ref="Z8:AD9"/>
    <mergeCell ref="E9:K9"/>
    <mergeCell ref="AE9:AF9"/>
    <mergeCell ref="A36:K36"/>
    <mergeCell ref="M36:R36"/>
    <mergeCell ref="U39:Y40"/>
    <mergeCell ref="U43:Y44"/>
  </mergeCells>
  <conditionalFormatting sqref="B12:AF12">
    <cfRule type="expression" dxfId="14" priority="3">
      <formula>MONTH(B$12)&gt;MONTH($R$8)</formula>
    </cfRule>
    <cfRule type="expression" dxfId="13" priority="4">
      <formula>WEEKDAY(B$12,2)&gt;5</formula>
    </cfRule>
  </conditionalFormatting>
  <conditionalFormatting sqref="AG25">
    <cfRule type="cellIs" dxfId="12" priority="5" stopIfTrue="1" operator="notEqual">
      <formula>#REF!</formula>
    </cfRule>
  </conditionalFormatting>
  <conditionalFormatting sqref="B13:AF34">
    <cfRule type="expression" dxfId="11" priority="1">
      <formula>MONTH(B$12)&gt;MONTH($R$8)</formula>
    </cfRule>
    <cfRule type="expression" dxfId="10" priority="2">
      <formula>WEEKDAY(B$12,2)&gt;5</formula>
    </cfRule>
  </conditionalFormatting>
  <printOptions horizontalCentered="1"/>
  <pageMargins left="0.15748031496062992" right="0.15748031496062992" top="0.43307086614173229" bottom="0.19685039370078741" header="0.51181102362204722" footer="0.51181102362204722"/>
  <pageSetup paperSize="9" scale="65" orientation="landscape" r:id="rId1"/>
  <headerFooter alignWithMargins="0"/>
  <rowBreaks count="1" manualBreakCount="1">
    <brk id="30" max="16383" man="1"/>
  </rowBreaks>
  <drawing r:id="rId2"/>
  <legacyDrawing r:id="rId3"/>
  <controls>
    <mc:AlternateContent xmlns:mc="http://schemas.openxmlformats.org/markup-compatibility/2006">
      <mc:Choice Requires="x14">
        <control shapeId="2049" r:id="rId4" name="Tempsplein">
          <controlPr defaultSize="0" print="0" autoLine="0" r:id="rId5">
            <anchor moveWithCells="1">
              <from>
                <xdr:col>3</xdr:col>
                <xdr:colOff>393700</xdr:colOff>
                <xdr:row>9</xdr:row>
                <xdr:rowOff>57150</xdr:rowOff>
              </from>
              <to>
                <xdr:col>4</xdr:col>
                <xdr:colOff>355600</xdr:colOff>
                <xdr:row>10</xdr:row>
                <xdr:rowOff>139700</xdr:rowOff>
              </to>
            </anchor>
          </controlPr>
        </control>
      </mc:Choice>
      <mc:Fallback>
        <control shapeId="2049" r:id="rId4" name="Tempsplein"/>
      </mc:Fallback>
    </mc:AlternateContent>
    <mc:AlternateContent xmlns:mc="http://schemas.openxmlformats.org/markup-compatibility/2006">
      <mc:Choice Requires="x14">
        <control shapeId="2050" r:id="rId6" name="Troisquarttemps">
          <controlPr defaultSize="0" print="0" autoLine="0" r:id="rId7">
            <anchor moveWithCells="1">
              <from>
                <xdr:col>5</xdr:col>
                <xdr:colOff>0</xdr:colOff>
                <xdr:row>9</xdr:row>
                <xdr:rowOff>57150</xdr:rowOff>
              </from>
              <to>
                <xdr:col>5</xdr:col>
                <xdr:colOff>381000</xdr:colOff>
                <xdr:row>10</xdr:row>
                <xdr:rowOff>139700</xdr:rowOff>
              </to>
            </anchor>
          </controlPr>
        </control>
      </mc:Choice>
      <mc:Fallback>
        <control shapeId="2050" r:id="rId6" name="Troisquarttemps"/>
      </mc:Fallback>
    </mc:AlternateContent>
    <mc:AlternateContent xmlns:mc="http://schemas.openxmlformats.org/markup-compatibility/2006">
      <mc:Choice Requires="x14">
        <control shapeId="2051" r:id="rId8" name="Mitemps">
          <controlPr defaultSize="0" print="0" autoLine="0" r:id="rId9">
            <anchor moveWithCells="1">
              <from>
                <xdr:col>6</xdr:col>
                <xdr:colOff>25400</xdr:colOff>
                <xdr:row>9</xdr:row>
                <xdr:rowOff>57150</xdr:rowOff>
              </from>
              <to>
                <xdr:col>6</xdr:col>
                <xdr:colOff>406400</xdr:colOff>
                <xdr:row>10</xdr:row>
                <xdr:rowOff>139700</xdr:rowOff>
              </to>
            </anchor>
          </controlPr>
        </control>
      </mc:Choice>
      <mc:Fallback>
        <control shapeId="2051" r:id="rId8" name="Mitemps"/>
      </mc:Fallback>
    </mc:AlternateContent>
    <mc:AlternateContent xmlns:mc="http://schemas.openxmlformats.org/markup-compatibility/2006">
      <mc:Choice Requires="x14">
        <control shapeId="2052" r:id="rId10" name="Quarttemps">
          <controlPr defaultSize="0" print="0" autoLine="0" r:id="rId11">
            <anchor moveWithCells="1">
              <from>
                <xdr:col>7</xdr:col>
                <xdr:colOff>50800</xdr:colOff>
                <xdr:row>9</xdr:row>
                <xdr:rowOff>57150</xdr:rowOff>
              </from>
              <to>
                <xdr:col>8</xdr:col>
                <xdr:colOff>12700</xdr:colOff>
                <xdr:row>10</xdr:row>
                <xdr:rowOff>139700</xdr:rowOff>
              </to>
            </anchor>
          </controlPr>
        </control>
      </mc:Choice>
      <mc:Fallback>
        <control shapeId="2052" r:id="rId10" name="Quarttemps"/>
      </mc:Fallback>
    </mc:AlternateContent>
    <mc:AlternateContent xmlns:mc="http://schemas.openxmlformats.org/markup-compatibility/2006">
      <mc:Choice Requires="x14">
        <control shapeId="2053" r:id="rId12" name="Effacer_Tableau">
          <controlPr defaultSize="0" print="0" autoLine="0" r:id="rId13">
            <anchor moveWithCells="1">
              <from>
                <xdr:col>1</xdr:col>
                <xdr:colOff>25400</xdr:colOff>
                <xdr:row>9</xdr:row>
                <xdr:rowOff>57150</xdr:rowOff>
              </from>
              <to>
                <xdr:col>3</xdr:col>
                <xdr:colOff>222250</xdr:colOff>
                <xdr:row>10</xdr:row>
                <xdr:rowOff>139700</xdr:rowOff>
              </to>
            </anchor>
          </controlPr>
        </control>
      </mc:Choice>
      <mc:Fallback>
        <control shapeId="2053" r:id="rId12" name="Effacer_Tableau"/>
      </mc:Fallback>
    </mc:AlternateContent>
    <mc:AlternateContent xmlns:mc="http://schemas.openxmlformats.org/markup-compatibility/2006">
      <mc:Choice Requires="x14">
        <control shapeId="2054" r:id="rId14" name="Retour">
          <controlPr defaultSize="0" print="0" autoFill="0" autoLine="0" r:id="rId15">
            <anchor moveWithCells="1">
              <from>
                <xdr:col>16</xdr:col>
                <xdr:colOff>406400</xdr:colOff>
                <xdr:row>8</xdr:row>
                <xdr:rowOff>69850</xdr:rowOff>
              </from>
              <to>
                <xdr:col>18</xdr:col>
                <xdr:colOff>171450</xdr:colOff>
                <xdr:row>9</xdr:row>
                <xdr:rowOff>152400</xdr:rowOff>
              </to>
            </anchor>
          </controlPr>
        </control>
      </mc:Choice>
      <mc:Fallback>
        <control shapeId="2054" r:id="rId14" name="Retour"/>
      </mc:Fallback>
    </mc:AlternateContent>
    <mc:AlternateContent xmlns:mc="http://schemas.openxmlformats.org/markup-compatibility/2006">
      <mc:Choice Requires="x14">
        <control shapeId="2055" r:id="rId16" name="Supprimer_agent">
          <controlPr defaultSize="0" print="0" autoLine="0" r:id="rId17">
            <anchor moveWithCells="1">
              <from>
                <xdr:col>18</xdr:col>
                <xdr:colOff>241300</xdr:colOff>
                <xdr:row>8</xdr:row>
                <xdr:rowOff>69850</xdr:rowOff>
              </from>
              <to>
                <xdr:col>22</xdr:col>
                <xdr:colOff>31750</xdr:colOff>
                <xdr:row>9</xdr:row>
                <xdr:rowOff>158750</xdr:rowOff>
              </to>
            </anchor>
          </controlPr>
        </control>
      </mc:Choice>
      <mc:Fallback>
        <control shapeId="2055" r:id="rId16" name="Supprimer_agent"/>
      </mc:Fallback>
    </mc:AlternateContent>
    <mc:AlternateContent xmlns:mc="http://schemas.openxmlformats.org/markup-compatibility/2006">
      <mc:Choice Requires="x14">
        <control shapeId="2056" r:id="rId18" name="CheckBox1">
          <controlPr defaultSize="0" autoLine="0" r:id="rId19">
            <anchor moveWithCells="1">
              <from>
                <xdr:col>22</xdr:col>
                <xdr:colOff>171450</xdr:colOff>
                <xdr:row>8</xdr:row>
                <xdr:rowOff>95250</xdr:rowOff>
              </from>
              <to>
                <xdr:col>24</xdr:col>
                <xdr:colOff>361950</xdr:colOff>
                <xdr:row>10</xdr:row>
                <xdr:rowOff>12700</xdr:rowOff>
              </to>
            </anchor>
          </controlPr>
        </control>
      </mc:Choice>
      <mc:Fallback>
        <control shapeId="2056" r:id="rId18" name="Check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DDF9F-835A-4629-B3DE-53CC91B76460}">
  <sheetPr codeName="Employé1">
    <pageSetUpPr fitToPage="1"/>
  </sheetPr>
  <dimension ref="A1:AI74"/>
  <sheetViews>
    <sheetView view="pageBreakPreview" zoomScaleNormal="80" zoomScaleSheetLayoutView="100" zoomScalePageLayoutView="6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3" sqref="B13"/>
    </sheetView>
  </sheetViews>
  <sheetFormatPr baseColWidth="10" defaultColWidth="11.453125" defaultRowHeight="15.5" x14ac:dyDescent="0.35"/>
  <cols>
    <col min="1" max="32" width="6" style="38" customWidth="1"/>
    <col min="33" max="33" width="7.7265625" style="108" customWidth="1"/>
    <col min="34" max="35" width="11.453125" style="36" customWidth="1"/>
    <col min="36" max="53" width="11.453125" style="38" customWidth="1"/>
    <col min="54" max="16384" width="11.453125" style="38"/>
  </cols>
  <sheetData>
    <row r="1" spans="1:33" ht="16.5" customHeight="1" thickBot="1" x14ac:dyDescent="0.4">
      <c r="A1" s="34"/>
      <c r="B1" s="34"/>
      <c r="C1" s="35"/>
      <c r="D1" s="35"/>
      <c r="E1" s="192"/>
      <c r="F1" s="193"/>
      <c r="G1" s="193"/>
      <c r="H1" s="193"/>
      <c r="I1" s="193"/>
      <c r="J1" s="193"/>
      <c r="K1" s="194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195" t="s">
        <v>30</v>
      </c>
      <c r="Y1" s="196"/>
      <c r="Z1" s="196"/>
      <c r="AA1" s="196"/>
      <c r="AB1" s="196"/>
      <c r="AC1" s="196"/>
      <c r="AD1" s="196"/>
      <c r="AE1" s="196"/>
      <c r="AF1" s="196"/>
      <c r="AG1" s="197"/>
    </row>
    <row r="2" spans="1:33" ht="16" thickBot="1" x14ac:dyDescent="0.4">
      <c r="A2" s="35"/>
      <c r="B2" s="35"/>
      <c r="C2" s="35"/>
      <c r="D2" s="35"/>
      <c r="E2" s="182"/>
      <c r="F2" s="183"/>
      <c r="G2" s="183"/>
      <c r="H2" s="183"/>
      <c r="I2" s="183"/>
      <c r="J2" s="183"/>
      <c r="K2" s="184"/>
      <c r="L2" s="202" t="s">
        <v>11</v>
      </c>
      <c r="M2" s="202"/>
      <c r="N2" s="202"/>
      <c r="O2" s="202"/>
      <c r="P2" s="202"/>
      <c r="Q2" s="202"/>
      <c r="R2" s="203">
        <f>Setup!R2</f>
        <v>43466</v>
      </c>
      <c r="S2" s="204"/>
      <c r="T2" s="204"/>
      <c r="U2" s="204"/>
      <c r="V2" s="205"/>
      <c r="W2" s="35"/>
      <c r="X2" s="198"/>
      <c r="Y2" s="199"/>
      <c r="Z2" s="199"/>
      <c r="AA2" s="199"/>
      <c r="AB2" s="199"/>
      <c r="AC2" s="199"/>
      <c r="AD2" s="200"/>
      <c r="AE2" s="200"/>
      <c r="AF2" s="200"/>
      <c r="AG2" s="201"/>
    </row>
    <row r="3" spans="1:33" x14ac:dyDescent="0.35">
      <c r="A3" s="35"/>
      <c r="B3" s="35"/>
      <c r="C3" s="35"/>
      <c r="D3" s="35"/>
      <c r="E3" s="182"/>
      <c r="F3" s="183"/>
      <c r="G3" s="183"/>
      <c r="H3" s="183"/>
      <c r="I3" s="183"/>
      <c r="J3" s="183"/>
      <c r="K3" s="184"/>
      <c r="L3" s="185" t="s">
        <v>15</v>
      </c>
      <c r="M3" s="185"/>
      <c r="N3" s="185"/>
      <c r="O3" s="185"/>
      <c r="P3" s="185"/>
      <c r="Q3" s="185"/>
      <c r="R3" s="186" t="str">
        <f>Setup!R3</f>
        <v>Service 1</v>
      </c>
      <c r="S3" s="187"/>
      <c r="T3" s="187"/>
      <c r="U3" s="187"/>
      <c r="V3" s="188"/>
      <c r="W3" s="35"/>
      <c r="X3" s="35"/>
      <c r="Y3" s="37"/>
      <c r="Z3" s="35"/>
      <c r="AA3" s="35"/>
      <c r="AB3" s="35"/>
      <c r="AC3" s="35"/>
      <c r="AD3" s="189" t="s">
        <v>12</v>
      </c>
      <c r="AE3" s="190"/>
      <c r="AF3" s="190"/>
      <c r="AG3" s="191"/>
    </row>
    <row r="4" spans="1:33" ht="16" thickBot="1" x14ac:dyDescent="0.4">
      <c r="A4" s="35"/>
      <c r="B4" s="35"/>
      <c r="C4" s="35"/>
      <c r="D4" s="35"/>
      <c r="E4" s="171"/>
      <c r="F4" s="172"/>
      <c r="G4" s="172"/>
      <c r="H4" s="172"/>
      <c r="I4" s="172"/>
      <c r="J4" s="172"/>
      <c r="K4" s="173"/>
      <c r="L4" s="149" t="s">
        <v>31</v>
      </c>
      <c r="M4" s="149"/>
      <c r="N4" s="149"/>
      <c r="O4" s="149"/>
      <c r="P4" s="149"/>
      <c r="Q4" s="149"/>
      <c r="R4" s="168" t="str">
        <f>IF(VLOOKUP($R$6,Employés_tab[],3,FALSE)=0,"",VLOOKUP($R$6,Employés_tab[],3,FALSE))</f>
        <v xml:space="preserve">Employé(e) </v>
      </c>
      <c r="S4" s="169"/>
      <c r="T4" s="169"/>
      <c r="U4" s="169"/>
      <c r="V4" s="170"/>
      <c r="W4" s="35"/>
      <c r="X4" s="35"/>
      <c r="Y4" s="35"/>
      <c r="Z4" s="35"/>
      <c r="AA4" s="35"/>
      <c r="AB4" s="35"/>
      <c r="AC4" s="35"/>
      <c r="AD4" s="174">
        <f>Setup!W3</f>
        <v>43915.059270833335</v>
      </c>
      <c r="AE4" s="175"/>
      <c r="AF4" s="175"/>
      <c r="AG4" s="176"/>
    </row>
    <row r="5" spans="1:33" ht="16" thickBot="1" x14ac:dyDescent="0.4">
      <c r="A5" s="2"/>
      <c r="B5" s="35"/>
      <c r="C5" s="35"/>
      <c r="D5" s="35"/>
      <c r="E5" s="177"/>
      <c r="F5" s="178"/>
      <c r="G5" s="178"/>
      <c r="H5" s="178"/>
      <c r="I5" s="178"/>
      <c r="J5" s="178"/>
      <c r="K5" s="179"/>
      <c r="L5" s="180"/>
      <c r="M5" s="180"/>
      <c r="N5" s="180"/>
      <c r="O5" s="180"/>
      <c r="P5" s="180"/>
      <c r="Q5" s="180"/>
      <c r="R5" s="168" t="str">
        <f>IF(VLOOKUP($R$6,Employés_tab[],4,FALSE)=0,"",VLOOKUP($R$6,Employés_tab[],4,FALSE))</f>
        <v>Contractuel</v>
      </c>
      <c r="S5" s="169"/>
      <c r="T5" s="169"/>
      <c r="U5" s="169"/>
      <c r="V5" s="170"/>
      <c r="W5" s="35"/>
      <c r="X5" s="35"/>
      <c r="Y5" s="35"/>
      <c r="Z5" s="35"/>
      <c r="AB5" s="35"/>
      <c r="AC5" s="35"/>
      <c r="AD5" s="181" t="s">
        <v>32</v>
      </c>
      <c r="AE5" s="181"/>
      <c r="AF5" s="166" t="str">
        <f>IF(VLOOKUP($R$6,Employés_tab[],5,FALSE)=0,"",VLOOKUP($R$6,Employés_tab[],5,FALSE))</f>
        <v>NON</v>
      </c>
      <c r="AG5" s="167"/>
    </row>
    <row r="6" spans="1:33" ht="16" thickBot="1" x14ac:dyDescent="0.4">
      <c r="A6" s="2"/>
      <c r="B6" s="39"/>
      <c r="C6" s="39"/>
      <c r="D6" s="39"/>
      <c r="E6" s="146"/>
      <c r="F6" s="147"/>
      <c r="G6" s="147"/>
      <c r="H6" s="147"/>
      <c r="I6" s="147"/>
      <c r="J6" s="147"/>
      <c r="K6" s="148"/>
      <c r="L6" s="149" t="s">
        <v>21</v>
      </c>
      <c r="M6" s="149"/>
      <c r="N6" s="149"/>
      <c r="O6" s="149"/>
      <c r="P6" s="149"/>
      <c r="Q6" s="149"/>
      <c r="R6" s="163" t="s">
        <v>75</v>
      </c>
      <c r="S6" s="164"/>
      <c r="T6" s="164"/>
      <c r="U6" s="164"/>
      <c r="V6" s="165"/>
      <c r="W6" s="35"/>
      <c r="X6" s="35"/>
      <c r="Y6" s="35"/>
      <c r="Z6" s="35"/>
      <c r="AA6" s="35"/>
      <c r="AB6" s="35"/>
      <c r="AD6" s="111" t="s">
        <v>5</v>
      </c>
      <c r="AE6" s="112"/>
      <c r="AF6" s="166" t="str">
        <f>IF(VLOOKUP($R$6,Employés_tab[],6,FALSE)=0,"",VLOOKUP($R$6,Employés_tab[],6,FALSE))</f>
        <v>NON</v>
      </c>
      <c r="AG6" s="167"/>
    </row>
    <row r="7" spans="1:33" ht="16" thickBot="1" x14ac:dyDescent="0.4">
      <c r="A7" s="2"/>
      <c r="B7" s="35"/>
      <c r="C7" s="35"/>
      <c r="D7" s="35"/>
      <c r="E7" s="146"/>
      <c r="F7" s="147"/>
      <c r="G7" s="147"/>
      <c r="H7" s="147"/>
      <c r="I7" s="147"/>
      <c r="J7" s="147"/>
      <c r="K7" s="148"/>
      <c r="L7" s="149" t="s">
        <v>1</v>
      </c>
      <c r="M7" s="149"/>
      <c r="N7" s="149"/>
      <c r="O7" s="149"/>
      <c r="P7" s="149"/>
      <c r="Q7" s="149"/>
      <c r="R7" s="168" t="str">
        <f>IF(VLOOKUP($R$6,Employés_tab[],2,FALSE)=0,"",VLOOKUP($R$6,Employés_tab[],2,FALSE))</f>
        <v>1</v>
      </c>
      <c r="S7" s="169"/>
      <c r="T7" s="169"/>
      <c r="U7" s="169"/>
      <c r="V7" s="170"/>
      <c r="W7" s="35"/>
      <c r="X7" s="110"/>
      <c r="Y7" s="35"/>
      <c r="Z7" s="35"/>
      <c r="AA7" s="35"/>
      <c r="AB7" s="35"/>
      <c r="AC7" s="35"/>
      <c r="AD7" s="35"/>
      <c r="AE7" s="35"/>
      <c r="AF7" s="35"/>
      <c r="AG7" s="35"/>
    </row>
    <row r="8" spans="1:33" ht="15.75" customHeight="1" thickBot="1" x14ac:dyDescent="0.4">
      <c r="A8" s="2"/>
      <c r="B8" s="35"/>
      <c r="C8" s="35"/>
      <c r="D8" s="35"/>
      <c r="E8" s="146"/>
      <c r="F8" s="147"/>
      <c r="G8" s="147"/>
      <c r="H8" s="147"/>
      <c r="I8" s="147"/>
      <c r="J8" s="147"/>
      <c r="K8" s="148"/>
      <c r="L8" s="149" t="s">
        <v>24</v>
      </c>
      <c r="M8" s="149"/>
      <c r="N8" s="149"/>
      <c r="O8" s="149"/>
      <c r="P8" s="149"/>
      <c r="Q8" s="149"/>
      <c r="R8" s="150">
        <f>Setup!R8</f>
        <v>87720</v>
      </c>
      <c r="S8" s="151"/>
      <c r="T8" s="151"/>
      <c r="U8" s="152">
        <f>Setup!U8</f>
        <v>43831</v>
      </c>
      <c r="V8" s="153"/>
      <c r="W8" s="43"/>
      <c r="X8" s="110"/>
      <c r="Y8" s="44"/>
      <c r="Z8" s="154" t="s">
        <v>34</v>
      </c>
      <c r="AA8" s="155"/>
      <c r="AB8" s="155"/>
      <c r="AC8" s="155"/>
      <c r="AD8" s="156"/>
      <c r="AE8" s="2"/>
      <c r="AF8" s="2"/>
      <c r="AG8" s="110"/>
    </row>
    <row r="9" spans="1:33" ht="16" thickBot="1" x14ac:dyDescent="0.4">
      <c r="A9" s="2"/>
      <c r="B9" s="35"/>
      <c r="C9" s="35"/>
      <c r="D9" s="35"/>
      <c r="E9" s="160"/>
      <c r="F9" s="161"/>
      <c r="G9" s="161"/>
      <c r="H9" s="161"/>
      <c r="I9" s="161"/>
      <c r="J9" s="161"/>
      <c r="K9" s="162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57"/>
      <c r="AA9" s="158"/>
      <c r="AB9" s="158"/>
      <c r="AC9" s="158"/>
      <c r="AD9" s="159"/>
      <c r="AE9" s="137">
        <f>SUM(AG13:AG16)/Setup!AF5</f>
        <v>0</v>
      </c>
      <c r="AF9" s="138"/>
      <c r="AG9" s="19"/>
    </row>
    <row r="10" spans="1:33" x14ac:dyDescent="0.35">
      <c r="A10" s="2"/>
      <c r="B10" s="35"/>
      <c r="C10" s="35"/>
      <c r="D10" s="35"/>
      <c r="E10" s="45"/>
      <c r="F10" s="113"/>
      <c r="G10" s="113"/>
      <c r="H10" s="113"/>
      <c r="I10" s="113"/>
      <c r="J10" s="113"/>
      <c r="K10" s="113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47"/>
      <c r="AA10" s="47"/>
      <c r="AB10" s="47"/>
      <c r="AC10" s="47"/>
      <c r="AD10" s="47"/>
      <c r="AE10" s="48"/>
      <c r="AF10" s="48"/>
      <c r="AG10" s="19"/>
    </row>
    <row r="11" spans="1:33" x14ac:dyDescent="0.35">
      <c r="A11" s="2"/>
      <c r="B11" s="35"/>
      <c r="C11" s="35"/>
      <c r="D11" s="35"/>
      <c r="E11" s="49"/>
      <c r="F11" s="49"/>
      <c r="G11" s="49"/>
      <c r="H11" s="49"/>
      <c r="I11" s="49"/>
      <c r="J11" s="49"/>
      <c r="K11" s="49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09"/>
      <c r="AA11" s="51"/>
      <c r="AB11" s="51"/>
      <c r="AC11" s="51"/>
      <c r="AD11" s="51"/>
      <c r="AE11" s="51"/>
      <c r="AF11" s="51"/>
      <c r="AG11" s="48"/>
    </row>
    <row r="12" spans="1:33" s="54" customFormat="1" ht="15" thickBot="1" x14ac:dyDescent="0.4">
      <c r="A12" s="52"/>
      <c r="B12" s="53">
        <f>DATE(YEAR($U8),MONTH($R8),DAY($R8))</f>
        <v>43891</v>
      </c>
      <c r="C12" s="53">
        <f t="shared" ref="C12:AF12" si="0">B12+1</f>
        <v>43892</v>
      </c>
      <c r="D12" s="53">
        <f t="shared" si="0"/>
        <v>43893</v>
      </c>
      <c r="E12" s="53">
        <f t="shared" si="0"/>
        <v>43894</v>
      </c>
      <c r="F12" s="53">
        <f t="shared" si="0"/>
        <v>43895</v>
      </c>
      <c r="G12" s="53">
        <f t="shared" si="0"/>
        <v>43896</v>
      </c>
      <c r="H12" s="53">
        <f t="shared" si="0"/>
        <v>43897</v>
      </c>
      <c r="I12" s="53">
        <f t="shared" si="0"/>
        <v>43898</v>
      </c>
      <c r="J12" s="53">
        <f t="shared" si="0"/>
        <v>43899</v>
      </c>
      <c r="K12" s="53">
        <f t="shared" si="0"/>
        <v>43900</v>
      </c>
      <c r="L12" s="53">
        <f t="shared" si="0"/>
        <v>43901</v>
      </c>
      <c r="M12" s="53">
        <f t="shared" si="0"/>
        <v>43902</v>
      </c>
      <c r="N12" s="53">
        <f t="shared" si="0"/>
        <v>43903</v>
      </c>
      <c r="O12" s="53">
        <f t="shared" si="0"/>
        <v>43904</v>
      </c>
      <c r="P12" s="53">
        <f t="shared" si="0"/>
        <v>43905</v>
      </c>
      <c r="Q12" s="53">
        <f t="shared" si="0"/>
        <v>43906</v>
      </c>
      <c r="R12" s="53">
        <f t="shared" si="0"/>
        <v>43907</v>
      </c>
      <c r="S12" s="53">
        <f t="shared" si="0"/>
        <v>43908</v>
      </c>
      <c r="T12" s="53">
        <f t="shared" si="0"/>
        <v>43909</v>
      </c>
      <c r="U12" s="53">
        <f t="shared" si="0"/>
        <v>43910</v>
      </c>
      <c r="V12" s="53">
        <f t="shared" si="0"/>
        <v>43911</v>
      </c>
      <c r="W12" s="53">
        <f t="shared" si="0"/>
        <v>43912</v>
      </c>
      <c r="X12" s="53">
        <f t="shared" si="0"/>
        <v>43913</v>
      </c>
      <c r="Y12" s="53">
        <f t="shared" si="0"/>
        <v>43914</v>
      </c>
      <c r="Z12" s="53">
        <f t="shared" si="0"/>
        <v>43915</v>
      </c>
      <c r="AA12" s="53">
        <f t="shared" si="0"/>
        <v>43916</v>
      </c>
      <c r="AB12" s="53">
        <f t="shared" si="0"/>
        <v>43917</v>
      </c>
      <c r="AC12" s="53">
        <f t="shared" si="0"/>
        <v>43918</v>
      </c>
      <c r="AD12" s="53">
        <f t="shared" si="0"/>
        <v>43919</v>
      </c>
      <c r="AE12" s="53">
        <f t="shared" si="0"/>
        <v>43920</v>
      </c>
      <c r="AF12" s="53">
        <f t="shared" si="0"/>
        <v>43921</v>
      </c>
      <c r="AG12" s="52"/>
    </row>
    <row r="13" spans="1:33" ht="21" customHeight="1" x14ac:dyDescent="0.35">
      <c r="A13" s="55">
        <v>101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7">
        <f t="shared" ref="AG13:AG34" si="1">SUM(B13:AF13)</f>
        <v>0</v>
      </c>
    </row>
    <row r="14" spans="1:33" ht="21" customHeight="1" x14ac:dyDescent="0.35">
      <c r="A14" s="58" t="s">
        <v>35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9">
        <f t="shared" si="1"/>
        <v>0</v>
      </c>
    </row>
    <row r="15" spans="1:33" ht="21" customHeight="1" x14ac:dyDescent="0.35">
      <c r="A15" s="60" t="s">
        <v>36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9">
        <f t="shared" si="1"/>
        <v>0</v>
      </c>
    </row>
    <row r="16" spans="1:33" ht="21" customHeight="1" thickBot="1" x14ac:dyDescent="0.4">
      <c r="A16" s="61" t="s">
        <v>37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3">
        <f t="shared" si="1"/>
        <v>0</v>
      </c>
    </row>
    <row r="17" spans="1:33" ht="21" customHeight="1" x14ac:dyDescent="0.35">
      <c r="A17" s="64">
        <v>102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65">
        <f t="shared" si="1"/>
        <v>0</v>
      </c>
    </row>
    <row r="18" spans="1:33" ht="21" customHeight="1" x14ac:dyDescent="0.35">
      <c r="A18" s="66">
        <v>103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65">
        <f t="shared" si="1"/>
        <v>0</v>
      </c>
    </row>
    <row r="19" spans="1:33" ht="21" customHeight="1" x14ac:dyDescent="0.35">
      <c r="A19" s="66">
        <v>104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65">
        <f t="shared" si="1"/>
        <v>0</v>
      </c>
    </row>
    <row r="20" spans="1:33" ht="21" customHeight="1" x14ac:dyDescent="0.35">
      <c r="A20" s="66">
        <v>105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65">
        <f t="shared" si="1"/>
        <v>0</v>
      </c>
    </row>
    <row r="21" spans="1:33" ht="21" customHeight="1" x14ac:dyDescent="0.35">
      <c r="A21" s="66">
        <v>106</v>
      </c>
      <c r="B21" s="56"/>
      <c r="C21" s="56"/>
      <c r="D21" s="56"/>
      <c r="E21" s="56"/>
      <c r="F21" s="56"/>
      <c r="G21" s="56"/>
      <c r="H21" s="56"/>
      <c r="I21" s="67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65">
        <f t="shared" si="1"/>
        <v>0</v>
      </c>
    </row>
    <row r="22" spans="1:33" ht="21" customHeight="1" x14ac:dyDescent="0.35">
      <c r="A22" s="66">
        <v>107</v>
      </c>
      <c r="B22" s="56"/>
      <c r="C22" s="56"/>
      <c r="D22" s="56"/>
      <c r="E22" s="56"/>
      <c r="F22" s="56"/>
      <c r="G22" s="56"/>
      <c r="H22" s="56"/>
      <c r="I22" s="67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65">
        <f t="shared" si="1"/>
        <v>0</v>
      </c>
    </row>
    <row r="23" spans="1:33" ht="21" customHeight="1" x14ac:dyDescent="0.35">
      <c r="A23" s="66">
        <v>110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65">
        <f t="shared" si="1"/>
        <v>0</v>
      </c>
    </row>
    <row r="24" spans="1:33" ht="21" customHeight="1" x14ac:dyDescent="0.35">
      <c r="A24" s="66">
        <v>111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65">
        <f t="shared" si="1"/>
        <v>0</v>
      </c>
    </row>
    <row r="25" spans="1:33" ht="21" customHeight="1" x14ac:dyDescent="0.35">
      <c r="A25" s="66">
        <v>185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65">
        <f t="shared" si="1"/>
        <v>0</v>
      </c>
    </row>
    <row r="26" spans="1:33" ht="21" customHeight="1" x14ac:dyDescent="0.35">
      <c r="A26" s="66">
        <v>199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65">
        <f t="shared" si="1"/>
        <v>0</v>
      </c>
    </row>
    <row r="27" spans="1:33" ht="21" customHeight="1" x14ac:dyDescent="0.35">
      <c r="A27" s="66">
        <v>241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65">
        <f t="shared" si="1"/>
        <v>0</v>
      </c>
    </row>
    <row r="28" spans="1:33" ht="21" customHeight="1" x14ac:dyDescent="0.35">
      <c r="A28" s="66">
        <v>248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65">
        <f t="shared" si="1"/>
        <v>0</v>
      </c>
    </row>
    <row r="29" spans="1:33" ht="21" customHeight="1" x14ac:dyDescent="0.35">
      <c r="A29" s="66">
        <v>302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65">
        <f t="shared" si="1"/>
        <v>0</v>
      </c>
    </row>
    <row r="30" spans="1:33" ht="21" customHeight="1" x14ac:dyDescent="0.35">
      <c r="A30" s="68">
        <v>303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65">
        <f t="shared" si="1"/>
        <v>0</v>
      </c>
    </row>
    <row r="31" spans="1:33" ht="21" customHeight="1" x14ac:dyDescent="0.35">
      <c r="A31" s="68">
        <v>311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65">
        <f t="shared" si="1"/>
        <v>0</v>
      </c>
    </row>
    <row r="32" spans="1:33" ht="21" customHeight="1" x14ac:dyDescent="0.35">
      <c r="A32" s="68">
        <v>323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65">
        <f t="shared" si="1"/>
        <v>0</v>
      </c>
    </row>
    <row r="33" spans="1:33" ht="21" customHeight="1" x14ac:dyDescent="0.35">
      <c r="A33" s="68" t="s">
        <v>38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65">
        <f t="shared" si="1"/>
        <v>0</v>
      </c>
    </row>
    <row r="34" spans="1:33" ht="21" customHeight="1" x14ac:dyDescent="0.35">
      <c r="A34" s="66" t="s">
        <v>39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69">
        <f t="shared" si="1"/>
        <v>0</v>
      </c>
    </row>
    <row r="35" spans="1:33" ht="16" thickBot="1" x14ac:dyDescent="0.4">
      <c r="A35" s="70"/>
      <c r="B35" s="70"/>
      <c r="C35" s="70"/>
      <c r="D35" s="70"/>
      <c r="E35" s="70"/>
      <c r="F35" s="71"/>
      <c r="G35" s="70"/>
      <c r="H35" s="70"/>
      <c r="I35" s="70"/>
      <c r="J35" s="71"/>
      <c r="K35" s="70"/>
      <c r="L35" s="70"/>
      <c r="M35" s="70"/>
      <c r="N35" s="70"/>
      <c r="O35" s="70"/>
      <c r="P35" s="70"/>
      <c r="Q35" s="70"/>
      <c r="R35" s="72"/>
      <c r="S35" s="70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4" t="s">
        <v>40</v>
      </c>
      <c r="AG35" s="75">
        <f>SUM(AG13:AG34)</f>
        <v>0</v>
      </c>
    </row>
    <row r="36" spans="1:33" ht="16" thickBot="1" x14ac:dyDescent="0.4">
      <c r="A36" s="139" t="s">
        <v>41</v>
      </c>
      <c r="B36" s="140"/>
      <c r="C36" s="140"/>
      <c r="D36" s="140"/>
      <c r="E36" s="140"/>
      <c r="F36" s="140"/>
      <c r="G36" s="140"/>
      <c r="H36" s="140"/>
      <c r="I36" s="140"/>
      <c r="J36" s="140"/>
      <c r="K36" s="141"/>
      <c r="L36" s="76"/>
      <c r="M36" s="142" t="s">
        <v>42</v>
      </c>
      <c r="N36" s="143"/>
      <c r="O36" s="143"/>
      <c r="P36" s="143"/>
      <c r="Q36" s="143"/>
      <c r="R36" s="144"/>
      <c r="S36" s="77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4" t="s">
        <v>43</v>
      </c>
      <c r="AG36" s="75">
        <f>AG35-AG17-AG29-AG30-AG32</f>
        <v>0</v>
      </c>
    </row>
    <row r="37" spans="1:33" x14ac:dyDescent="0.35">
      <c r="A37" s="78">
        <v>101</v>
      </c>
      <c r="B37" s="70" t="s">
        <v>44</v>
      </c>
      <c r="C37" s="70"/>
      <c r="D37" s="70"/>
      <c r="E37" s="70"/>
      <c r="F37" s="70"/>
      <c r="G37" s="70"/>
      <c r="H37" s="70"/>
      <c r="I37" s="70"/>
      <c r="J37" s="77">
        <v>185</v>
      </c>
      <c r="K37" s="77" t="s">
        <v>45</v>
      </c>
      <c r="L37" s="77"/>
      <c r="M37" s="77"/>
      <c r="N37" s="77"/>
      <c r="O37" s="77"/>
      <c r="P37" s="77"/>
      <c r="Q37" s="77"/>
      <c r="R37" s="79"/>
      <c r="S37" s="77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80"/>
      <c r="AF37" s="74" t="s">
        <v>46</v>
      </c>
      <c r="AG37" s="75">
        <f>AG35-AG36</f>
        <v>0</v>
      </c>
    </row>
    <row r="38" spans="1:33" x14ac:dyDescent="0.35">
      <c r="A38" s="81">
        <v>102</v>
      </c>
      <c r="B38" s="77" t="s">
        <v>47</v>
      </c>
      <c r="C38" s="77"/>
      <c r="D38" s="77"/>
      <c r="E38" s="77"/>
      <c r="F38" s="77"/>
      <c r="G38" s="77"/>
      <c r="H38" s="77"/>
      <c r="I38" s="77"/>
      <c r="J38" s="77" t="s">
        <v>48</v>
      </c>
      <c r="K38" s="77" t="s">
        <v>49</v>
      </c>
      <c r="L38" s="77"/>
      <c r="M38" s="77"/>
      <c r="N38" s="77"/>
      <c r="O38" s="77"/>
      <c r="P38" s="77"/>
      <c r="Q38" s="77"/>
      <c r="R38" s="79"/>
      <c r="S38" s="77"/>
      <c r="T38" s="73"/>
      <c r="U38" s="82" t="s">
        <v>50</v>
      </c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4" t="s">
        <v>51</v>
      </c>
      <c r="AG38" s="75">
        <f>AG43*AG39</f>
        <v>6.9666666666666668</v>
      </c>
    </row>
    <row r="39" spans="1:33" x14ac:dyDescent="0.35">
      <c r="A39" s="81">
        <v>103</v>
      </c>
      <c r="B39" s="77" t="s">
        <v>52</v>
      </c>
      <c r="C39" s="77"/>
      <c r="D39" s="77"/>
      <c r="E39" s="77"/>
      <c r="F39" s="77"/>
      <c r="G39" s="77"/>
      <c r="H39" s="77"/>
      <c r="I39" s="77"/>
      <c r="J39" s="77">
        <v>199</v>
      </c>
      <c r="K39" s="77" t="s">
        <v>53</v>
      </c>
      <c r="L39" s="77"/>
      <c r="M39" s="77"/>
      <c r="N39" s="77"/>
      <c r="O39" s="77"/>
      <c r="P39" s="77"/>
      <c r="Q39" s="77"/>
      <c r="R39" s="79"/>
      <c r="S39" s="77"/>
      <c r="T39" s="73"/>
      <c r="U39" s="145"/>
      <c r="V39" s="145"/>
      <c r="W39" s="145"/>
      <c r="X39" s="145"/>
      <c r="Y39" s="145"/>
      <c r="Z39" s="73"/>
      <c r="AA39" s="73"/>
      <c r="AB39" s="73"/>
      <c r="AC39" s="73"/>
      <c r="AD39" s="73"/>
      <c r="AE39" s="73"/>
      <c r="AF39" s="74" t="s">
        <v>54</v>
      </c>
      <c r="AG39" s="83">
        <f>NETWORKDAYS.INTL(DATE(YEAR(U8), MONTH(R8), 1), DATE(YEAR(U8), MONTH(R8), DAY(AG42)),1)</f>
        <v>22</v>
      </c>
    </row>
    <row r="40" spans="1:33" x14ac:dyDescent="0.35">
      <c r="A40" s="81">
        <v>104</v>
      </c>
      <c r="B40" s="77" t="s">
        <v>55</v>
      </c>
      <c r="C40" s="77"/>
      <c r="D40" s="77"/>
      <c r="E40" s="77"/>
      <c r="F40" s="77"/>
      <c r="G40" s="77"/>
      <c r="H40" s="77"/>
      <c r="I40" s="77"/>
      <c r="J40" s="77">
        <v>241</v>
      </c>
      <c r="K40" s="77" t="s">
        <v>56</v>
      </c>
      <c r="L40" s="77"/>
      <c r="M40" s="77"/>
      <c r="N40" s="77"/>
      <c r="O40" s="77"/>
      <c r="P40" s="77"/>
      <c r="Q40" s="77"/>
      <c r="R40" s="79"/>
      <c r="S40" s="77"/>
      <c r="T40" s="73"/>
      <c r="U40" s="145"/>
      <c r="V40" s="145"/>
      <c r="W40" s="145"/>
      <c r="X40" s="145"/>
      <c r="Y40" s="145"/>
      <c r="Z40" s="73"/>
      <c r="AA40" s="73"/>
      <c r="AB40" s="80"/>
      <c r="AC40" s="84"/>
      <c r="AD40" s="84"/>
      <c r="AE40" s="84"/>
      <c r="AF40" s="85" t="s">
        <v>57</v>
      </c>
      <c r="AG40" s="86">
        <f>AG13+AG14+AG15+AG16</f>
        <v>0</v>
      </c>
    </row>
    <row r="41" spans="1:33" x14ac:dyDescent="0.35">
      <c r="A41" s="81">
        <v>105</v>
      </c>
      <c r="B41" s="77" t="s">
        <v>58</v>
      </c>
      <c r="C41" s="77"/>
      <c r="D41" s="77"/>
      <c r="E41" s="77"/>
      <c r="F41" s="77"/>
      <c r="G41" s="77"/>
      <c r="H41" s="77"/>
      <c r="I41" s="77"/>
      <c r="J41" s="77">
        <v>248</v>
      </c>
      <c r="K41" s="77" t="s">
        <v>59</v>
      </c>
      <c r="L41" s="77"/>
      <c r="M41" s="77"/>
      <c r="N41" s="77"/>
      <c r="O41" s="77"/>
      <c r="P41" s="77"/>
      <c r="Q41" s="77"/>
      <c r="R41" s="79"/>
      <c r="S41" s="77"/>
      <c r="T41" s="73"/>
      <c r="U41" s="87"/>
      <c r="V41" s="80"/>
      <c r="W41" s="88"/>
      <c r="X41" s="80"/>
      <c r="Y41" s="73"/>
      <c r="Z41" s="73"/>
      <c r="AA41" s="73"/>
      <c r="AB41" s="73"/>
      <c r="AC41" s="73"/>
      <c r="AD41" s="73"/>
      <c r="AE41" s="73"/>
      <c r="AF41" s="74" t="s">
        <v>60</v>
      </c>
      <c r="AG41" s="75">
        <f>AG43*AG42</f>
        <v>9.8166666666666664</v>
      </c>
    </row>
    <row r="42" spans="1:33" x14ac:dyDescent="0.35">
      <c r="A42" s="81">
        <v>106</v>
      </c>
      <c r="B42" s="77" t="s">
        <v>61</v>
      </c>
      <c r="C42" s="77"/>
      <c r="D42" s="77"/>
      <c r="E42" s="77"/>
      <c r="F42" s="77"/>
      <c r="G42" s="77"/>
      <c r="H42" s="77"/>
      <c r="I42" s="77"/>
      <c r="J42" s="77">
        <v>302</v>
      </c>
      <c r="K42" s="77" t="s">
        <v>62</v>
      </c>
      <c r="L42" s="77"/>
      <c r="M42" s="77"/>
      <c r="N42" s="77"/>
      <c r="O42" s="77"/>
      <c r="P42" s="77"/>
      <c r="Q42" s="77"/>
      <c r="R42" s="79"/>
      <c r="S42" s="77"/>
      <c r="T42" s="73"/>
      <c r="U42" s="73" t="s">
        <v>63</v>
      </c>
      <c r="V42" s="88"/>
      <c r="W42" s="80"/>
      <c r="X42" s="73"/>
      <c r="Y42" s="73"/>
      <c r="Z42" s="73"/>
      <c r="AA42" s="73"/>
      <c r="AB42" s="73"/>
      <c r="AC42" s="73"/>
      <c r="AD42" s="73"/>
      <c r="AE42" s="73"/>
      <c r="AF42" s="74" t="s">
        <v>64</v>
      </c>
      <c r="AG42" s="89">
        <f>DAY(DATE(YEAR(U8),MONTH(R8)+1,1)-1)</f>
        <v>31</v>
      </c>
    </row>
    <row r="43" spans="1:33" x14ac:dyDescent="0.35">
      <c r="A43" s="81">
        <v>107</v>
      </c>
      <c r="B43" s="77" t="s">
        <v>65</v>
      </c>
      <c r="C43" s="77"/>
      <c r="D43" s="77"/>
      <c r="E43" s="77"/>
      <c r="F43" s="77"/>
      <c r="G43" s="77"/>
      <c r="H43" s="77"/>
      <c r="I43" s="77"/>
      <c r="J43" s="77">
        <v>303</v>
      </c>
      <c r="K43" s="77" t="s">
        <v>66</v>
      </c>
      <c r="L43" s="77"/>
      <c r="M43" s="77"/>
      <c r="N43" s="77"/>
      <c r="O43" s="77"/>
      <c r="P43" s="77"/>
      <c r="Q43" s="77"/>
      <c r="R43" s="79"/>
      <c r="S43" s="77"/>
      <c r="T43" s="73"/>
      <c r="U43" s="145"/>
      <c r="V43" s="145"/>
      <c r="W43" s="145"/>
      <c r="X43" s="145"/>
      <c r="Y43" s="145"/>
      <c r="Z43" s="73"/>
      <c r="AA43" s="73"/>
      <c r="AB43" s="73"/>
      <c r="AC43" s="73"/>
      <c r="AD43" s="73"/>
      <c r="AE43" s="73"/>
      <c r="AF43" s="90" t="s">
        <v>67</v>
      </c>
      <c r="AG43" s="91">
        <f>pleintemps</f>
        <v>0.31666666666666665</v>
      </c>
    </row>
    <row r="44" spans="1:33" x14ac:dyDescent="0.35">
      <c r="A44" s="81">
        <v>110</v>
      </c>
      <c r="B44" s="92" t="s">
        <v>68</v>
      </c>
      <c r="C44" s="77"/>
      <c r="D44" s="93"/>
      <c r="E44" s="77"/>
      <c r="F44" s="77"/>
      <c r="G44" s="93"/>
      <c r="H44" s="77"/>
      <c r="I44" s="77"/>
      <c r="J44" s="77">
        <v>311</v>
      </c>
      <c r="K44" s="77" t="s">
        <v>69</v>
      </c>
      <c r="L44" s="77"/>
      <c r="M44" s="77"/>
      <c r="N44" s="73"/>
      <c r="O44" s="93"/>
      <c r="P44" s="77"/>
      <c r="Q44" s="77"/>
      <c r="R44" s="94"/>
      <c r="S44" s="93"/>
      <c r="T44" s="73"/>
      <c r="U44" s="145"/>
      <c r="V44" s="145"/>
      <c r="W44" s="145"/>
      <c r="X44" s="145"/>
      <c r="Y44" s="145"/>
      <c r="AA44" s="73"/>
      <c r="AB44" s="73"/>
      <c r="AC44" s="73"/>
      <c r="AD44" s="73"/>
      <c r="AE44" s="73"/>
      <c r="AF44" s="73"/>
      <c r="AG44" s="95"/>
    </row>
    <row r="45" spans="1:33" x14ac:dyDescent="0.35">
      <c r="A45" s="81">
        <v>111</v>
      </c>
      <c r="B45" s="77" t="s">
        <v>70</v>
      </c>
      <c r="C45" s="77"/>
      <c r="D45" s="77"/>
      <c r="E45" s="96"/>
      <c r="F45" s="96"/>
      <c r="G45" s="96"/>
      <c r="H45" s="96"/>
      <c r="I45" s="96"/>
      <c r="J45" s="77">
        <v>323</v>
      </c>
      <c r="K45" s="77" t="s">
        <v>71</v>
      </c>
      <c r="L45" s="96"/>
      <c r="M45" s="96"/>
      <c r="N45" s="96"/>
      <c r="O45" s="96"/>
      <c r="P45" s="96"/>
      <c r="Q45" s="96"/>
      <c r="R45" s="97"/>
      <c r="S45" s="96"/>
      <c r="T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</row>
    <row r="46" spans="1:33" x14ac:dyDescent="0.35">
      <c r="A46" s="98" t="s">
        <v>72</v>
      </c>
      <c r="B46" s="99" t="s">
        <v>73</v>
      </c>
      <c r="C46" s="100"/>
      <c r="D46" s="101"/>
      <c r="E46" s="100"/>
      <c r="F46" s="76"/>
      <c r="G46" s="102"/>
      <c r="H46" s="76"/>
      <c r="I46" s="76"/>
      <c r="J46" s="103" t="s">
        <v>74</v>
      </c>
      <c r="K46" s="104"/>
      <c r="L46" s="104"/>
      <c r="M46" s="104"/>
      <c r="N46" s="104"/>
      <c r="O46" s="104"/>
      <c r="P46" s="105"/>
      <c r="Q46" s="102"/>
      <c r="R46" s="106"/>
      <c r="S46" s="9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</row>
    <row r="47" spans="1:33" x14ac:dyDescent="0.35"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07"/>
      <c r="AF47" s="107"/>
    </row>
    <row r="48" spans="1:33" x14ac:dyDescent="0.35"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07"/>
      <c r="AF48" s="107"/>
    </row>
    <row r="49" spans="1:35" s="108" customFormat="1" x14ac:dyDescent="0.35">
      <c r="A49" s="38"/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7"/>
      <c r="AF49" s="107"/>
      <c r="AH49" s="36"/>
      <c r="AI49" s="36"/>
    </row>
    <row r="50" spans="1:35" s="108" customFormat="1" x14ac:dyDescent="0.35">
      <c r="A50" s="38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07"/>
      <c r="AF50" s="107"/>
      <c r="AH50" s="36"/>
      <c r="AI50" s="36"/>
    </row>
    <row r="51" spans="1:35" s="108" customFormat="1" x14ac:dyDescent="0.35">
      <c r="A51" s="38"/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07"/>
      <c r="AF51" s="107"/>
      <c r="AH51" s="36"/>
      <c r="AI51" s="36"/>
    </row>
    <row r="52" spans="1:35" s="108" customFormat="1" x14ac:dyDescent="0.35">
      <c r="A52" s="38"/>
      <c r="B52" s="107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07"/>
      <c r="AF52" s="107"/>
      <c r="AH52" s="36"/>
      <c r="AI52" s="36"/>
    </row>
    <row r="53" spans="1:35" s="108" customFormat="1" x14ac:dyDescent="0.35">
      <c r="A53" s="38"/>
      <c r="B53" s="107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7"/>
      <c r="AE53" s="107"/>
      <c r="AF53" s="107"/>
      <c r="AH53" s="36"/>
      <c r="AI53" s="36"/>
    </row>
    <row r="54" spans="1:35" s="108" customFormat="1" x14ac:dyDescent="0.35">
      <c r="A54" s="38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H54" s="36"/>
      <c r="AI54" s="36"/>
    </row>
    <row r="55" spans="1:35" s="108" customFormat="1" x14ac:dyDescent="0.35">
      <c r="A55" s="38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107"/>
      <c r="AF55" s="107"/>
      <c r="AH55" s="36"/>
      <c r="AI55" s="36"/>
    </row>
    <row r="56" spans="1:35" s="108" customFormat="1" x14ac:dyDescent="0.35">
      <c r="A56" s="38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  <c r="AD56" s="107"/>
      <c r="AE56" s="107"/>
      <c r="AF56" s="107"/>
      <c r="AH56" s="36"/>
      <c r="AI56" s="36"/>
    </row>
    <row r="57" spans="1:35" s="108" customFormat="1" x14ac:dyDescent="0.35">
      <c r="A57" s="38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  <c r="AD57" s="107"/>
      <c r="AE57" s="107"/>
      <c r="AF57" s="107"/>
      <c r="AH57" s="36"/>
      <c r="AI57" s="36"/>
    </row>
    <row r="58" spans="1:35" s="108" customFormat="1" x14ac:dyDescent="0.35">
      <c r="A58" s="38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  <c r="AD58" s="107"/>
      <c r="AE58" s="107"/>
      <c r="AF58" s="107"/>
      <c r="AH58" s="36"/>
      <c r="AI58" s="36"/>
    </row>
    <row r="59" spans="1:35" s="108" customFormat="1" x14ac:dyDescent="0.35">
      <c r="A59" s="38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  <c r="AD59" s="107"/>
      <c r="AE59" s="107"/>
      <c r="AF59" s="107"/>
      <c r="AH59" s="36"/>
      <c r="AI59" s="36"/>
    </row>
    <row r="60" spans="1:35" s="108" customFormat="1" x14ac:dyDescent="0.35">
      <c r="A60" s="38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  <c r="AD60" s="107"/>
      <c r="AE60" s="107"/>
      <c r="AF60" s="107"/>
      <c r="AH60" s="36"/>
      <c r="AI60" s="36"/>
    </row>
    <row r="61" spans="1:35" s="108" customFormat="1" x14ac:dyDescent="0.35">
      <c r="A61" s="38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H61" s="36"/>
      <c r="AI61" s="36"/>
    </row>
    <row r="62" spans="1:35" s="108" customFormat="1" x14ac:dyDescent="0.35">
      <c r="A62" s="38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  <c r="AD62" s="107"/>
      <c r="AE62" s="107"/>
      <c r="AF62" s="107"/>
      <c r="AH62" s="36"/>
      <c r="AI62" s="36"/>
    </row>
    <row r="63" spans="1:35" s="108" customFormat="1" x14ac:dyDescent="0.35">
      <c r="A63" s="38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H63" s="36"/>
      <c r="AI63" s="36"/>
    </row>
    <row r="64" spans="1:35" s="108" customFormat="1" x14ac:dyDescent="0.35">
      <c r="A64" s="38" t="s">
        <v>29</v>
      </c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H64" s="36"/>
      <c r="AI64" s="36"/>
    </row>
    <row r="74" spans="30:30" x14ac:dyDescent="0.35">
      <c r="AD74" s="107"/>
    </row>
  </sheetData>
  <sheetProtection algorithmName="SHA-512" hashValue="3h3G8cRZ//O304LYLbTXQ7T9W4uzFPvFr369X+Wb6i6KMQ7hQIy7hsRBChQkNXO9uRP1DjOvZfwjMN/iKAde2w==" saltValue="ko0EcmOEmVSVRsdsrOv9Lg==" spinCount="100000" sheet="1" objects="1" scenarios="1" selectLockedCells="1"/>
  <mergeCells count="36">
    <mergeCell ref="AE9:AF9"/>
    <mergeCell ref="A36:K36"/>
    <mergeCell ref="M36:R36"/>
    <mergeCell ref="U39:Y40"/>
    <mergeCell ref="U43:Y44"/>
    <mergeCell ref="E8:K8"/>
    <mergeCell ref="L8:Q8"/>
    <mergeCell ref="R8:T8"/>
    <mergeCell ref="U8:V8"/>
    <mergeCell ref="Z8:AD9"/>
    <mergeCell ref="E9:K9"/>
    <mergeCell ref="E6:K6"/>
    <mergeCell ref="L6:Q6"/>
    <mergeCell ref="R6:V6"/>
    <mergeCell ref="AF6:AG6"/>
    <mergeCell ref="E7:K7"/>
    <mergeCell ref="L7:Q7"/>
    <mergeCell ref="R7:V7"/>
    <mergeCell ref="E4:K4"/>
    <mergeCell ref="L4:Q4"/>
    <mergeCell ref="R4:V4"/>
    <mergeCell ref="AD4:AG4"/>
    <mergeCell ref="E5:K5"/>
    <mergeCell ref="L5:Q5"/>
    <mergeCell ref="R5:V5"/>
    <mergeCell ref="AD5:AE5"/>
    <mergeCell ref="AF5:AG5"/>
    <mergeCell ref="E1:K1"/>
    <mergeCell ref="X1:AG2"/>
    <mergeCell ref="E2:K2"/>
    <mergeCell ref="L2:Q2"/>
    <mergeCell ref="R2:V2"/>
    <mergeCell ref="E3:K3"/>
    <mergeCell ref="L3:Q3"/>
    <mergeCell ref="R3:V3"/>
    <mergeCell ref="AD3:AG3"/>
  </mergeCells>
  <conditionalFormatting sqref="B12:AF12">
    <cfRule type="expression" dxfId="9" priority="3">
      <formula>MONTH(B$12)&gt;MONTH($R$8)</formula>
    </cfRule>
    <cfRule type="expression" dxfId="8" priority="4">
      <formula>WEEKDAY(B$12,2)&gt;5</formula>
    </cfRule>
  </conditionalFormatting>
  <conditionalFormatting sqref="AG25">
    <cfRule type="cellIs" dxfId="7" priority="5" stopIfTrue="1" operator="notEqual">
      <formula>#REF!</formula>
    </cfRule>
  </conditionalFormatting>
  <conditionalFormatting sqref="B13:AF34">
    <cfRule type="expression" dxfId="6" priority="1">
      <formula>MONTH(B$12)&gt;MONTH($R$8)</formula>
    </cfRule>
    <cfRule type="expression" dxfId="5" priority="2">
      <formula>WEEKDAY(B$12,2)&gt;5</formula>
    </cfRule>
  </conditionalFormatting>
  <printOptions horizontalCentered="1"/>
  <pageMargins left="0.15748031496062992" right="0.15748031496062992" top="0.43307086614173229" bottom="0.19685039370078741" header="0.51181102362204722" footer="0.51181102362204722"/>
  <pageSetup paperSize="9" scale="65" orientation="landscape" r:id="rId1"/>
  <headerFooter alignWithMargins="0"/>
  <rowBreaks count="1" manualBreakCount="1">
    <brk id="30" max="16383" man="1"/>
  </rowBreaks>
  <drawing r:id="rId2"/>
  <legacyDrawing r:id="rId3"/>
  <controls>
    <mc:AlternateContent xmlns:mc="http://schemas.openxmlformats.org/markup-compatibility/2006">
      <mc:Choice Requires="x14">
        <control shapeId="4104" r:id="rId4" name="CheckBox1">
          <controlPr defaultSize="0" autoLine="0" r:id="rId5">
            <anchor moveWithCells="1">
              <from>
                <xdr:col>22</xdr:col>
                <xdr:colOff>171450</xdr:colOff>
                <xdr:row>8</xdr:row>
                <xdr:rowOff>95250</xdr:rowOff>
              </from>
              <to>
                <xdr:col>24</xdr:col>
                <xdr:colOff>361950</xdr:colOff>
                <xdr:row>10</xdr:row>
                <xdr:rowOff>12700</xdr:rowOff>
              </to>
            </anchor>
          </controlPr>
        </control>
      </mc:Choice>
      <mc:Fallback>
        <control shapeId="4104" r:id="rId4" name="CheckBox1"/>
      </mc:Fallback>
    </mc:AlternateContent>
    <mc:AlternateContent xmlns:mc="http://schemas.openxmlformats.org/markup-compatibility/2006">
      <mc:Choice Requires="x14">
        <control shapeId="4103" r:id="rId6" name="Supprimer_agent">
          <controlPr defaultSize="0" print="0" autoLine="0" r:id="rId7">
            <anchor moveWithCells="1">
              <from>
                <xdr:col>18</xdr:col>
                <xdr:colOff>241300</xdr:colOff>
                <xdr:row>8</xdr:row>
                <xdr:rowOff>69850</xdr:rowOff>
              </from>
              <to>
                <xdr:col>22</xdr:col>
                <xdr:colOff>31750</xdr:colOff>
                <xdr:row>9</xdr:row>
                <xdr:rowOff>158750</xdr:rowOff>
              </to>
            </anchor>
          </controlPr>
        </control>
      </mc:Choice>
      <mc:Fallback>
        <control shapeId="4103" r:id="rId6" name="Supprimer_agent"/>
      </mc:Fallback>
    </mc:AlternateContent>
    <mc:AlternateContent xmlns:mc="http://schemas.openxmlformats.org/markup-compatibility/2006">
      <mc:Choice Requires="x14">
        <control shapeId="4102" r:id="rId8" name="Retour">
          <controlPr defaultSize="0" print="0" autoFill="0" autoLine="0" r:id="rId9">
            <anchor moveWithCells="1">
              <from>
                <xdr:col>16</xdr:col>
                <xdr:colOff>406400</xdr:colOff>
                <xdr:row>8</xdr:row>
                <xdr:rowOff>69850</xdr:rowOff>
              </from>
              <to>
                <xdr:col>18</xdr:col>
                <xdr:colOff>171450</xdr:colOff>
                <xdr:row>9</xdr:row>
                <xdr:rowOff>152400</xdr:rowOff>
              </to>
            </anchor>
          </controlPr>
        </control>
      </mc:Choice>
      <mc:Fallback>
        <control shapeId="4102" r:id="rId8" name="Retour"/>
      </mc:Fallback>
    </mc:AlternateContent>
    <mc:AlternateContent xmlns:mc="http://schemas.openxmlformats.org/markup-compatibility/2006">
      <mc:Choice Requires="x14">
        <control shapeId="4101" r:id="rId10" name="Effacer_Tableau">
          <controlPr defaultSize="0" print="0" autoLine="0" r:id="rId11">
            <anchor moveWithCells="1">
              <from>
                <xdr:col>1</xdr:col>
                <xdr:colOff>25400</xdr:colOff>
                <xdr:row>9</xdr:row>
                <xdr:rowOff>57150</xdr:rowOff>
              </from>
              <to>
                <xdr:col>3</xdr:col>
                <xdr:colOff>222250</xdr:colOff>
                <xdr:row>10</xdr:row>
                <xdr:rowOff>139700</xdr:rowOff>
              </to>
            </anchor>
          </controlPr>
        </control>
      </mc:Choice>
      <mc:Fallback>
        <control shapeId="4101" r:id="rId10" name="Effacer_Tableau"/>
      </mc:Fallback>
    </mc:AlternateContent>
    <mc:AlternateContent xmlns:mc="http://schemas.openxmlformats.org/markup-compatibility/2006">
      <mc:Choice Requires="x14">
        <control shapeId="4100" r:id="rId12" name="Quarttemps">
          <controlPr defaultSize="0" print="0" autoLine="0" r:id="rId13">
            <anchor moveWithCells="1">
              <from>
                <xdr:col>7</xdr:col>
                <xdr:colOff>50800</xdr:colOff>
                <xdr:row>9</xdr:row>
                <xdr:rowOff>57150</xdr:rowOff>
              </from>
              <to>
                <xdr:col>8</xdr:col>
                <xdr:colOff>12700</xdr:colOff>
                <xdr:row>10</xdr:row>
                <xdr:rowOff>139700</xdr:rowOff>
              </to>
            </anchor>
          </controlPr>
        </control>
      </mc:Choice>
      <mc:Fallback>
        <control shapeId="4100" r:id="rId12" name="Quarttemps"/>
      </mc:Fallback>
    </mc:AlternateContent>
    <mc:AlternateContent xmlns:mc="http://schemas.openxmlformats.org/markup-compatibility/2006">
      <mc:Choice Requires="x14">
        <control shapeId="4099" r:id="rId14" name="Mitemps">
          <controlPr defaultSize="0" print="0" autoLine="0" r:id="rId15">
            <anchor moveWithCells="1">
              <from>
                <xdr:col>6</xdr:col>
                <xdr:colOff>25400</xdr:colOff>
                <xdr:row>9</xdr:row>
                <xdr:rowOff>57150</xdr:rowOff>
              </from>
              <to>
                <xdr:col>6</xdr:col>
                <xdr:colOff>406400</xdr:colOff>
                <xdr:row>10</xdr:row>
                <xdr:rowOff>139700</xdr:rowOff>
              </to>
            </anchor>
          </controlPr>
        </control>
      </mc:Choice>
      <mc:Fallback>
        <control shapeId="4099" r:id="rId14" name="Mitemps"/>
      </mc:Fallback>
    </mc:AlternateContent>
    <mc:AlternateContent xmlns:mc="http://schemas.openxmlformats.org/markup-compatibility/2006">
      <mc:Choice Requires="x14">
        <control shapeId="4098" r:id="rId16" name="Troisquarttemps">
          <controlPr defaultSize="0" print="0" autoLine="0" r:id="rId17">
            <anchor moveWithCells="1">
              <from>
                <xdr:col>5</xdr:col>
                <xdr:colOff>0</xdr:colOff>
                <xdr:row>9</xdr:row>
                <xdr:rowOff>57150</xdr:rowOff>
              </from>
              <to>
                <xdr:col>5</xdr:col>
                <xdr:colOff>381000</xdr:colOff>
                <xdr:row>10</xdr:row>
                <xdr:rowOff>139700</xdr:rowOff>
              </to>
            </anchor>
          </controlPr>
        </control>
      </mc:Choice>
      <mc:Fallback>
        <control shapeId="4098" r:id="rId16" name="Troisquarttemps"/>
      </mc:Fallback>
    </mc:AlternateContent>
    <mc:AlternateContent xmlns:mc="http://schemas.openxmlformats.org/markup-compatibility/2006">
      <mc:Choice Requires="x14">
        <control shapeId="4097" r:id="rId18" name="Tempsplein">
          <controlPr defaultSize="0" print="0" autoLine="0" r:id="rId19">
            <anchor moveWithCells="1">
              <from>
                <xdr:col>3</xdr:col>
                <xdr:colOff>393700</xdr:colOff>
                <xdr:row>9</xdr:row>
                <xdr:rowOff>57150</xdr:rowOff>
              </from>
              <to>
                <xdr:col>4</xdr:col>
                <xdr:colOff>355600</xdr:colOff>
                <xdr:row>10</xdr:row>
                <xdr:rowOff>139700</xdr:rowOff>
              </to>
            </anchor>
          </controlPr>
        </control>
      </mc:Choice>
      <mc:Fallback>
        <control shapeId="4097" r:id="rId18" name="Tempsplein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BBF4B-1BD5-4D16-A90D-29FE4F12311C}">
  <sheetPr codeName="Employé2">
    <pageSetUpPr fitToPage="1"/>
  </sheetPr>
  <dimension ref="A1:AI74"/>
  <sheetViews>
    <sheetView tabSelected="1" view="pageBreakPreview" zoomScaleNormal="80" zoomScaleSheetLayoutView="100" zoomScalePageLayoutView="6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3" sqref="B13"/>
    </sheetView>
  </sheetViews>
  <sheetFormatPr baseColWidth="10" defaultColWidth="11.453125" defaultRowHeight="15.5" x14ac:dyDescent="0.35"/>
  <cols>
    <col min="1" max="32" width="6" style="38" customWidth="1"/>
    <col min="33" max="33" width="7.7265625" style="108" customWidth="1"/>
    <col min="34" max="35" width="11.453125" style="36" customWidth="1"/>
    <col min="36" max="53" width="11.453125" style="38" customWidth="1"/>
    <col min="54" max="16384" width="11.453125" style="38"/>
  </cols>
  <sheetData>
    <row r="1" spans="1:33" ht="16.5" customHeight="1" thickBot="1" x14ac:dyDescent="0.4">
      <c r="A1" s="34"/>
      <c r="B1" s="34"/>
      <c r="C1" s="35"/>
      <c r="D1" s="35"/>
      <c r="E1" s="192"/>
      <c r="F1" s="193"/>
      <c r="G1" s="193"/>
      <c r="H1" s="193"/>
      <c r="I1" s="193"/>
      <c r="J1" s="193"/>
      <c r="K1" s="194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195" t="s">
        <v>30</v>
      </c>
      <c r="Y1" s="196"/>
      <c r="Z1" s="196"/>
      <c r="AA1" s="196"/>
      <c r="AB1" s="196"/>
      <c r="AC1" s="196"/>
      <c r="AD1" s="196"/>
      <c r="AE1" s="196"/>
      <c r="AF1" s="196"/>
      <c r="AG1" s="197"/>
    </row>
    <row r="2" spans="1:33" ht="16" thickBot="1" x14ac:dyDescent="0.4">
      <c r="A2" s="35"/>
      <c r="B2" s="35"/>
      <c r="C2" s="35"/>
      <c r="D2" s="35"/>
      <c r="E2" s="182"/>
      <c r="F2" s="183"/>
      <c r="G2" s="183"/>
      <c r="H2" s="183"/>
      <c r="I2" s="183"/>
      <c r="J2" s="183"/>
      <c r="K2" s="184"/>
      <c r="L2" s="202" t="s">
        <v>11</v>
      </c>
      <c r="M2" s="202"/>
      <c r="N2" s="202"/>
      <c r="O2" s="202"/>
      <c r="P2" s="202"/>
      <c r="Q2" s="202"/>
      <c r="R2" s="203">
        <f>Setup!R2</f>
        <v>43466</v>
      </c>
      <c r="S2" s="204"/>
      <c r="T2" s="204"/>
      <c r="U2" s="204"/>
      <c r="V2" s="205"/>
      <c r="W2" s="35"/>
      <c r="X2" s="198"/>
      <c r="Y2" s="199"/>
      <c r="Z2" s="199"/>
      <c r="AA2" s="199"/>
      <c r="AB2" s="199"/>
      <c r="AC2" s="199"/>
      <c r="AD2" s="200"/>
      <c r="AE2" s="200"/>
      <c r="AF2" s="200"/>
      <c r="AG2" s="201"/>
    </row>
    <row r="3" spans="1:33" x14ac:dyDescent="0.35">
      <c r="A3" s="35"/>
      <c r="B3" s="35"/>
      <c r="C3" s="35"/>
      <c r="D3" s="35"/>
      <c r="E3" s="182"/>
      <c r="F3" s="183"/>
      <c r="G3" s="183"/>
      <c r="H3" s="183"/>
      <c r="I3" s="183"/>
      <c r="J3" s="183"/>
      <c r="K3" s="184"/>
      <c r="L3" s="185" t="s">
        <v>15</v>
      </c>
      <c r="M3" s="185"/>
      <c r="N3" s="185"/>
      <c r="O3" s="185"/>
      <c r="P3" s="185"/>
      <c r="Q3" s="185"/>
      <c r="R3" s="186" t="str">
        <f>Setup!R3</f>
        <v>Service 1</v>
      </c>
      <c r="S3" s="187"/>
      <c r="T3" s="187"/>
      <c r="U3" s="187"/>
      <c r="V3" s="188"/>
      <c r="W3" s="35"/>
      <c r="X3" s="35"/>
      <c r="Y3" s="37"/>
      <c r="Z3" s="35"/>
      <c r="AA3" s="35"/>
      <c r="AB3" s="35"/>
      <c r="AC3" s="35"/>
      <c r="AD3" s="189" t="s">
        <v>12</v>
      </c>
      <c r="AE3" s="190"/>
      <c r="AF3" s="190"/>
      <c r="AG3" s="191"/>
    </row>
    <row r="4" spans="1:33" ht="16" thickBot="1" x14ac:dyDescent="0.4">
      <c r="A4" s="35"/>
      <c r="B4" s="35"/>
      <c r="C4" s="35"/>
      <c r="D4" s="35"/>
      <c r="E4" s="171"/>
      <c r="F4" s="172"/>
      <c r="G4" s="172"/>
      <c r="H4" s="172"/>
      <c r="I4" s="172"/>
      <c r="J4" s="172"/>
      <c r="K4" s="173"/>
      <c r="L4" s="149" t="s">
        <v>31</v>
      </c>
      <c r="M4" s="149"/>
      <c r="N4" s="149"/>
      <c r="O4" s="149"/>
      <c r="P4" s="149"/>
      <c r="Q4" s="149"/>
      <c r="R4" s="168" t="str">
        <f>IF(VLOOKUP($R$6,Employés_tab[],3,FALSE)=0,"",VLOOKUP($R$6,Employés_tab[],3,FALSE))</f>
        <v xml:space="preserve">Employé(e) </v>
      </c>
      <c r="S4" s="169"/>
      <c r="T4" s="169"/>
      <c r="U4" s="169"/>
      <c r="V4" s="170"/>
      <c r="W4" s="35"/>
      <c r="X4" s="35"/>
      <c r="Y4" s="35"/>
      <c r="Z4" s="35"/>
      <c r="AA4" s="35"/>
      <c r="AB4" s="35"/>
      <c r="AC4" s="35"/>
      <c r="AD4" s="174">
        <f>Setup!W3</f>
        <v>43915.059270833335</v>
      </c>
      <c r="AE4" s="175"/>
      <c r="AF4" s="175"/>
      <c r="AG4" s="176"/>
    </row>
    <row r="5" spans="1:33" ht="16" thickBot="1" x14ac:dyDescent="0.4">
      <c r="A5" s="2"/>
      <c r="B5" s="35"/>
      <c r="C5" s="35"/>
      <c r="D5" s="35"/>
      <c r="E5" s="177"/>
      <c r="F5" s="178"/>
      <c r="G5" s="178"/>
      <c r="H5" s="178"/>
      <c r="I5" s="178"/>
      <c r="J5" s="178"/>
      <c r="K5" s="179"/>
      <c r="L5" s="180"/>
      <c r="M5" s="180"/>
      <c r="N5" s="180"/>
      <c r="O5" s="180"/>
      <c r="P5" s="180"/>
      <c r="Q5" s="180"/>
      <c r="R5" s="168" t="str">
        <f>IF(VLOOKUP($R$6,Employés_tab[],4,FALSE)=0,"",VLOOKUP($R$6,Employés_tab[],4,FALSE))</f>
        <v>Contractuel</v>
      </c>
      <c r="S5" s="169"/>
      <c r="T5" s="169"/>
      <c r="U5" s="169"/>
      <c r="V5" s="170"/>
      <c r="W5" s="35"/>
      <c r="X5" s="35"/>
      <c r="Y5" s="35"/>
      <c r="Z5" s="35"/>
      <c r="AB5" s="35"/>
      <c r="AC5" s="35"/>
      <c r="AD5" s="181" t="s">
        <v>32</v>
      </c>
      <c r="AE5" s="181"/>
      <c r="AF5" s="166" t="str">
        <f>IF(VLOOKUP($R$6,Employés_tab[],5,FALSE)=0,"",VLOOKUP($R$6,Employés_tab[],5,FALSE))</f>
        <v>NON</v>
      </c>
      <c r="AG5" s="167"/>
    </row>
    <row r="6" spans="1:33" ht="16" thickBot="1" x14ac:dyDescent="0.4">
      <c r="A6" s="2"/>
      <c r="B6" s="39"/>
      <c r="C6" s="39"/>
      <c r="D6" s="39"/>
      <c r="E6" s="146"/>
      <c r="F6" s="147"/>
      <c r="G6" s="147"/>
      <c r="H6" s="147"/>
      <c r="I6" s="147"/>
      <c r="J6" s="147"/>
      <c r="K6" s="148"/>
      <c r="L6" s="149" t="s">
        <v>21</v>
      </c>
      <c r="M6" s="149"/>
      <c r="N6" s="149"/>
      <c r="O6" s="149"/>
      <c r="P6" s="149"/>
      <c r="Q6" s="149"/>
      <c r="R6" s="163" t="s">
        <v>78</v>
      </c>
      <c r="S6" s="164"/>
      <c r="T6" s="164"/>
      <c r="U6" s="164"/>
      <c r="V6" s="165"/>
      <c r="W6" s="35"/>
      <c r="X6" s="35"/>
      <c r="Y6" s="35"/>
      <c r="Z6" s="35"/>
      <c r="AA6" s="35"/>
      <c r="AB6" s="35"/>
      <c r="AD6" s="111" t="s">
        <v>5</v>
      </c>
      <c r="AE6" s="112"/>
      <c r="AF6" s="166" t="str">
        <f>IF(VLOOKUP($R$6,Employés_tab[],6,FALSE)=0,"",VLOOKUP($R$6,Employés_tab[],6,FALSE))</f>
        <v>NON</v>
      </c>
      <c r="AG6" s="167"/>
    </row>
    <row r="7" spans="1:33" ht="16" thickBot="1" x14ac:dyDescent="0.4">
      <c r="A7" s="2"/>
      <c r="B7" s="35"/>
      <c r="C7" s="35"/>
      <c r="D7" s="35"/>
      <c r="E7" s="146"/>
      <c r="F7" s="147"/>
      <c r="G7" s="147"/>
      <c r="H7" s="147"/>
      <c r="I7" s="147"/>
      <c r="J7" s="147"/>
      <c r="K7" s="148"/>
      <c r="L7" s="149" t="s">
        <v>1</v>
      </c>
      <c r="M7" s="149"/>
      <c r="N7" s="149"/>
      <c r="O7" s="149"/>
      <c r="P7" s="149"/>
      <c r="Q7" s="149"/>
      <c r="R7" s="168" t="str">
        <f>IF(VLOOKUP($R$6,Employés_tab[],2,FALSE)=0,"",VLOOKUP($R$6,Employés_tab[],2,FALSE))</f>
        <v>4</v>
      </c>
      <c r="S7" s="169"/>
      <c r="T7" s="169"/>
      <c r="U7" s="169"/>
      <c r="V7" s="170"/>
      <c r="W7" s="35"/>
      <c r="X7" s="110"/>
      <c r="Y7" s="35"/>
      <c r="Z7" s="35"/>
      <c r="AA7" s="35"/>
      <c r="AB7" s="35"/>
      <c r="AC7" s="35"/>
      <c r="AD7" s="35"/>
      <c r="AE7" s="35"/>
      <c r="AF7" s="35"/>
      <c r="AG7" s="35"/>
    </row>
    <row r="8" spans="1:33" ht="15.75" customHeight="1" thickBot="1" x14ac:dyDescent="0.4">
      <c r="A8" s="2"/>
      <c r="B8" s="35"/>
      <c r="C8" s="35"/>
      <c r="D8" s="35"/>
      <c r="E8" s="146"/>
      <c r="F8" s="147"/>
      <c r="G8" s="147"/>
      <c r="H8" s="147"/>
      <c r="I8" s="147"/>
      <c r="J8" s="147"/>
      <c r="K8" s="148"/>
      <c r="L8" s="149" t="s">
        <v>24</v>
      </c>
      <c r="M8" s="149"/>
      <c r="N8" s="149"/>
      <c r="O8" s="149"/>
      <c r="P8" s="149"/>
      <c r="Q8" s="149"/>
      <c r="R8" s="150">
        <f>Setup!R8</f>
        <v>87720</v>
      </c>
      <c r="S8" s="151"/>
      <c r="T8" s="151"/>
      <c r="U8" s="152">
        <f>Setup!U8</f>
        <v>43831</v>
      </c>
      <c r="V8" s="153"/>
      <c r="W8" s="43"/>
      <c r="X8" s="110"/>
      <c r="Y8" s="44"/>
      <c r="Z8" s="154" t="s">
        <v>34</v>
      </c>
      <c r="AA8" s="155"/>
      <c r="AB8" s="155"/>
      <c r="AC8" s="155"/>
      <c r="AD8" s="156"/>
      <c r="AE8" s="2"/>
      <c r="AF8" s="2"/>
      <c r="AG8" s="110"/>
    </row>
    <row r="9" spans="1:33" ht="16" thickBot="1" x14ac:dyDescent="0.4">
      <c r="A9" s="2"/>
      <c r="B9" s="35"/>
      <c r="C9" s="35"/>
      <c r="D9" s="35"/>
      <c r="E9" s="160"/>
      <c r="F9" s="161"/>
      <c r="G9" s="161"/>
      <c r="H9" s="161"/>
      <c r="I9" s="161"/>
      <c r="J9" s="161"/>
      <c r="K9" s="162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57"/>
      <c r="AA9" s="158"/>
      <c r="AB9" s="158"/>
      <c r="AC9" s="158"/>
      <c r="AD9" s="159"/>
      <c r="AE9" s="137">
        <f>SUM(AG13:AG16)/Setup!AF5</f>
        <v>0</v>
      </c>
      <c r="AF9" s="138"/>
      <c r="AG9" s="19"/>
    </row>
    <row r="10" spans="1:33" x14ac:dyDescent="0.35">
      <c r="A10" s="2"/>
      <c r="B10" s="35"/>
      <c r="C10" s="35"/>
      <c r="D10" s="35"/>
      <c r="E10" s="45"/>
      <c r="F10" s="113"/>
      <c r="G10" s="113"/>
      <c r="H10" s="113"/>
      <c r="I10" s="113"/>
      <c r="J10" s="113"/>
      <c r="K10" s="113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47"/>
      <c r="AA10" s="47"/>
      <c r="AB10" s="47"/>
      <c r="AC10" s="47"/>
      <c r="AD10" s="47"/>
      <c r="AE10" s="48"/>
      <c r="AF10" s="48"/>
      <c r="AG10" s="19"/>
    </row>
    <row r="11" spans="1:33" x14ac:dyDescent="0.35">
      <c r="A11" s="2"/>
      <c r="B11" s="35"/>
      <c r="C11" s="35"/>
      <c r="D11" s="35"/>
      <c r="E11" s="49"/>
      <c r="F11" s="49"/>
      <c r="G11" s="49"/>
      <c r="H11" s="49"/>
      <c r="I11" s="49"/>
      <c r="J11" s="49"/>
      <c r="K11" s="49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09"/>
      <c r="AA11" s="51"/>
      <c r="AB11" s="51"/>
      <c r="AC11" s="51"/>
      <c r="AD11" s="51"/>
      <c r="AE11" s="51"/>
      <c r="AF11" s="51"/>
      <c r="AG11" s="48"/>
    </row>
    <row r="12" spans="1:33" s="54" customFormat="1" ht="15" thickBot="1" x14ac:dyDescent="0.4">
      <c r="A12" s="52"/>
      <c r="B12" s="53">
        <f>DATE(YEAR($U8),MONTH($R8),DAY($R8))</f>
        <v>43891</v>
      </c>
      <c r="C12" s="53">
        <f t="shared" ref="C12:AF12" si="0">B12+1</f>
        <v>43892</v>
      </c>
      <c r="D12" s="53">
        <f t="shared" si="0"/>
        <v>43893</v>
      </c>
      <c r="E12" s="53">
        <f t="shared" si="0"/>
        <v>43894</v>
      </c>
      <c r="F12" s="53">
        <f t="shared" si="0"/>
        <v>43895</v>
      </c>
      <c r="G12" s="53">
        <f t="shared" si="0"/>
        <v>43896</v>
      </c>
      <c r="H12" s="53">
        <f t="shared" si="0"/>
        <v>43897</v>
      </c>
      <c r="I12" s="53">
        <f t="shared" si="0"/>
        <v>43898</v>
      </c>
      <c r="J12" s="53">
        <f t="shared" si="0"/>
        <v>43899</v>
      </c>
      <c r="K12" s="53">
        <f t="shared" si="0"/>
        <v>43900</v>
      </c>
      <c r="L12" s="53">
        <f t="shared" si="0"/>
        <v>43901</v>
      </c>
      <c r="M12" s="53">
        <f t="shared" si="0"/>
        <v>43902</v>
      </c>
      <c r="N12" s="53">
        <f t="shared" si="0"/>
        <v>43903</v>
      </c>
      <c r="O12" s="53">
        <f t="shared" si="0"/>
        <v>43904</v>
      </c>
      <c r="P12" s="53">
        <f t="shared" si="0"/>
        <v>43905</v>
      </c>
      <c r="Q12" s="53">
        <f t="shared" si="0"/>
        <v>43906</v>
      </c>
      <c r="R12" s="53">
        <f t="shared" si="0"/>
        <v>43907</v>
      </c>
      <c r="S12" s="53">
        <f t="shared" si="0"/>
        <v>43908</v>
      </c>
      <c r="T12" s="53">
        <f t="shared" si="0"/>
        <v>43909</v>
      </c>
      <c r="U12" s="53">
        <f t="shared" si="0"/>
        <v>43910</v>
      </c>
      <c r="V12" s="53">
        <f t="shared" si="0"/>
        <v>43911</v>
      </c>
      <c r="W12" s="53">
        <f t="shared" si="0"/>
        <v>43912</v>
      </c>
      <c r="X12" s="53">
        <f t="shared" si="0"/>
        <v>43913</v>
      </c>
      <c r="Y12" s="53">
        <f t="shared" si="0"/>
        <v>43914</v>
      </c>
      <c r="Z12" s="53">
        <f t="shared" si="0"/>
        <v>43915</v>
      </c>
      <c r="AA12" s="53">
        <f t="shared" si="0"/>
        <v>43916</v>
      </c>
      <c r="AB12" s="53">
        <f t="shared" si="0"/>
        <v>43917</v>
      </c>
      <c r="AC12" s="53">
        <f t="shared" si="0"/>
        <v>43918</v>
      </c>
      <c r="AD12" s="53">
        <f t="shared" si="0"/>
        <v>43919</v>
      </c>
      <c r="AE12" s="53">
        <f t="shared" si="0"/>
        <v>43920</v>
      </c>
      <c r="AF12" s="53">
        <f t="shared" si="0"/>
        <v>43921</v>
      </c>
      <c r="AG12" s="52"/>
    </row>
    <row r="13" spans="1:33" ht="21" customHeight="1" x14ac:dyDescent="0.35">
      <c r="A13" s="55">
        <v>101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7">
        <f t="shared" ref="AG13:AG34" si="1">SUM(B13:AF13)</f>
        <v>0</v>
      </c>
    </row>
    <row r="14" spans="1:33" ht="21" customHeight="1" x14ac:dyDescent="0.35">
      <c r="A14" s="58" t="s">
        <v>35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9">
        <f t="shared" si="1"/>
        <v>0</v>
      </c>
    </row>
    <row r="15" spans="1:33" ht="21" customHeight="1" x14ac:dyDescent="0.35">
      <c r="A15" s="60" t="s">
        <v>36</v>
      </c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9">
        <f t="shared" si="1"/>
        <v>0</v>
      </c>
    </row>
    <row r="16" spans="1:33" ht="21" customHeight="1" thickBot="1" x14ac:dyDescent="0.4">
      <c r="A16" s="61" t="s">
        <v>37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3">
        <f t="shared" si="1"/>
        <v>0</v>
      </c>
    </row>
    <row r="17" spans="1:33" ht="21" customHeight="1" x14ac:dyDescent="0.35">
      <c r="A17" s="64">
        <v>102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65">
        <f t="shared" si="1"/>
        <v>0</v>
      </c>
    </row>
    <row r="18" spans="1:33" ht="21" customHeight="1" x14ac:dyDescent="0.35">
      <c r="A18" s="66">
        <v>103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65">
        <f t="shared" si="1"/>
        <v>0</v>
      </c>
    </row>
    <row r="19" spans="1:33" ht="21" customHeight="1" x14ac:dyDescent="0.35">
      <c r="A19" s="66">
        <v>104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65">
        <f t="shared" si="1"/>
        <v>0</v>
      </c>
    </row>
    <row r="20" spans="1:33" ht="21" customHeight="1" x14ac:dyDescent="0.35">
      <c r="A20" s="66">
        <v>105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65">
        <f t="shared" si="1"/>
        <v>0</v>
      </c>
    </row>
    <row r="21" spans="1:33" ht="21" customHeight="1" x14ac:dyDescent="0.35">
      <c r="A21" s="66">
        <v>106</v>
      </c>
      <c r="B21" s="56"/>
      <c r="C21" s="56"/>
      <c r="D21" s="56"/>
      <c r="E21" s="56"/>
      <c r="F21" s="56"/>
      <c r="G21" s="56"/>
      <c r="H21" s="56"/>
      <c r="I21" s="67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65">
        <f t="shared" si="1"/>
        <v>0</v>
      </c>
    </row>
    <row r="22" spans="1:33" ht="21" customHeight="1" x14ac:dyDescent="0.35">
      <c r="A22" s="66">
        <v>107</v>
      </c>
      <c r="B22" s="56"/>
      <c r="C22" s="56"/>
      <c r="D22" s="56"/>
      <c r="E22" s="56"/>
      <c r="F22" s="56"/>
      <c r="G22" s="56"/>
      <c r="H22" s="56"/>
      <c r="I22" s="67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65">
        <f t="shared" si="1"/>
        <v>0</v>
      </c>
    </row>
    <row r="23" spans="1:33" ht="21" customHeight="1" x14ac:dyDescent="0.35">
      <c r="A23" s="66">
        <v>110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65">
        <f t="shared" si="1"/>
        <v>0</v>
      </c>
    </row>
    <row r="24" spans="1:33" ht="21" customHeight="1" x14ac:dyDescent="0.35">
      <c r="A24" s="66">
        <v>111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65">
        <f t="shared" si="1"/>
        <v>0</v>
      </c>
    </row>
    <row r="25" spans="1:33" ht="21" customHeight="1" x14ac:dyDescent="0.35">
      <c r="A25" s="66">
        <v>185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65">
        <f t="shared" si="1"/>
        <v>0</v>
      </c>
    </row>
    <row r="26" spans="1:33" ht="21" customHeight="1" x14ac:dyDescent="0.35">
      <c r="A26" s="66">
        <v>199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65">
        <f t="shared" si="1"/>
        <v>0</v>
      </c>
    </row>
    <row r="27" spans="1:33" ht="21" customHeight="1" x14ac:dyDescent="0.35">
      <c r="A27" s="66">
        <v>241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65">
        <f t="shared" si="1"/>
        <v>0</v>
      </c>
    </row>
    <row r="28" spans="1:33" ht="21" customHeight="1" x14ac:dyDescent="0.35">
      <c r="A28" s="66">
        <v>248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65">
        <f t="shared" si="1"/>
        <v>0</v>
      </c>
    </row>
    <row r="29" spans="1:33" ht="21" customHeight="1" x14ac:dyDescent="0.35">
      <c r="A29" s="66">
        <v>302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65">
        <f t="shared" si="1"/>
        <v>0</v>
      </c>
    </row>
    <row r="30" spans="1:33" ht="21" customHeight="1" x14ac:dyDescent="0.35">
      <c r="A30" s="68">
        <v>303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65">
        <f t="shared" si="1"/>
        <v>0</v>
      </c>
    </row>
    <row r="31" spans="1:33" ht="21" customHeight="1" x14ac:dyDescent="0.35">
      <c r="A31" s="68">
        <v>311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65">
        <f t="shared" si="1"/>
        <v>0</v>
      </c>
    </row>
    <row r="32" spans="1:33" ht="21" customHeight="1" x14ac:dyDescent="0.35">
      <c r="A32" s="68">
        <v>323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65">
        <f t="shared" si="1"/>
        <v>0</v>
      </c>
    </row>
    <row r="33" spans="1:33" ht="21" customHeight="1" x14ac:dyDescent="0.35">
      <c r="A33" s="68" t="s">
        <v>38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65">
        <f t="shared" si="1"/>
        <v>0</v>
      </c>
    </row>
    <row r="34" spans="1:33" ht="21" customHeight="1" x14ac:dyDescent="0.35">
      <c r="A34" s="66" t="s">
        <v>39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69">
        <f t="shared" si="1"/>
        <v>0</v>
      </c>
    </row>
    <row r="35" spans="1:33" ht="16" thickBot="1" x14ac:dyDescent="0.4">
      <c r="A35" s="70"/>
      <c r="B35" s="70"/>
      <c r="C35" s="70"/>
      <c r="D35" s="70"/>
      <c r="E35" s="70"/>
      <c r="F35" s="71"/>
      <c r="G35" s="70"/>
      <c r="H35" s="70"/>
      <c r="I35" s="70"/>
      <c r="J35" s="71"/>
      <c r="K35" s="70"/>
      <c r="L35" s="70"/>
      <c r="M35" s="70"/>
      <c r="N35" s="70"/>
      <c r="O35" s="70"/>
      <c r="P35" s="70"/>
      <c r="Q35" s="70"/>
      <c r="R35" s="72"/>
      <c r="S35" s="70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4" t="s">
        <v>40</v>
      </c>
      <c r="AG35" s="75">
        <f>SUM(AG13:AG34)</f>
        <v>0</v>
      </c>
    </row>
    <row r="36" spans="1:33" ht="16" thickBot="1" x14ac:dyDescent="0.4">
      <c r="A36" s="139" t="s">
        <v>41</v>
      </c>
      <c r="B36" s="140"/>
      <c r="C36" s="140"/>
      <c r="D36" s="140"/>
      <c r="E36" s="140"/>
      <c r="F36" s="140"/>
      <c r="G36" s="140"/>
      <c r="H36" s="140"/>
      <c r="I36" s="140"/>
      <c r="J36" s="140"/>
      <c r="K36" s="141"/>
      <c r="L36" s="76"/>
      <c r="M36" s="142" t="s">
        <v>42</v>
      </c>
      <c r="N36" s="143"/>
      <c r="O36" s="143"/>
      <c r="P36" s="143"/>
      <c r="Q36" s="143"/>
      <c r="R36" s="144"/>
      <c r="S36" s="77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4" t="s">
        <v>43</v>
      </c>
      <c r="AG36" s="75">
        <f>AG35-AG17-AG29-AG30-AG32</f>
        <v>0</v>
      </c>
    </row>
    <row r="37" spans="1:33" x14ac:dyDescent="0.35">
      <c r="A37" s="78">
        <v>101</v>
      </c>
      <c r="B37" s="70" t="s">
        <v>44</v>
      </c>
      <c r="C37" s="70"/>
      <c r="D37" s="70"/>
      <c r="E37" s="70"/>
      <c r="F37" s="70"/>
      <c r="G37" s="70"/>
      <c r="H37" s="70"/>
      <c r="I37" s="70"/>
      <c r="J37" s="77">
        <v>185</v>
      </c>
      <c r="K37" s="77" t="s">
        <v>45</v>
      </c>
      <c r="L37" s="77"/>
      <c r="M37" s="77"/>
      <c r="N37" s="77"/>
      <c r="O37" s="77"/>
      <c r="P37" s="77"/>
      <c r="Q37" s="77"/>
      <c r="R37" s="79"/>
      <c r="S37" s="77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80"/>
      <c r="AF37" s="74" t="s">
        <v>46</v>
      </c>
      <c r="AG37" s="75">
        <f>AG35-AG36</f>
        <v>0</v>
      </c>
    </row>
    <row r="38" spans="1:33" x14ac:dyDescent="0.35">
      <c r="A38" s="81">
        <v>102</v>
      </c>
      <c r="B38" s="77" t="s">
        <v>47</v>
      </c>
      <c r="C38" s="77"/>
      <c r="D38" s="77"/>
      <c r="E38" s="77"/>
      <c r="F38" s="77"/>
      <c r="G38" s="77"/>
      <c r="H38" s="77"/>
      <c r="I38" s="77"/>
      <c r="J38" s="77" t="s">
        <v>48</v>
      </c>
      <c r="K38" s="77" t="s">
        <v>49</v>
      </c>
      <c r="L38" s="77"/>
      <c r="M38" s="77"/>
      <c r="N38" s="77"/>
      <c r="O38" s="77"/>
      <c r="P38" s="77"/>
      <c r="Q38" s="77"/>
      <c r="R38" s="79"/>
      <c r="S38" s="77"/>
      <c r="T38" s="73"/>
      <c r="U38" s="82" t="s">
        <v>50</v>
      </c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4" t="s">
        <v>51</v>
      </c>
      <c r="AG38" s="75">
        <f>AG43*AG39</f>
        <v>6.9666666666666668</v>
      </c>
    </row>
    <row r="39" spans="1:33" x14ac:dyDescent="0.35">
      <c r="A39" s="81">
        <v>103</v>
      </c>
      <c r="B39" s="77" t="s">
        <v>52</v>
      </c>
      <c r="C39" s="77"/>
      <c r="D39" s="77"/>
      <c r="E39" s="77"/>
      <c r="F39" s="77"/>
      <c r="G39" s="77"/>
      <c r="H39" s="77"/>
      <c r="I39" s="77"/>
      <c r="J39" s="77">
        <v>199</v>
      </c>
      <c r="K39" s="77" t="s">
        <v>53</v>
      </c>
      <c r="L39" s="77"/>
      <c r="M39" s="77"/>
      <c r="N39" s="77"/>
      <c r="O39" s="77"/>
      <c r="P39" s="77"/>
      <c r="Q39" s="77"/>
      <c r="R39" s="79"/>
      <c r="S39" s="77"/>
      <c r="T39" s="73"/>
      <c r="U39" s="145"/>
      <c r="V39" s="145"/>
      <c r="W39" s="145"/>
      <c r="X39" s="145"/>
      <c r="Y39" s="145"/>
      <c r="Z39" s="73"/>
      <c r="AA39" s="73"/>
      <c r="AB39" s="73"/>
      <c r="AC39" s="73"/>
      <c r="AD39" s="73"/>
      <c r="AE39" s="73"/>
      <c r="AF39" s="74" t="s">
        <v>54</v>
      </c>
      <c r="AG39" s="83">
        <f>NETWORKDAYS.INTL(DATE(YEAR(U8), MONTH(R8), 1), DATE(YEAR(U8), MONTH(R8), DAY(AG42)),1)</f>
        <v>22</v>
      </c>
    </row>
    <row r="40" spans="1:33" x14ac:dyDescent="0.35">
      <c r="A40" s="81">
        <v>104</v>
      </c>
      <c r="B40" s="77" t="s">
        <v>55</v>
      </c>
      <c r="C40" s="77"/>
      <c r="D40" s="77"/>
      <c r="E40" s="77"/>
      <c r="F40" s="77"/>
      <c r="G40" s="77"/>
      <c r="H40" s="77"/>
      <c r="I40" s="77"/>
      <c r="J40" s="77">
        <v>241</v>
      </c>
      <c r="K40" s="77" t="s">
        <v>56</v>
      </c>
      <c r="L40" s="77"/>
      <c r="M40" s="77"/>
      <c r="N40" s="77"/>
      <c r="O40" s="77"/>
      <c r="P40" s="77"/>
      <c r="Q40" s="77"/>
      <c r="R40" s="79"/>
      <c r="S40" s="77"/>
      <c r="T40" s="73"/>
      <c r="U40" s="145"/>
      <c r="V40" s="145"/>
      <c r="W40" s="145"/>
      <c r="X40" s="145"/>
      <c r="Y40" s="145"/>
      <c r="Z40" s="73"/>
      <c r="AA40" s="73"/>
      <c r="AB40" s="80"/>
      <c r="AC40" s="84"/>
      <c r="AD40" s="84"/>
      <c r="AE40" s="84"/>
      <c r="AF40" s="85" t="s">
        <v>57</v>
      </c>
      <c r="AG40" s="86">
        <f>AG13+AG14+AG15+AG16</f>
        <v>0</v>
      </c>
    </row>
    <row r="41" spans="1:33" x14ac:dyDescent="0.35">
      <c r="A41" s="81">
        <v>105</v>
      </c>
      <c r="B41" s="77" t="s">
        <v>58</v>
      </c>
      <c r="C41" s="77"/>
      <c r="D41" s="77"/>
      <c r="E41" s="77"/>
      <c r="F41" s="77"/>
      <c r="G41" s="77"/>
      <c r="H41" s="77"/>
      <c r="I41" s="77"/>
      <c r="J41" s="77">
        <v>248</v>
      </c>
      <c r="K41" s="77" t="s">
        <v>59</v>
      </c>
      <c r="L41" s="77"/>
      <c r="M41" s="77"/>
      <c r="N41" s="77"/>
      <c r="O41" s="77"/>
      <c r="P41" s="77"/>
      <c r="Q41" s="77"/>
      <c r="R41" s="79"/>
      <c r="S41" s="77"/>
      <c r="T41" s="73"/>
      <c r="U41" s="87"/>
      <c r="V41" s="80"/>
      <c r="W41" s="88"/>
      <c r="X41" s="80"/>
      <c r="Y41" s="73"/>
      <c r="Z41" s="73"/>
      <c r="AA41" s="73"/>
      <c r="AB41" s="73"/>
      <c r="AC41" s="73"/>
      <c r="AD41" s="73"/>
      <c r="AE41" s="73"/>
      <c r="AF41" s="74" t="s">
        <v>60</v>
      </c>
      <c r="AG41" s="75">
        <f>AG43*AG42</f>
        <v>9.8166666666666664</v>
      </c>
    </row>
    <row r="42" spans="1:33" x14ac:dyDescent="0.35">
      <c r="A42" s="81">
        <v>106</v>
      </c>
      <c r="B42" s="77" t="s">
        <v>61</v>
      </c>
      <c r="C42" s="77"/>
      <c r="D42" s="77"/>
      <c r="E42" s="77"/>
      <c r="F42" s="77"/>
      <c r="G42" s="77"/>
      <c r="H42" s="77"/>
      <c r="I42" s="77"/>
      <c r="J42" s="77">
        <v>302</v>
      </c>
      <c r="K42" s="77" t="s">
        <v>62</v>
      </c>
      <c r="L42" s="77"/>
      <c r="M42" s="77"/>
      <c r="N42" s="77"/>
      <c r="O42" s="77"/>
      <c r="P42" s="77"/>
      <c r="Q42" s="77"/>
      <c r="R42" s="79"/>
      <c r="S42" s="77"/>
      <c r="T42" s="73"/>
      <c r="U42" s="73" t="s">
        <v>63</v>
      </c>
      <c r="V42" s="88"/>
      <c r="W42" s="80"/>
      <c r="X42" s="73"/>
      <c r="Y42" s="73"/>
      <c r="Z42" s="73"/>
      <c r="AA42" s="73"/>
      <c r="AB42" s="73"/>
      <c r="AC42" s="73"/>
      <c r="AD42" s="73"/>
      <c r="AE42" s="73"/>
      <c r="AF42" s="74" t="s">
        <v>64</v>
      </c>
      <c r="AG42" s="89">
        <f>DAY(DATE(YEAR(U8),MONTH(R8)+1,1)-1)</f>
        <v>31</v>
      </c>
    </row>
    <row r="43" spans="1:33" x14ac:dyDescent="0.35">
      <c r="A43" s="81">
        <v>107</v>
      </c>
      <c r="B43" s="77" t="s">
        <v>65</v>
      </c>
      <c r="C43" s="77"/>
      <c r="D43" s="77"/>
      <c r="E43" s="77"/>
      <c r="F43" s="77"/>
      <c r="G43" s="77"/>
      <c r="H43" s="77"/>
      <c r="I43" s="77"/>
      <c r="J43" s="77">
        <v>303</v>
      </c>
      <c r="K43" s="77" t="s">
        <v>66</v>
      </c>
      <c r="L43" s="77"/>
      <c r="M43" s="77"/>
      <c r="N43" s="77"/>
      <c r="O43" s="77"/>
      <c r="P43" s="77"/>
      <c r="Q43" s="77"/>
      <c r="R43" s="79"/>
      <c r="S43" s="77"/>
      <c r="T43" s="73"/>
      <c r="U43" s="145"/>
      <c r="V43" s="145"/>
      <c r="W43" s="145"/>
      <c r="X43" s="145"/>
      <c r="Y43" s="145"/>
      <c r="Z43" s="73"/>
      <c r="AA43" s="73"/>
      <c r="AB43" s="73"/>
      <c r="AC43" s="73"/>
      <c r="AD43" s="73"/>
      <c r="AE43" s="73"/>
      <c r="AF43" s="90" t="s">
        <v>67</v>
      </c>
      <c r="AG43" s="91">
        <f>pleintemps</f>
        <v>0.31666666666666665</v>
      </c>
    </row>
    <row r="44" spans="1:33" x14ac:dyDescent="0.35">
      <c r="A44" s="81">
        <v>110</v>
      </c>
      <c r="B44" s="92" t="s">
        <v>68</v>
      </c>
      <c r="C44" s="77"/>
      <c r="D44" s="93"/>
      <c r="E44" s="77"/>
      <c r="F44" s="77"/>
      <c r="G44" s="93"/>
      <c r="H44" s="77"/>
      <c r="I44" s="77"/>
      <c r="J44" s="77">
        <v>311</v>
      </c>
      <c r="K44" s="77" t="s">
        <v>69</v>
      </c>
      <c r="L44" s="77"/>
      <c r="M44" s="77"/>
      <c r="N44" s="73"/>
      <c r="O44" s="93"/>
      <c r="P44" s="77"/>
      <c r="Q44" s="77"/>
      <c r="R44" s="94"/>
      <c r="S44" s="93"/>
      <c r="T44" s="73"/>
      <c r="U44" s="145"/>
      <c r="V44" s="145"/>
      <c r="W44" s="145"/>
      <c r="X44" s="145"/>
      <c r="Y44" s="145"/>
      <c r="AA44" s="73"/>
      <c r="AB44" s="73"/>
      <c r="AC44" s="73"/>
      <c r="AD44" s="73"/>
      <c r="AE44" s="73"/>
      <c r="AF44" s="73"/>
      <c r="AG44" s="95"/>
    </row>
    <row r="45" spans="1:33" x14ac:dyDescent="0.35">
      <c r="A45" s="81">
        <v>111</v>
      </c>
      <c r="B45" s="77" t="s">
        <v>70</v>
      </c>
      <c r="C45" s="77"/>
      <c r="D45" s="77"/>
      <c r="E45" s="96"/>
      <c r="F45" s="96"/>
      <c r="G45" s="96"/>
      <c r="H45" s="96"/>
      <c r="I45" s="96"/>
      <c r="J45" s="77">
        <v>323</v>
      </c>
      <c r="K45" s="77" t="s">
        <v>71</v>
      </c>
      <c r="L45" s="96"/>
      <c r="M45" s="96"/>
      <c r="N45" s="96"/>
      <c r="O45" s="96"/>
      <c r="P45" s="96"/>
      <c r="Q45" s="96"/>
      <c r="R45" s="97"/>
      <c r="S45" s="96"/>
      <c r="T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</row>
    <row r="46" spans="1:33" x14ac:dyDescent="0.35">
      <c r="A46" s="98" t="s">
        <v>72</v>
      </c>
      <c r="B46" s="99" t="s">
        <v>73</v>
      </c>
      <c r="C46" s="100"/>
      <c r="D46" s="101"/>
      <c r="E46" s="100"/>
      <c r="F46" s="76"/>
      <c r="G46" s="102"/>
      <c r="H46" s="76"/>
      <c r="I46" s="76"/>
      <c r="J46" s="103" t="s">
        <v>74</v>
      </c>
      <c r="K46" s="104"/>
      <c r="L46" s="104"/>
      <c r="M46" s="104"/>
      <c r="N46" s="104"/>
      <c r="O46" s="104"/>
      <c r="P46" s="105"/>
      <c r="Q46" s="102"/>
      <c r="R46" s="106"/>
      <c r="S46" s="9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</row>
    <row r="47" spans="1:33" x14ac:dyDescent="0.35"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07"/>
      <c r="AF47" s="107"/>
    </row>
    <row r="48" spans="1:33" x14ac:dyDescent="0.35"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  <c r="AB48" s="107"/>
      <c r="AC48" s="107"/>
      <c r="AD48" s="107"/>
      <c r="AE48" s="107"/>
      <c r="AF48" s="107"/>
    </row>
    <row r="49" spans="1:35" s="108" customFormat="1" x14ac:dyDescent="0.35">
      <c r="A49" s="38"/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7"/>
      <c r="AF49" s="107"/>
      <c r="AH49" s="36"/>
      <c r="AI49" s="36"/>
    </row>
    <row r="50" spans="1:35" s="108" customFormat="1" x14ac:dyDescent="0.35">
      <c r="A50" s="38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7"/>
      <c r="AE50" s="107"/>
      <c r="AF50" s="107"/>
      <c r="AH50" s="36"/>
      <c r="AI50" s="36"/>
    </row>
    <row r="51" spans="1:35" s="108" customFormat="1" x14ac:dyDescent="0.35">
      <c r="A51" s="38"/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107"/>
      <c r="AB51" s="107"/>
      <c r="AC51" s="107"/>
      <c r="AD51" s="107"/>
      <c r="AE51" s="107"/>
      <c r="AF51" s="107"/>
      <c r="AH51" s="36"/>
      <c r="AI51" s="36"/>
    </row>
    <row r="52" spans="1:35" s="108" customFormat="1" x14ac:dyDescent="0.35">
      <c r="A52" s="38"/>
      <c r="B52" s="107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07"/>
      <c r="AF52" s="107"/>
      <c r="AH52" s="36"/>
      <c r="AI52" s="36"/>
    </row>
    <row r="53" spans="1:35" s="108" customFormat="1" x14ac:dyDescent="0.35">
      <c r="A53" s="38"/>
      <c r="B53" s="107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7"/>
      <c r="AE53" s="107"/>
      <c r="AF53" s="107"/>
      <c r="AH53" s="36"/>
      <c r="AI53" s="36"/>
    </row>
    <row r="54" spans="1:35" s="108" customFormat="1" x14ac:dyDescent="0.35">
      <c r="A54" s="38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H54" s="36"/>
      <c r="AI54" s="36"/>
    </row>
    <row r="55" spans="1:35" s="108" customFormat="1" x14ac:dyDescent="0.35">
      <c r="A55" s="38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107"/>
      <c r="AF55" s="107"/>
      <c r="AH55" s="36"/>
      <c r="AI55" s="36"/>
    </row>
    <row r="56" spans="1:35" s="108" customFormat="1" x14ac:dyDescent="0.35">
      <c r="A56" s="38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  <c r="AD56" s="107"/>
      <c r="AE56" s="107"/>
      <c r="AF56" s="107"/>
      <c r="AH56" s="36"/>
      <c r="AI56" s="36"/>
    </row>
    <row r="57" spans="1:35" s="108" customFormat="1" x14ac:dyDescent="0.35">
      <c r="A57" s="38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  <c r="AD57" s="107"/>
      <c r="AE57" s="107"/>
      <c r="AF57" s="107"/>
      <c r="AH57" s="36"/>
      <c r="AI57" s="36"/>
    </row>
    <row r="58" spans="1:35" s="108" customFormat="1" x14ac:dyDescent="0.35">
      <c r="A58" s="38"/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  <c r="AD58" s="107"/>
      <c r="AE58" s="107"/>
      <c r="AF58" s="107"/>
      <c r="AH58" s="36"/>
      <c r="AI58" s="36"/>
    </row>
    <row r="59" spans="1:35" s="108" customFormat="1" x14ac:dyDescent="0.35">
      <c r="A59" s="38"/>
      <c r="B59" s="107"/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  <c r="AD59" s="107"/>
      <c r="AE59" s="107"/>
      <c r="AF59" s="107"/>
      <c r="AH59" s="36"/>
      <c r="AI59" s="36"/>
    </row>
    <row r="60" spans="1:35" s="108" customFormat="1" x14ac:dyDescent="0.35">
      <c r="A60" s="38"/>
      <c r="B60" s="107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7"/>
      <c r="AC60" s="107"/>
      <c r="AD60" s="107"/>
      <c r="AE60" s="107"/>
      <c r="AF60" s="107"/>
      <c r="AH60" s="36"/>
      <c r="AI60" s="36"/>
    </row>
    <row r="61" spans="1:35" s="108" customFormat="1" x14ac:dyDescent="0.35">
      <c r="A61" s="38"/>
      <c r="B61" s="107"/>
      <c r="C61" s="107"/>
      <c r="D61" s="107"/>
      <c r="E61" s="107"/>
      <c r="F61" s="107"/>
      <c r="G61" s="107"/>
      <c r="H61" s="107"/>
      <c r="I61" s="107"/>
      <c r="J61" s="107"/>
      <c r="K61" s="107"/>
      <c r="L61" s="107"/>
      <c r="M61" s="107"/>
      <c r="N61" s="107"/>
      <c r="O61" s="107"/>
      <c r="P61" s="107"/>
      <c r="Q61" s="107"/>
      <c r="R61" s="107"/>
      <c r="S61" s="107"/>
      <c r="T61" s="107"/>
      <c r="U61" s="107"/>
      <c r="V61" s="107"/>
      <c r="W61" s="107"/>
      <c r="X61" s="107"/>
      <c r="Y61" s="107"/>
      <c r="Z61" s="107"/>
      <c r="AA61" s="107"/>
      <c r="AB61" s="107"/>
      <c r="AC61" s="107"/>
      <c r="AD61" s="107"/>
      <c r="AE61" s="107"/>
      <c r="AF61" s="107"/>
      <c r="AH61" s="36"/>
      <c r="AI61" s="36"/>
    </row>
    <row r="62" spans="1:35" s="108" customFormat="1" x14ac:dyDescent="0.35">
      <c r="A62" s="38"/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7"/>
      <c r="X62" s="107"/>
      <c r="Y62" s="107"/>
      <c r="Z62" s="107"/>
      <c r="AA62" s="107"/>
      <c r="AB62" s="107"/>
      <c r="AC62" s="107"/>
      <c r="AD62" s="107"/>
      <c r="AE62" s="107"/>
      <c r="AF62" s="107"/>
      <c r="AH62" s="36"/>
      <c r="AI62" s="36"/>
    </row>
    <row r="63" spans="1:35" s="108" customFormat="1" x14ac:dyDescent="0.35">
      <c r="A63" s="38"/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H63" s="36"/>
      <c r="AI63" s="36"/>
    </row>
    <row r="64" spans="1:35" s="108" customFormat="1" x14ac:dyDescent="0.35">
      <c r="A64" s="38" t="s">
        <v>29</v>
      </c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H64" s="36"/>
      <c r="AI64" s="36"/>
    </row>
    <row r="74" spans="30:30" x14ac:dyDescent="0.35">
      <c r="AD74" s="107"/>
    </row>
  </sheetData>
  <sheetProtection algorithmName="SHA-512" hashValue="3h3G8cRZ//O304LYLbTXQ7T9W4uzFPvFr369X+Wb6i6KMQ7hQIy7hsRBChQkNXO9uRP1DjOvZfwjMN/iKAde2w==" saltValue="ko0EcmOEmVSVRsdsrOv9Lg==" spinCount="100000" sheet="1" objects="1" scenarios="1" selectLockedCells="1"/>
  <mergeCells count="36">
    <mergeCell ref="AE9:AF9"/>
    <mergeCell ref="A36:K36"/>
    <mergeCell ref="M36:R36"/>
    <mergeCell ref="U39:Y40"/>
    <mergeCell ref="U43:Y44"/>
    <mergeCell ref="E8:K8"/>
    <mergeCell ref="L8:Q8"/>
    <mergeCell ref="R8:T8"/>
    <mergeCell ref="U8:V8"/>
    <mergeCell ref="Z8:AD9"/>
    <mergeCell ref="E9:K9"/>
    <mergeCell ref="E6:K6"/>
    <mergeCell ref="L6:Q6"/>
    <mergeCell ref="R6:V6"/>
    <mergeCell ref="AF6:AG6"/>
    <mergeCell ref="E7:K7"/>
    <mergeCell ref="L7:Q7"/>
    <mergeCell ref="R7:V7"/>
    <mergeCell ref="E4:K4"/>
    <mergeCell ref="L4:Q4"/>
    <mergeCell ref="R4:V4"/>
    <mergeCell ref="AD4:AG4"/>
    <mergeCell ref="E5:K5"/>
    <mergeCell ref="L5:Q5"/>
    <mergeCell ref="R5:V5"/>
    <mergeCell ref="AD5:AE5"/>
    <mergeCell ref="AF5:AG5"/>
    <mergeCell ref="E1:K1"/>
    <mergeCell ref="X1:AG2"/>
    <mergeCell ref="E2:K2"/>
    <mergeCell ref="L2:Q2"/>
    <mergeCell ref="R2:V2"/>
    <mergeCell ref="E3:K3"/>
    <mergeCell ref="L3:Q3"/>
    <mergeCell ref="R3:V3"/>
    <mergeCell ref="AD3:AG3"/>
  </mergeCells>
  <conditionalFormatting sqref="B12:AF12">
    <cfRule type="expression" dxfId="4" priority="3">
      <formula>MONTH(B$12)&gt;MONTH($R$8)</formula>
    </cfRule>
    <cfRule type="expression" dxfId="3" priority="4">
      <formula>WEEKDAY(B$12,2)&gt;5</formula>
    </cfRule>
  </conditionalFormatting>
  <conditionalFormatting sqref="AG25">
    <cfRule type="cellIs" dxfId="2" priority="5" stopIfTrue="1" operator="notEqual">
      <formula>#REF!</formula>
    </cfRule>
  </conditionalFormatting>
  <conditionalFormatting sqref="B13:AF34">
    <cfRule type="expression" dxfId="1" priority="1">
      <formula>MONTH(B$12)&gt;MONTH($R$8)</formula>
    </cfRule>
    <cfRule type="expression" dxfId="0" priority="2">
      <formula>WEEKDAY(B$12,2)&gt;5</formula>
    </cfRule>
  </conditionalFormatting>
  <printOptions horizontalCentered="1"/>
  <pageMargins left="0.15748031496062992" right="0.15748031496062992" top="0.43307086614173229" bottom="0.19685039370078741" header="0.51181102362204722" footer="0.51181102362204722"/>
  <pageSetup paperSize="9" scale="65" orientation="landscape" r:id="rId1"/>
  <headerFooter alignWithMargins="0"/>
  <rowBreaks count="1" manualBreakCount="1">
    <brk id="30" max="16383" man="1"/>
  </rowBreaks>
  <drawing r:id="rId2"/>
  <legacyDrawing r:id="rId3"/>
  <controls>
    <mc:AlternateContent xmlns:mc="http://schemas.openxmlformats.org/markup-compatibility/2006">
      <mc:Choice Requires="x14">
        <control shapeId="5128" r:id="rId4" name="CheckBox1">
          <controlPr defaultSize="0" autoLine="0" r:id="rId5">
            <anchor moveWithCells="1">
              <from>
                <xdr:col>22</xdr:col>
                <xdr:colOff>171450</xdr:colOff>
                <xdr:row>8</xdr:row>
                <xdr:rowOff>95250</xdr:rowOff>
              </from>
              <to>
                <xdr:col>24</xdr:col>
                <xdr:colOff>361950</xdr:colOff>
                <xdr:row>10</xdr:row>
                <xdr:rowOff>12700</xdr:rowOff>
              </to>
            </anchor>
          </controlPr>
        </control>
      </mc:Choice>
      <mc:Fallback>
        <control shapeId="5128" r:id="rId4" name="CheckBox1"/>
      </mc:Fallback>
    </mc:AlternateContent>
    <mc:AlternateContent xmlns:mc="http://schemas.openxmlformats.org/markup-compatibility/2006">
      <mc:Choice Requires="x14">
        <control shapeId="5127" r:id="rId6" name="Supprimer_agent">
          <controlPr defaultSize="0" print="0" autoLine="0" r:id="rId7">
            <anchor moveWithCells="1">
              <from>
                <xdr:col>18</xdr:col>
                <xdr:colOff>241300</xdr:colOff>
                <xdr:row>8</xdr:row>
                <xdr:rowOff>69850</xdr:rowOff>
              </from>
              <to>
                <xdr:col>22</xdr:col>
                <xdr:colOff>31750</xdr:colOff>
                <xdr:row>9</xdr:row>
                <xdr:rowOff>158750</xdr:rowOff>
              </to>
            </anchor>
          </controlPr>
        </control>
      </mc:Choice>
      <mc:Fallback>
        <control shapeId="5127" r:id="rId6" name="Supprimer_agent"/>
      </mc:Fallback>
    </mc:AlternateContent>
    <mc:AlternateContent xmlns:mc="http://schemas.openxmlformats.org/markup-compatibility/2006">
      <mc:Choice Requires="x14">
        <control shapeId="5126" r:id="rId8" name="Retour">
          <controlPr defaultSize="0" print="0" autoFill="0" autoLine="0" r:id="rId9">
            <anchor moveWithCells="1">
              <from>
                <xdr:col>16</xdr:col>
                <xdr:colOff>406400</xdr:colOff>
                <xdr:row>8</xdr:row>
                <xdr:rowOff>69850</xdr:rowOff>
              </from>
              <to>
                <xdr:col>18</xdr:col>
                <xdr:colOff>171450</xdr:colOff>
                <xdr:row>9</xdr:row>
                <xdr:rowOff>152400</xdr:rowOff>
              </to>
            </anchor>
          </controlPr>
        </control>
      </mc:Choice>
      <mc:Fallback>
        <control shapeId="5126" r:id="rId8" name="Retour"/>
      </mc:Fallback>
    </mc:AlternateContent>
    <mc:AlternateContent xmlns:mc="http://schemas.openxmlformats.org/markup-compatibility/2006">
      <mc:Choice Requires="x14">
        <control shapeId="5125" r:id="rId10" name="Effacer_Tableau">
          <controlPr defaultSize="0" print="0" autoLine="0" r:id="rId11">
            <anchor moveWithCells="1">
              <from>
                <xdr:col>1</xdr:col>
                <xdr:colOff>25400</xdr:colOff>
                <xdr:row>9</xdr:row>
                <xdr:rowOff>57150</xdr:rowOff>
              </from>
              <to>
                <xdr:col>3</xdr:col>
                <xdr:colOff>222250</xdr:colOff>
                <xdr:row>10</xdr:row>
                <xdr:rowOff>139700</xdr:rowOff>
              </to>
            </anchor>
          </controlPr>
        </control>
      </mc:Choice>
      <mc:Fallback>
        <control shapeId="5125" r:id="rId10" name="Effacer_Tableau"/>
      </mc:Fallback>
    </mc:AlternateContent>
    <mc:AlternateContent xmlns:mc="http://schemas.openxmlformats.org/markup-compatibility/2006">
      <mc:Choice Requires="x14">
        <control shapeId="5124" r:id="rId12" name="Quarttemps">
          <controlPr defaultSize="0" print="0" autoLine="0" r:id="rId13">
            <anchor moveWithCells="1">
              <from>
                <xdr:col>7</xdr:col>
                <xdr:colOff>50800</xdr:colOff>
                <xdr:row>9</xdr:row>
                <xdr:rowOff>57150</xdr:rowOff>
              </from>
              <to>
                <xdr:col>8</xdr:col>
                <xdr:colOff>12700</xdr:colOff>
                <xdr:row>10</xdr:row>
                <xdr:rowOff>139700</xdr:rowOff>
              </to>
            </anchor>
          </controlPr>
        </control>
      </mc:Choice>
      <mc:Fallback>
        <control shapeId="5124" r:id="rId12" name="Quarttemps"/>
      </mc:Fallback>
    </mc:AlternateContent>
    <mc:AlternateContent xmlns:mc="http://schemas.openxmlformats.org/markup-compatibility/2006">
      <mc:Choice Requires="x14">
        <control shapeId="5123" r:id="rId14" name="Mitemps">
          <controlPr defaultSize="0" print="0" autoLine="0" r:id="rId15">
            <anchor moveWithCells="1">
              <from>
                <xdr:col>6</xdr:col>
                <xdr:colOff>25400</xdr:colOff>
                <xdr:row>9</xdr:row>
                <xdr:rowOff>57150</xdr:rowOff>
              </from>
              <to>
                <xdr:col>6</xdr:col>
                <xdr:colOff>406400</xdr:colOff>
                <xdr:row>10</xdr:row>
                <xdr:rowOff>139700</xdr:rowOff>
              </to>
            </anchor>
          </controlPr>
        </control>
      </mc:Choice>
      <mc:Fallback>
        <control shapeId="5123" r:id="rId14" name="Mitemps"/>
      </mc:Fallback>
    </mc:AlternateContent>
    <mc:AlternateContent xmlns:mc="http://schemas.openxmlformats.org/markup-compatibility/2006">
      <mc:Choice Requires="x14">
        <control shapeId="5122" r:id="rId16" name="Troisquarttemps">
          <controlPr defaultSize="0" print="0" autoLine="0" r:id="rId17">
            <anchor moveWithCells="1">
              <from>
                <xdr:col>5</xdr:col>
                <xdr:colOff>0</xdr:colOff>
                <xdr:row>9</xdr:row>
                <xdr:rowOff>57150</xdr:rowOff>
              </from>
              <to>
                <xdr:col>5</xdr:col>
                <xdr:colOff>381000</xdr:colOff>
                <xdr:row>10</xdr:row>
                <xdr:rowOff>139700</xdr:rowOff>
              </to>
            </anchor>
          </controlPr>
        </control>
      </mc:Choice>
      <mc:Fallback>
        <control shapeId="5122" r:id="rId16" name="Troisquarttemps"/>
      </mc:Fallback>
    </mc:AlternateContent>
    <mc:AlternateContent xmlns:mc="http://schemas.openxmlformats.org/markup-compatibility/2006">
      <mc:Choice Requires="x14">
        <control shapeId="5121" r:id="rId18" name="Tempsplein">
          <controlPr defaultSize="0" print="0" autoLine="0" r:id="rId19">
            <anchor moveWithCells="1">
              <from>
                <xdr:col>3</xdr:col>
                <xdr:colOff>393700</xdr:colOff>
                <xdr:row>9</xdr:row>
                <xdr:rowOff>57150</xdr:rowOff>
              </from>
              <to>
                <xdr:col>4</xdr:col>
                <xdr:colOff>355600</xdr:colOff>
                <xdr:row>10</xdr:row>
                <xdr:rowOff>139700</xdr:rowOff>
              </to>
            </anchor>
          </controlPr>
        </control>
      </mc:Choice>
      <mc:Fallback>
        <control shapeId="5121" r:id="rId18" name="Tempsplei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38</vt:i4>
      </vt:variant>
    </vt:vector>
  </HeadingPairs>
  <TitlesOfParts>
    <vt:vector size="42" baseType="lpstr">
      <vt:lpstr>Setup</vt:lpstr>
      <vt:lpstr>Modèle</vt:lpstr>
      <vt:lpstr>Employee 1</vt:lpstr>
      <vt:lpstr>Employee 4</vt:lpstr>
      <vt:lpstr>'Employee 1'!Années</vt:lpstr>
      <vt:lpstr>'Employee 4'!Années</vt:lpstr>
      <vt:lpstr>Années</vt:lpstr>
      <vt:lpstr>'Employee 1'!Employés</vt:lpstr>
      <vt:lpstr>'Employee 4'!Employés</vt:lpstr>
      <vt:lpstr>Employés</vt:lpstr>
      <vt:lpstr>'Employee 1'!Fait</vt:lpstr>
      <vt:lpstr>'Employee 4'!Fait</vt:lpstr>
      <vt:lpstr>Fait</vt:lpstr>
      <vt:lpstr>'Employee 1'!Matricule</vt:lpstr>
      <vt:lpstr>'Employee 4'!Matricule</vt:lpstr>
      <vt:lpstr>Matricule</vt:lpstr>
      <vt:lpstr>mitemps</vt:lpstr>
      <vt:lpstr>'Employee 1'!Mois</vt:lpstr>
      <vt:lpstr>'Employee 4'!Mois</vt:lpstr>
      <vt:lpstr>Mois</vt:lpstr>
      <vt:lpstr>'Employee 1'!Oui.non</vt:lpstr>
      <vt:lpstr>'Employee 4'!Oui.non</vt:lpstr>
      <vt:lpstr>Oui.non</vt:lpstr>
      <vt:lpstr>'Employee 1'!PlageHoraire</vt:lpstr>
      <vt:lpstr>'Employee 4'!PlageHoraire</vt:lpstr>
      <vt:lpstr>PlageHoraire</vt:lpstr>
      <vt:lpstr>pleintemps</vt:lpstr>
      <vt:lpstr>quarttemps</vt:lpstr>
      <vt:lpstr>'Employee 1'!Services</vt:lpstr>
      <vt:lpstr>'Employee 4'!Services</vt:lpstr>
      <vt:lpstr>Services</vt:lpstr>
      <vt:lpstr>'Employee 1'!Statut_1</vt:lpstr>
      <vt:lpstr>'Employee 4'!Statut_1</vt:lpstr>
      <vt:lpstr>Statut_1</vt:lpstr>
      <vt:lpstr>'Employee 1'!Statut_2</vt:lpstr>
      <vt:lpstr>'Employee 4'!Statut_2</vt:lpstr>
      <vt:lpstr>Statut_2</vt:lpstr>
      <vt:lpstr>troisquarttemps</vt:lpstr>
      <vt:lpstr>'Employee 1'!Zone_d_impression</vt:lpstr>
      <vt:lpstr>'Employee 4'!Zone_d_impression</vt:lpstr>
      <vt:lpstr>Modèle!Zone_d_impression</vt:lpstr>
      <vt:lpstr>Setup!Zone_d_impression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declercq</dc:creator>
  <cp:lastModifiedBy>florian declercq</cp:lastModifiedBy>
  <cp:lastPrinted>2020-03-26T11:47:40Z</cp:lastPrinted>
  <dcterms:created xsi:type="dcterms:W3CDTF">2020-03-25T23:44:34Z</dcterms:created>
  <dcterms:modified xsi:type="dcterms:W3CDTF">2020-03-26T12:08:51Z</dcterms:modified>
</cp:coreProperties>
</file>