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4EADEA82-2E52-443F-BAD0-64108515D7D2}" xr6:coauthVersionLast="47" xr6:coauthVersionMax="47" xr10:uidLastSave="{00000000-0000-0000-0000-000000000000}"/>
  <bookViews>
    <workbookView xWindow="-120" yWindow="-120" windowWidth="20730" windowHeight="11760" activeTab="2" xr2:uid="{9F93A34F-DF7C-4B4D-8B10-BC2A2C4CFF44}"/>
  </bookViews>
  <sheets>
    <sheet name="ACCUEIL" sheetId="1" r:id="rId1"/>
    <sheet name="INSCRIPTIONS" sheetId="2" r:id="rId2"/>
    <sheet name="GALETTE DES ROIS" sheetId="4" r:id="rId3"/>
    <sheet name="FEDERAL 1" sheetId="5" r:id="rId4"/>
    <sheet name="BASE DE DONNEES" sheetId="3" r:id="rId5"/>
  </sheets>
  <definedNames>
    <definedName name="ListeCIVILITE">'BASE DE DONNEES'!$A$2:$A$3</definedName>
    <definedName name="ListePAIEMENT">'BASE DE DONNEES'!$G$2:$G$3</definedName>
    <definedName name="ListeREPONSE">'BASE DE DONNEES'!$E$2:$E$3</definedName>
    <definedName name="ListeVILLE">'BASE DE DONNEES'!$C$2:$C$12</definedName>
    <definedName name="NumeroLigne">'BASE DE DONNEES'!$H$2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M17" i="5" l="1"/>
  <c r="AM18" i="5"/>
  <c r="AM8" i="5"/>
  <c r="AM7" i="5"/>
  <c r="K31" i="5" a="1"/>
  <c r="K31" i="5"/>
  <c r="K32" i="5"/>
  <c r="AI21" i="5"/>
  <c r="AI16" i="5"/>
  <c r="AI11" i="5"/>
  <c r="AI6" i="5"/>
  <c r="AI20" i="5"/>
  <c r="AI15" i="5"/>
  <c r="AI10" i="5"/>
  <c r="AI5" i="5"/>
  <c r="K30" i="5" s="1"/>
  <c r="AT5" i="5"/>
  <c r="AS5" i="5"/>
  <c r="AR5" i="5"/>
  <c r="AT4" i="5"/>
  <c r="AS4" i="5"/>
  <c r="AD21" i="5"/>
  <c r="AD20" i="5"/>
  <c r="AE20" i="5" s="1"/>
  <c r="AD16" i="5"/>
  <c r="AD15" i="5"/>
  <c r="AE15" i="5" s="1"/>
  <c r="AD11" i="5"/>
  <c r="AD10" i="5"/>
  <c r="AE10" i="5" s="1"/>
  <c r="AD6" i="5"/>
  <c r="AD5" i="5"/>
  <c r="AE5" i="5" s="1"/>
  <c r="X22" i="5"/>
  <c r="X21" i="5"/>
  <c r="Y21" i="5" s="1"/>
  <c r="X20" i="5"/>
  <c r="X19" i="5"/>
  <c r="Y19" i="5" s="1"/>
  <c r="X17" i="5"/>
  <c r="X16" i="5"/>
  <c r="Y16" i="5" s="1"/>
  <c r="X15" i="5"/>
  <c r="X14" i="5"/>
  <c r="Y14" i="5" s="1"/>
  <c r="X12" i="5"/>
  <c r="X11" i="5"/>
  <c r="Y11" i="5" s="1"/>
  <c r="X10" i="5"/>
  <c r="X9" i="5"/>
  <c r="Y9" i="5" s="1"/>
  <c r="X7" i="5"/>
  <c r="X6" i="5"/>
  <c r="Y6" i="5" s="1"/>
  <c r="X5" i="5"/>
  <c r="X4" i="5"/>
  <c r="Y4" i="5" s="1"/>
  <c r="R22" i="5"/>
  <c r="R21" i="5"/>
  <c r="S21" i="5" s="1"/>
  <c r="R20" i="5"/>
  <c r="R19" i="5"/>
  <c r="S19" i="5" s="1"/>
  <c r="R17" i="5"/>
  <c r="R16" i="5"/>
  <c r="S16" i="5" s="1"/>
  <c r="R15" i="5"/>
  <c r="R14" i="5"/>
  <c r="S14" i="5" s="1"/>
  <c r="R12" i="5"/>
  <c r="R11" i="5"/>
  <c r="S11" i="5" s="1"/>
  <c r="R10" i="5"/>
  <c r="R9" i="5"/>
  <c r="S9" i="5" s="1"/>
  <c r="R7" i="5"/>
  <c r="R6" i="5"/>
  <c r="S6" i="5" s="1"/>
  <c r="R5" i="5"/>
  <c r="R4" i="5"/>
  <c r="S4" i="5" s="1"/>
  <c r="B80" i="5"/>
  <c r="B75" i="5"/>
  <c r="B70" i="5"/>
  <c r="B65" i="5"/>
  <c r="B60" i="5"/>
  <c r="B55" i="5"/>
  <c r="B50" i="5"/>
  <c r="B45" i="5"/>
  <c r="B39" i="5"/>
  <c r="B34" i="5"/>
  <c r="B29" i="5"/>
  <c r="B24" i="5"/>
  <c r="B19" i="5"/>
  <c r="B14" i="5"/>
  <c r="B9" i="5"/>
  <c r="B4" i="5"/>
  <c r="K4" i="5" s="1"/>
  <c r="BU16" i="4"/>
  <c r="BU15" i="4"/>
  <c r="BU14" i="4"/>
  <c r="BU12" i="4"/>
  <c r="BV12" i="4" s="1"/>
  <c r="BU11" i="4"/>
  <c r="BV11" i="4" s="1"/>
  <c r="BU10" i="4"/>
  <c r="BV10" i="4" s="1"/>
  <c r="BW12" i="4"/>
  <c r="BW11" i="4"/>
  <c r="BW10" i="4"/>
  <c r="BU44" i="4"/>
  <c r="BU43" i="4"/>
  <c r="BU42" i="4"/>
  <c r="BU41" i="4"/>
  <c r="BU40" i="4"/>
  <c r="BU39" i="4"/>
  <c r="BU38" i="4"/>
  <c r="BU37" i="4"/>
  <c r="BU36" i="4"/>
  <c r="BU35" i="4"/>
  <c r="BU34" i="4"/>
  <c r="BU33" i="4"/>
  <c r="BU32" i="4"/>
  <c r="BU31" i="4"/>
  <c r="BU30" i="4"/>
  <c r="BU29" i="4"/>
  <c r="BU28" i="4"/>
  <c r="BU27" i="4"/>
  <c r="BU26" i="4"/>
  <c r="BU25" i="4"/>
  <c r="BU24" i="4"/>
  <c r="BU23" i="4"/>
  <c r="BU22" i="4"/>
  <c r="BU21" i="4"/>
  <c r="AP44" i="4"/>
  <c r="AO44" i="4" s="1"/>
  <c r="BH44" i="4" s="1"/>
  <c r="AP43" i="4"/>
  <c r="AO43" i="4" s="1"/>
  <c r="BH43" i="4" s="1"/>
  <c r="AP42" i="4"/>
  <c r="AO42" i="4" s="1"/>
  <c r="BH42" i="4" s="1"/>
  <c r="AP41" i="4"/>
  <c r="AO41" i="4" s="1"/>
  <c r="BH41" i="4" s="1"/>
  <c r="AP40" i="4"/>
  <c r="AO40" i="4" s="1"/>
  <c r="BH40" i="4" s="1"/>
  <c r="AP39" i="4"/>
  <c r="AO39" i="4" s="1"/>
  <c r="BH39" i="4" s="1"/>
  <c r="AP38" i="4"/>
  <c r="AO38" i="4" s="1"/>
  <c r="BH38" i="4" s="1"/>
  <c r="AP37" i="4"/>
  <c r="AO37" i="4" s="1"/>
  <c r="BH37" i="4" s="1"/>
  <c r="AP36" i="4"/>
  <c r="AO36" i="4" s="1"/>
  <c r="BH36" i="4" s="1"/>
  <c r="AP35" i="4"/>
  <c r="AO35" i="4" s="1"/>
  <c r="BH35" i="4" s="1"/>
  <c r="AP34" i="4"/>
  <c r="AO34" i="4" s="1"/>
  <c r="BH34" i="4" s="1"/>
  <c r="AP33" i="4"/>
  <c r="AO33" i="4" s="1"/>
  <c r="BH33" i="4" s="1"/>
  <c r="AP32" i="4"/>
  <c r="AO32" i="4" s="1"/>
  <c r="BH32" i="4" s="1"/>
  <c r="O6" i="4" a="1"/>
  <c r="O6" i="4"/>
  <c r="AP6" i="4" s="1"/>
  <c r="O7" i="4" a="1"/>
  <c r="O7" i="4"/>
  <c r="AP7" i="4" s="1"/>
  <c r="O8" i="4" a="1"/>
  <c r="O8" i="4"/>
  <c r="AP8" i="4" s="1"/>
  <c r="O9" i="4" a="1"/>
  <c r="O9" i="4"/>
  <c r="AP9" i="4" s="1"/>
  <c r="O10" i="4" a="1"/>
  <c r="O10" i="4"/>
  <c r="AP10" i="4" s="1"/>
  <c r="O11" i="4" a="1"/>
  <c r="O11" i="4"/>
  <c r="AP11" i="4" s="1"/>
  <c r="O12" i="4" a="1"/>
  <c r="O12" i="4"/>
  <c r="AP12" i="4" s="1"/>
  <c r="O13" i="4" a="1"/>
  <c r="O13" i="4"/>
  <c r="AP13" i="4" s="1"/>
  <c r="O14" i="4" a="1"/>
  <c r="O14" i="4"/>
  <c r="AP14" i="4" s="1"/>
  <c r="O15" i="4" a="1"/>
  <c r="O15" i="4"/>
  <c r="AP15" i="4" s="1"/>
  <c r="O16" i="4" a="1"/>
  <c r="O16" i="4"/>
  <c r="AP16" i="4" s="1"/>
  <c r="O17" i="4" a="1"/>
  <c r="O17" i="4"/>
  <c r="AP17" i="4" s="1"/>
  <c r="O18" i="4" a="1"/>
  <c r="O18" i="4"/>
  <c r="AP18" i="4" s="1"/>
  <c r="O19" i="4" a="1"/>
  <c r="O19" i="4"/>
  <c r="AP19" i="4" s="1"/>
  <c r="O20" i="4" a="1"/>
  <c r="O20" i="4"/>
  <c r="AP20" i="4" s="1"/>
  <c r="O21" i="4" a="1"/>
  <c r="O21" i="4"/>
  <c r="AP21" i="4" s="1"/>
  <c r="O22" i="4" a="1"/>
  <c r="O22" i="4"/>
  <c r="AP22" i="4" s="1"/>
  <c r="O23" i="4" a="1"/>
  <c r="O23" i="4"/>
  <c r="AP23" i="4" s="1"/>
  <c r="O24" i="4" a="1"/>
  <c r="O24" i="4"/>
  <c r="AP24" i="4" s="1"/>
  <c r="O25" i="4" a="1"/>
  <c r="O25" i="4"/>
  <c r="BK25" i="4" s="1"/>
  <c r="O26" i="4" a="1"/>
  <c r="O26" i="4"/>
  <c r="AP26" i="4" s="1"/>
  <c r="AO26" i="4" s="1"/>
  <c r="BH26" i="4" s="1"/>
  <c r="O27" i="4" a="1"/>
  <c r="O27" i="4"/>
  <c r="AP27" i="4" s="1"/>
  <c r="AO27" i="4" s="1"/>
  <c r="BH27" i="4" s="1"/>
  <c r="O28" i="4" a="1"/>
  <c r="O28" i="4"/>
  <c r="AP28" i="4" s="1"/>
  <c r="AO28" i="4" s="1"/>
  <c r="BH28" i="4" s="1"/>
  <c r="O29" i="4" a="1"/>
  <c r="O29" i="4"/>
  <c r="AP29" i="4" s="1"/>
  <c r="AO29" i="4" s="1"/>
  <c r="BH29" i="4" s="1"/>
  <c r="O30" i="4" a="1"/>
  <c r="O30" i="4"/>
  <c r="AP30" i="4" s="1"/>
  <c r="AO30" i="4" s="1"/>
  <c r="BH30" i="4" s="1"/>
  <c r="O31" i="4" a="1"/>
  <c r="O31" i="4"/>
  <c r="AP31" i="4" s="1"/>
  <c r="AO31" i="4" s="1"/>
  <c r="BH31" i="4" s="1"/>
  <c r="O5" i="4" a="1"/>
  <c r="O5" i="4"/>
  <c r="AP5" i="4" s="1"/>
  <c r="AO5" i="4" s="1"/>
  <c r="BH5" i="4" s="1"/>
  <c r="BK44" i="4"/>
  <c r="BK43" i="4"/>
  <c r="BK42" i="4"/>
  <c r="BK41" i="4"/>
  <c r="BK40" i="4"/>
  <c r="BK39" i="4"/>
  <c r="BK38" i="4"/>
  <c r="BK37" i="4"/>
  <c r="BK36" i="4"/>
  <c r="BK35" i="4"/>
  <c r="BK34" i="4"/>
  <c r="BK33" i="4"/>
  <c r="BK32" i="4"/>
  <c r="CJ44" i="4"/>
  <c r="CK44" i="4" s="1"/>
  <c r="CL44" i="4" s="1"/>
  <c r="CJ43" i="4"/>
  <c r="CK43" i="4" s="1"/>
  <c r="CL43" i="4" s="1"/>
  <c r="CJ42" i="4"/>
  <c r="CK42" i="4" s="1"/>
  <c r="CL42" i="4" s="1"/>
  <c r="CJ40" i="4"/>
  <c r="CK40" i="4" s="1"/>
  <c r="CL40" i="4" s="1"/>
  <c r="CJ39" i="4"/>
  <c r="CK39" i="4" s="1"/>
  <c r="CL39" i="4" s="1"/>
  <c r="CJ38" i="4"/>
  <c r="CK38" i="4" s="1"/>
  <c r="CL38" i="4" s="1"/>
  <c r="CJ36" i="4"/>
  <c r="CK36" i="4" s="1"/>
  <c r="CL36" i="4" s="1"/>
  <c r="CJ35" i="4"/>
  <c r="CK35" i="4" s="1"/>
  <c r="CL35" i="4" s="1"/>
  <c r="CJ34" i="4"/>
  <c r="CK34" i="4" s="1"/>
  <c r="CL34" i="4" s="1"/>
  <c r="CJ32" i="4"/>
  <c r="CK32" i="4" s="1"/>
  <c r="CL32" i="4" s="1"/>
  <c r="CJ31" i="4"/>
  <c r="CK31" i="4" s="1"/>
  <c r="CL31" i="4" s="1"/>
  <c r="CJ30" i="4"/>
  <c r="CK30" i="4" s="1"/>
  <c r="CL30" i="4" s="1"/>
  <c r="CJ28" i="4"/>
  <c r="CK28" i="4" s="1"/>
  <c r="CL28" i="4" s="1"/>
  <c r="CJ27" i="4"/>
  <c r="CK27" i="4" s="1"/>
  <c r="CL27" i="4" s="1"/>
  <c r="CJ26" i="4"/>
  <c r="CK26" i="4" s="1"/>
  <c r="CL26" i="4" s="1"/>
  <c r="CJ24" i="4"/>
  <c r="CK24" i="4" s="1"/>
  <c r="CL24" i="4" s="1"/>
  <c r="CJ23" i="4"/>
  <c r="CK23" i="4" s="1"/>
  <c r="CL23" i="4" s="1"/>
  <c r="CJ22" i="4"/>
  <c r="CK22" i="4" s="1"/>
  <c r="CL22" i="4" s="1"/>
  <c r="CJ20" i="4"/>
  <c r="CK20" i="4" s="1"/>
  <c r="CL20" i="4" s="1"/>
  <c r="CJ19" i="4"/>
  <c r="CK19" i="4" s="1"/>
  <c r="CL19" i="4" s="1"/>
  <c r="CJ18" i="4"/>
  <c r="CK18" i="4" s="1"/>
  <c r="CL18" i="4" s="1"/>
  <c r="CJ16" i="4"/>
  <c r="CK16" i="4" s="1"/>
  <c r="CL16" i="4" s="1"/>
  <c r="CJ15" i="4"/>
  <c r="CK15" i="4" s="1"/>
  <c r="CL15" i="4" s="1"/>
  <c r="CJ14" i="4"/>
  <c r="CK14" i="4" s="1"/>
  <c r="CL14" i="4" s="1"/>
  <c r="CJ12" i="4"/>
  <c r="CK12" i="4" s="1"/>
  <c r="CL12" i="4" s="1"/>
  <c r="CJ11" i="4"/>
  <c r="CK11" i="4" s="1"/>
  <c r="CL11" i="4" s="1"/>
  <c r="CJ10" i="4"/>
  <c r="CK10" i="4" s="1"/>
  <c r="CL10" i="4" s="1"/>
  <c r="CJ8" i="4"/>
  <c r="CK8" i="4" s="1"/>
  <c r="CL8" i="4" s="1"/>
  <c r="CJ7" i="4"/>
  <c r="CK7" i="4" s="1"/>
  <c r="CL7" i="4" s="1"/>
  <c r="CJ6" i="4"/>
  <c r="CK6" i="4" s="1"/>
  <c r="CL6" i="4" s="1"/>
  <c r="CJ41" i="4"/>
  <c r="CK41" i="4" s="1"/>
  <c r="CL41" i="4" s="1"/>
  <c r="CJ37" i="4"/>
  <c r="CK37" i="4" s="1"/>
  <c r="CL37" i="4" s="1"/>
  <c r="CJ33" i="4"/>
  <c r="CK33" i="4" s="1"/>
  <c r="CL33" i="4" s="1"/>
  <c r="CJ29" i="4"/>
  <c r="CK29" i="4" s="1"/>
  <c r="CL29" i="4" s="1"/>
  <c r="CJ25" i="4"/>
  <c r="CK25" i="4" s="1"/>
  <c r="CL25" i="4" s="1"/>
  <c r="CJ21" i="4"/>
  <c r="CK21" i="4" s="1"/>
  <c r="CL21" i="4" s="1"/>
  <c r="CJ17" i="4"/>
  <c r="CK17" i="4" s="1"/>
  <c r="CL17" i="4" s="1"/>
  <c r="CJ13" i="4"/>
  <c r="CK13" i="4" s="1"/>
  <c r="CL13" i="4" s="1"/>
  <c r="CJ9" i="4"/>
  <c r="CK9" i="4" s="1"/>
  <c r="CL9" i="4" s="1"/>
  <c r="CJ5" i="4"/>
  <c r="CK5" i="4" s="1"/>
  <c r="CL5" i="4" s="1"/>
  <c r="CE40" i="4"/>
  <c r="CE39" i="4"/>
  <c r="CE38" i="4"/>
  <c r="CE32" i="4"/>
  <c r="CE31" i="4"/>
  <c r="CE30" i="4"/>
  <c r="CE37" i="4"/>
  <c r="CE29" i="4"/>
  <c r="CE44" i="4"/>
  <c r="CE43" i="4"/>
  <c r="CE42" i="4"/>
  <c r="CE41" i="4"/>
  <c r="CE36" i="4"/>
  <c r="CE35" i="4"/>
  <c r="CE34" i="4"/>
  <c r="CE33" i="4"/>
  <c r="CE28" i="4"/>
  <c r="CE27" i="4"/>
  <c r="CE26" i="4"/>
  <c r="CE25" i="4"/>
  <c r="CE24" i="4"/>
  <c r="CE23" i="4"/>
  <c r="CE22" i="4"/>
  <c r="CE21" i="4"/>
  <c r="CE20" i="4"/>
  <c r="CE19" i="4"/>
  <c r="CE18" i="4"/>
  <c r="CE17" i="4"/>
  <c r="CE16" i="4"/>
  <c r="CE15" i="4"/>
  <c r="CE14" i="4"/>
  <c r="CE13" i="4"/>
  <c r="CE12" i="4"/>
  <c r="CE11" i="4"/>
  <c r="CE10" i="4"/>
  <c r="CE9" i="4"/>
  <c r="CE8" i="4"/>
  <c r="CE7" i="4"/>
  <c r="CE6" i="4"/>
  <c r="CE5" i="4"/>
  <c r="BZ44" i="4"/>
  <c r="BZ43" i="4"/>
  <c r="BZ42" i="4"/>
  <c r="BZ41" i="4"/>
  <c r="BZ40" i="4"/>
  <c r="BZ39" i="4"/>
  <c r="BZ38" i="4"/>
  <c r="BZ37" i="4"/>
  <c r="BZ36" i="4"/>
  <c r="BZ35" i="4"/>
  <c r="BZ34" i="4"/>
  <c r="BZ33" i="4"/>
  <c r="BZ32" i="4"/>
  <c r="BZ31" i="4"/>
  <c r="BZ30" i="4"/>
  <c r="BZ29" i="4"/>
  <c r="BZ28" i="4"/>
  <c r="BZ27" i="4"/>
  <c r="BZ26" i="4"/>
  <c r="BZ25" i="4"/>
  <c r="BZ24" i="4"/>
  <c r="BZ23" i="4"/>
  <c r="BZ22" i="4"/>
  <c r="BZ21" i="4"/>
  <c r="BZ20" i="4"/>
  <c r="BZ19" i="4"/>
  <c r="BZ18" i="4"/>
  <c r="BZ17" i="4"/>
  <c r="BZ16" i="4"/>
  <c r="BZ15" i="4"/>
  <c r="BZ14" i="4"/>
  <c r="BZ13" i="4"/>
  <c r="BZ12" i="4"/>
  <c r="BZ11" i="4"/>
  <c r="BZ10" i="4"/>
  <c r="BZ9" i="4"/>
  <c r="BZ8" i="4"/>
  <c r="BZ7" i="4"/>
  <c r="BZ6" i="4"/>
  <c r="BZ5" i="4"/>
  <c r="BU20" i="4"/>
  <c r="BU19" i="4"/>
  <c r="BU18" i="4"/>
  <c r="BU17" i="4"/>
  <c r="BU13" i="4"/>
  <c r="BU9" i="4"/>
  <c r="BU8" i="4"/>
  <c r="BU6" i="4"/>
  <c r="BU7" i="4"/>
  <c r="BU5" i="4"/>
  <c r="G1" i="4"/>
  <c r="G2" i="4" a="1"/>
  <c r="G2" i="4"/>
  <c r="A5" i="4"/>
  <c r="A6" i="4"/>
  <c r="A7" i="4" s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I2" i="4"/>
  <c r="AE6" i="5" l="1"/>
  <c r="AE21" i="5"/>
  <c r="S5" i="5"/>
  <c r="S7" i="5"/>
  <c r="S10" i="5"/>
  <c r="S12" i="5"/>
  <c r="S15" i="5"/>
  <c r="S17" i="5"/>
  <c r="S20" i="5"/>
  <c r="S22" i="5"/>
  <c r="Y5" i="5"/>
  <c r="Y7" i="5"/>
  <c r="Y10" i="5"/>
  <c r="Y12" i="5"/>
  <c r="Y15" i="5"/>
  <c r="Y17" i="5"/>
  <c r="Y20" i="5"/>
  <c r="Y22" i="5"/>
  <c r="AE16" i="5"/>
  <c r="AE11" i="5"/>
  <c r="K29" i="5" s="1"/>
  <c r="K22" i="5"/>
  <c r="K21" i="5"/>
  <c r="K20" i="5"/>
  <c r="K19" i="5"/>
  <c r="K17" i="5"/>
  <c r="K16" i="5"/>
  <c r="K15" i="5"/>
  <c r="K14" i="5"/>
  <c r="K12" i="5"/>
  <c r="K11" i="5"/>
  <c r="K10" i="5"/>
  <c r="K9" i="5"/>
  <c r="K7" i="5"/>
  <c r="K6" i="5"/>
  <c r="K5" i="5"/>
  <c r="BW5" i="4"/>
  <c r="BV5" i="4"/>
  <c r="BW7" i="4"/>
  <c r="BV7" i="4"/>
  <c r="BW6" i="4"/>
  <c r="BV6" i="4"/>
  <c r="BW8" i="4"/>
  <c r="BV8" i="4"/>
  <c r="BV9" i="4"/>
  <c r="BW9" i="4"/>
  <c r="BW13" i="4"/>
  <c r="BV13" i="4"/>
  <c r="BW17" i="4"/>
  <c r="BV17" i="4"/>
  <c r="BW18" i="4"/>
  <c r="BV18" i="4"/>
  <c r="BW19" i="4"/>
  <c r="BV19" i="4"/>
  <c r="BW20" i="4"/>
  <c r="BV20" i="4"/>
  <c r="CB5" i="4"/>
  <c r="CA5" i="4"/>
  <c r="CB6" i="4"/>
  <c r="CA6" i="4"/>
  <c r="CB7" i="4"/>
  <c r="CA7" i="4"/>
  <c r="CB8" i="4"/>
  <c r="CA8" i="4"/>
  <c r="CB9" i="4"/>
  <c r="CA9" i="4"/>
  <c r="CB10" i="4"/>
  <c r="CA10" i="4"/>
  <c r="CB11" i="4"/>
  <c r="CA11" i="4"/>
  <c r="CB12" i="4"/>
  <c r="CA12" i="4"/>
  <c r="CA13" i="4"/>
  <c r="CB13" i="4"/>
  <c r="CA14" i="4"/>
  <c r="CB14" i="4"/>
  <c r="CA15" i="4"/>
  <c r="CB15" i="4"/>
  <c r="CA16" i="4"/>
  <c r="CB16" i="4"/>
  <c r="CA17" i="4"/>
  <c r="CB17" i="4"/>
  <c r="CA18" i="4"/>
  <c r="CB18" i="4"/>
  <c r="CA19" i="4"/>
  <c r="CB19" i="4"/>
  <c r="CA20" i="4"/>
  <c r="CB20" i="4"/>
  <c r="CB21" i="4"/>
  <c r="CA21" i="4"/>
  <c r="CB22" i="4"/>
  <c r="CA22" i="4"/>
  <c r="CB23" i="4"/>
  <c r="CA23" i="4"/>
  <c r="CB24" i="4"/>
  <c r="CA24" i="4"/>
  <c r="CB25" i="4"/>
  <c r="CA25" i="4"/>
  <c r="CB26" i="4"/>
  <c r="CA26" i="4"/>
  <c r="CB27" i="4"/>
  <c r="CA27" i="4"/>
  <c r="CB28" i="4"/>
  <c r="CA28" i="4"/>
  <c r="CB29" i="4"/>
  <c r="CA29" i="4"/>
  <c r="CB30" i="4"/>
  <c r="CA30" i="4"/>
  <c r="CB31" i="4"/>
  <c r="CA31" i="4"/>
  <c r="CB32" i="4"/>
  <c r="CA32" i="4"/>
  <c r="CB33" i="4"/>
  <c r="CA33" i="4"/>
  <c r="CB34" i="4"/>
  <c r="CA34" i="4"/>
  <c r="CB35" i="4"/>
  <c r="CA35" i="4"/>
  <c r="CB36" i="4"/>
  <c r="CA36" i="4"/>
  <c r="CB37" i="4"/>
  <c r="CA37" i="4"/>
  <c r="CB38" i="4"/>
  <c r="CA38" i="4"/>
  <c r="CB39" i="4"/>
  <c r="CA39" i="4"/>
  <c r="CB40" i="4"/>
  <c r="CA40" i="4"/>
  <c r="CB41" i="4"/>
  <c r="CA41" i="4"/>
  <c r="CB42" i="4"/>
  <c r="CA42" i="4"/>
  <c r="CB43" i="4"/>
  <c r="CA43" i="4"/>
  <c r="CB44" i="4"/>
  <c r="CA44" i="4"/>
  <c r="CG5" i="4"/>
  <c r="CF5" i="4"/>
  <c r="CG6" i="4"/>
  <c r="CF6" i="4"/>
  <c r="CG7" i="4"/>
  <c r="CF7" i="4"/>
  <c r="CG8" i="4"/>
  <c r="CF8" i="4"/>
  <c r="CG9" i="4"/>
  <c r="CF9" i="4"/>
  <c r="CG10" i="4"/>
  <c r="CF10" i="4"/>
  <c r="CG11" i="4"/>
  <c r="CF11" i="4"/>
  <c r="CG12" i="4"/>
  <c r="CF12" i="4"/>
  <c r="CG13" i="4"/>
  <c r="CF13" i="4"/>
  <c r="CG14" i="4"/>
  <c r="CF14" i="4"/>
  <c r="CG15" i="4"/>
  <c r="CF15" i="4"/>
  <c r="CG16" i="4"/>
  <c r="CF16" i="4"/>
  <c r="CG17" i="4"/>
  <c r="CF17" i="4"/>
  <c r="CG18" i="4"/>
  <c r="CF18" i="4"/>
  <c r="CG19" i="4"/>
  <c r="CF19" i="4"/>
  <c r="CG20" i="4"/>
  <c r="CF20" i="4"/>
  <c r="CG21" i="4"/>
  <c r="CF21" i="4"/>
  <c r="CG22" i="4"/>
  <c r="CF22" i="4"/>
  <c r="CG23" i="4"/>
  <c r="CF23" i="4"/>
  <c r="CG24" i="4"/>
  <c r="CF24" i="4"/>
  <c r="CG25" i="4"/>
  <c r="CF25" i="4"/>
  <c r="CG26" i="4"/>
  <c r="CF26" i="4"/>
  <c r="CG27" i="4"/>
  <c r="CF27" i="4"/>
  <c r="CG28" i="4"/>
  <c r="CF28" i="4"/>
  <c r="CG33" i="4"/>
  <c r="CF33" i="4"/>
  <c r="CG34" i="4"/>
  <c r="CF34" i="4"/>
  <c r="CG35" i="4"/>
  <c r="CF35" i="4"/>
  <c r="CG36" i="4"/>
  <c r="CF36" i="4"/>
  <c r="CG41" i="4"/>
  <c r="CF41" i="4"/>
  <c r="CG42" i="4"/>
  <c r="CF42" i="4"/>
  <c r="CG43" i="4"/>
  <c r="CF43" i="4"/>
  <c r="CG44" i="4"/>
  <c r="CF44" i="4"/>
  <c r="CG29" i="4"/>
  <c r="CF29" i="4"/>
  <c r="CG37" i="4"/>
  <c r="CF37" i="4"/>
  <c r="CG30" i="4"/>
  <c r="CF30" i="4"/>
  <c r="CG31" i="4"/>
  <c r="CF31" i="4"/>
  <c r="CG32" i="4"/>
  <c r="CF32" i="4"/>
  <c r="CG38" i="4"/>
  <c r="CF38" i="4"/>
  <c r="CG39" i="4"/>
  <c r="CF39" i="4"/>
  <c r="CG40" i="4"/>
  <c r="CF40" i="4"/>
  <c r="BW21" i="4"/>
  <c r="BV21" i="4"/>
  <c r="BW22" i="4"/>
  <c r="BV22" i="4"/>
  <c r="BW23" i="4"/>
  <c r="BV23" i="4"/>
  <c r="BW24" i="4"/>
  <c r="BV24" i="4"/>
  <c r="BW25" i="4"/>
  <c r="BV25" i="4"/>
  <c r="BW26" i="4"/>
  <c r="BV26" i="4"/>
  <c r="BW27" i="4"/>
  <c r="BV27" i="4"/>
  <c r="BW28" i="4"/>
  <c r="BV28" i="4"/>
  <c r="BW29" i="4"/>
  <c r="BV29" i="4"/>
  <c r="BW30" i="4"/>
  <c r="BV30" i="4"/>
  <c r="BW31" i="4"/>
  <c r="BV31" i="4"/>
  <c r="BW32" i="4"/>
  <c r="BV32" i="4"/>
  <c r="BW33" i="4"/>
  <c r="BV33" i="4"/>
  <c r="BW34" i="4"/>
  <c r="BV34" i="4"/>
  <c r="BW35" i="4"/>
  <c r="BV35" i="4"/>
  <c r="BW36" i="4"/>
  <c r="BV36" i="4"/>
  <c r="BW37" i="4"/>
  <c r="BV37" i="4"/>
  <c r="BW38" i="4"/>
  <c r="BV38" i="4"/>
  <c r="BW39" i="4"/>
  <c r="BV39" i="4"/>
  <c r="BW40" i="4"/>
  <c r="BV40" i="4"/>
  <c r="BW41" i="4"/>
  <c r="BV41" i="4"/>
  <c r="BW42" i="4"/>
  <c r="BV42" i="4"/>
  <c r="BW43" i="4"/>
  <c r="BV43" i="4"/>
  <c r="BW44" i="4"/>
  <c r="BV44" i="4"/>
  <c r="BW14" i="4"/>
  <c r="BV14" i="4"/>
  <c r="BW15" i="4"/>
  <c r="BV15" i="4"/>
  <c r="BW16" i="4"/>
  <c r="BV16" i="4"/>
  <c r="AO6" i="4"/>
  <c r="AP25" i="4"/>
  <c r="AO25" i="4" s="1"/>
  <c r="BH25" i="4" s="1"/>
  <c r="BA24" i="4"/>
  <c r="AZ24" i="4"/>
  <c r="BB24" i="4" s="1"/>
  <c r="AX24" i="4"/>
  <c r="AW24" i="4"/>
  <c r="AY24" i="4" s="1"/>
  <c r="AU24" i="4"/>
  <c r="AT24" i="4"/>
  <c r="AV24" i="4" s="1"/>
  <c r="AR24" i="4"/>
  <c r="AQ24" i="4"/>
  <c r="AS24" i="4" s="1"/>
  <c r="AQ25" i="4"/>
  <c r="BK6" i="4"/>
  <c r="BK8" i="4"/>
  <c r="BK18" i="4"/>
  <c r="BK20" i="4"/>
  <c r="BK26" i="4"/>
  <c r="BK5" i="4"/>
  <c r="BK16" i="4"/>
  <c r="BK28" i="4"/>
  <c r="BK22" i="4"/>
  <c r="BK21" i="4"/>
  <c r="BK24" i="4"/>
  <c r="BK14" i="4"/>
  <c r="BK7" i="4"/>
  <c r="BK27" i="4"/>
  <c r="BK15" i="4"/>
  <c r="BK31" i="4"/>
  <c r="BK23" i="4"/>
  <c r="BK19" i="4"/>
  <c r="BK30" i="4"/>
  <c r="BK12" i="4"/>
  <c r="BK17" i="4"/>
  <c r="BK13" i="4"/>
  <c r="BK9" i="4"/>
  <c r="BK11" i="4"/>
  <c r="BK29" i="4"/>
  <c r="BK10" i="4"/>
  <c r="BQ32" i="4"/>
  <c r="BI32" i="4"/>
  <c r="BA32" i="4"/>
  <c r="AZ32" i="4"/>
  <c r="BB32" i="4" s="1"/>
  <c r="AX32" i="4"/>
  <c r="AW32" i="4"/>
  <c r="AY32" i="4" s="1"/>
  <c r="AU32" i="4"/>
  <c r="AT32" i="4"/>
  <c r="AV32" i="4" s="1"/>
  <c r="AR32" i="4"/>
  <c r="BD32" i="4" s="1"/>
  <c r="AQ32" i="4"/>
  <c r="BQ33" i="4"/>
  <c r="BI33" i="4"/>
  <c r="BA33" i="4"/>
  <c r="AZ33" i="4"/>
  <c r="BB33" i="4" s="1"/>
  <c r="AX33" i="4"/>
  <c r="AW33" i="4"/>
  <c r="AY33" i="4" s="1"/>
  <c r="AU33" i="4"/>
  <c r="AT33" i="4"/>
  <c r="AV33" i="4" s="1"/>
  <c r="AR33" i="4"/>
  <c r="BD33" i="4" s="1"/>
  <c r="AQ33" i="4"/>
  <c r="BQ34" i="4"/>
  <c r="BI34" i="4"/>
  <c r="BA34" i="4"/>
  <c r="AZ34" i="4"/>
  <c r="BB34" i="4" s="1"/>
  <c r="AX34" i="4"/>
  <c r="AW34" i="4"/>
  <c r="AY34" i="4" s="1"/>
  <c r="AU34" i="4"/>
  <c r="AT34" i="4"/>
  <c r="AV34" i="4" s="1"/>
  <c r="AR34" i="4"/>
  <c r="BD34" i="4" s="1"/>
  <c r="AQ34" i="4"/>
  <c r="BQ35" i="4"/>
  <c r="BI35" i="4"/>
  <c r="BA35" i="4"/>
  <c r="AZ35" i="4"/>
  <c r="BB35" i="4" s="1"/>
  <c r="AX35" i="4"/>
  <c r="AW35" i="4"/>
  <c r="AY35" i="4" s="1"/>
  <c r="AU35" i="4"/>
  <c r="AT35" i="4"/>
  <c r="AV35" i="4" s="1"/>
  <c r="AR35" i="4"/>
  <c r="BD35" i="4" s="1"/>
  <c r="AQ35" i="4"/>
  <c r="BQ36" i="4"/>
  <c r="BI36" i="4"/>
  <c r="BA36" i="4"/>
  <c r="AZ36" i="4"/>
  <c r="BB36" i="4" s="1"/>
  <c r="AX36" i="4"/>
  <c r="AW36" i="4"/>
  <c r="AY36" i="4" s="1"/>
  <c r="AU36" i="4"/>
  <c r="AT36" i="4"/>
  <c r="AV36" i="4" s="1"/>
  <c r="AR36" i="4"/>
  <c r="BD36" i="4" s="1"/>
  <c r="AQ36" i="4"/>
  <c r="BQ37" i="4"/>
  <c r="BI37" i="4"/>
  <c r="BA37" i="4"/>
  <c r="AZ37" i="4"/>
  <c r="BB37" i="4" s="1"/>
  <c r="AX37" i="4"/>
  <c r="AW37" i="4"/>
  <c r="AY37" i="4" s="1"/>
  <c r="AU37" i="4"/>
  <c r="AT37" i="4"/>
  <c r="AV37" i="4" s="1"/>
  <c r="AR37" i="4"/>
  <c r="BD37" i="4" s="1"/>
  <c r="AQ37" i="4"/>
  <c r="BQ38" i="4"/>
  <c r="BI38" i="4"/>
  <c r="BA38" i="4"/>
  <c r="AZ38" i="4"/>
  <c r="BB38" i="4" s="1"/>
  <c r="AX38" i="4"/>
  <c r="AW38" i="4"/>
  <c r="AY38" i="4" s="1"/>
  <c r="AU38" i="4"/>
  <c r="AT38" i="4"/>
  <c r="AV38" i="4" s="1"/>
  <c r="AR38" i="4"/>
  <c r="BD38" i="4" s="1"/>
  <c r="AQ38" i="4"/>
  <c r="BQ39" i="4"/>
  <c r="BI39" i="4"/>
  <c r="BA39" i="4"/>
  <c r="AZ39" i="4"/>
  <c r="BB39" i="4" s="1"/>
  <c r="AX39" i="4"/>
  <c r="AW39" i="4"/>
  <c r="AY39" i="4" s="1"/>
  <c r="AU39" i="4"/>
  <c r="AT39" i="4"/>
  <c r="AV39" i="4" s="1"/>
  <c r="AR39" i="4"/>
  <c r="BD39" i="4" s="1"/>
  <c r="AQ39" i="4"/>
  <c r="BQ40" i="4"/>
  <c r="BI40" i="4"/>
  <c r="BA40" i="4"/>
  <c r="AZ40" i="4"/>
  <c r="BB40" i="4" s="1"/>
  <c r="AX40" i="4"/>
  <c r="AW40" i="4"/>
  <c r="AY40" i="4" s="1"/>
  <c r="AU40" i="4"/>
  <c r="AT40" i="4"/>
  <c r="AV40" i="4" s="1"/>
  <c r="AR40" i="4"/>
  <c r="BD40" i="4" s="1"/>
  <c r="AQ40" i="4"/>
  <c r="BQ41" i="4"/>
  <c r="BI41" i="4"/>
  <c r="BA41" i="4"/>
  <c r="AZ41" i="4"/>
  <c r="BB41" i="4" s="1"/>
  <c r="AX41" i="4"/>
  <c r="AW41" i="4"/>
  <c r="AY41" i="4" s="1"/>
  <c r="AU41" i="4"/>
  <c r="AT41" i="4"/>
  <c r="AV41" i="4" s="1"/>
  <c r="AR41" i="4"/>
  <c r="BD41" i="4" s="1"/>
  <c r="AQ41" i="4"/>
  <c r="BQ42" i="4"/>
  <c r="BI42" i="4"/>
  <c r="BA42" i="4"/>
  <c r="AZ42" i="4"/>
  <c r="BB42" i="4" s="1"/>
  <c r="AX42" i="4"/>
  <c r="AW42" i="4"/>
  <c r="AY42" i="4" s="1"/>
  <c r="AU42" i="4"/>
  <c r="AT42" i="4"/>
  <c r="AV42" i="4" s="1"/>
  <c r="AR42" i="4"/>
  <c r="BD42" i="4" s="1"/>
  <c r="AQ42" i="4"/>
  <c r="BQ43" i="4"/>
  <c r="BI43" i="4"/>
  <c r="BA43" i="4"/>
  <c r="AZ43" i="4"/>
  <c r="BB43" i="4" s="1"/>
  <c r="AX43" i="4"/>
  <c r="AW43" i="4"/>
  <c r="AY43" i="4" s="1"/>
  <c r="AU43" i="4"/>
  <c r="AT43" i="4"/>
  <c r="AV43" i="4" s="1"/>
  <c r="AR43" i="4"/>
  <c r="BD43" i="4" s="1"/>
  <c r="AQ43" i="4"/>
  <c r="BQ44" i="4"/>
  <c r="BI44" i="4"/>
  <c r="BA44" i="4"/>
  <c r="AZ44" i="4"/>
  <c r="BB44" i="4" s="1"/>
  <c r="AX44" i="4"/>
  <c r="AW44" i="4"/>
  <c r="AY44" i="4" s="1"/>
  <c r="AU44" i="4"/>
  <c r="AT44" i="4"/>
  <c r="AV44" i="4" s="1"/>
  <c r="AR44" i="4"/>
  <c r="BD44" i="4" s="1"/>
  <c r="AQ44" i="4"/>
  <c r="BC32" i="4"/>
  <c r="AS32" i="4"/>
  <c r="BE32" i="4" s="1"/>
  <c r="BC33" i="4"/>
  <c r="AS33" i="4"/>
  <c r="BE33" i="4" s="1"/>
  <c r="BC34" i="4"/>
  <c r="AS34" i="4"/>
  <c r="BE34" i="4" s="1"/>
  <c r="BC35" i="4"/>
  <c r="AS35" i="4"/>
  <c r="BE35" i="4" s="1"/>
  <c r="BC36" i="4"/>
  <c r="AS36" i="4"/>
  <c r="BE36" i="4" s="1"/>
  <c r="BC37" i="4"/>
  <c r="AS37" i="4"/>
  <c r="BE37" i="4" s="1"/>
  <c r="BC38" i="4"/>
  <c r="AS38" i="4"/>
  <c r="BE38" i="4" s="1"/>
  <c r="BC39" i="4"/>
  <c r="AS39" i="4"/>
  <c r="BE39" i="4" s="1"/>
  <c r="BC40" i="4"/>
  <c r="AS40" i="4"/>
  <c r="BE40" i="4" s="1"/>
  <c r="BC41" i="4"/>
  <c r="AS41" i="4"/>
  <c r="BE41" i="4" s="1"/>
  <c r="BC42" i="4"/>
  <c r="AS42" i="4"/>
  <c r="BE42" i="4" s="1"/>
  <c r="BC43" i="4"/>
  <c r="AS43" i="4"/>
  <c r="BE43" i="4" s="1"/>
  <c r="BC44" i="4"/>
  <c r="AS44" i="4"/>
  <c r="BE44" i="4" s="1"/>
  <c r="G31" i="4"/>
  <c r="I31" i="4" s="1"/>
  <c r="G30" i="4"/>
  <c r="I30" i="4" s="1"/>
  <c r="G29" i="4"/>
  <c r="I29" i="4" s="1"/>
  <c r="G28" i="4"/>
  <c r="I28" i="4" s="1"/>
  <c r="G27" i="4"/>
  <c r="I27" i="4" s="1"/>
  <c r="G26" i="4"/>
  <c r="I26" i="4" s="1"/>
  <c r="G25" i="4"/>
  <c r="I25" i="4" s="1"/>
  <c r="G24" i="4"/>
  <c r="I24" i="4" s="1"/>
  <c r="G23" i="4"/>
  <c r="I23" i="4" s="1"/>
  <c r="G22" i="4"/>
  <c r="I22" i="4" s="1"/>
  <c r="G21" i="4"/>
  <c r="I21" i="4" s="1"/>
  <c r="G20" i="4"/>
  <c r="I20" i="4" s="1"/>
  <c r="G19" i="4"/>
  <c r="I19" i="4" s="1"/>
  <c r="G18" i="4"/>
  <c r="I18" i="4" s="1"/>
  <c r="G17" i="4"/>
  <c r="I17" i="4" s="1"/>
  <c r="G16" i="4"/>
  <c r="I16" i="4" s="1"/>
  <c r="G15" i="4"/>
  <c r="I15" i="4" s="1"/>
  <c r="G14" i="4"/>
  <c r="I14" i="4" s="1"/>
  <c r="G13" i="4"/>
  <c r="I13" i="4" s="1"/>
  <c r="G12" i="4"/>
  <c r="I12" i="4" s="1"/>
  <c r="G11" i="4"/>
  <c r="I11" i="4" s="1"/>
  <c r="G10" i="4"/>
  <c r="I10" i="4" s="1"/>
  <c r="G9" i="4"/>
  <c r="I9" i="4" s="1"/>
  <c r="G8" i="4"/>
  <c r="I8" i="4" s="1"/>
  <c r="G7" i="4"/>
  <c r="I7" i="4" s="1"/>
  <c r="G6" i="4"/>
  <c r="I6" i="4" s="1"/>
  <c r="G5" i="4"/>
  <c r="K28" i="5" l="1"/>
  <c r="K27" i="5"/>
  <c r="K26" i="5" s="1"/>
  <c r="P4" i="5"/>
  <c r="V4" i="5" s="1"/>
  <c r="AV4" i="5"/>
  <c r="P5" i="5"/>
  <c r="V6" i="5" s="1"/>
  <c r="AV5" i="5"/>
  <c r="P6" i="5"/>
  <c r="AV6" i="5"/>
  <c r="P7" i="5"/>
  <c r="V5" i="5" s="1"/>
  <c r="AV7" i="5"/>
  <c r="P9" i="5"/>
  <c r="AV9" i="5"/>
  <c r="P10" i="5"/>
  <c r="V9" i="5" s="1"/>
  <c r="AV10" i="5"/>
  <c r="P11" i="5"/>
  <c r="AV11" i="5"/>
  <c r="P12" i="5"/>
  <c r="V10" i="5" s="1"/>
  <c r="AV12" i="5"/>
  <c r="P14" i="5"/>
  <c r="AV14" i="5"/>
  <c r="P15" i="5"/>
  <c r="V14" i="5" s="1"/>
  <c r="AV15" i="5"/>
  <c r="P16" i="5"/>
  <c r="V15" i="5" s="1"/>
  <c r="AV16" i="5"/>
  <c r="P17" i="5"/>
  <c r="V17" i="5" s="1"/>
  <c r="AV17" i="5"/>
  <c r="P19" i="5"/>
  <c r="AV19" i="5"/>
  <c r="P20" i="5"/>
  <c r="V19" i="5" s="1"/>
  <c r="AV20" i="5"/>
  <c r="P21" i="5"/>
  <c r="V20" i="5" s="1"/>
  <c r="AV21" i="5"/>
  <c r="P22" i="5"/>
  <c r="V22" i="5" s="1"/>
  <c r="AV22" i="5"/>
  <c r="AO7" i="4"/>
  <c r="BH6" i="4"/>
  <c r="BJ44" i="4"/>
  <c r="BP44" i="4"/>
  <c r="BJ43" i="4"/>
  <c r="BP43" i="4"/>
  <c r="BJ42" i="4"/>
  <c r="BP42" i="4"/>
  <c r="BJ41" i="4"/>
  <c r="BP41" i="4"/>
  <c r="BJ40" i="4"/>
  <c r="BP40" i="4"/>
  <c r="BJ39" i="4"/>
  <c r="BP39" i="4"/>
  <c r="BJ38" i="4"/>
  <c r="BP38" i="4"/>
  <c r="BJ37" i="4"/>
  <c r="BP37" i="4"/>
  <c r="BJ36" i="4"/>
  <c r="BP36" i="4"/>
  <c r="BJ35" i="4"/>
  <c r="BP35" i="4"/>
  <c r="BJ34" i="4"/>
  <c r="BP34" i="4"/>
  <c r="BJ33" i="4"/>
  <c r="BP33" i="4"/>
  <c r="BJ32" i="4"/>
  <c r="BP32" i="4"/>
  <c r="BF44" i="4"/>
  <c r="BF43" i="4"/>
  <c r="BF42" i="4"/>
  <c r="BF41" i="4"/>
  <c r="BF40" i="4"/>
  <c r="BF39" i="4"/>
  <c r="BF38" i="4"/>
  <c r="BF37" i="4"/>
  <c r="BF36" i="4"/>
  <c r="BF35" i="4"/>
  <c r="BF34" i="4"/>
  <c r="BF33" i="4"/>
  <c r="BF32" i="4"/>
  <c r="BQ10" i="4"/>
  <c r="BA10" i="4"/>
  <c r="AZ10" i="4"/>
  <c r="BB10" i="4" s="1"/>
  <c r="AX10" i="4"/>
  <c r="AW10" i="4"/>
  <c r="AY10" i="4" s="1"/>
  <c r="AU10" i="4"/>
  <c r="AT10" i="4"/>
  <c r="AV10" i="4" s="1"/>
  <c r="AR10" i="4"/>
  <c r="BD10" i="4" s="1"/>
  <c r="AQ10" i="4"/>
  <c r="BQ29" i="4"/>
  <c r="BI29" i="4"/>
  <c r="BA29" i="4"/>
  <c r="AZ29" i="4"/>
  <c r="BB29" i="4" s="1"/>
  <c r="AX29" i="4"/>
  <c r="AW29" i="4"/>
  <c r="AY29" i="4" s="1"/>
  <c r="AU29" i="4"/>
  <c r="AT29" i="4"/>
  <c r="AV29" i="4" s="1"/>
  <c r="AR29" i="4"/>
  <c r="BD29" i="4" s="1"/>
  <c r="AQ29" i="4"/>
  <c r="BQ11" i="4"/>
  <c r="BA11" i="4"/>
  <c r="AZ11" i="4"/>
  <c r="BB11" i="4" s="1"/>
  <c r="AX11" i="4"/>
  <c r="AW11" i="4"/>
  <c r="AY11" i="4" s="1"/>
  <c r="AU11" i="4"/>
  <c r="AT11" i="4"/>
  <c r="AV11" i="4" s="1"/>
  <c r="AR11" i="4"/>
  <c r="BD11" i="4" s="1"/>
  <c r="AQ11" i="4"/>
  <c r="BQ9" i="4"/>
  <c r="BA9" i="4"/>
  <c r="AZ9" i="4"/>
  <c r="BB9" i="4" s="1"/>
  <c r="AX9" i="4"/>
  <c r="AW9" i="4"/>
  <c r="AY9" i="4" s="1"/>
  <c r="AU9" i="4"/>
  <c r="AT9" i="4"/>
  <c r="AV9" i="4" s="1"/>
  <c r="AR9" i="4"/>
  <c r="BD9" i="4" s="1"/>
  <c r="AQ9" i="4"/>
  <c r="BQ13" i="4"/>
  <c r="BA13" i="4"/>
  <c r="AZ13" i="4"/>
  <c r="BB13" i="4" s="1"/>
  <c r="AX13" i="4"/>
  <c r="AW13" i="4"/>
  <c r="AY13" i="4" s="1"/>
  <c r="AU13" i="4"/>
  <c r="AT13" i="4"/>
  <c r="AV13" i="4" s="1"/>
  <c r="AR13" i="4"/>
  <c r="BD13" i="4" s="1"/>
  <c r="AQ13" i="4"/>
  <c r="BQ17" i="4"/>
  <c r="BA17" i="4"/>
  <c r="AZ17" i="4"/>
  <c r="BB17" i="4" s="1"/>
  <c r="AX17" i="4"/>
  <c r="AW17" i="4"/>
  <c r="AY17" i="4" s="1"/>
  <c r="AU17" i="4"/>
  <c r="AT17" i="4"/>
  <c r="AV17" i="4" s="1"/>
  <c r="AR17" i="4"/>
  <c r="BD17" i="4" s="1"/>
  <c r="AQ17" i="4"/>
  <c r="BQ12" i="4"/>
  <c r="BA12" i="4"/>
  <c r="AZ12" i="4"/>
  <c r="BB12" i="4" s="1"/>
  <c r="AX12" i="4"/>
  <c r="AW12" i="4"/>
  <c r="AY12" i="4" s="1"/>
  <c r="AU12" i="4"/>
  <c r="AT12" i="4"/>
  <c r="AV12" i="4" s="1"/>
  <c r="AR12" i="4"/>
  <c r="BD12" i="4" s="1"/>
  <c r="AQ12" i="4"/>
  <c r="BQ30" i="4"/>
  <c r="BI30" i="4"/>
  <c r="BA30" i="4"/>
  <c r="AZ30" i="4"/>
  <c r="BB30" i="4" s="1"/>
  <c r="AX30" i="4"/>
  <c r="AW30" i="4"/>
  <c r="AY30" i="4" s="1"/>
  <c r="AU30" i="4"/>
  <c r="AT30" i="4"/>
  <c r="AV30" i="4" s="1"/>
  <c r="AR30" i="4"/>
  <c r="BD30" i="4" s="1"/>
  <c r="AQ30" i="4"/>
  <c r="BQ19" i="4"/>
  <c r="BA19" i="4"/>
  <c r="AZ19" i="4"/>
  <c r="BB19" i="4" s="1"/>
  <c r="AX19" i="4"/>
  <c r="AW19" i="4"/>
  <c r="AY19" i="4" s="1"/>
  <c r="AU19" i="4"/>
  <c r="AT19" i="4"/>
  <c r="AV19" i="4" s="1"/>
  <c r="AR19" i="4"/>
  <c r="BD19" i="4" s="1"/>
  <c r="AQ19" i="4"/>
  <c r="BQ23" i="4"/>
  <c r="BA23" i="4"/>
  <c r="AZ23" i="4"/>
  <c r="BB23" i="4" s="1"/>
  <c r="AX23" i="4"/>
  <c r="AW23" i="4"/>
  <c r="AY23" i="4" s="1"/>
  <c r="AU23" i="4"/>
  <c r="AT23" i="4"/>
  <c r="AV23" i="4" s="1"/>
  <c r="AR23" i="4"/>
  <c r="BD23" i="4" s="1"/>
  <c r="AQ23" i="4"/>
  <c r="BA31" i="4"/>
  <c r="AZ31" i="4"/>
  <c r="BB31" i="4" s="1"/>
  <c r="AX31" i="4"/>
  <c r="AW31" i="4"/>
  <c r="AY31" i="4" s="1"/>
  <c r="AU31" i="4"/>
  <c r="AT31" i="4"/>
  <c r="AV31" i="4" s="1"/>
  <c r="AR31" i="4"/>
  <c r="BD31" i="4" s="1"/>
  <c r="AQ31" i="4"/>
  <c r="BQ31" i="4"/>
  <c r="BI31" i="4"/>
  <c r="BQ15" i="4"/>
  <c r="BA15" i="4"/>
  <c r="AZ15" i="4"/>
  <c r="BB15" i="4" s="1"/>
  <c r="AX15" i="4"/>
  <c r="AW15" i="4"/>
  <c r="AY15" i="4" s="1"/>
  <c r="AU15" i="4"/>
  <c r="AT15" i="4"/>
  <c r="AV15" i="4" s="1"/>
  <c r="AR15" i="4"/>
  <c r="BD15" i="4" s="1"/>
  <c r="AQ15" i="4"/>
  <c r="BQ27" i="4"/>
  <c r="BI27" i="4"/>
  <c r="BA27" i="4"/>
  <c r="AZ27" i="4"/>
  <c r="BB27" i="4" s="1"/>
  <c r="AX27" i="4"/>
  <c r="AW27" i="4"/>
  <c r="AY27" i="4" s="1"/>
  <c r="AU27" i="4"/>
  <c r="AT27" i="4"/>
  <c r="AV27" i="4" s="1"/>
  <c r="AR27" i="4"/>
  <c r="BD27" i="4" s="1"/>
  <c r="AQ27" i="4"/>
  <c r="BQ7" i="4"/>
  <c r="BA7" i="4"/>
  <c r="AZ7" i="4"/>
  <c r="BB7" i="4" s="1"/>
  <c r="AX7" i="4"/>
  <c r="AW7" i="4"/>
  <c r="AY7" i="4" s="1"/>
  <c r="AU7" i="4"/>
  <c r="AT7" i="4"/>
  <c r="AV7" i="4" s="1"/>
  <c r="AR7" i="4"/>
  <c r="BD7" i="4" s="1"/>
  <c r="AQ7" i="4"/>
  <c r="BQ14" i="4"/>
  <c r="BA14" i="4"/>
  <c r="AZ14" i="4"/>
  <c r="BB14" i="4" s="1"/>
  <c r="AX14" i="4"/>
  <c r="AW14" i="4"/>
  <c r="AY14" i="4" s="1"/>
  <c r="AU14" i="4"/>
  <c r="AT14" i="4"/>
  <c r="AV14" i="4" s="1"/>
  <c r="AR14" i="4"/>
  <c r="BD14" i="4" s="1"/>
  <c r="AQ14" i="4"/>
  <c r="BQ24" i="4"/>
  <c r="BD24" i="4"/>
  <c r="BQ21" i="4"/>
  <c r="BA21" i="4"/>
  <c r="AZ21" i="4"/>
  <c r="BB21" i="4" s="1"/>
  <c r="AX21" i="4"/>
  <c r="AW21" i="4"/>
  <c r="AY21" i="4" s="1"/>
  <c r="AU21" i="4"/>
  <c r="AT21" i="4"/>
  <c r="AV21" i="4" s="1"/>
  <c r="AR21" i="4"/>
  <c r="BD21" i="4" s="1"/>
  <c r="AQ21" i="4"/>
  <c r="BQ22" i="4"/>
  <c r="BA22" i="4"/>
  <c r="AZ22" i="4"/>
  <c r="BB22" i="4" s="1"/>
  <c r="AX22" i="4"/>
  <c r="AW22" i="4"/>
  <c r="AY22" i="4" s="1"/>
  <c r="AU22" i="4"/>
  <c r="AT22" i="4"/>
  <c r="AV22" i="4" s="1"/>
  <c r="AR22" i="4"/>
  <c r="BD22" i="4" s="1"/>
  <c r="AQ22" i="4"/>
  <c r="BQ28" i="4"/>
  <c r="BI28" i="4"/>
  <c r="BA28" i="4"/>
  <c r="AZ28" i="4"/>
  <c r="BB28" i="4" s="1"/>
  <c r="AX28" i="4"/>
  <c r="AW28" i="4"/>
  <c r="AY28" i="4" s="1"/>
  <c r="AU28" i="4"/>
  <c r="AT28" i="4"/>
  <c r="AV28" i="4" s="1"/>
  <c r="AR28" i="4"/>
  <c r="BD28" i="4" s="1"/>
  <c r="AQ28" i="4"/>
  <c r="BQ16" i="4"/>
  <c r="BA16" i="4"/>
  <c r="AZ16" i="4"/>
  <c r="BB16" i="4" s="1"/>
  <c r="AX16" i="4"/>
  <c r="AW16" i="4"/>
  <c r="AY16" i="4" s="1"/>
  <c r="AU16" i="4"/>
  <c r="AT16" i="4"/>
  <c r="AV16" i="4" s="1"/>
  <c r="AR16" i="4"/>
  <c r="BD16" i="4" s="1"/>
  <c r="AQ16" i="4"/>
  <c r="BQ6" i="4"/>
  <c r="BA6" i="4"/>
  <c r="AZ6" i="4"/>
  <c r="BB6" i="4" s="1"/>
  <c r="AX6" i="4"/>
  <c r="AW6" i="4"/>
  <c r="AY6" i="4" s="1"/>
  <c r="AU6" i="4"/>
  <c r="AT6" i="4"/>
  <c r="AV6" i="4" s="1"/>
  <c r="AR6" i="4"/>
  <c r="BD6" i="4" s="1"/>
  <c r="AQ6" i="4"/>
  <c r="BA5" i="4"/>
  <c r="AZ5" i="4"/>
  <c r="AX5" i="4"/>
  <c r="AW5" i="4"/>
  <c r="AU5" i="4"/>
  <c r="AT5" i="4"/>
  <c r="AR5" i="4"/>
  <c r="AQ5" i="4"/>
  <c r="AS5" i="4" s="1"/>
  <c r="BQ5" i="4"/>
  <c r="BQ26" i="4"/>
  <c r="BI26" i="4"/>
  <c r="BA26" i="4"/>
  <c r="AZ26" i="4"/>
  <c r="BB26" i="4" s="1"/>
  <c r="AX26" i="4"/>
  <c r="AW26" i="4"/>
  <c r="AY26" i="4" s="1"/>
  <c r="AU26" i="4"/>
  <c r="AT26" i="4"/>
  <c r="AV26" i="4" s="1"/>
  <c r="AR26" i="4"/>
  <c r="BD26" i="4" s="1"/>
  <c r="AQ26" i="4"/>
  <c r="BQ20" i="4"/>
  <c r="BA20" i="4"/>
  <c r="AZ20" i="4"/>
  <c r="BB20" i="4" s="1"/>
  <c r="AX20" i="4"/>
  <c r="AW20" i="4"/>
  <c r="AY20" i="4" s="1"/>
  <c r="AU20" i="4"/>
  <c r="AT20" i="4"/>
  <c r="AV20" i="4" s="1"/>
  <c r="AR20" i="4"/>
  <c r="BD20" i="4" s="1"/>
  <c r="AQ20" i="4"/>
  <c r="BQ25" i="4"/>
  <c r="BI25" i="4"/>
  <c r="BA25" i="4"/>
  <c r="AZ25" i="4"/>
  <c r="BB25" i="4" s="1"/>
  <c r="AX25" i="4"/>
  <c r="AW25" i="4"/>
  <c r="AY25" i="4" s="1"/>
  <c r="AU25" i="4"/>
  <c r="AT25" i="4"/>
  <c r="AV25" i="4" s="1"/>
  <c r="AR25" i="4"/>
  <c r="AS25" i="4" s="1"/>
  <c r="BQ18" i="4"/>
  <c r="BA18" i="4"/>
  <c r="AZ18" i="4"/>
  <c r="BB18" i="4" s="1"/>
  <c r="AX18" i="4"/>
  <c r="AW18" i="4"/>
  <c r="AY18" i="4" s="1"/>
  <c r="AU18" i="4"/>
  <c r="AT18" i="4"/>
  <c r="AV18" i="4" s="1"/>
  <c r="AR18" i="4"/>
  <c r="BD18" i="4" s="1"/>
  <c r="AQ18" i="4"/>
  <c r="BQ8" i="4"/>
  <c r="BA8" i="4"/>
  <c r="AZ8" i="4"/>
  <c r="BB8" i="4" s="1"/>
  <c r="AX8" i="4"/>
  <c r="AW8" i="4"/>
  <c r="AY8" i="4" s="1"/>
  <c r="AU8" i="4"/>
  <c r="AT8" i="4"/>
  <c r="AV8" i="4" s="1"/>
  <c r="AR8" i="4"/>
  <c r="BD8" i="4" s="1"/>
  <c r="AQ8" i="4"/>
  <c r="L2" i="4"/>
  <c r="I5" i="4"/>
  <c r="A2" i="2"/>
  <c r="A3" i="2" s="1"/>
  <c r="A4" i="2" s="1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V16" i="5" l="1"/>
  <c r="V12" i="5"/>
  <c r="V11" i="5"/>
  <c r="V7" i="5"/>
  <c r="V21" i="5"/>
  <c r="BF22" i="5"/>
  <c r="BB22" i="5"/>
  <c r="BA22" i="5"/>
  <c r="BC22" i="5" s="1"/>
  <c r="AW22" i="5"/>
  <c r="AX22" i="5"/>
  <c r="BF21" i="5"/>
  <c r="BB21" i="5"/>
  <c r="BA21" i="5"/>
  <c r="BC21" i="5" s="1"/>
  <c r="AW21" i="5"/>
  <c r="AX21" i="5"/>
  <c r="BF20" i="5"/>
  <c r="BB20" i="5"/>
  <c r="BA20" i="5"/>
  <c r="BC20" i="5" s="1"/>
  <c r="AW20" i="5"/>
  <c r="AX20" i="5"/>
  <c r="BF19" i="5"/>
  <c r="BB19" i="5"/>
  <c r="BA19" i="5"/>
  <c r="BC19" i="5" s="1"/>
  <c r="AW19" i="5"/>
  <c r="AX19" i="5"/>
  <c r="BF17" i="5"/>
  <c r="BB17" i="5"/>
  <c r="BA17" i="5"/>
  <c r="BC17" i="5" s="1"/>
  <c r="AW17" i="5"/>
  <c r="AX17" i="5"/>
  <c r="BF16" i="5"/>
  <c r="BB16" i="5"/>
  <c r="BA16" i="5"/>
  <c r="BC16" i="5" s="1"/>
  <c r="AW16" i="5"/>
  <c r="AX16" i="5"/>
  <c r="BF15" i="5"/>
  <c r="BB15" i="5"/>
  <c r="BA15" i="5"/>
  <c r="BC15" i="5" s="1"/>
  <c r="AW15" i="5"/>
  <c r="AX15" i="5"/>
  <c r="BF14" i="5"/>
  <c r="BB14" i="5"/>
  <c r="BA14" i="5"/>
  <c r="BC14" i="5" s="1"/>
  <c r="AW14" i="5"/>
  <c r="AX14" i="5"/>
  <c r="BF12" i="5"/>
  <c r="BB12" i="5"/>
  <c r="BA12" i="5"/>
  <c r="BC12" i="5" s="1"/>
  <c r="AW12" i="5"/>
  <c r="AX12" i="5"/>
  <c r="BF11" i="5"/>
  <c r="BB11" i="5"/>
  <c r="BA11" i="5"/>
  <c r="BC11" i="5" s="1"/>
  <c r="AW11" i="5"/>
  <c r="AX11" i="5"/>
  <c r="BF10" i="5"/>
  <c r="BB10" i="5"/>
  <c r="BA10" i="5"/>
  <c r="BC10" i="5" s="1"/>
  <c r="AW10" i="5"/>
  <c r="AX10" i="5"/>
  <c r="BF9" i="5"/>
  <c r="BB9" i="5"/>
  <c r="BA9" i="5"/>
  <c r="BC9" i="5" s="1"/>
  <c r="AW9" i="5"/>
  <c r="AX9" i="5"/>
  <c r="BF7" i="5"/>
  <c r="BB7" i="5"/>
  <c r="BA7" i="5"/>
  <c r="BC7" i="5" s="1"/>
  <c r="AW7" i="5"/>
  <c r="AX7" i="5"/>
  <c r="BF6" i="5"/>
  <c r="BB6" i="5"/>
  <c r="BA6" i="5"/>
  <c r="BC6" i="5" s="1"/>
  <c r="AW6" i="5"/>
  <c r="AX6" i="5"/>
  <c r="BF5" i="5"/>
  <c r="BB5" i="5"/>
  <c r="BA5" i="5"/>
  <c r="BC5" i="5" s="1"/>
  <c r="AW5" i="5"/>
  <c r="AX5" i="5"/>
  <c r="BF4" i="5"/>
  <c r="BB4" i="5"/>
  <c r="BA4" i="5"/>
  <c r="BC4" i="5" s="1"/>
  <c r="AX4" i="5"/>
  <c r="AW4" i="5"/>
  <c r="AY4" i="5" s="1"/>
  <c r="AO8" i="4"/>
  <c r="BH7" i="4"/>
  <c r="BJ26" i="4"/>
  <c r="BP26" i="4"/>
  <c r="BJ28" i="4"/>
  <c r="BP28" i="4"/>
  <c r="BJ27" i="4"/>
  <c r="BP27" i="4"/>
  <c r="BJ31" i="4"/>
  <c r="BP31" i="4"/>
  <c r="BJ30" i="4"/>
  <c r="BP30" i="4"/>
  <c r="BJ29" i="4"/>
  <c r="BP29" i="4"/>
  <c r="BJ25" i="4"/>
  <c r="BP25" i="4"/>
  <c r="BD25" i="4"/>
  <c r="BC8" i="4"/>
  <c r="AS8" i="4"/>
  <c r="BE8" i="4" s="1"/>
  <c r="BC18" i="4"/>
  <c r="AS18" i="4"/>
  <c r="BE18" i="4" s="1"/>
  <c r="BC25" i="4"/>
  <c r="BE25" i="4"/>
  <c r="BC20" i="4"/>
  <c r="AS20" i="4"/>
  <c r="BE20" i="4" s="1"/>
  <c r="BC26" i="4"/>
  <c r="AS26" i="4"/>
  <c r="BE26" i="4" s="1"/>
  <c r="BC6" i="4"/>
  <c r="AS6" i="4"/>
  <c r="BE6" i="4" s="1"/>
  <c r="BC16" i="4"/>
  <c r="AS16" i="4"/>
  <c r="BE16" i="4" s="1"/>
  <c r="BC28" i="4"/>
  <c r="AS28" i="4"/>
  <c r="BE28" i="4" s="1"/>
  <c r="BC22" i="4"/>
  <c r="AS22" i="4"/>
  <c r="BE22" i="4" s="1"/>
  <c r="BC21" i="4"/>
  <c r="AS21" i="4"/>
  <c r="BE21" i="4" s="1"/>
  <c r="BC24" i="4"/>
  <c r="BE24" i="4"/>
  <c r="BC14" i="4"/>
  <c r="AS14" i="4"/>
  <c r="BE14" i="4" s="1"/>
  <c r="BC7" i="4"/>
  <c r="AS7" i="4"/>
  <c r="BE7" i="4" s="1"/>
  <c r="BC27" i="4"/>
  <c r="AS27" i="4"/>
  <c r="BE27" i="4" s="1"/>
  <c r="BC15" i="4"/>
  <c r="AS15" i="4"/>
  <c r="BE15" i="4" s="1"/>
  <c r="BC31" i="4"/>
  <c r="AS31" i="4"/>
  <c r="BE31" i="4" s="1"/>
  <c r="BC23" i="4"/>
  <c r="AS23" i="4"/>
  <c r="BE23" i="4" s="1"/>
  <c r="BC19" i="4"/>
  <c r="AS19" i="4"/>
  <c r="BE19" i="4" s="1"/>
  <c r="BC30" i="4"/>
  <c r="AS30" i="4"/>
  <c r="BE30" i="4" s="1"/>
  <c r="BC12" i="4"/>
  <c r="AS12" i="4"/>
  <c r="BE12" i="4" s="1"/>
  <c r="BC17" i="4"/>
  <c r="AS17" i="4"/>
  <c r="BE17" i="4" s="1"/>
  <c r="BC13" i="4"/>
  <c r="AS13" i="4"/>
  <c r="BE13" i="4" s="1"/>
  <c r="BC9" i="4"/>
  <c r="AS9" i="4"/>
  <c r="BE9" i="4" s="1"/>
  <c r="BC11" i="4"/>
  <c r="AS11" i="4"/>
  <c r="BE11" i="4" s="1"/>
  <c r="BC29" i="4"/>
  <c r="AS29" i="4"/>
  <c r="BE29" i="4" s="1"/>
  <c r="BC10" i="4"/>
  <c r="AS10" i="4"/>
  <c r="BE10" i="4" s="1"/>
  <c r="BE4" i="5" l="1"/>
  <c r="AY5" i="5"/>
  <c r="BE5" i="5"/>
  <c r="AY6" i="5"/>
  <c r="BE6" i="5"/>
  <c r="AY7" i="5"/>
  <c r="BE7" i="5"/>
  <c r="BD7" i="5" s="1"/>
  <c r="AY9" i="5"/>
  <c r="BE9" i="5"/>
  <c r="AY10" i="5"/>
  <c r="BE10" i="5"/>
  <c r="AY11" i="5"/>
  <c r="BE11" i="5"/>
  <c r="AY12" i="5"/>
  <c r="BE12" i="5"/>
  <c r="BD12" i="5" s="1"/>
  <c r="AY14" i="5"/>
  <c r="BE14" i="5"/>
  <c r="AY15" i="5"/>
  <c r="BE15" i="5"/>
  <c r="AY16" i="5"/>
  <c r="BE16" i="5"/>
  <c r="AY17" i="5"/>
  <c r="BE17" i="5"/>
  <c r="BD17" i="5" s="1"/>
  <c r="AY19" i="5"/>
  <c r="BE19" i="5"/>
  <c r="AY20" i="5"/>
  <c r="BE20" i="5"/>
  <c r="AY21" i="5"/>
  <c r="BE21" i="5"/>
  <c r="AY22" i="5"/>
  <c r="BE22" i="5"/>
  <c r="BD22" i="5" s="1"/>
  <c r="AO9" i="4"/>
  <c r="BH8" i="4"/>
  <c r="BF10" i="4"/>
  <c r="BF29" i="4"/>
  <c r="BF11" i="4"/>
  <c r="BF9" i="4"/>
  <c r="BF13" i="4"/>
  <c r="BF17" i="4"/>
  <c r="BF12" i="4"/>
  <c r="BF30" i="4"/>
  <c r="BF19" i="4"/>
  <c r="BF23" i="4"/>
  <c r="BF31" i="4"/>
  <c r="BF15" i="4"/>
  <c r="BF27" i="4"/>
  <c r="BF7" i="4"/>
  <c r="BF14" i="4"/>
  <c r="BF24" i="4"/>
  <c r="BF21" i="4"/>
  <c r="BF22" i="4"/>
  <c r="BF28" i="4"/>
  <c r="BF16" i="4"/>
  <c r="BF6" i="4"/>
  <c r="BF26" i="4"/>
  <c r="BF20" i="4"/>
  <c r="BF25" i="4"/>
  <c r="BF18" i="4"/>
  <c r="BF8" i="4"/>
  <c r="N5" i="4"/>
  <c r="N6" i="4" s="1"/>
  <c r="N7" i="4" s="1"/>
  <c r="N8" i="4" s="1"/>
  <c r="N9" i="4" s="1"/>
  <c r="N10" i="4" s="1"/>
  <c r="N11" i="4" s="1"/>
  <c r="N12" i="4" s="1"/>
  <c r="N13" i="4" s="1"/>
  <c r="N14" i="4" s="1"/>
  <c r="N15" i="4" s="1"/>
  <c r="N16" i="4" s="1"/>
  <c r="N17" i="4" s="1"/>
  <c r="N18" i="4" s="1"/>
  <c r="N19" i="4" s="1"/>
  <c r="N20" i="4" s="1"/>
  <c r="N21" i="4" s="1"/>
  <c r="N22" i="4" s="1"/>
  <c r="N23" i="4" s="1"/>
  <c r="N24" i="4" s="1"/>
  <c r="N25" i="4" s="1"/>
  <c r="N26" i="4" s="1"/>
  <c r="N27" i="4" s="1"/>
  <c r="N28" i="4" s="1"/>
  <c r="N29" i="4" s="1"/>
  <c r="N30" i="4" s="1"/>
  <c r="N31" i="4" s="1"/>
  <c r="BI12" i="5" l="1"/>
  <c r="AB12" i="5" s="1"/>
  <c r="BI11" i="5"/>
  <c r="AB11" i="5" s="1"/>
  <c r="AG6" i="5" s="1"/>
  <c r="BI10" i="5"/>
  <c r="AB10" i="5" s="1"/>
  <c r="BI9" i="5"/>
  <c r="AB9" i="5" s="1"/>
  <c r="AG10" i="5" s="1"/>
  <c r="BI22" i="5"/>
  <c r="AB22" i="5" s="1"/>
  <c r="BI21" i="5"/>
  <c r="AB21" i="5" s="1"/>
  <c r="AG16" i="5" s="1"/>
  <c r="BI20" i="5"/>
  <c r="AB20" i="5" s="1"/>
  <c r="BI19" i="5"/>
  <c r="AB19" i="5" s="1"/>
  <c r="AG20" i="5" s="1"/>
  <c r="BI17" i="5"/>
  <c r="AB17" i="5" s="1"/>
  <c r="BI16" i="5"/>
  <c r="AB16" i="5" s="1"/>
  <c r="AG21" i="5" s="1"/>
  <c r="AK18" i="5" s="1"/>
  <c r="AO13" i="5" s="1"/>
  <c r="BI15" i="5"/>
  <c r="AB15" i="5" s="1"/>
  <c r="BI14" i="5"/>
  <c r="AB14" i="5" s="1"/>
  <c r="AG15" i="5" s="1"/>
  <c r="AK17" i="5" s="1"/>
  <c r="BD21" i="5"/>
  <c r="BD20" i="5"/>
  <c r="BD19" i="5"/>
  <c r="BD16" i="5"/>
  <c r="BD15" i="5"/>
  <c r="BD14" i="5"/>
  <c r="BD11" i="5"/>
  <c r="BD10" i="5"/>
  <c r="BD9" i="5"/>
  <c r="BD6" i="5"/>
  <c r="BD5" i="5"/>
  <c r="BI7" i="5"/>
  <c r="AB7" i="5" s="1"/>
  <c r="BI6" i="5"/>
  <c r="AB6" i="5" s="1"/>
  <c r="AG11" i="5" s="1"/>
  <c r="AK8" i="5" s="1"/>
  <c r="BI5" i="5"/>
  <c r="AB5" i="5" s="1"/>
  <c r="BI4" i="5"/>
  <c r="AB4" i="5" s="1"/>
  <c r="AG5" i="5" s="1"/>
  <c r="AK7" i="5" s="1"/>
  <c r="AO12" i="5" s="1"/>
  <c r="AR4" i="5" s="1"/>
  <c r="BD4" i="5"/>
  <c r="AO10" i="4"/>
  <c r="BH9" i="4"/>
  <c r="AV5" i="4"/>
  <c r="AY5" i="4"/>
  <c r="AO11" i="4" l="1"/>
  <c r="BH10" i="4"/>
  <c r="BC5" i="4"/>
  <c r="BB5" i="4"/>
  <c r="BE5" i="4" s="1"/>
  <c r="BD5" i="4"/>
  <c r="BF5" i="4"/>
  <c r="AO12" i="4" l="1"/>
  <c r="BH11" i="4"/>
  <c r="BR44" i="4"/>
  <c r="BR43" i="4"/>
  <c r="BR42" i="4"/>
  <c r="BR41" i="4"/>
  <c r="BR40" i="4"/>
  <c r="BR39" i="4"/>
  <c r="BR38" i="4"/>
  <c r="BR37" i="4"/>
  <c r="BR36" i="4"/>
  <c r="BR35" i="4"/>
  <c r="BR34" i="4"/>
  <c r="BR33" i="4"/>
  <c r="BR32" i="4"/>
  <c r="BR30" i="4"/>
  <c r="BR29" i="4"/>
  <c r="BR28" i="4"/>
  <c r="BR27" i="4"/>
  <c r="BR26" i="4"/>
  <c r="BR25" i="4"/>
  <c r="BR31" i="4"/>
  <c r="K25" i="4"/>
  <c r="K26" i="4"/>
  <c r="K27" i="4"/>
  <c r="K28" i="4"/>
  <c r="K29" i="4"/>
  <c r="K30" i="4"/>
  <c r="BM6" i="4"/>
  <c r="BN6" i="4"/>
  <c r="BL6" i="4"/>
  <c r="BO6" i="4"/>
  <c r="BI6" i="4"/>
  <c r="BP6" i="4" s="1"/>
  <c r="BL5" i="4"/>
  <c r="BN5" i="4"/>
  <c r="BM5" i="4"/>
  <c r="BI5" i="4"/>
  <c r="BO5" i="4"/>
  <c r="AO13" i="4" l="1"/>
  <c r="BH12" i="4"/>
  <c r="BP5" i="4"/>
  <c r="BM10" i="4"/>
  <c r="BN10" i="4"/>
  <c r="BL10" i="4"/>
  <c r="BO10" i="4"/>
  <c r="BI10" i="4"/>
  <c r="BP10" i="4" s="1"/>
  <c r="BO8" i="4"/>
  <c r="BL8" i="4"/>
  <c r="BN8" i="4"/>
  <c r="BI8" i="4"/>
  <c r="BM8" i="4"/>
  <c r="BO7" i="4"/>
  <c r="BL7" i="4"/>
  <c r="BN7" i="4"/>
  <c r="BI7" i="4"/>
  <c r="BM7" i="4"/>
  <c r="BO12" i="4"/>
  <c r="BL12" i="4"/>
  <c r="BN12" i="4"/>
  <c r="BI12" i="4"/>
  <c r="BM12" i="4"/>
  <c r="BO9" i="4"/>
  <c r="BL9" i="4"/>
  <c r="BN9" i="4"/>
  <c r="BI9" i="4"/>
  <c r="BM9" i="4"/>
  <c r="BO11" i="4"/>
  <c r="BL11" i="4"/>
  <c r="BN11" i="4"/>
  <c r="BI11" i="4"/>
  <c r="BM11" i="4"/>
  <c r="BP11" i="4" l="1"/>
  <c r="BP9" i="4"/>
  <c r="BP12" i="4"/>
  <c r="BP7" i="4"/>
  <c r="BP8" i="4"/>
  <c r="AO14" i="4"/>
  <c r="BH13" i="4"/>
  <c r="BO13" i="4" l="1"/>
  <c r="BL13" i="4"/>
  <c r="BN13" i="4"/>
  <c r="BI13" i="4"/>
  <c r="BM13" i="4"/>
  <c r="AO15" i="4"/>
  <c r="BH14" i="4"/>
  <c r="BO14" i="4" l="1"/>
  <c r="BL14" i="4"/>
  <c r="BN14" i="4"/>
  <c r="BI14" i="4"/>
  <c r="BM14" i="4"/>
  <c r="AO16" i="4"/>
  <c r="BH15" i="4"/>
  <c r="BP13" i="4"/>
  <c r="BO15" i="4" l="1"/>
  <c r="BL15" i="4"/>
  <c r="BN15" i="4"/>
  <c r="BI15" i="4"/>
  <c r="BM15" i="4"/>
  <c r="AO17" i="4"/>
  <c r="BH16" i="4"/>
  <c r="BP14" i="4"/>
  <c r="BO16" i="4" l="1"/>
  <c r="BL16" i="4"/>
  <c r="BN16" i="4"/>
  <c r="BI16" i="4"/>
  <c r="BM16" i="4"/>
  <c r="AO18" i="4"/>
  <c r="BH17" i="4"/>
  <c r="BP15" i="4"/>
  <c r="BO17" i="4" l="1"/>
  <c r="BL17" i="4"/>
  <c r="BN17" i="4"/>
  <c r="BI17" i="4"/>
  <c r="BM17" i="4"/>
  <c r="AO19" i="4"/>
  <c r="BH18" i="4"/>
  <c r="BP16" i="4"/>
  <c r="BO18" i="4" l="1"/>
  <c r="BL18" i="4"/>
  <c r="BN18" i="4"/>
  <c r="BI18" i="4"/>
  <c r="BM18" i="4"/>
  <c r="AO20" i="4"/>
  <c r="BH19" i="4"/>
  <c r="BP17" i="4"/>
  <c r="BO19" i="4" l="1"/>
  <c r="BL19" i="4"/>
  <c r="BN19" i="4"/>
  <c r="BI19" i="4"/>
  <c r="BM19" i="4"/>
  <c r="AO21" i="4"/>
  <c r="BH20" i="4"/>
  <c r="BP18" i="4"/>
  <c r="BO20" i="4" l="1"/>
  <c r="BL20" i="4"/>
  <c r="BN20" i="4"/>
  <c r="BI20" i="4"/>
  <c r="BM20" i="4"/>
  <c r="AO22" i="4"/>
  <c r="BH21" i="4"/>
  <c r="BP19" i="4"/>
  <c r="BO21" i="4" l="1"/>
  <c r="BL21" i="4"/>
  <c r="BN21" i="4"/>
  <c r="BI21" i="4"/>
  <c r="BM21" i="4"/>
  <c r="AO23" i="4"/>
  <c r="BH22" i="4"/>
  <c r="BP20" i="4"/>
  <c r="BO22" i="4" l="1"/>
  <c r="BL22" i="4"/>
  <c r="BN22" i="4"/>
  <c r="BI22" i="4"/>
  <c r="BM22" i="4"/>
  <c r="AO24" i="4"/>
  <c r="BH23" i="4"/>
  <c r="BN29" i="4"/>
  <c r="BN30" i="4"/>
  <c r="BN31" i="4"/>
  <c r="BN27" i="4"/>
  <c r="BN28" i="4"/>
  <c r="BN26" i="4"/>
  <c r="BO25" i="4"/>
  <c r="BO32" i="4"/>
  <c r="BO33" i="4"/>
  <c r="BO34" i="4"/>
  <c r="BO35" i="4"/>
  <c r="BO36" i="4"/>
  <c r="BO37" i="4"/>
  <c r="BO38" i="4"/>
  <c r="BO39" i="4"/>
  <c r="BO40" i="4"/>
  <c r="BO41" i="4"/>
  <c r="BO42" i="4"/>
  <c r="BO43" i="4"/>
  <c r="BO44" i="4"/>
  <c r="BO26" i="4"/>
  <c r="BO28" i="4"/>
  <c r="BO27" i="4"/>
  <c r="BO31" i="4"/>
  <c r="BO30" i="4"/>
  <c r="BO29" i="4"/>
  <c r="BP21" i="4"/>
  <c r="BO23" i="4" l="1"/>
  <c r="BL23" i="4"/>
  <c r="BN23" i="4"/>
  <c r="BI23" i="4"/>
  <c r="BM23" i="4"/>
  <c r="BH24" i="4"/>
  <c r="BN25" i="4"/>
  <c r="BN32" i="4"/>
  <c r="BN33" i="4"/>
  <c r="BN34" i="4"/>
  <c r="BN35" i="4"/>
  <c r="BN36" i="4"/>
  <c r="BN37" i="4"/>
  <c r="BN38" i="4"/>
  <c r="BN39" i="4"/>
  <c r="BN40" i="4"/>
  <c r="BN41" i="4"/>
  <c r="BN42" i="4"/>
  <c r="BN43" i="4"/>
  <c r="BN44" i="4"/>
  <c r="BL25" i="4"/>
  <c r="BL44" i="4"/>
  <c r="BL43" i="4"/>
  <c r="BL42" i="4"/>
  <c r="BL41" i="4"/>
  <c r="BL40" i="4"/>
  <c r="BL39" i="4"/>
  <c r="BL38" i="4"/>
  <c r="BL37" i="4"/>
  <c r="BL36" i="4"/>
  <c r="BL35" i="4"/>
  <c r="BL34" i="4"/>
  <c r="BL33" i="4"/>
  <c r="BL32" i="4"/>
  <c r="BM25" i="4"/>
  <c r="BM26" i="4"/>
  <c r="BM28" i="4"/>
  <c r="BM27" i="4"/>
  <c r="BM30" i="4"/>
  <c r="BM29" i="4"/>
  <c r="BM31" i="4"/>
  <c r="BM32" i="4"/>
  <c r="BM33" i="4"/>
  <c r="BM34" i="4"/>
  <c r="BM35" i="4"/>
  <c r="BM36" i="4"/>
  <c r="BM37" i="4"/>
  <c r="BM38" i="4"/>
  <c r="BM39" i="4"/>
  <c r="BM40" i="4"/>
  <c r="BM41" i="4"/>
  <c r="BM42" i="4"/>
  <c r="BM43" i="4"/>
  <c r="BM44" i="4"/>
  <c r="BL29" i="4"/>
  <c r="BL30" i="4"/>
  <c r="BL31" i="4"/>
  <c r="BL27" i="4"/>
  <c r="BL28" i="4"/>
  <c r="BL26" i="4"/>
  <c r="BP22" i="4"/>
  <c r="BO24" i="4" l="1"/>
  <c r="BL24" i="4"/>
  <c r="BN24" i="4"/>
  <c r="BI24" i="4"/>
  <c r="BM24" i="4"/>
  <c r="BP23" i="4"/>
  <c r="BP24" i="4" l="1"/>
  <c r="BJ8" i="4" l="1"/>
  <c r="BR8" i="4" s="1"/>
  <c r="BJ10" i="4"/>
  <c r="BR10" i="4" s="1"/>
  <c r="BJ5" i="4"/>
  <c r="BJ6" i="4"/>
  <c r="BR6" i="4" s="1"/>
  <c r="BJ7" i="4"/>
  <c r="BR7" i="4" s="1"/>
  <c r="BJ12" i="4"/>
  <c r="BR12" i="4" s="1"/>
  <c r="BJ9" i="4"/>
  <c r="BR9" i="4" s="1"/>
  <c r="BJ11" i="4"/>
  <c r="BR11" i="4" s="1"/>
  <c r="BJ13" i="4"/>
  <c r="BR13" i="4" s="1"/>
  <c r="BJ14" i="4"/>
  <c r="BR14" i="4" s="1"/>
  <c r="BJ15" i="4"/>
  <c r="BR15" i="4" s="1"/>
  <c r="BJ16" i="4"/>
  <c r="BR16" i="4" s="1"/>
  <c r="BJ17" i="4"/>
  <c r="BR17" i="4" s="1"/>
  <c r="BJ18" i="4"/>
  <c r="BR18" i="4" s="1"/>
  <c r="BJ19" i="4"/>
  <c r="BR19" i="4" s="1"/>
  <c r="BJ20" i="4"/>
  <c r="BR20" i="4" s="1"/>
  <c r="BJ21" i="4"/>
  <c r="BR21" i="4" s="1"/>
  <c r="BJ22" i="4"/>
  <c r="BR22" i="4" s="1"/>
  <c r="BJ23" i="4"/>
  <c r="BR23" i="4" s="1"/>
  <c r="BJ24" i="4"/>
  <c r="BR24" i="4" s="1"/>
  <c r="BR5" i="4" l="1"/>
  <c r="L5" i="4" a="1"/>
  <c r="L5" i="4" l="1"/>
  <c r="K5" i="4" s="1"/>
  <c r="K6" i="4" s="1"/>
  <c r="K7" i="4" s="1"/>
  <c r="K8" i="4" s="1"/>
  <c r="K9" i="4" s="1"/>
  <c r="K10" i="4" s="1"/>
  <c r="K11" i="4" s="1"/>
  <c r="K12" i="4" s="1"/>
  <c r="K13" i="4" s="1"/>
  <c r="K14" i="4" s="1"/>
  <c r="K15" i="4" s="1"/>
  <c r="K16" i="4" s="1"/>
  <c r="K17" i="4" s="1"/>
  <c r="K18" i="4" s="1"/>
  <c r="K19" i="4" s="1"/>
  <c r="K20" i="4" s="1"/>
  <c r="K21" i="4" s="1"/>
  <c r="K22" i="4" s="1"/>
  <c r="K23" i="4" s="1"/>
  <c r="K24" i="4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<sst xmlns="http://schemas.openxmlformats.org/spreadsheetml/2006/main" count="317" uniqueCount="141">
  <si>
    <t>NOMS</t>
  </si>
  <si>
    <t>PRENOMS</t>
  </si>
  <si>
    <t>RESTE A
REGLER</t>
  </si>
  <si>
    <t>MODE DE
PAIEMENT</t>
  </si>
  <si>
    <t>CARTE
MEMBRE</t>
  </si>
  <si>
    <t>CARTE
CONJOINT</t>
  </si>
  <si>
    <t>CARTE
MEMBRE
+
CONJOINT</t>
  </si>
  <si>
    <t>LICENCE
FFSB</t>
  </si>
  <si>
    <t>LICENCE
FSGT</t>
  </si>
  <si>
    <t>PACK
TENUES</t>
  </si>
  <si>
    <t>AUTRE</t>
  </si>
  <si>
    <t>MONTANT 
A
REGLER</t>
  </si>
  <si>
    <t>REGLER</t>
  </si>
  <si>
    <t>CERTIFICAT
MEDICAL</t>
  </si>
  <si>
    <t>VALIDITE</t>
  </si>
  <si>
    <t>ESPECES</t>
  </si>
  <si>
    <t>CHEQUE</t>
  </si>
  <si>
    <t>DATE DE 
NAISSANCE</t>
  </si>
  <si>
    <t>AGE</t>
  </si>
  <si>
    <t>IMMEUBLE</t>
  </si>
  <si>
    <t>ADRESSE</t>
  </si>
  <si>
    <t>CODE POSTAL / VILLE</t>
  </si>
  <si>
    <t>TELEPHONE</t>
  </si>
  <si>
    <t>COURRIEL</t>
  </si>
  <si>
    <t>06190 ROQUEBRUNE CAP-MARTIN</t>
  </si>
  <si>
    <t>NON</t>
  </si>
  <si>
    <t>06500 MENTON</t>
  </si>
  <si>
    <t>06340 LA TRINITE</t>
  </si>
  <si>
    <t>06240 BEAUSOLEIL</t>
  </si>
  <si>
    <t>06480 LA COLLE SUR LOUP</t>
  </si>
  <si>
    <t>98000 MONACO</t>
  </si>
  <si>
    <t>CIVILITE</t>
  </si>
  <si>
    <t>MONSIEUR</t>
  </si>
  <si>
    <t>MADAME</t>
  </si>
  <si>
    <t>NUMERO
LICENCE
FFSB</t>
  </si>
  <si>
    <t>NUMERO
LICENCE
FSGT</t>
  </si>
  <si>
    <t>COMMENTAIRES</t>
  </si>
  <si>
    <t>06000 NICE</t>
  </si>
  <si>
    <t>06310 BEAULIEU SUR MER</t>
  </si>
  <si>
    <t>18039 VINTIMILLE</t>
  </si>
  <si>
    <t>06320 LA TURBIE</t>
  </si>
  <si>
    <t>06700 SAINT LAURENT DU VAR</t>
  </si>
  <si>
    <t>REPONSE</t>
  </si>
  <si>
    <t>OUI</t>
  </si>
  <si>
    <t>PAIEMENT</t>
  </si>
  <si>
    <t>NumeroLigne</t>
  </si>
  <si>
    <t/>
  </si>
  <si>
    <t>0</t>
  </si>
  <si>
    <t>REPAS</t>
  </si>
  <si>
    <t>MISE</t>
  </si>
  <si>
    <t>JOUEURS</t>
  </si>
  <si>
    <t>ENFANTS</t>
  </si>
  <si>
    <t>TOTAL</t>
  </si>
  <si>
    <t>ADULTES</t>
  </si>
  <si>
    <t>REGLEMENT</t>
  </si>
  <si>
    <t>DÛ</t>
  </si>
  <si>
    <t>21 DECEMBRE 2023</t>
  </si>
  <si>
    <t>NBRE JOUEURS</t>
  </si>
  <si>
    <t>NBRE REPAS</t>
  </si>
  <si>
    <t>GALETTE DES ROIS</t>
  </si>
  <si>
    <t>PARTIE 1</t>
  </si>
  <si>
    <t>PARTIE 2</t>
  </si>
  <si>
    <t>PARTIE 3</t>
  </si>
  <si>
    <t>PARTIE 4</t>
  </si>
  <si>
    <t>RECAPITULATIF</t>
  </si>
  <si>
    <t>CLASSEMENT
 PROVISOIRE</t>
  </si>
  <si>
    <t>Présence</t>
  </si>
  <si>
    <t>TOTAL POINTS</t>
  </si>
  <si>
    <t>PARTIES
 GAGNEES</t>
  </si>
  <si>
    <t>DIFFERENCE</t>
  </si>
  <si>
    <t>CLASSEMENT</t>
  </si>
  <si>
    <t>1 ERE PARTIE</t>
  </si>
  <si>
    <t>2 EME PARTIE</t>
  </si>
  <si>
    <t>3 EME PARTIE</t>
  </si>
  <si>
    <t>4 EME PARTIE</t>
  </si>
  <si>
    <t>G</t>
  </si>
  <si>
    <t>P</t>
  </si>
  <si>
    <t>G/P</t>
  </si>
  <si>
    <t>PARTIES 
GAGNEES</t>
  </si>
  <si>
    <t>JEU N°</t>
  </si>
  <si>
    <t>EQUIPE 1</t>
  </si>
  <si>
    <t>SCORE</t>
  </si>
  <si>
    <t>EQUIPE 2</t>
  </si>
  <si>
    <t>Pour</t>
  </si>
  <si>
    <t>Contre</t>
  </si>
  <si>
    <t>equipe</t>
  </si>
  <si>
    <t>1ere partie</t>
  </si>
  <si>
    <t>C</t>
  </si>
  <si>
    <t>2 eme partie</t>
  </si>
  <si>
    <t>3 eme partie</t>
  </si>
  <si>
    <t>4 eme partie</t>
  </si>
  <si>
    <t>EQUIPE 3</t>
  </si>
  <si>
    <t>EQUIPE 4</t>
  </si>
  <si>
    <t>EQUIPE 5</t>
  </si>
  <si>
    <t>EQUIPE 6</t>
  </si>
  <si>
    <t>MARIGNANI MICHEL</t>
  </si>
  <si>
    <t>GOLAZ MARCEL</t>
  </si>
  <si>
    <t>SAVIGNI MARC</t>
  </si>
  <si>
    <t>EQUIPE 7</t>
  </si>
  <si>
    <t>EQUIPE 8</t>
  </si>
  <si>
    <t>EQUIPE 9</t>
  </si>
  <si>
    <t>EQUIPE 10</t>
  </si>
  <si>
    <t>TOTAL ENCAISSEMENT</t>
  </si>
  <si>
    <t>MOCELLIN PAMELA</t>
  </si>
  <si>
    <t>EQUIPES</t>
  </si>
  <si>
    <t>RESOLU BOIS ROULANT</t>
  </si>
  <si>
    <t>VINTIMILLE</t>
  </si>
  <si>
    <t>N° LICENCE</t>
  </si>
  <si>
    <t>VILLEFRANCHE SUR MER</t>
  </si>
  <si>
    <t>USCCA</t>
  </si>
  <si>
    <t>PEILLE</t>
  </si>
  <si>
    <t>VALLEE DE LA ROYA</t>
  </si>
  <si>
    <t>CARNOLES</t>
  </si>
  <si>
    <t>VENCE</t>
  </si>
  <si>
    <t>STADE NICOIS</t>
  </si>
  <si>
    <t>CAPITAINE</t>
  </si>
  <si>
    <t>TIRAGE</t>
  </si>
  <si>
    <t>CB VILLAGE</t>
  </si>
  <si>
    <t>MISES</t>
  </si>
  <si>
    <t>POINTS</t>
  </si>
  <si>
    <t>POULES</t>
  </si>
  <si>
    <t>equipes</t>
  </si>
  <si>
    <t>2e</t>
  </si>
  <si>
    <t>1e</t>
  </si>
  <si>
    <t>classement</t>
  </si>
  <si>
    <t>Q</t>
  </si>
  <si>
    <t>BARRAGES</t>
  </si>
  <si>
    <t>1 ERE PARTIE POULE</t>
  </si>
  <si>
    <t>2 EME PARTIE POULE</t>
  </si>
  <si>
    <t>QUART DE FINALE</t>
  </si>
  <si>
    <t>DEMI FINALE</t>
  </si>
  <si>
    <t>FINALE</t>
  </si>
  <si>
    <t>VAINQUEUR</t>
  </si>
  <si>
    <t xml:space="preserve">GAINS </t>
  </si>
  <si>
    <t>TOTAL  1ERE PARTIE</t>
  </si>
  <si>
    <t>TOTAL 2EME PARTIE</t>
  </si>
  <si>
    <t>TOTAL GAINS</t>
  </si>
  <si>
    <t>TOTAL BARRAGES</t>
  </si>
  <si>
    <t>TOTAL QUART</t>
  </si>
  <si>
    <t>TOTAL DEMI</t>
  </si>
  <si>
    <t>TOTAL FINALE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</si>
</sst>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7" formatCode="#,##0.00\ &quot;€&quot;;\-#,##0.0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[$-F400]h:mm:ss\ AM/PM"/>
    <numFmt numFmtId="165" formatCode="[$-F800]dddd\,\ mmmm\ dd\,\ yyyy"/>
    <numFmt numFmtId="166" formatCode="#,###&quot; ans&quot;"/>
    <numFmt numFmtId="167" formatCode="0#&quot; &quot;##&quot; &quot;##&quot; &quot;##&quot; &quot;##"/>
  </numFmts>
  <fonts count="50" x14ac:knownFonts="1">
    <font>
      <sz val="11"/>
      <color theme="1"/>
      <name val="Calibri"/>
      <family val="2"/>
      <scheme val="minor"/>
    </font>
    <font>
      <sz val="22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10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FFFF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indexed="8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0"/>
      <color theme="7" tint="-0.249977111117893"/>
      <name val="Calibri"/>
      <family val="2"/>
      <scheme val="minor"/>
    </font>
    <font>
      <b/>
      <sz val="8"/>
      <color rgb="FF7030A0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0"/>
      <color rgb="FF0070C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4"/>
      <color rgb="FFFF0000"/>
      <name val="Calibri"/>
      <family val="2"/>
      <scheme val="minor"/>
    </font>
    <font>
      <b/>
      <sz val="36"/>
      <color rgb="FF00206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theme="7" tint="-0.249977111117893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72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6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26"/>
      <color rgb="FFFFFF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</fills>
  <borders count="102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/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 style="hair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 style="hair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hair">
        <color auto="1"/>
      </left>
      <right/>
      <top style="medium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thick">
        <color auto="1"/>
      </bottom>
      <diagonal/>
    </border>
    <border>
      <left style="thin">
        <color auto="1"/>
      </left>
      <right/>
      <top/>
      <bottom style="thick">
        <color auto="1"/>
      </bottom>
      <diagonal/>
    </border>
    <border>
      <left/>
      <right style="thin">
        <color auto="1"/>
      </right>
      <top/>
      <bottom style="thick">
        <color auto="1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/>
      <diagonal/>
    </border>
    <border>
      <left style="double">
        <color auto="1"/>
      </left>
      <right/>
      <top style="dashDot">
        <color auto="1"/>
      </top>
      <bottom style="dashDot">
        <color auto="1"/>
      </bottom>
      <diagonal/>
    </border>
    <border>
      <left/>
      <right/>
      <top style="dashDot">
        <color auto="1"/>
      </top>
      <bottom style="dashDot">
        <color auto="1"/>
      </bottom>
      <diagonal/>
    </border>
    <border>
      <left style="thick">
        <color auto="1"/>
      </left>
      <right/>
      <top style="thick">
        <color auto="1"/>
      </top>
      <bottom style="dashDot">
        <color auto="1"/>
      </bottom>
      <diagonal/>
    </border>
    <border>
      <left/>
      <right/>
      <top style="thick">
        <color auto="1"/>
      </top>
      <bottom style="dashDot">
        <color auto="1"/>
      </bottom>
      <diagonal/>
    </border>
    <border>
      <left/>
      <right style="double">
        <color auto="1"/>
      </right>
      <top style="thick">
        <color auto="1"/>
      </top>
      <bottom style="dashDot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rgb="FFFF0000"/>
      </left>
      <right style="double">
        <color rgb="FFFF0000"/>
      </right>
      <top/>
      <bottom/>
      <diagonal/>
    </border>
    <border>
      <left style="thick">
        <color auto="1"/>
      </left>
      <right/>
      <top style="dashDot">
        <color auto="1"/>
      </top>
      <bottom style="dashDot">
        <color auto="1"/>
      </bottom>
      <diagonal/>
    </border>
    <border>
      <left/>
      <right style="double">
        <color auto="1"/>
      </right>
      <top style="dashDot">
        <color auto="1"/>
      </top>
      <bottom style="dashDot">
        <color auto="1"/>
      </bottom>
      <diagonal/>
    </border>
    <border>
      <left style="double">
        <color rgb="FFFF0000"/>
      </left>
      <right style="double">
        <color rgb="FFFF0000"/>
      </right>
      <top/>
      <bottom style="double">
        <color rgb="FFFF0000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double">
        <color indexed="64"/>
      </bottom>
      <diagonal/>
    </border>
    <border>
      <left style="thick">
        <color auto="1"/>
      </left>
      <right/>
      <top style="dashDot">
        <color auto="1"/>
      </top>
      <bottom style="dashDotDot">
        <color auto="1"/>
      </bottom>
      <diagonal/>
    </border>
    <border>
      <left/>
      <right/>
      <top style="dashDot">
        <color auto="1"/>
      </top>
      <bottom style="dashDotDot">
        <color auto="1"/>
      </bottom>
      <diagonal/>
    </border>
    <border>
      <left/>
      <right style="double">
        <color auto="1"/>
      </right>
      <top style="dashDot">
        <color auto="1"/>
      </top>
      <bottom style="dashDotDot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/>
      <right style="thick">
        <color auto="1"/>
      </right>
      <top style="medium">
        <color auto="1"/>
      </top>
      <bottom/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 style="thick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thick">
        <color auto="1"/>
      </bottom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 style="double">
        <color indexed="64"/>
      </left>
      <right style="double">
        <color rgb="FFFF0000"/>
      </right>
      <top style="double">
        <color indexed="64"/>
      </top>
      <bottom/>
      <diagonal/>
    </border>
    <border>
      <left style="double">
        <color indexed="64"/>
      </left>
      <right style="double">
        <color rgb="FFFF0000"/>
      </right>
      <top/>
      <bottom/>
      <diagonal/>
    </border>
    <border>
      <left style="double">
        <color indexed="64"/>
      </left>
      <right style="double">
        <color rgb="FFFF0000"/>
      </right>
      <top/>
      <bottom style="double">
        <color indexed="64"/>
      </bottom>
      <diagonal/>
    </border>
    <border>
      <left style="double">
        <color rgb="FFFF0000"/>
      </left>
      <right style="double">
        <color indexed="64"/>
      </right>
      <top style="double">
        <color indexed="64"/>
      </top>
      <bottom/>
      <diagonal/>
    </border>
    <border>
      <left style="double">
        <color rgb="FFFF0000"/>
      </left>
      <right style="double">
        <color indexed="64"/>
      </right>
      <top/>
      <bottom/>
      <diagonal/>
    </border>
    <border>
      <left style="double">
        <color rgb="FFFF0000"/>
      </left>
      <right style="double">
        <color indexed="64"/>
      </right>
      <top/>
      <bottom style="double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dashDot">
        <color indexed="64"/>
      </right>
      <top style="medium">
        <color indexed="64"/>
      </top>
      <bottom style="dashDot">
        <color indexed="64"/>
      </bottom>
      <diagonal/>
    </border>
    <border>
      <left style="dashDot">
        <color indexed="64"/>
      </left>
      <right style="medium">
        <color indexed="64"/>
      </right>
      <top style="medium">
        <color indexed="64"/>
      </top>
      <bottom style="dashDot">
        <color indexed="64"/>
      </bottom>
      <diagonal/>
    </border>
    <border>
      <left style="medium">
        <color indexed="64"/>
      </left>
      <right style="dashDot">
        <color indexed="64"/>
      </right>
      <top style="dashDot">
        <color indexed="64"/>
      </top>
      <bottom style="dashDot">
        <color indexed="64"/>
      </bottom>
      <diagonal/>
    </border>
    <border>
      <left style="dashDot">
        <color indexed="64"/>
      </left>
      <right style="medium">
        <color indexed="64"/>
      </right>
      <top style="dashDot">
        <color indexed="64"/>
      </top>
      <bottom style="dashDot">
        <color indexed="64"/>
      </bottom>
      <diagonal/>
    </border>
    <border>
      <left style="medium">
        <color indexed="64"/>
      </left>
      <right style="dashDot">
        <color indexed="64"/>
      </right>
      <top style="dashDot">
        <color indexed="64"/>
      </top>
      <bottom style="medium">
        <color indexed="64"/>
      </bottom>
      <diagonal/>
    </border>
    <border>
      <left style="dashDot">
        <color indexed="64"/>
      </left>
      <right style="medium">
        <color indexed="64"/>
      </right>
      <top style="dashDot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dashDot">
        <color indexed="64"/>
      </right>
      <top style="dashDot">
        <color indexed="64"/>
      </top>
      <bottom/>
      <diagonal/>
    </border>
    <border>
      <left style="dashDot">
        <color indexed="64"/>
      </left>
      <right style="medium">
        <color indexed="64"/>
      </right>
      <top style="dashDot">
        <color indexed="64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/>
      <top style="thick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ck">
        <color auto="1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ck">
        <color auto="1"/>
      </right>
      <top style="thin">
        <color theme="1"/>
      </top>
      <bottom style="thin">
        <color theme="1"/>
      </bottom>
      <diagonal/>
    </border>
    <border>
      <left style="thick">
        <color theme="1"/>
      </left>
      <right style="thin">
        <color theme="1"/>
      </right>
      <top style="thick">
        <color theme="1"/>
      </top>
      <bottom style="thin">
        <color theme="1"/>
      </bottom>
      <diagonal/>
    </border>
    <border>
      <left style="thin">
        <color theme="1"/>
      </left>
      <right/>
      <top style="thick">
        <color theme="1"/>
      </top>
      <bottom style="thin">
        <color theme="1"/>
      </bottom>
      <diagonal/>
    </border>
    <border>
      <left/>
      <right style="thick">
        <color auto="1"/>
      </right>
      <top style="thick">
        <color theme="1"/>
      </top>
      <bottom style="thin">
        <color theme="1"/>
      </bottom>
      <diagonal/>
    </border>
    <border>
      <left style="thick">
        <color theme="1"/>
      </left>
      <right style="thin">
        <color theme="1"/>
      </right>
      <top style="thin">
        <color theme="1"/>
      </top>
      <bottom style="thick">
        <color theme="1"/>
      </bottom>
      <diagonal/>
    </border>
    <border>
      <left style="thin">
        <color theme="1"/>
      </left>
      <right/>
      <top style="thin">
        <color theme="1"/>
      </top>
      <bottom style="thick">
        <color theme="1"/>
      </bottom>
      <diagonal/>
    </border>
    <border>
      <left/>
      <right style="thick">
        <color auto="1"/>
      </right>
      <top style="thin">
        <color theme="1"/>
      </top>
      <bottom style="thick">
        <color theme="1"/>
      </bottom>
      <diagonal/>
    </border>
    <border>
      <left style="thick">
        <color theme="1"/>
      </left>
      <right/>
      <top style="thick">
        <color theme="1"/>
      </top>
      <bottom/>
      <diagonal/>
    </border>
    <border>
      <left/>
      <right/>
      <top style="thick">
        <color theme="1"/>
      </top>
      <bottom/>
      <diagonal/>
    </border>
    <border>
      <left/>
      <right style="thick">
        <color auto="1"/>
      </right>
      <top style="thick">
        <color theme="1"/>
      </top>
      <bottom/>
      <diagonal/>
    </border>
    <border>
      <left style="thick">
        <color theme="1"/>
      </left>
      <right/>
      <top/>
      <bottom style="thick">
        <color theme="1"/>
      </bottom>
      <diagonal/>
    </border>
    <border>
      <left/>
      <right/>
      <top/>
      <bottom style="thick">
        <color theme="1"/>
      </bottom>
      <diagonal/>
    </border>
    <border>
      <left/>
      <right style="thick">
        <color auto="1"/>
      </right>
      <top/>
      <bottom style="thick">
        <color theme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267">
    <xf numFmtId="0" fontId="0" fillId="0" borderId="0" xfId="0"/>
    <xf numFmtId="0" fontId="0" fillId="2" borderId="0" xfId="0" applyFill="1"/>
    <xf numFmtId="22" fontId="1" fillId="2" borderId="0" xfId="0" applyNumberFormat="1" applyFont="1" applyFill="1" applyAlignment="1">
      <alignment vertical="center"/>
    </xf>
    <xf numFmtId="164" fontId="2" fillId="2" borderId="0" xfId="0" applyNumberFormat="1" applyFont="1" applyFill="1" applyAlignment="1">
      <alignment vertical="center"/>
    </xf>
    <xf numFmtId="164" fontId="0" fillId="2" borderId="0" xfId="0" applyNumberFormat="1" applyFill="1" applyProtection="1">
      <protection locked="0"/>
    </xf>
    <xf numFmtId="22" fontId="3" fillId="3" borderId="0" xfId="0" applyNumberFormat="1" applyFont="1" applyFill="1" applyAlignment="1">
      <alignment horizontal="center"/>
    </xf>
    <xf numFmtId="0" fontId="3" fillId="3" borderId="0" xfId="0" applyFont="1" applyFill="1" applyAlignment="1">
      <alignment horizontal="center"/>
    </xf>
    <xf numFmtId="165" fontId="0" fillId="2" borderId="0" xfId="0" applyNumberFormat="1" applyFill="1" applyProtection="1">
      <protection locked="0"/>
    </xf>
    <xf numFmtId="0" fontId="3" fillId="4" borderId="0" xfId="0" applyFont="1" applyFill="1" applyAlignment="1">
      <alignment horizontal="center" wrapText="1"/>
    </xf>
    <xf numFmtId="0" fontId="3" fillId="5" borderId="0" xfId="0" applyFont="1" applyFill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7" fontId="0" fillId="0" borderId="0" xfId="0" applyNumberFormat="1" applyAlignment="1">
      <alignment vertical="center"/>
    </xf>
    <xf numFmtId="0" fontId="6" fillId="0" borderId="0" xfId="2" applyFill="1" applyBorder="1"/>
    <xf numFmtId="0" fontId="0" fillId="0" borderId="0" xfId="0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44" fontId="0" fillId="0" borderId="0" xfId="1" applyFont="1" applyAlignment="1">
      <alignment horizontal="center" vertical="center"/>
    </xf>
    <xf numFmtId="8" fontId="0" fillId="0" borderId="0" xfId="1" applyNumberFormat="1" applyFont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0" fillId="0" borderId="0" xfId="1" applyNumberFormat="1" applyFont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7" fontId="0" fillId="0" borderId="0" xfId="1" applyNumberFormat="1" applyFont="1" applyAlignment="1">
      <alignment horizontal="center" vertical="center"/>
    </xf>
    <xf numFmtId="166" fontId="3" fillId="5" borderId="0" xfId="0" applyNumberFormat="1" applyFont="1" applyFill="1" applyAlignment="1">
      <alignment horizontal="center" wrapText="1"/>
    </xf>
    <xf numFmtId="166" fontId="0" fillId="0" borderId="0" xfId="0" applyNumberFormat="1"/>
    <xf numFmtId="0" fontId="0" fillId="0" borderId="0" xfId="0" applyAlignment="1">
      <alignment horizontal="center"/>
    </xf>
    <xf numFmtId="0" fontId="3" fillId="3" borderId="0" xfId="0" applyFont="1" applyFill="1" applyAlignment="1">
      <alignment horizontal="center" vertical="center"/>
    </xf>
    <xf numFmtId="0" fontId="0" fillId="3" borderId="0" xfId="0" applyFill="1"/>
    <xf numFmtId="0" fontId="8" fillId="3" borderId="0" xfId="0" applyFont="1" applyFill="1" applyAlignment="1">
      <alignment horizontal="center" vertical="center"/>
    </xf>
    <xf numFmtId="44" fontId="8" fillId="3" borderId="0" xfId="1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9" fillId="3" borderId="0" xfId="0" applyFont="1" applyFill="1"/>
    <xf numFmtId="0" fontId="10" fillId="3" borderId="0" xfId="0" applyFont="1" applyFill="1" applyAlignment="1">
      <alignment vertical="center"/>
    </xf>
    <xf numFmtId="0" fontId="9" fillId="3" borderId="0" xfId="0" applyFont="1" applyFill="1" applyAlignment="1">
      <alignment horizontal="center" vertical="center"/>
    </xf>
    <xf numFmtId="0" fontId="13" fillId="3" borderId="0" xfId="0" applyFont="1" applyFill="1" applyAlignment="1">
      <alignment horizontal="center" vertical="center"/>
    </xf>
    <xf numFmtId="0" fontId="0" fillId="6" borderId="0" xfId="0" applyFill="1"/>
    <xf numFmtId="0" fontId="23" fillId="6" borderId="7" xfId="0" applyFont="1" applyFill="1" applyBorder="1" applyAlignment="1">
      <alignment horizontal="center" vertical="center"/>
    </xf>
    <xf numFmtId="0" fontId="24" fillId="6" borderId="8" xfId="0" applyFont="1" applyFill="1" applyBorder="1" applyAlignment="1">
      <alignment horizontal="center" vertical="center"/>
    </xf>
    <xf numFmtId="0" fontId="23" fillId="6" borderId="5" xfId="0" applyFont="1" applyFill="1" applyBorder="1" applyAlignment="1">
      <alignment horizontal="center" vertical="center"/>
    </xf>
    <xf numFmtId="0" fontId="26" fillId="6" borderId="0" xfId="0" applyFont="1" applyFill="1" applyAlignment="1">
      <alignment vertical="center"/>
    </xf>
    <xf numFmtId="0" fontId="23" fillId="6" borderId="15" xfId="0" applyFont="1" applyFill="1" applyBorder="1" applyAlignment="1">
      <alignment horizontal="center" vertical="center"/>
    </xf>
    <xf numFmtId="0" fontId="24" fillId="6" borderId="16" xfId="0" applyFont="1" applyFill="1" applyBorder="1" applyAlignment="1">
      <alignment horizontal="center" vertical="center"/>
    </xf>
    <xf numFmtId="0" fontId="23" fillId="6" borderId="17" xfId="0" applyFont="1" applyFill="1" applyBorder="1" applyAlignment="1">
      <alignment horizontal="center" vertical="center"/>
    </xf>
    <xf numFmtId="0" fontId="24" fillId="6" borderId="18" xfId="0" applyFont="1" applyFill="1" applyBorder="1" applyAlignment="1">
      <alignment horizontal="center" vertical="center"/>
    </xf>
    <xf numFmtId="0" fontId="23" fillId="6" borderId="19" xfId="0" applyFont="1" applyFill="1" applyBorder="1" applyAlignment="1">
      <alignment horizontal="center" vertical="center"/>
    </xf>
    <xf numFmtId="0" fontId="24" fillId="6" borderId="20" xfId="0" applyFont="1" applyFill="1" applyBorder="1" applyAlignment="1">
      <alignment horizontal="center" vertical="center"/>
    </xf>
    <xf numFmtId="0" fontId="23" fillId="0" borderId="22" xfId="0" applyFont="1" applyBorder="1" applyAlignment="1">
      <alignment horizontal="center" vertical="center"/>
    </xf>
    <xf numFmtId="0" fontId="24" fillId="0" borderId="23" xfId="0" applyFont="1" applyBorder="1" applyAlignment="1">
      <alignment horizontal="center" vertical="center"/>
    </xf>
    <xf numFmtId="0" fontId="25" fillId="6" borderId="26" xfId="0" applyFont="1" applyFill="1" applyBorder="1" applyAlignment="1" applyProtection="1">
      <alignment horizontal="left" vertical="center"/>
      <protection locked="0"/>
    </xf>
    <xf numFmtId="0" fontId="0" fillId="10" borderId="27" xfId="0" applyFill="1" applyBorder="1" applyAlignment="1">
      <alignment horizontal="left"/>
    </xf>
    <xf numFmtId="0" fontId="29" fillId="10" borderId="28" xfId="0" applyFont="1" applyFill="1" applyBorder="1" applyAlignment="1">
      <alignment horizontal="center" vertical="center"/>
    </xf>
    <xf numFmtId="0" fontId="0" fillId="10" borderId="28" xfId="0" applyFill="1" applyBorder="1" applyAlignment="1">
      <alignment horizontal="center" vertical="center"/>
    </xf>
    <xf numFmtId="0" fontId="29" fillId="9" borderId="29" xfId="0" applyFont="1" applyFill="1" applyBorder="1" applyAlignment="1">
      <alignment horizontal="center" vertical="center"/>
    </xf>
    <xf numFmtId="0" fontId="12" fillId="9" borderId="30" xfId="0" applyFont="1" applyFill="1" applyBorder="1" applyAlignment="1">
      <alignment horizontal="center" vertical="center"/>
    </xf>
    <xf numFmtId="0" fontId="30" fillId="9" borderId="30" xfId="0" applyFont="1" applyFill="1" applyBorder="1" applyAlignment="1">
      <alignment horizontal="center" vertical="center"/>
    </xf>
    <xf numFmtId="0" fontId="31" fillId="9" borderId="31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32" fillId="0" borderId="0" xfId="0" applyFont="1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0" fillId="0" borderId="32" xfId="0" applyBorder="1"/>
    <xf numFmtId="0" fontId="25" fillId="6" borderId="33" xfId="0" applyFont="1" applyFill="1" applyBorder="1" applyAlignment="1" applyProtection="1">
      <alignment horizontal="left" vertical="center"/>
      <protection locked="0"/>
    </xf>
    <xf numFmtId="0" fontId="0" fillId="11" borderId="27" xfId="0" applyFill="1" applyBorder="1" applyAlignment="1">
      <alignment horizontal="left"/>
    </xf>
    <xf numFmtId="0" fontId="29" fillId="0" borderId="28" xfId="0" applyFont="1" applyBorder="1" applyAlignment="1">
      <alignment horizontal="center" vertical="center"/>
    </xf>
    <xf numFmtId="0" fontId="0" fillId="11" borderId="28" xfId="0" applyFill="1" applyBorder="1" applyAlignment="1">
      <alignment horizontal="center" vertical="center"/>
    </xf>
    <xf numFmtId="0" fontId="29" fillId="11" borderId="28" xfId="0" applyFont="1" applyFill="1" applyBorder="1" applyAlignment="1">
      <alignment horizontal="center" vertical="center"/>
    </xf>
    <xf numFmtId="0" fontId="29" fillId="11" borderId="34" xfId="0" applyFont="1" applyFill="1" applyBorder="1" applyAlignment="1">
      <alignment horizontal="center" vertical="center"/>
    </xf>
    <xf numFmtId="0" fontId="12" fillId="11" borderId="28" xfId="0" applyFont="1" applyFill="1" applyBorder="1" applyAlignment="1">
      <alignment horizontal="center" vertical="center"/>
    </xf>
    <xf numFmtId="0" fontId="30" fillId="11" borderId="28" xfId="0" applyFont="1" applyFill="1" applyBorder="1" applyAlignment="1">
      <alignment horizontal="center" vertical="center"/>
    </xf>
    <xf numFmtId="0" fontId="31" fillId="11" borderId="35" xfId="0" applyFont="1" applyFill="1" applyBorder="1" applyAlignment="1">
      <alignment horizontal="center" vertical="center"/>
    </xf>
    <xf numFmtId="0" fontId="0" fillId="0" borderId="9" xfId="0" applyBorder="1"/>
    <xf numFmtId="0" fontId="29" fillId="9" borderId="34" xfId="0" applyFont="1" applyFill="1" applyBorder="1" applyAlignment="1">
      <alignment horizontal="center" vertical="center"/>
    </xf>
    <xf numFmtId="0" fontId="12" fillId="9" borderId="28" xfId="0" applyFont="1" applyFill="1" applyBorder="1" applyAlignment="1">
      <alignment horizontal="center" vertical="center"/>
    </xf>
    <xf numFmtId="0" fontId="30" fillId="9" borderId="28" xfId="0" applyFont="1" applyFill="1" applyBorder="1" applyAlignment="1">
      <alignment horizontal="center" vertical="center"/>
    </xf>
    <xf numFmtId="0" fontId="31" fillId="9" borderId="35" xfId="0" applyFont="1" applyFill="1" applyBorder="1" applyAlignment="1">
      <alignment horizontal="center" vertical="center"/>
    </xf>
    <xf numFmtId="0" fontId="25" fillId="6" borderId="36" xfId="0" applyFont="1" applyFill="1" applyBorder="1" applyAlignment="1" applyProtection="1">
      <alignment horizontal="left" vertical="center"/>
      <protection locked="0"/>
    </xf>
    <xf numFmtId="0" fontId="0" fillId="0" borderId="37" xfId="0" applyBorder="1"/>
    <xf numFmtId="0" fontId="29" fillId="11" borderId="39" xfId="0" applyFont="1" applyFill="1" applyBorder="1" applyAlignment="1">
      <alignment horizontal="center" vertical="center"/>
    </xf>
    <xf numFmtId="0" fontId="12" fillId="11" borderId="40" xfId="0" applyFont="1" applyFill="1" applyBorder="1" applyAlignment="1">
      <alignment horizontal="center" vertical="center"/>
    </xf>
    <xf numFmtId="0" fontId="30" fillId="11" borderId="40" xfId="0" applyFont="1" applyFill="1" applyBorder="1" applyAlignment="1">
      <alignment horizontal="center" vertical="center"/>
    </xf>
    <xf numFmtId="0" fontId="31" fillId="11" borderId="41" xfId="0" applyFont="1" applyFill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12" borderId="62" xfId="0" applyFill="1" applyBorder="1" applyAlignment="1">
      <alignment horizontal="center" vertical="center"/>
    </xf>
    <xf numFmtId="0" fontId="33" fillId="3" borderId="63" xfId="0" applyFont="1" applyFill="1" applyBorder="1" applyAlignment="1">
      <alignment horizontal="center" vertical="center"/>
    </xf>
    <xf numFmtId="0" fontId="3" fillId="3" borderId="63" xfId="0" applyFont="1" applyFill="1" applyBorder="1" applyAlignment="1">
      <alignment horizontal="center" vertical="center"/>
    </xf>
    <xf numFmtId="0" fontId="7" fillId="3" borderId="63" xfId="0" applyFont="1" applyFill="1" applyBorder="1" applyAlignment="1">
      <alignment horizontal="center" vertical="center"/>
    </xf>
    <xf numFmtId="0" fontId="7" fillId="3" borderId="64" xfId="0" applyFont="1" applyFill="1" applyBorder="1" applyAlignment="1">
      <alignment horizontal="center" vertical="center"/>
    </xf>
    <xf numFmtId="0" fontId="0" fillId="12" borderId="65" xfId="0" applyFill="1" applyBorder="1" applyAlignment="1">
      <alignment horizontal="center" vertical="center"/>
    </xf>
    <xf numFmtId="44" fontId="0" fillId="0" borderId="0" xfId="1" applyFont="1" applyBorder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44" fontId="35" fillId="3" borderId="0" xfId="1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3" fillId="4" borderId="0" xfId="0" applyFont="1" applyFill="1"/>
    <xf numFmtId="0" fontId="38" fillId="6" borderId="0" xfId="0" applyFont="1" applyFill="1" applyAlignment="1">
      <alignment horizontal="center" vertical="center"/>
    </xf>
    <xf numFmtId="0" fontId="37" fillId="6" borderId="0" xfId="0" applyFont="1" applyFill="1" applyAlignment="1">
      <alignment horizontal="center" vertical="center"/>
    </xf>
    <xf numFmtId="0" fontId="37" fillId="6" borderId="0" xfId="0" applyFont="1" applyFill="1" applyAlignment="1">
      <alignment vertical="center"/>
    </xf>
    <xf numFmtId="0" fontId="0" fillId="0" borderId="32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37" xfId="0" applyBorder="1" applyAlignment="1">
      <alignment horizontal="center"/>
    </xf>
    <xf numFmtId="0" fontId="8" fillId="3" borderId="0" xfId="0" applyFont="1" applyFill="1"/>
    <xf numFmtId="0" fontId="14" fillId="3" borderId="0" xfId="0" applyFont="1" applyFill="1" applyAlignment="1">
      <alignment horizontal="center" vertical="center"/>
    </xf>
    <xf numFmtId="0" fontId="40" fillId="0" borderId="0" xfId="0" applyFont="1"/>
    <xf numFmtId="44" fontId="36" fillId="4" borderId="0" xfId="0" applyNumberFormat="1" applyFont="1" applyFill="1" applyAlignment="1">
      <alignment vertical="center" shrinkToFit="1"/>
    </xf>
    <xf numFmtId="0" fontId="0" fillId="0" borderId="0" xfId="0" applyProtection="1">
      <protection locked="0"/>
    </xf>
    <xf numFmtId="44" fontId="0" fillId="0" borderId="0" xfId="1" applyFont="1" applyAlignment="1" applyProtection="1">
      <alignment horizontal="center" vertical="center"/>
      <protection locked="0"/>
    </xf>
    <xf numFmtId="44" fontId="0" fillId="0" borderId="0" xfId="1" applyFont="1" applyBorder="1" applyAlignment="1" applyProtection="1">
      <alignment horizontal="center" vertical="center"/>
      <protection locked="0"/>
    </xf>
    <xf numFmtId="0" fontId="22" fillId="3" borderId="0" xfId="0" applyFont="1" applyFill="1" applyAlignment="1">
      <alignment horizontal="center" vertical="center"/>
    </xf>
    <xf numFmtId="0" fontId="26" fillId="10" borderId="69" xfId="0" applyFont="1" applyFill="1" applyBorder="1" applyAlignment="1">
      <alignment horizontal="center" vertical="center"/>
    </xf>
    <xf numFmtId="0" fontId="26" fillId="11" borderId="69" xfId="0" applyFont="1" applyFill="1" applyBorder="1" applyAlignment="1">
      <alignment horizontal="center" vertical="center"/>
    </xf>
    <xf numFmtId="0" fontId="26" fillId="3" borderId="5" xfId="0" applyFont="1" applyFill="1" applyBorder="1" applyAlignment="1">
      <alignment vertical="center"/>
    </xf>
    <xf numFmtId="0" fontId="0" fillId="3" borderId="5" xfId="0" applyFill="1" applyBorder="1"/>
    <xf numFmtId="0" fontId="33" fillId="10" borderId="70" xfId="0" applyFont="1" applyFill="1" applyBorder="1"/>
    <xf numFmtId="0" fontId="33" fillId="10" borderId="71" xfId="0" applyFont="1" applyFill="1" applyBorder="1"/>
    <xf numFmtId="0" fontId="33" fillId="10" borderId="72" xfId="0" applyFont="1" applyFill="1" applyBorder="1"/>
    <xf numFmtId="0" fontId="33" fillId="10" borderId="73" xfId="0" applyFont="1" applyFill="1" applyBorder="1"/>
    <xf numFmtId="0" fontId="33" fillId="10" borderId="74" xfId="0" applyFont="1" applyFill="1" applyBorder="1"/>
    <xf numFmtId="0" fontId="33" fillId="10" borderId="75" xfId="0" applyFont="1" applyFill="1" applyBorder="1"/>
    <xf numFmtId="0" fontId="33" fillId="0" borderId="70" xfId="0" applyFont="1" applyBorder="1"/>
    <xf numFmtId="0" fontId="33" fillId="0" borderId="71" xfId="0" applyFont="1" applyBorder="1"/>
    <xf numFmtId="0" fontId="33" fillId="0" borderId="72" xfId="0" applyFont="1" applyBorder="1"/>
    <xf numFmtId="0" fontId="33" fillId="0" borderId="73" xfId="0" applyFont="1" applyBorder="1"/>
    <xf numFmtId="0" fontId="33" fillId="0" borderId="74" xfId="0" applyFont="1" applyBorder="1"/>
    <xf numFmtId="0" fontId="33" fillId="0" borderId="75" xfId="0" applyFont="1" applyBorder="1"/>
    <xf numFmtId="0" fontId="33" fillId="0" borderId="77" xfId="0" applyFont="1" applyBorder="1"/>
    <xf numFmtId="0" fontId="33" fillId="0" borderId="78" xfId="0" applyFont="1" applyBorder="1"/>
    <xf numFmtId="0" fontId="41" fillId="3" borderId="0" xfId="0" applyFont="1" applyFill="1" applyAlignment="1">
      <alignment horizontal="center" vertical="center"/>
    </xf>
    <xf numFmtId="0" fontId="39" fillId="3" borderId="0" xfId="0" applyFont="1" applyFill="1" applyAlignment="1">
      <alignment horizontal="center" vertical="center"/>
    </xf>
    <xf numFmtId="0" fontId="39" fillId="3" borderId="68" xfId="0" applyFont="1" applyFill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18" fillId="0" borderId="2" xfId="0" applyFont="1" applyBorder="1" applyAlignment="1">
      <alignment horizontal="center" vertical="center"/>
    </xf>
    <xf numFmtId="0" fontId="18" fillId="0" borderId="9" xfId="0" applyFont="1" applyBorder="1" applyAlignment="1">
      <alignment horizontal="center" vertical="center"/>
    </xf>
    <xf numFmtId="0" fontId="18" fillId="0" borderId="21" xfId="0" applyFont="1" applyBorder="1" applyAlignment="1">
      <alignment horizontal="center" vertical="center"/>
    </xf>
    <xf numFmtId="0" fontId="19" fillId="0" borderId="2" xfId="0" applyFont="1" applyBorder="1" applyAlignment="1">
      <alignment horizontal="center" vertical="center"/>
    </xf>
    <xf numFmtId="0" fontId="19" fillId="0" borderId="9" xfId="0" applyFont="1" applyBorder="1" applyAlignment="1">
      <alignment horizontal="center" vertical="center"/>
    </xf>
    <xf numFmtId="0" fontId="19" fillId="0" borderId="21" xfId="0" applyFont="1" applyBorder="1" applyAlignment="1">
      <alignment horizontal="center" vertical="center"/>
    </xf>
    <xf numFmtId="0" fontId="20" fillId="0" borderId="3" xfId="0" applyFont="1" applyBorder="1" applyAlignment="1">
      <alignment horizontal="center" vertical="center"/>
    </xf>
    <xf numFmtId="0" fontId="20" fillId="0" borderId="4" xfId="0" applyFont="1" applyBorder="1" applyAlignment="1">
      <alignment horizontal="center" vertical="center"/>
    </xf>
    <xf numFmtId="0" fontId="20" fillId="0" borderId="10" xfId="0" applyFont="1" applyBorder="1" applyAlignment="1">
      <alignment horizontal="center" vertical="center"/>
    </xf>
    <xf numFmtId="0" fontId="20" fillId="0" borderId="11" xfId="0" applyFont="1" applyBorder="1" applyAlignment="1">
      <alignment horizontal="center" vertical="center"/>
    </xf>
    <xf numFmtId="0" fontId="20" fillId="0" borderId="24" xfId="0" applyFont="1" applyBorder="1" applyAlignment="1">
      <alignment horizontal="center" vertical="center"/>
    </xf>
    <xf numFmtId="0" fontId="20" fillId="0" borderId="25" xfId="0" applyFont="1" applyBorder="1" applyAlignment="1">
      <alignment horizontal="center" vertical="center"/>
    </xf>
    <xf numFmtId="0" fontId="15" fillId="0" borderId="44" xfId="0" applyFont="1" applyBorder="1" applyAlignment="1">
      <alignment horizontal="center" vertical="center"/>
    </xf>
    <xf numFmtId="0" fontId="15" fillId="0" borderId="45" xfId="0" applyFont="1" applyBorder="1" applyAlignment="1">
      <alignment horizontal="center" vertical="center"/>
    </xf>
    <xf numFmtId="0" fontId="15" fillId="0" borderId="46" xfId="0" applyFont="1" applyBorder="1" applyAlignment="1">
      <alignment horizontal="center" vertical="center"/>
    </xf>
    <xf numFmtId="0" fontId="15" fillId="7" borderId="52" xfId="0" applyFont="1" applyFill="1" applyBorder="1" applyAlignment="1">
      <alignment horizontal="center" vertical="center" wrapText="1"/>
    </xf>
    <xf numFmtId="0" fontId="15" fillId="7" borderId="53" xfId="0" applyFont="1" applyFill="1" applyBorder="1" applyAlignment="1">
      <alignment horizontal="center" vertical="center" wrapText="1"/>
    </xf>
    <xf numFmtId="0" fontId="15" fillId="7" borderId="54" xfId="0" applyFont="1" applyFill="1" applyBorder="1" applyAlignment="1">
      <alignment horizontal="center" vertical="center" wrapText="1"/>
    </xf>
    <xf numFmtId="0" fontId="15" fillId="0" borderId="44" xfId="0" applyFont="1" applyBorder="1" applyAlignment="1">
      <alignment horizontal="center" vertical="center" textRotation="87"/>
    </xf>
    <xf numFmtId="0" fontId="15" fillId="0" borderId="45" xfId="0" applyFont="1" applyBorder="1" applyAlignment="1">
      <alignment horizontal="center" vertical="center" textRotation="87"/>
    </xf>
    <xf numFmtId="0" fontId="15" fillId="0" borderId="46" xfId="0" applyFont="1" applyBorder="1" applyAlignment="1">
      <alignment horizontal="center" vertical="center" textRotation="87"/>
    </xf>
    <xf numFmtId="0" fontId="16" fillId="0" borderId="3" xfId="0" applyFont="1" applyBorder="1" applyAlignment="1">
      <alignment horizontal="center" vertical="center"/>
    </xf>
    <xf numFmtId="0" fontId="16" fillId="0" borderId="49" xfId="0" applyFont="1" applyBorder="1" applyAlignment="1">
      <alignment horizontal="center" vertical="center"/>
    </xf>
    <xf numFmtId="0" fontId="16" fillId="0" borderId="50" xfId="0" applyFont="1" applyBorder="1" applyAlignment="1">
      <alignment horizontal="center" vertical="center"/>
    </xf>
    <xf numFmtId="0" fontId="16" fillId="0" borderId="51" xfId="0" applyFont="1" applyBorder="1" applyAlignment="1">
      <alignment horizontal="center" vertical="center"/>
    </xf>
    <xf numFmtId="0" fontId="17" fillId="0" borderId="47" xfId="0" applyFont="1" applyBorder="1" applyAlignment="1">
      <alignment horizontal="center" vertical="center" wrapText="1"/>
    </xf>
    <xf numFmtId="0" fontId="17" fillId="0" borderId="48" xfId="0" applyFont="1" applyBorder="1" applyAlignment="1">
      <alignment horizontal="center" vertical="center" wrapText="1"/>
    </xf>
    <xf numFmtId="0" fontId="17" fillId="0" borderId="19" xfId="0" applyFont="1" applyBorder="1" applyAlignment="1">
      <alignment horizontal="center" vertical="center" wrapText="1"/>
    </xf>
    <xf numFmtId="0" fontId="15" fillId="6" borderId="6" xfId="0" applyFont="1" applyFill="1" applyBorder="1" applyAlignment="1">
      <alignment horizontal="center" vertical="center"/>
    </xf>
    <xf numFmtId="0" fontId="15" fillId="6" borderId="14" xfId="0" applyFont="1" applyFill="1" applyBorder="1" applyAlignment="1">
      <alignment horizontal="center" vertical="center"/>
    </xf>
    <xf numFmtId="0" fontId="28" fillId="9" borderId="56" xfId="0" applyFont="1" applyFill="1" applyBorder="1" applyAlignment="1" applyProtection="1">
      <alignment horizontal="center" vertical="center"/>
      <protection locked="0"/>
    </xf>
    <xf numFmtId="0" fontId="28" fillId="9" borderId="57" xfId="0" applyFont="1" applyFill="1" applyBorder="1" applyAlignment="1" applyProtection="1">
      <alignment horizontal="center" vertical="center"/>
      <protection locked="0"/>
    </xf>
    <xf numFmtId="0" fontId="28" fillId="9" borderId="58" xfId="0" applyFont="1" applyFill="1" applyBorder="1" applyAlignment="1" applyProtection="1">
      <alignment horizontal="center" vertical="center"/>
      <protection locked="0"/>
    </xf>
    <xf numFmtId="0" fontId="37" fillId="6" borderId="38" xfId="0" applyFont="1" applyFill="1" applyBorder="1" applyAlignment="1">
      <alignment horizontal="center" vertical="center"/>
    </xf>
    <xf numFmtId="0" fontId="27" fillId="8" borderId="26" xfId="0" applyFont="1" applyFill="1" applyBorder="1" applyAlignment="1" applyProtection="1">
      <alignment horizontal="center" vertical="center"/>
      <protection locked="0"/>
    </xf>
    <xf numFmtId="0" fontId="27" fillId="8" borderId="33" xfId="0" applyFont="1" applyFill="1" applyBorder="1" applyAlignment="1" applyProtection="1">
      <alignment horizontal="center" vertical="center"/>
      <protection locked="0"/>
    </xf>
    <xf numFmtId="0" fontId="27" fillId="8" borderId="36" xfId="0" applyFont="1" applyFill="1" applyBorder="1" applyAlignment="1" applyProtection="1">
      <alignment horizontal="center" vertical="center"/>
      <protection locked="0"/>
    </xf>
    <xf numFmtId="0" fontId="28" fillId="9" borderId="59" xfId="0" applyFont="1" applyFill="1" applyBorder="1" applyAlignment="1" applyProtection="1">
      <alignment horizontal="center" vertical="center"/>
      <protection locked="0"/>
    </xf>
    <xf numFmtId="0" fontId="28" fillId="9" borderId="60" xfId="0" applyFont="1" applyFill="1" applyBorder="1" applyAlignment="1" applyProtection="1">
      <alignment horizontal="center" vertical="center"/>
      <protection locked="0"/>
    </xf>
    <xf numFmtId="0" fontId="28" fillId="9" borderId="61" xfId="0" applyFont="1" applyFill="1" applyBorder="1" applyAlignment="1" applyProtection="1">
      <alignment horizontal="center" vertical="center"/>
      <protection locked="0"/>
    </xf>
    <xf numFmtId="0" fontId="36" fillId="3" borderId="66" xfId="0" applyFont="1" applyFill="1" applyBorder="1" applyAlignment="1">
      <alignment horizontal="center" vertical="center"/>
    </xf>
    <xf numFmtId="0" fontId="36" fillId="3" borderId="67" xfId="0" applyFont="1" applyFill="1" applyBorder="1" applyAlignment="1">
      <alignment horizontal="center" vertical="center"/>
    </xf>
    <xf numFmtId="0" fontId="22" fillId="3" borderId="12" xfId="0" applyFont="1" applyFill="1" applyBorder="1" applyAlignment="1">
      <alignment horizontal="center" vertical="center"/>
    </xf>
    <xf numFmtId="0" fontId="22" fillId="3" borderId="0" xfId="0" applyFont="1" applyFill="1" applyAlignment="1">
      <alignment horizontal="center" vertical="center"/>
    </xf>
    <xf numFmtId="0" fontId="22" fillId="3" borderId="13" xfId="0" applyFont="1" applyFill="1" applyBorder="1" applyAlignment="1">
      <alignment horizontal="center" vertical="center"/>
    </xf>
    <xf numFmtId="0" fontId="22" fillId="3" borderId="42" xfId="0" applyFont="1" applyFill="1" applyBorder="1" applyAlignment="1">
      <alignment horizontal="center" vertical="center"/>
    </xf>
    <xf numFmtId="0" fontId="22" fillId="3" borderId="1" xfId="0" applyFont="1" applyFill="1" applyBorder="1" applyAlignment="1">
      <alignment horizontal="center" vertical="center"/>
    </xf>
    <xf numFmtId="0" fontId="22" fillId="3" borderId="43" xfId="0" applyFont="1" applyFill="1" applyBorder="1" applyAlignment="1">
      <alignment horizontal="center" vertical="center"/>
    </xf>
    <xf numFmtId="0" fontId="15" fillId="6" borderId="7" xfId="0" applyFont="1" applyFill="1" applyBorder="1" applyAlignment="1">
      <alignment horizontal="center" vertical="center"/>
    </xf>
    <xf numFmtId="0" fontId="15" fillId="6" borderId="55" xfId="0" applyFont="1" applyFill="1" applyBorder="1" applyAlignment="1">
      <alignment horizontal="center" vertical="center"/>
    </xf>
    <xf numFmtId="0" fontId="17" fillId="6" borderId="47" xfId="0" applyFont="1" applyFill="1" applyBorder="1" applyAlignment="1">
      <alignment horizontal="center" vertical="center" wrapText="1"/>
    </xf>
    <xf numFmtId="0" fontId="17" fillId="6" borderId="19" xfId="0" applyFont="1" applyFill="1" applyBorder="1" applyAlignment="1">
      <alignment horizontal="center" vertical="center" wrapText="1"/>
    </xf>
    <xf numFmtId="0" fontId="18" fillId="6" borderId="52" xfId="0" applyFont="1" applyFill="1" applyBorder="1" applyAlignment="1">
      <alignment horizontal="center" vertical="center"/>
    </xf>
    <xf numFmtId="0" fontId="18" fillId="6" borderId="54" xfId="0" applyFont="1" applyFill="1" applyBorder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11" fillId="3" borderId="0" xfId="0" applyFont="1" applyFill="1" applyAlignment="1">
      <alignment horizontal="right" vertical="center"/>
    </xf>
    <xf numFmtId="0" fontId="10" fillId="3" borderId="0" xfId="0" applyFont="1" applyFill="1" applyAlignment="1">
      <alignment horizontal="center" vertical="center"/>
    </xf>
    <xf numFmtId="0" fontId="21" fillId="3" borderId="0" xfId="0" applyFont="1" applyFill="1" applyAlignment="1">
      <alignment horizontal="center" vertical="center"/>
    </xf>
    <xf numFmtId="0" fontId="42" fillId="3" borderId="66" xfId="0" applyFont="1" applyFill="1" applyBorder="1" applyAlignment="1">
      <alignment horizontal="center" vertical="center" textRotation="90"/>
    </xf>
    <xf numFmtId="0" fontId="42" fillId="3" borderId="76" xfId="0" applyFont="1" applyFill="1" applyBorder="1" applyAlignment="1">
      <alignment horizontal="center" vertical="center" textRotation="90"/>
    </xf>
    <xf numFmtId="0" fontId="42" fillId="3" borderId="67" xfId="0" applyFont="1" applyFill="1" applyBorder="1" applyAlignment="1">
      <alignment horizontal="center" vertical="center" textRotation="90"/>
    </xf>
    <xf numFmtId="0" fontId="43" fillId="14" borderId="84" xfId="0" applyFont="1" applyFill="1" applyBorder="1" applyAlignment="1">
      <alignment horizontal="left" vertical="center"/>
    </xf>
    <xf numFmtId="0" fontId="43" fillId="14" borderId="85" xfId="0" applyFont="1" applyFill="1" applyBorder="1" applyAlignment="1">
      <alignment horizontal="left" vertical="center"/>
    </xf>
    <xf numFmtId="0" fontId="0" fillId="0" borderId="0" xfId="0" applyFill="1"/>
    <xf numFmtId="0" fontId="46" fillId="0" borderId="86" xfId="0" applyFont="1" applyFill="1" applyBorder="1" applyAlignment="1">
      <alignment horizontal="center" vertical="center"/>
    </xf>
    <xf numFmtId="0" fontId="37" fillId="0" borderId="86" xfId="0" applyFont="1" applyFill="1" applyBorder="1"/>
    <xf numFmtId="0" fontId="47" fillId="3" borderId="26" xfId="0" applyFont="1" applyFill="1" applyBorder="1" applyAlignment="1">
      <alignment horizontal="center" vertical="center" textRotation="90"/>
    </xf>
    <xf numFmtId="0" fontId="47" fillId="3" borderId="33" xfId="0" applyFont="1" applyFill="1" applyBorder="1" applyAlignment="1">
      <alignment horizontal="center" vertical="center" textRotation="90"/>
    </xf>
    <xf numFmtId="0" fontId="47" fillId="3" borderId="36" xfId="0" applyFont="1" applyFill="1" applyBorder="1" applyAlignment="1">
      <alignment horizontal="center" vertical="center" textRotation="90"/>
    </xf>
    <xf numFmtId="0" fontId="8" fillId="13" borderId="86" xfId="0" applyFont="1" applyFill="1" applyBorder="1" applyAlignment="1">
      <alignment horizontal="center" vertical="center"/>
    </xf>
    <xf numFmtId="0" fontId="8" fillId="0" borderId="86" xfId="0" applyFont="1" applyFill="1" applyBorder="1" applyAlignment="1">
      <alignment horizontal="center" vertical="center"/>
    </xf>
    <xf numFmtId="0" fontId="2" fillId="13" borderId="66" xfId="0" applyFont="1" applyFill="1" applyBorder="1" applyAlignment="1">
      <alignment horizontal="center" vertical="center"/>
    </xf>
    <xf numFmtId="0" fontId="2" fillId="13" borderId="76" xfId="0" applyFont="1" applyFill="1" applyBorder="1" applyAlignment="1">
      <alignment horizontal="center" vertical="center"/>
    </xf>
    <xf numFmtId="0" fontId="2" fillId="3" borderId="66" xfId="0" applyFont="1" applyFill="1" applyBorder="1" applyAlignment="1">
      <alignment horizontal="center" vertical="center"/>
    </xf>
    <xf numFmtId="0" fontId="2" fillId="3" borderId="76" xfId="0" applyFont="1" applyFill="1" applyBorder="1" applyAlignment="1">
      <alignment horizontal="center" vertical="center"/>
    </xf>
    <xf numFmtId="0" fontId="2" fillId="3" borderId="67" xfId="0" applyFont="1" applyFill="1" applyBorder="1" applyAlignment="1">
      <alignment horizontal="center" vertical="center"/>
    </xf>
    <xf numFmtId="0" fontId="0" fillId="4" borderId="0" xfId="0" applyFill="1"/>
    <xf numFmtId="0" fontId="22" fillId="13" borderId="81" xfId="0" applyFont="1" applyFill="1" applyBorder="1" applyAlignment="1">
      <alignment horizontal="center" vertical="center"/>
    </xf>
    <xf numFmtId="0" fontId="22" fillId="4" borderId="80" xfId="0" applyFont="1" applyFill="1" applyBorder="1" applyAlignment="1">
      <alignment horizontal="center" vertical="center"/>
    </xf>
    <xf numFmtId="0" fontId="43" fillId="14" borderId="88" xfId="0" applyFont="1" applyFill="1" applyBorder="1" applyAlignment="1">
      <alignment horizontal="left" vertical="center"/>
    </xf>
    <xf numFmtId="0" fontId="22" fillId="4" borderId="79" xfId="0" applyFont="1" applyFill="1" applyBorder="1" applyAlignment="1">
      <alignment horizontal="left" vertical="center"/>
    </xf>
    <xf numFmtId="0" fontId="22" fillId="13" borderId="17" xfId="0" applyFont="1" applyFill="1" applyBorder="1" applyAlignment="1">
      <alignment horizontal="left" vertical="center"/>
    </xf>
    <xf numFmtId="0" fontId="22" fillId="3" borderId="0" xfId="0" applyFont="1" applyFill="1" applyAlignment="1">
      <alignment horizontal="center"/>
    </xf>
    <xf numFmtId="0" fontId="48" fillId="4" borderId="79" xfId="0" applyFont="1" applyFill="1" applyBorder="1" applyAlignment="1">
      <alignment horizontal="center" vertical="center"/>
    </xf>
    <xf numFmtId="0" fontId="48" fillId="13" borderId="17" xfId="0" applyFont="1" applyFill="1" applyBorder="1" applyAlignment="1">
      <alignment horizontal="center" vertical="center"/>
    </xf>
    <xf numFmtId="0" fontId="26" fillId="0" borderId="0" xfId="0" applyFont="1" applyBorder="1" applyAlignment="1">
      <alignment horizontal="center" vertical="center"/>
    </xf>
    <xf numFmtId="0" fontId="22" fillId="0" borderId="0" xfId="0" applyFont="1" applyFill="1" applyAlignment="1">
      <alignment horizontal="center" vertical="center"/>
    </xf>
    <xf numFmtId="0" fontId="22" fillId="0" borderId="0" xfId="0" applyFont="1" applyFill="1" applyBorder="1" applyAlignment="1">
      <alignment horizontal="center" vertical="center"/>
    </xf>
    <xf numFmtId="0" fontId="0" fillId="0" borderId="0" xfId="0" applyFont="1" applyFill="1"/>
    <xf numFmtId="0" fontId="5" fillId="0" borderId="0" xfId="0" applyFont="1" applyFill="1" applyAlignment="1">
      <alignment horizontal="center"/>
    </xf>
    <xf numFmtId="0" fontId="5" fillId="0" borderId="0" xfId="0" applyFont="1" applyFill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43" fillId="14" borderId="91" xfId="0" applyFont="1" applyFill="1" applyBorder="1" applyAlignment="1">
      <alignment horizontal="left" vertical="center"/>
    </xf>
    <xf numFmtId="0" fontId="43" fillId="14" borderId="94" xfId="0" applyFont="1" applyFill="1" applyBorder="1" applyAlignment="1">
      <alignment horizontal="left" vertical="center"/>
    </xf>
    <xf numFmtId="0" fontId="45" fillId="0" borderId="96" xfId="0" applyFont="1" applyBorder="1" applyAlignment="1">
      <alignment horizontal="center" vertical="center"/>
    </xf>
    <xf numFmtId="0" fontId="45" fillId="0" borderId="97" xfId="0" applyFont="1" applyBorder="1" applyAlignment="1">
      <alignment horizontal="center" vertical="center"/>
    </xf>
    <xf numFmtId="0" fontId="45" fillId="0" borderId="98" xfId="0" applyFont="1" applyBorder="1" applyAlignment="1">
      <alignment horizontal="center" vertical="center"/>
    </xf>
    <xf numFmtId="0" fontId="45" fillId="0" borderId="99" xfId="0" applyFont="1" applyBorder="1" applyAlignment="1">
      <alignment horizontal="center" vertical="center"/>
    </xf>
    <xf numFmtId="0" fontId="45" fillId="0" borderId="100" xfId="0" applyFont="1" applyBorder="1" applyAlignment="1">
      <alignment horizontal="center" vertical="center"/>
    </xf>
    <xf numFmtId="0" fontId="45" fillId="0" borderId="101" xfId="0" applyFont="1" applyBorder="1" applyAlignment="1">
      <alignment horizontal="center" vertical="center"/>
    </xf>
    <xf numFmtId="44" fontId="0" fillId="0" borderId="0" xfId="1" applyFont="1"/>
    <xf numFmtId="44" fontId="0" fillId="0" borderId="0" xfId="0" applyNumberFormat="1"/>
    <xf numFmtId="44" fontId="0" fillId="0" borderId="0" xfId="1" applyFont="1" applyFill="1" applyBorder="1" applyAlignment="1">
      <alignment horizontal="center" vertical="center"/>
    </xf>
    <xf numFmtId="44" fontId="0" fillId="0" borderId="0" xfId="0" applyNumberFormat="1" applyFill="1"/>
    <xf numFmtId="8" fontId="0" fillId="0" borderId="0" xfId="0" applyNumberFormat="1" applyFill="1"/>
    <xf numFmtId="44" fontId="0" fillId="0" borderId="0" xfId="1" applyFont="1" applyFill="1"/>
    <xf numFmtId="44" fontId="0" fillId="4" borderId="0" xfId="0" applyNumberFormat="1" applyFill="1" applyAlignment="1">
      <alignment horizontal="left" vertical="center"/>
    </xf>
    <xf numFmtId="0" fontId="26" fillId="10" borderId="69" xfId="0" applyFont="1" applyFill="1" applyBorder="1" applyAlignment="1" applyProtection="1">
      <alignment horizontal="center" vertical="center"/>
      <protection locked="0"/>
    </xf>
    <xf numFmtId="0" fontId="26" fillId="10" borderId="12" xfId="0" applyFont="1" applyFill="1" applyBorder="1" applyAlignment="1" applyProtection="1">
      <alignment horizontal="center" vertical="center"/>
      <protection locked="0"/>
    </xf>
    <xf numFmtId="0" fontId="26" fillId="10" borderId="42" xfId="0" applyFont="1" applyFill="1" applyBorder="1" applyAlignment="1" applyProtection="1">
      <alignment horizontal="center" vertical="center"/>
      <protection locked="0"/>
    </xf>
    <xf numFmtId="0" fontId="44" fillId="10" borderId="76" xfId="0" applyFont="1" applyFill="1" applyBorder="1" applyAlignment="1" applyProtection="1">
      <alignment horizontal="center" vertical="center"/>
      <protection locked="0"/>
    </xf>
    <xf numFmtId="0" fontId="44" fillId="10" borderId="67" xfId="0" applyFont="1" applyFill="1" applyBorder="1" applyAlignment="1" applyProtection="1">
      <alignment horizontal="center" vertical="center"/>
      <protection locked="0"/>
    </xf>
    <xf numFmtId="0" fontId="26" fillId="0" borderId="69" xfId="0" applyFont="1" applyBorder="1" applyAlignment="1" applyProtection="1">
      <alignment horizontal="center" vertical="center"/>
      <protection locked="0"/>
    </xf>
    <xf numFmtId="0" fontId="26" fillId="0" borderId="12" xfId="0" applyFont="1" applyBorder="1" applyAlignment="1" applyProtection="1">
      <alignment horizontal="center" vertical="center"/>
      <protection locked="0"/>
    </xf>
    <xf numFmtId="0" fontId="26" fillId="0" borderId="42" xfId="0" applyFont="1" applyBorder="1" applyAlignment="1" applyProtection="1">
      <alignment horizontal="center" vertical="center"/>
      <protection locked="0"/>
    </xf>
    <xf numFmtId="0" fontId="44" fillId="0" borderId="76" xfId="0" applyFont="1" applyFill="1" applyBorder="1" applyAlignment="1" applyProtection="1">
      <alignment horizontal="center" vertical="center"/>
      <protection locked="0"/>
    </xf>
    <xf numFmtId="0" fontId="44" fillId="0" borderId="67" xfId="0" applyFont="1" applyFill="1" applyBorder="1" applyAlignment="1" applyProtection="1">
      <alignment horizontal="center" vertical="center"/>
      <protection locked="0"/>
    </xf>
    <xf numFmtId="0" fontId="26" fillId="0" borderId="66" xfId="0" applyFont="1" applyBorder="1" applyAlignment="1" applyProtection="1">
      <alignment horizontal="center" vertical="center"/>
      <protection locked="0"/>
    </xf>
    <xf numFmtId="0" fontId="26" fillId="0" borderId="76" xfId="0" applyFont="1" applyBorder="1" applyAlignment="1" applyProtection="1">
      <alignment horizontal="center" vertical="center"/>
      <protection locked="0"/>
    </xf>
    <xf numFmtId="0" fontId="26" fillId="0" borderId="82" xfId="0" applyFont="1" applyBorder="1" applyAlignment="1" applyProtection="1">
      <alignment horizontal="center" vertical="center"/>
      <protection locked="0"/>
    </xf>
    <xf numFmtId="0" fontId="26" fillId="0" borderId="83" xfId="0" applyFont="1" applyBorder="1" applyAlignment="1" applyProtection="1">
      <alignment horizontal="center" vertical="center"/>
      <protection locked="0"/>
    </xf>
    <xf numFmtId="0" fontId="45" fillId="0" borderId="79" xfId="0" applyFont="1" applyBorder="1" applyAlignment="1" applyProtection="1">
      <alignment horizontal="center" vertical="center"/>
      <protection locked="0"/>
    </xf>
    <xf numFmtId="0" fontId="45" fillId="0" borderId="17" xfId="0" applyFont="1" applyBorder="1" applyAlignment="1" applyProtection="1">
      <alignment horizontal="center" vertical="center"/>
      <protection locked="0"/>
    </xf>
    <xf numFmtId="0" fontId="45" fillId="0" borderId="87" xfId="0" applyFont="1" applyBorder="1" applyAlignment="1" applyProtection="1">
      <alignment horizontal="center" vertical="center"/>
      <protection locked="0"/>
    </xf>
    <xf numFmtId="0" fontId="26" fillId="0" borderId="89" xfId="0" applyFont="1" applyBorder="1" applyAlignment="1" applyProtection="1">
      <alignment horizontal="center" vertical="center"/>
      <protection locked="0"/>
    </xf>
    <xf numFmtId="0" fontId="45" fillId="0" borderId="90" xfId="0" applyFont="1" applyBorder="1" applyAlignment="1" applyProtection="1">
      <alignment horizontal="center" vertical="center"/>
      <protection locked="0"/>
    </xf>
    <xf numFmtId="0" fontId="45" fillId="0" borderId="93" xfId="0" applyFont="1" applyBorder="1" applyAlignment="1" applyProtection="1">
      <alignment horizontal="center" vertical="center"/>
      <protection locked="0"/>
    </xf>
    <xf numFmtId="0" fontId="26" fillId="0" borderId="92" xfId="0" applyFont="1" applyBorder="1" applyAlignment="1" applyProtection="1">
      <alignment horizontal="center" vertical="center"/>
      <protection locked="0"/>
    </xf>
    <xf numFmtId="0" fontId="26" fillId="0" borderId="95" xfId="0" applyFont="1" applyBorder="1" applyAlignment="1" applyProtection="1">
      <alignment horizontal="center" vertical="center"/>
      <protection locked="0"/>
    </xf>
    <xf numFmtId="0" fontId="49" fillId="3" borderId="0" xfId="0" applyFont="1" applyFill="1" applyAlignment="1">
      <alignment horizontal="center" vertical="center"/>
    </xf>
    <xf numFmtId="0" fontId="22" fillId="3" borderId="0" xfId="0" applyFont="1" applyFill="1" applyBorder="1" applyAlignment="1">
      <alignment horizontal="center" vertical="center"/>
    </xf>
    <xf numFmtId="0" fontId="26" fillId="3" borderId="0" xfId="0" applyFont="1" applyFill="1" applyBorder="1" applyAlignment="1">
      <alignment horizontal="center" vertical="center"/>
    </xf>
    <xf numFmtId="0" fontId="0" fillId="3" borderId="0" xfId="0" applyFill="1" applyAlignment="1">
      <alignment horizontal="right"/>
    </xf>
    <xf numFmtId="0" fontId="0" fillId="3" borderId="0" xfId="0" applyFont="1" applyFill="1"/>
    <xf numFmtId="8" fontId="0" fillId="11" borderId="0" xfId="0" applyNumberFormat="1" applyFill="1" applyProtection="1">
      <protection locked="0"/>
    </xf>
  </cellXfs>
  <cellStyles count="3">
    <cellStyle name="Lien hypertexte" xfId="2" builtinId="8"/>
    <cellStyle name="Monétaire" xfId="1" builtinId="4"/>
    <cellStyle name="Normal" xfId="0" builtinId="0"/>
  </cellStyles>
  <dxfs count="110"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protection locked="0" hidden="0"/>
    </dxf>
    <dxf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left style="thin">
          <color theme="4" tint="0.39997558519241921"/>
        </left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numFmt numFmtId="167" formatCode="0#&quot; &quot;##&quot; &quot;##&quot; &quot;##&quot; &quot;##"/>
      <alignment horizontal="general" vertical="center" textRotation="0" wrapText="0" indent="0" justifyLastLine="0" shrinkToFit="0" readingOrder="0"/>
    </dxf>
    <dxf>
      <numFmt numFmtId="166" formatCode="#,###&quot; ans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2" formatCode="#,##0.00\ &quot;€&quot;;[Red]\-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00B0F0"/>
        </patternFill>
      </fill>
      <alignment horizontal="center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ctrlProps/ctrlProp1.xml><?xml version="1.0" encoding="utf-8"?>
<formControlPr xmlns="http://schemas.microsoft.com/office/spreadsheetml/2009/9/main" objectType="CheckBox" fmlaLink="$G$4" lockText="1" noThreeD="1"/>
</file>

<file path=xl/ctrlProps/ctrlProp2.xml><?xml version="1.0" encoding="utf-8"?>
<formControlPr xmlns="http://schemas.microsoft.com/office/spreadsheetml/2009/9/main" objectType="CheckBox" fmlaLink="$G$5" lockText="1" noThreeD="1"/>
</file>

<file path=xl/ctrlProps/ctrlProp3.xml><?xml version="1.0" encoding="utf-8"?>
<formControlPr xmlns="http://schemas.microsoft.com/office/spreadsheetml/2009/9/main" objectType="CheckBox" fmlaLink="$G$6" lockText="1" noThreeD="1"/>
</file>

<file path=xl/ctrlProps/ctrlProp4.xml><?xml version="1.0" encoding="utf-8"?>
<formControlPr xmlns="http://schemas.microsoft.com/office/spreadsheetml/2009/9/main" objectType="CheckBox" fmlaLink="$G$7" lockText="1" noThreeD="1"/>
</file>

<file path=xl/ctrlProps/ctrlProp5.xml><?xml version="1.0" encoding="utf-8"?>
<formControlPr xmlns="http://schemas.microsoft.com/office/spreadsheetml/2009/9/main" objectType="CheckBox" fmlaLink="$G$8" lockText="1" noThreeD="1"/>
</file>

<file path=xl/ctrlProps/ctrlProp6.xml><?xml version="1.0" encoding="utf-8"?>
<formControlPr xmlns="http://schemas.microsoft.com/office/spreadsheetml/2009/9/main" objectType="CheckBox" fmlaLink="$G$14" lockText="1" noThreeD="1"/>
</file>

<file path=xl/ctrlProps/ctrlProp7.xml><?xml version="1.0" encoding="utf-8"?>
<formControlPr xmlns="http://schemas.microsoft.com/office/spreadsheetml/2009/9/main" objectType="CheckBox" fmlaLink="$G$15" lockText="1" noThreeD="1"/>
</file>

<file path=xl/ctrlProps/ctrlProp8.xml><?xml version="1.0" encoding="utf-8"?>
<formControlPr xmlns="http://schemas.microsoft.com/office/spreadsheetml/2009/9/main" objectType="CheckBox" fmlaLink="$G$16" lockText="1" noThreeD="1"/>
</file>

<file path=xl/ctrlProps/ctrlProp9.xml><?xml version="1.0" encoding="utf-8"?>
<formControlPr xmlns="http://schemas.microsoft.com/office/spreadsheetml/2009/9/main" objectType="CheckBox" fmlaLink="$G$17" lockText="1" noThreeD="1"/>
</file>

<file path=xl/ctrlProps/ctrlProp10.xml><?xml version="1.0" encoding="utf-8"?>
<formControlPr xmlns="http://schemas.microsoft.com/office/spreadsheetml/2009/9/main" objectType="CheckBox" fmlaLink="$G$18" lockText="1" noThreeD="1"/>
</file>

<file path=xl/ctrlProps/ctrlProp11.xml><?xml version="1.0" encoding="utf-8"?>
<formControlPr xmlns="http://schemas.microsoft.com/office/spreadsheetml/2009/9/main" objectType="CheckBox" fmlaLink="$G$19" lockText="1" noThreeD="1"/>
</file>

<file path=xl/ctrlProps/ctrlProp12.xml><?xml version="1.0" encoding="utf-8"?>
<formControlPr xmlns="http://schemas.microsoft.com/office/spreadsheetml/2009/9/main" objectType="CheckBox" fmlaLink="$G$20" lockText="1" noThreeD="1"/>
</file>

<file path=xl/ctrlProps/ctrlProp13.xml><?xml version="1.0" encoding="utf-8"?>
<formControlPr xmlns="http://schemas.microsoft.com/office/spreadsheetml/2009/9/main" objectType="CheckBox" fmlaLink="$G$21" lockText="1" noThreeD="1"/>
</file>

<file path=xl/ctrlProps/ctrlProp14.xml><?xml version="1.0" encoding="utf-8"?>
<formControlPr xmlns="http://schemas.microsoft.com/office/spreadsheetml/2009/9/main" objectType="CheckBox" fmlaLink="$G$22" lockText="1" noThreeD="1"/>
</file>

<file path=xl/ctrlProps/ctrlProp15.xml><?xml version="1.0" encoding="utf-8"?>
<formControlPr xmlns="http://schemas.microsoft.com/office/spreadsheetml/2009/9/main" objectType="CheckBox" fmlaLink="$G$23" lockText="1" noThreeD="1"/>
</file>

<file path=xl/ctrlProps/ctrlProp16.xml><?xml version="1.0" encoding="utf-8"?>
<formControlPr xmlns="http://schemas.microsoft.com/office/spreadsheetml/2009/9/main" objectType="CheckBox" fmlaLink="$G$9" lockText="1" noThreeD="1"/>
</file>

<file path=xl/ctrlProps/ctrlProp17.xml><?xml version="1.0" encoding="utf-8"?>
<formControlPr xmlns="http://schemas.microsoft.com/office/spreadsheetml/2009/9/main" objectType="CheckBox" fmlaLink="$G$10" lockText="1" noThreeD="1"/>
</file>

<file path=xl/ctrlProps/ctrlProp18.xml><?xml version="1.0" encoding="utf-8"?>
<formControlPr xmlns="http://schemas.microsoft.com/office/spreadsheetml/2009/9/main" objectType="CheckBox" fmlaLink="$G$11" lockText="1" noThreeD="1"/>
</file>

<file path=xl/ctrlProps/ctrlProp19.xml><?xml version="1.0" encoding="utf-8"?>
<formControlPr xmlns="http://schemas.microsoft.com/office/spreadsheetml/2009/9/main" objectType="CheckBox" fmlaLink="$G$12" lockText="1" noThreeD="1"/>
</file>

<file path=xl/ctrlProps/ctrlProp20.xml><?xml version="1.0" encoding="utf-8"?>
<formControlPr xmlns="http://schemas.microsoft.com/office/spreadsheetml/2009/9/main" objectType="CheckBox" fmlaLink="$G$13" lockText="1" noThreeD="1"/>
</file>

<file path=xl/ctrlProps/ctrlProp21.xml><?xml version="1.0" encoding="utf-8"?>
<formControlPr xmlns="http://schemas.microsoft.com/office/spreadsheetml/2009/9/main" objectType="CheckBox" fmlaLink="$G$24" lockText="1" noThreeD="1"/>
</file>

<file path=xl/ctrlProps/ctrlProp22.xml><?xml version="1.0" encoding="utf-8"?>
<formControlPr xmlns="http://schemas.microsoft.com/office/spreadsheetml/2009/9/main" objectType="CheckBox" fmlaLink="$G$25" lockText="1" noThreeD="1"/>
</file>

<file path=xl/ctrlProps/ctrlProp23.xml><?xml version="1.0" encoding="utf-8"?>
<formControlPr xmlns="http://schemas.microsoft.com/office/spreadsheetml/2009/9/main" objectType="CheckBox" fmlaLink="$G$26" lockText="1" noThreeD="1"/>
</file>

<file path=xl/ctrlProps/ctrlProp24.xml><?xml version="1.0" encoding="utf-8"?>
<formControlPr xmlns="http://schemas.microsoft.com/office/spreadsheetml/2009/9/main" objectType="CheckBox" fmlaLink="$G$27" lockText="1" noThreeD="1"/>
</file>

<file path=xl/ctrlProps/ctrlProp25.xml><?xml version="1.0" encoding="utf-8"?>
<formControlPr xmlns="http://schemas.microsoft.com/office/spreadsheetml/2009/9/main" objectType="CheckBox" fmlaLink="$G$28" lockText="1" noThreeD="1"/>
</file>

<file path=xl/ctrlProps/ctrlProp26.xml><?xml version="1.0" encoding="utf-8"?>
<formControlPr xmlns="http://schemas.microsoft.com/office/spreadsheetml/2009/9/main" objectType="CheckBox" fmlaLink="$G$29" lockText="1" noThreeD="1"/>
</file>

<file path=xl/ctrlProps/ctrlProp27.xml><?xml version="1.0" encoding="utf-8"?>
<formControlPr xmlns="http://schemas.microsoft.com/office/spreadsheetml/2009/9/main" objectType="CheckBox" fmlaLink="$G$30" lockText="1" noThreeD="1"/>
</file>

<file path=xl/ctrlProps/ctrlProp28.xml><?xml version="1.0" encoding="utf-8"?>
<formControlPr xmlns="http://schemas.microsoft.com/office/spreadsheetml/2009/9/main" objectType="CheckBox" fmlaLink="$G$31" lockText="1" noThreeD="1"/>
</file>

<file path=xl/ctrlProps/ctrlProp29.xml><?xml version="1.0" encoding="utf-8"?>
<formControlPr xmlns="http://schemas.microsoft.com/office/spreadsheetml/2009/9/main" objectType="CheckBox" fmlaLink="$G$32" lockText="1" noThreeD="1"/>
</file>

<file path=xl/ctrlProps/ctrlProp30.xml><?xml version="1.0" encoding="utf-8"?>
<formControlPr xmlns="http://schemas.microsoft.com/office/spreadsheetml/2009/9/main" objectType="CheckBox" fmlaLink="$G$33" lockText="1" noThreeD="1"/>
</file>

<file path=xl/ctrlProps/ctrlProp31.xml><?xml version="1.0" encoding="utf-8"?>
<formControlPr xmlns="http://schemas.microsoft.com/office/spreadsheetml/2009/9/main" objectType="CheckBox" fmlaLink="$G$34" lockText="1" noThreeD="1"/>
</file>

<file path=xl/ctrlProps/ctrlProp32.xml><?xml version="1.0" encoding="utf-8"?>
<formControlPr xmlns="http://schemas.microsoft.com/office/spreadsheetml/2009/9/main" objectType="CheckBox" fmlaLink="$G$35" lockText="1" noThreeD="1"/>
</file>

<file path=xl/ctrlProps/ctrlProp33.xml><?xml version="1.0" encoding="utf-8"?>
<formControlPr xmlns="http://schemas.microsoft.com/office/spreadsheetml/2009/9/main" objectType="CheckBox" fmlaLink="$G$36" lockText="1" noThreeD="1"/>
</file>

<file path=xl/ctrlProps/ctrlProp34.xml><?xml version="1.0" encoding="utf-8"?>
<formControlPr xmlns="http://schemas.microsoft.com/office/spreadsheetml/2009/9/main" objectType="CheckBox" fmlaLink="$G$37" lockText="1" noThreeD="1"/>
</file>

<file path=xl/ctrlProps/ctrlProp35.xml><?xml version="1.0" encoding="utf-8"?>
<formControlPr xmlns="http://schemas.microsoft.com/office/spreadsheetml/2009/9/main" objectType="CheckBox" fmlaLink="$G$38" lockText="1" noThreeD="1"/>
</file>

<file path=xl/ctrlProps/ctrlProp36.xml><?xml version="1.0" encoding="utf-8"?>
<formControlPr xmlns="http://schemas.microsoft.com/office/spreadsheetml/2009/9/main" objectType="CheckBox" fmlaLink="$G$39" lockText="1" noThreeD="1"/>
</file>

<file path=xl/ctrlProps/ctrlProp37.xml><?xml version="1.0" encoding="utf-8"?>
<formControlPr xmlns="http://schemas.microsoft.com/office/spreadsheetml/2009/9/main" objectType="CheckBox" fmlaLink="$G$40" lockText="1" noThreeD="1"/>
</file>

<file path=xl/ctrlProps/ctrlProp38.xml><?xml version="1.0" encoding="utf-8"?>
<formControlPr xmlns="http://schemas.microsoft.com/office/spreadsheetml/2009/9/main" objectType="CheckBox" fmlaLink="$G$41" lockText="1" noThreeD="1"/>
</file>

<file path=xl/ctrlProps/ctrlProp39.xml><?xml version="1.0" encoding="utf-8"?>
<formControlPr xmlns="http://schemas.microsoft.com/office/spreadsheetml/2009/9/main" objectType="CheckBox" fmlaLink="$G$42" lockText="1" noThreeD="1"/>
</file>

<file path=xl/ctrlProps/ctrlProp40.xml><?xml version="1.0" encoding="utf-8"?>
<formControlPr xmlns="http://schemas.microsoft.com/office/spreadsheetml/2009/9/main" objectType="CheckBox" fmlaLink="$G$43" lockText="1" noThreeD="1"/>
</file>

<file path=xl/ctrlProps/ctrlProp41.xml><?xml version="1.0" encoding="utf-8"?>
<formControlPr xmlns="http://schemas.microsoft.com/office/spreadsheetml/2009/9/main" objectType="CheckBox" fmlaLink="$G$45" lockText="1" noThreeD="1"/>
</file>

<file path=xl/ctrlProps/ctrlProp42.xml><?xml version="1.0" encoding="utf-8"?>
<formControlPr xmlns="http://schemas.microsoft.com/office/spreadsheetml/2009/9/main" objectType="CheckBox" fmlaLink="$G$46" lockText="1" noThreeD="1"/>
</file>

<file path=xl/ctrlProps/ctrlProp43.xml><?xml version="1.0" encoding="utf-8"?>
<formControlPr xmlns="http://schemas.microsoft.com/office/spreadsheetml/2009/9/main" objectType="CheckBox" fmlaLink="$G$47" lockText="1" noThreeD="1"/>
</file>

<file path=xl/ctrlProps/ctrlProp44.xml><?xml version="1.0" encoding="utf-8"?>
<formControlPr xmlns="http://schemas.microsoft.com/office/spreadsheetml/2009/9/main" objectType="CheckBox" fmlaLink="$G$48" lockText="1" noThreeD="1"/>
</file>

<file path=xl/ctrlProps/ctrlProp45.xml><?xml version="1.0" encoding="utf-8"?>
<formControlPr xmlns="http://schemas.microsoft.com/office/spreadsheetml/2009/9/main" objectType="CheckBox" fmlaLink="$G$49" lockText="1" noThreeD="1"/>
</file>

<file path=xl/ctrlProps/ctrlProp46.xml><?xml version="1.0" encoding="utf-8"?>
<formControlPr xmlns="http://schemas.microsoft.com/office/spreadsheetml/2009/9/main" objectType="CheckBox" fmlaLink="$G$55" lockText="1" noThreeD="1"/>
</file>

<file path=xl/ctrlProps/ctrlProp47.xml><?xml version="1.0" encoding="utf-8"?>
<formControlPr xmlns="http://schemas.microsoft.com/office/spreadsheetml/2009/9/main" objectType="CheckBox" fmlaLink="$G$56" lockText="1" noThreeD="1"/>
</file>

<file path=xl/ctrlProps/ctrlProp48.xml><?xml version="1.0" encoding="utf-8"?>
<formControlPr xmlns="http://schemas.microsoft.com/office/spreadsheetml/2009/9/main" objectType="CheckBox" fmlaLink="$G$57" lockText="1" noThreeD="1"/>
</file>

<file path=xl/ctrlProps/ctrlProp49.xml><?xml version="1.0" encoding="utf-8"?>
<formControlPr xmlns="http://schemas.microsoft.com/office/spreadsheetml/2009/9/main" objectType="CheckBox" fmlaLink="$G$58" lockText="1" noThreeD="1"/>
</file>

<file path=xl/ctrlProps/ctrlProp50.xml><?xml version="1.0" encoding="utf-8"?>
<formControlPr xmlns="http://schemas.microsoft.com/office/spreadsheetml/2009/9/main" objectType="CheckBox" fmlaLink="$G$59" lockText="1" noThreeD="1"/>
</file>

<file path=xl/ctrlProps/ctrlProp51.xml><?xml version="1.0" encoding="utf-8"?>
<formControlPr xmlns="http://schemas.microsoft.com/office/spreadsheetml/2009/9/main" objectType="CheckBox" fmlaLink="$G$60" lockText="1" noThreeD="1"/>
</file>

<file path=xl/ctrlProps/ctrlProp52.xml><?xml version="1.0" encoding="utf-8"?>
<formControlPr xmlns="http://schemas.microsoft.com/office/spreadsheetml/2009/9/main" objectType="CheckBox" fmlaLink="$G$61" lockText="1" noThreeD="1"/>
</file>

<file path=xl/ctrlProps/ctrlProp53.xml><?xml version="1.0" encoding="utf-8"?>
<formControlPr xmlns="http://schemas.microsoft.com/office/spreadsheetml/2009/9/main" objectType="CheckBox" fmlaLink="$G$62" lockText="1" noThreeD="1"/>
</file>

<file path=xl/ctrlProps/ctrlProp54.xml><?xml version="1.0" encoding="utf-8"?>
<formControlPr xmlns="http://schemas.microsoft.com/office/spreadsheetml/2009/9/main" objectType="CheckBox" fmlaLink="$G$63" lockText="1" noThreeD="1"/>
</file>

<file path=xl/ctrlProps/ctrlProp55.xml><?xml version="1.0" encoding="utf-8"?>
<formControlPr xmlns="http://schemas.microsoft.com/office/spreadsheetml/2009/9/main" objectType="CheckBox" fmlaLink="$G$64" lockText="1" noThreeD="1"/>
</file>

<file path=xl/ctrlProps/ctrlProp56.xml><?xml version="1.0" encoding="utf-8"?>
<formControlPr xmlns="http://schemas.microsoft.com/office/spreadsheetml/2009/9/main" objectType="CheckBox" fmlaLink="$G$50" lockText="1" noThreeD="1"/>
</file>

<file path=xl/ctrlProps/ctrlProp57.xml><?xml version="1.0" encoding="utf-8"?>
<formControlPr xmlns="http://schemas.microsoft.com/office/spreadsheetml/2009/9/main" objectType="CheckBox" fmlaLink="$G$51" lockText="1" noThreeD="1"/>
</file>

<file path=xl/ctrlProps/ctrlProp58.xml><?xml version="1.0" encoding="utf-8"?>
<formControlPr xmlns="http://schemas.microsoft.com/office/spreadsheetml/2009/9/main" objectType="CheckBox" fmlaLink="$G$52" lockText="1" noThreeD="1"/>
</file>

<file path=xl/ctrlProps/ctrlProp59.xml><?xml version="1.0" encoding="utf-8"?>
<formControlPr xmlns="http://schemas.microsoft.com/office/spreadsheetml/2009/9/main" objectType="CheckBox" fmlaLink="$G$53" lockText="1" noThreeD="1"/>
</file>

<file path=xl/ctrlProps/ctrlProp60.xml><?xml version="1.0" encoding="utf-8"?>
<formControlPr xmlns="http://schemas.microsoft.com/office/spreadsheetml/2009/9/main" objectType="CheckBox" fmlaLink="$G$54" lockText="1" noThreeD="1"/>
</file>

<file path=xl/ctrlProps/ctrlProp61.xml><?xml version="1.0" encoding="utf-8"?>
<formControlPr xmlns="http://schemas.microsoft.com/office/spreadsheetml/2009/9/main" objectType="CheckBox" fmlaLink="$G$65" lockText="1" noThreeD="1"/>
</file>

<file path=xl/ctrlProps/ctrlProp62.xml><?xml version="1.0" encoding="utf-8"?>
<formControlPr xmlns="http://schemas.microsoft.com/office/spreadsheetml/2009/9/main" objectType="CheckBox" fmlaLink="$G$66" lockText="1" noThreeD="1"/>
</file>

<file path=xl/ctrlProps/ctrlProp63.xml><?xml version="1.0" encoding="utf-8"?>
<formControlPr xmlns="http://schemas.microsoft.com/office/spreadsheetml/2009/9/main" objectType="CheckBox" fmlaLink="$G$67" lockText="1" noThreeD="1"/>
</file>

<file path=xl/ctrlProps/ctrlProp64.xml><?xml version="1.0" encoding="utf-8"?>
<formControlPr xmlns="http://schemas.microsoft.com/office/spreadsheetml/2009/9/main" objectType="CheckBox" fmlaLink="$G$68" lockText="1" noThreeD="1"/>
</file>

<file path=xl/ctrlProps/ctrlProp65.xml><?xml version="1.0" encoding="utf-8"?>
<formControlPr xmlns="http://schemas.microsoft.com/office/spreadsheetml/2009/9/main" objectType="CheckBox" fmlaLink="$G$69" lockText="1" noThreeD="1"/>
</file>

<file path=xl/ctrlProps/ctrlProp66.xml><?xml version="1.0" encoding="utf-8"?>
<formControlPr xmlns="http://schemas.microsoft.com/office/spreadsheetml/2009/9/main" objectType="CheckBox" fmlaLink="$G$70" lockText="1" noThreeD="1"/>
</file>

<file path=xl/ctrlProps/ctrlProp67.xml><?xml version="1.0" encoding="utf-8"?>
<formControlPr xmlns="http://schemas.microsoft.com/office/spreadsheetml/2009/9/main" objectType="CheckBox" fmlaLink="$G$71" lockText="1" noThreeD="1"/>
</file>

<file path=xl/ctrlProps/ctrlProp68.xml><?xml version="1.0" encoding="utf-8"?>
<formControlPr xmlns="http://schemas.microsoft.com/office/spreadsheetml/2009/9/main" objectType="CheckBox" fmlaLink="$G$72" lockText="1" noThreeD="1"/>
</file>

<file path=xl/ctrlProps/ctrlProp69.xml><?xml version="1.0" encoding="utf-8"?>
<formControlPr xmlns="http://schemas.microsoft.com/office/spreadsheetml/2009/9/main" objectType="CheckBox" fmlaLink="$G$73" lockText="1" noThreeD="1"/>
</file>

<file path=xl/ctrlProps/ctrlProp70.xml><?xml version="1.0" encoding="utf-8"?>
<formControlPr xmlns="http://schemas.microsoft.com/office/spreadsheetml/2009/9/main" objectType="CheckBox" fmlaLink="$G$74" lockText="1" noThreeD="1"/>
</file>

<file path=xl/ctrlProps/ctrlProp71.xml><?xml version="1.0" encoding="utf-8"?>
<formControlPr xmlns="http://schemas.microsoft.com/office/spreadsheetml/2009/9/main" objectType="CheckBox" fmlaLink="$G$75" lockText="1" noThreeD="1"/>
</file>

<file path=xl/ctrlProps/ctrlProp72.xml><?xml version="1.0" encoding="utf-8"?>
<formControlPr xmlns="http://schemas.microsoft.com/office/spreadsheetml/2009/9/main" objectType="CheckBox" fmlaLink="$G$76" lockText="1" noThreeD="1"/>
</file>

<file path=xl/ctrlProps/ctrlProp73.xml><?xml version="1.0" encoding="utf-8"?>
<formControlPr xmlns="http://schemas.microsoft.com/office/spreadsheetml/2009/9/main" objectType="CheckBox" fmlaLink="$G$77" lockText="1" noThreeD="1"/>
</file>

<file path=xl/ctrlProps/ctrlProp74.xml><?xml version="1.0" encoding="utf-8"?>
<formControlPr xmlns="http://schemas.microsoft.com/office/spreadsheetml/2009/9/main" objectType="CheckBox" fmlaLink="$G$78" lockText="1" noThreeD="1"/>
</file>

<file path=xl/ctrlProps/ctrlProp75.xml><?xml version="1.0" encoding="utf-8"?>
<formControlPr xmlns="http://schemas.microsoft.com/office/spreadsheetml/2009/9/main" objectType="CheckBox" fmlaLink="$G$79" lockText="1" noThreeD="1"/>
</file>

<file path=xl/ctrlProps/ctrlProp76.xml><?xml version="1.0" encoding="utf-8"?>
<formControlPr xmlns="http://schemas.microsoft.com/office/spreadsheetml/2009/9/main" objectType="CheckBox" fmlaLink="$G$80" lockText="1" noThreeD="1"/>
</file>

<file path=xl/ctrlProps/ctrlProp77.xml><?xml version="1.0" encoding="utf-8"?>
<formControlPr xmlns="http://schemas.microsoft.com/office/spreadsheetml/2009/9/main" objectType="CheckBox" fmlaLink="$G$81" lockText="1" noThreeD="1"/>
</file>

<file path=xl/ctrlProps/ctrlProp78.xml><?xml version="1.0" encoding="utf-8"?>
<formControlPr xmlns="http://schemas.microsoft.com/office/spreadsheetml/2009/9/main" objectType="CheckBox" fmlaLink="$G$82" lockText="1" noThreeD="1"/>
</file>

<file path=xl/ctrlProps/ctrlProp79.xml><?xml version="1.0" encoding="utf-8"?>
<formControlPr xmlns="http://schemas.microsoft.com/office/spreadsheetml/2009/9/main" objectType="CheckBox" fmlaLink="$G$83" lockText="1" noThreeD="1"/>
</file>

<file path=xl/ctrlProps/ctrlProp80.xml><?xml version="1.0" encoding="utf-8"?>
<formControlPr xmlns="http://schemas.microsoft.com/office/spreadsheetml/2009/9/main" objectType="CheckBox" fmlaLink="$G$84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666750</xdr:colOff>
      <xdr:row>10</xdr:row>
      <xdr:rowOff>180975</xdr:rowOff>
    </xdr:from>
    <xdr:to>
      <xdr:col>12</xdr:col>
      <xdr:colOff>333375</xdr:colOff>
      <xdr:row>13</xdr:row>
      <xdr:rowOff>95250</xdr:rowOff>
    </xdr:to>
    <xdr:sp macro="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3714750" y="2085975"/>
          <a:ext cx="5762625" cy="485775"/>
        </a:xfrm>
        <a:prstGeom prst="round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ln>
                <a:solidFill>
                  <a:srgbClr val="FF0000"/>
                </a:solidFill>
              </a:ln>
              <a:solidFill>
                <a:srgbClr val="FFFF00"/>
              </a:solidFill>
              <a:latin typeface="Castellar" panose="020A0402060406010301" pitchFamily="18" charset="0"/>
              <a:cs typeface="Dreaming Outloud Script Pro" panose="020B0604020202020204" pitchFamily="66" charset="0"/>
            </a:rPr>
            <a:t>LA BOULE LYONNAISE</a:t>
          </a:r>
        </a:p>
      </xdr:txBody>
    </xdr:sp>
    <xdr:clientData/>
  </xdr:twoCellAnchor>
  <xdr:twoCellAnchor>
    <xdr:from>
      <xdr:col>12</xdr:col>
      <xdr:colOff>381000</xdr:colOff>
      <xdr:row>15</xdr:row>
      <xdr:rowOff>152400</xdr:rowOff>
    </xdr:from>
    <xdr:to>
      <xdr:col>16</xdr:col>
      <xdr:colOff>95250</xdr:colOff>
      <xdr:row>18</xdr:row>
      <xdr:rowOff>19050</xdr:rowOff>
    </xdr:to>
    <xdr:sp macro="[0]!OuvreFormulaireACCUEIL" textlink="">
      <xdr:nvSpPr>
        <xdr:cNvPr id="17" name="Rectangle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9525000" y="3009900"/>
          <a:ext cx="2762250" cy="438150"/>
        </a:xfrm>
        <a:prstGeom prst="rect">
          <a:avLst/>
        </a:prstGeom>
        <a:solidFill>
          <a:schemeClr val="bg2">
            <a:lumMod val="25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POUR</a:t>
          </a:r>
          <a:r>
            <a:rPr lang="fr-FR" sz="1100" baseline="0"/>
            <a:t> COMMENCER</a:t>
          </a:r>
          <a:br>
            <a:rPr lang="fr-FR" sz="1100" baseline="0"/>
          </a:br>
          <a:r>
            <a:rPr lang="fr-FR" sz="1100" baseline="0"/>
            <a:t>CLIQUER ICI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257176</xdr:colOff>
      <xdr:row>1</xdr:row>
      <xdr:rowOff>133350</xdr:rowOff>
    </xdr:from>
    <xdr:to>
      <xdr:col>2</xdr:col>
      <xdr:colOff>95251</xdr:colOff>
      <xdr:row>2</xdr:row>
      <xdr:rowOff>247650</xdr:rowOff>
    </xdr:to>
    <xdr:sp macro="[0]!OuvreFormulaireGALETTE_DES_ROIS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>
        <a:xfrm>
          <a:off x="895351" y="323850"/>
          <a:ext cx="1009650" cy="247650"/>
        </a:xfrm>
        <a:prstGeom prst="roundRect">
          <a:avLst/>
        </a:prstGeom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FORMULAIRE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</xdr:colOff>
          <xdr:row>2</xdr:row>
          <xdr:rowOff>219075</xdr:rowOff>
        </xdr:from>
        <xdr:to>
          <xdr:col>7</xdr:col>
          <xdr:colOff>101284</xdr:colOff>
          <xdr:row>4</xdr:row>
          <xdr:rowOff>28575</xdr:rowOff>
        </xdr:to>
        <xdr:sp macro="" textlink="">
          <xdr:nvSpPr>
            <xdr:cNvPr id="4097" name="Check Box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3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</xdr:colOff>
          <xdr:row>3</xdr:row>
          <xdr:rowOff>209550</xdr:rowOff>
        </xdr:from>
        <xdr:to>
          <xdr:col>7</xdr:col>
          <xdr:colOff>101284</xdr:colOff>
          <xdr:row>5</xdr:row>
          <xdr:rowOff>19050</xdr:rowOff>
        </xdr:to>
        <xdr:sp macro="" textlink="">
          <xdr:nvSpPr>
            <xdr:cNvPr id="4098" name="Check Box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3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</xdr:colOff>
          <xdr:row>4</xdr:row>
          <xdr:rowOff>200025</xdr:rowOff>
        </xdr:from>
        <xdr:to>
          <xdr:col>7</xdr:col>
          <xdr:colOff>101284</xdr:colOff>
          <xdr:row>6</xdr:row>
          <xdr:rowOff>9525</xdr:rowOff>
        </xdr:to>
        <xdr:sp macro="" textlink="">
          <xdr:nvSpPr>
            <xdr:cNvPr id="4099" name="Check Box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3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</xdr:colOff>
          <xdr:row>5</xdr:row>
          <xdr:rowOff>219075</xdr:rowOff>
        </xdr:from>
        <xdr:to>
          <xdr:col>7</xdr:col>
          <xdr:colOff>101284</xdr:colOff>
          <xdr:row>7</xdr:row>
          <xdr:rowOff>28575</xdr:rowOff>
        </xdr:to>
        <xdr:sp macro="" textlink="">
          <xdr:nvSpPr>
            <xdr:cNvPr id="4100" name="Check Box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3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</xdr:colOff>
          <xdr:row>6</xdr:row>
          <xdr:rowOff>209550</xdr:rowOff>
        </xdr:from>
        <xdr:to>
          <xdr:col>7</xdr:col>
          <xdr:colOff>101284</xdr:colOff>
          <xdr:row>8</xdr:row>
          <xdr:rowOff>19050</xdr:rowOff>
        </xdr:to>
        <xdr:sp macro="" textlink="">
          <xdr:nvSpPr>
            <xdr:cNvPr id="4101" name="Check Box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3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9526</xdr:colOff>
          <xdr:row>12</xdr:row>
          <xdr:rowOff>219075</xdr:rowOff>
        </xdr:from>
        <xdr:to>
          <xdr:col>7</xdr:col>
          <xdr:colOff>110809</xdr:colOff>
          <xdr:row>14</xdr:row>
          <xdr:rowOff>28575</xdr:rowOff>
        </xdr:to>
        <xdr:sp macro="" textlink="">
          <xdr:nvSpPr>
            <xdr:cNvPr id="4107" name="Check Box 11" hidden="1">
              <a:extLst>
                <a:ext uri="{63B3BB69-23CF-44E3-9099-C40C66FF867C}">
                  <a14:compatExt spid="_x0000_s4107"/>
                </a:ext>
                <a:ext uri="{FF2B5EF4-FFF2-40B4-BE49-F238E27FC236}">
                  <a16:creationId xmlns:a16="http://schemas.microsoft.com/office/drawing/2014/main" id="{00000000-0008-0000-0300-00000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9526</xdr:colOff>
          <xdr:row>13</xdr:row>
          <xdr:rowOff>219075</xdr:rowOff>
        </xdr:from>
        <xdr:to>
          <xdr:col>7</xdr:col>
          <xdr:colOff>110809</xdr:colOff>
          <xdr:row>15</xdr:row>
          <xdr:rowOff>28575</xdr:rowOff>
        </xdr:to>
        <xdr:sp macro="" textlink="">
          <xdr:nvSpPr>
            <xdr:cNvPr id="4108" name="Check Box 12" hidden="1">
              <a:extLst>
                <a:ext uri="{63B3BB69-23CF-44E3-9099-C40C66FF867C}">
                  <a14:compatExt spid="_x0000_s4108"/>
                </a:ext>
                <a:ext uri="{FF2B5EF4-FFF2-40B4-BE49-F238E27FC236}">
                  <a16:creationId xmlns:a16="http://schemas.microsoft.com/office/drawing/2014/main" id="{00000000-0008-0000-0300-00000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9526</xdr:colOff>
          <xdr:row>14</xdr:row>
          <xdr:rowOff>209550</xdr:rowOff>
        </xdr:from>
        <xdr:to>
          <xdr:col>7</xdr:col>
          <xdr:colOff>110809</xdr:colOff>
          <xdr:row>16</xdr:row>
          <xdr:rowOff>19050</xdr:rowOff>
        </xdr:to>
        <xdr:sp macro="" textlink="">
          <xdr:nvSpPr>
            <xdr:cNvPr id="4109" name="Check Box 13" hidden="1">
              <a:extLst>
                <a:ext uri="{63B3BB69-23CF-44E3-9099-C40C66FF867C}">
                  <a14:compatExt spid="_x0000_s4109"/>
                </a:ext>
                <a:ext uri="{FF2B5EF4-FFF2-40B4-BE49-F238E27FC236}">
                  <a16:creationId xmlns:a16="http://schemas.microsoft.com/office/drawing/2014/main" id="{00000000-0008-0000-0300-00000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15</xdr:row>
          <xdr:rowOff>200025</xdr:rowOff>
        </xdr:from>
        <xdr:to>
          <xdr:col>8</xdr:col>
          <xdr:colOff>367811</xdr:colOff>
          <xdr:row>17</xdr:row>
          <xdr:rowOff>9525</xdr:rowOff>
        </xdr:to>
        <xdr:sp macro="" textlink="">
          <xdr:nvSpPr>
            <xdr:cNvPr id="4110" name="Check Box 14" hidden="1">
              <a:extLst>
                <a:ext uri="{63B3BB69-23CF-44E3-9099-C40C66FF867C}">
                  <a14:compatExt spid="_x0000_s4110"/>
                </a:ext>
                <a:ext uri="{FF2B5EF4-FFF2-40B4-BE49-F238E27FC236}">
                  <a16:creationId xmlns:a16="http://schemas.microsoft.com/office/drawing/2014/main" id="{00000000-0008-0000-0300-00000E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9526</xdr:colOff>
          <xdr:row>16</xdr:row>
          <xdr:rowOff>190500</xdr:rowOff>
        </xdr:from>
        <xdr:to>
          <xdr:col>7</xdr:col>
          <xdr:colOff>110809</xdr:colOff>
          <xdr:row>18</xdr:row>
          <xdr:rowOff>0</xdr:rowOff>
        </xdr:to>
        <xdr:sp macro="" textlink="">
          <xdr:nvSpPr>
            <xdr:cNvPr id="4111" name="Check Box 15" hidden="1">
              <a:extLst>
                <a:ext uri="{63B3BB69-23CF-44E3-9099-C40C66FF867C}">
                  <a14:compatExt spid="_x0000_s4111"/>
                </a:ext>
                <a:ext uri="{FF2B5EF4-FFF2-40B4-BE49-F238E27FC236}">
                  <a16:creationId xmlns:a16="http://schemas.microsoft.com/office/drawing/2014/main" id="{00000000-0008-0000-0300-00000F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1681</xdr:colOff>
          <xdr:row>17</xdr:row>
          <xdr:rowOff>219075</xdr:rowOff>
        </xdr:from>
        <xdr:to>
          <xdr:col>7</xdr:col>
          <xdr:colOff>101947</xdr:colOff>
          <xdr:row>19</xdr:row>
          <xdr:rowOff>28575</xdr:rowOff>
        </xdr:to>
        <xdr:sp macro="" textlink="">
          <xdr:nvSpPr>
            <xdr:cNvPr id="4117" name="Check Box 21" hidden="1">
              <a:extLst>
                <a:ext uri="{63B3BB69-23CF-44E3-9099-C40C66FF867C}">
                  <a14:compatExt spid="_x0000_s4117"/>
                </a:ext>
                <a:ext uri="{FF2B5EF4-FFF2-40B4-BE49-F238E27FC236}">
                  <a16:creationId xmlns:a16="http://schemas.microsoft.com/office/drawing/2014/main" id="{00000000-0008-0000-0300-00001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1681</xdr:colOff>
          <xdr:row>18</xdr:row>
          <xdr:rowOff>200025</xdr:rowOff>
        </xdr:from>
        <xdr:to>
          <xdr:col>7</xdr:col>
          <xdr:colOff>101947</xdr:colOff>
          <xdr:row>20</xdr:row>
          <xdr:rowOff>9525</xdr:rowOff>
        </xdr:to>
        <xdr:sp macro="" textlink="">
          <xdr:nvSpPr>
            <xdr:cNvPr id="4118" name="Check Box 22" hidden="1">
              <a:extLst>
                <a:ext uri="{63B3BB69-23CF-44E3-9099-C40C66FF867C}">
                  <a14:compatExt spid="_x0000_s4118"/>
                </a:ext>
                <a:ext uri="{FF2B5EF4-FFF2-40B4-BE49-F238E27FC236}">
                  <a16:creationId xmlns:a16="http://schemas.microsoft.com/office/drawing/2014/main" id="{00000000-0008-0000-0300-00001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1681</xdr:colOff>
          <xdr:row>19</xdr:row>
          <xdr:rowOff>209550</xdr:rowOff>
        </xdr:from>
        <xdr:to>
          <xdr:col>7</xdr:col>
          <xdr:colOff>101947</xdr:colOff>
          <xdr:row>21</xdr:row>
          <xdr:rowOff>19050</xdr:rowOff>
        </xdr:to>
        <xdr:sp macro="" textlink="">
          <xdr:nvSpPr>
            <xdr:cNvPr id="4119" name="Check Box 23" hidden="1">
              <a:extLst>
                <a:ext uri="{63B3BB69-23CF-44E3-9099-C40C66FF867C}">
                  <a14:compatExt spid="_x0000_s4119"/>
                </a:ext>
                <a:ext uri="{FF2B5EF4-FFF2-40B4-BE49-F238E27FC236}">
                  <a16:creationId xmlns:a16="http://schemas.microsoft.com/office/drawing/2014/main" id="{00000000-0008-0000-0300-00001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1314450</xdr:colOff>
          <xdr:row>20</xdr:row>
          <xdr:rowOff>190500</xdr:rowOff>
        </xdr:from>
        <xdr:to>
          <xdr:col>7</xdr:col>
          <xdr:colOff>92422</xdr:colOff>
          <xdr:row>22</xdr:row>
          <xdr:rowOff>0</xdr:rowOff>
        </xdr:to>
        <xdr:sp macro="" textlink="">
          <xdr:nvSpPr>
            <xdr:cNvPr id="4120" name="Check Box 24" hidden="1">
              <a:extLst>
                <a:ext uri="{63B3BB69-23CF-44E3-9099-C40C66FF867C}">
                  <a14:compatExt spid="_x0000_s4120"/>
                </a:ext>
                <a:ext uri="{FF2B5EF4-FFF2-40B4-BE49-F238E27FC236}">
                  <a16:creationId xmlns:a16="http://schemas.microsoft.com/office/drawing/2014/main" id="{00000000-0008-0000-0300-00001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1314450</xdr:colOff>
          <xdr:row>21</xdr:row>
          <xdr:rowOff>219075</xdr:rowOff>
        </xdr:from>
        <xdr:to>
          <xdr:col>7</xdr:col>
          <xdr:colOff>92422</xdr:colOff>
          <xdr:row>23</xdr:row>
          <xdr:rowOff>28575</xdr:rowOff>
        </xdr:to>
        <xdr:sp macro="" textlink="">
          <xdr:nvSpPr>
            <xdr:cNvPr id="4121" name="Check Box 25" hidden="1">
              <a:extLst>
                <a:ext uri="{63B3BB69-23CF-44E3-9099-C40C66FF867C}">
                  <a14:compatExt spid="_x0000_s4121"/>
                </a:ext>
                <a:ext uri="{FF2B5EF4-FFF2-40B4-BE49-F238E27FC236}">
                  <a16:creationId xmlns:a16="http://schemas.microsoft.com/office/drawing/2014/main" id="{00000000-0008-0000-0300-00001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9526</xdr:colOff>
          <xdr:row>7</xdr:row>
          <xdr:rowOff>219075</xdr:rowOff>
        </xdr:from>
        <xdr:to>
          <xdr:col>7</xdr:col>
          <xdr:colOff>110809</xdr:colOff>
          <xdr:row>9</xdr:row>
          <xdr:rowOff>28575</xdr:rowOff>
        </xdr:to>
        <xdr:sp macro="" textlink="">
          <xdr:nvSpPr>
            <xdr:cNvPr id="4122" name="Check Box 26" hidden="1">
              <a:extLst>
                <a:ext uri="{63B3BB69-23CF-44E3-9099-C40C66FF867C}">
                  <a14:compatExt spid="_x0000_s4122"/>
                </a:ext>
                <a:ext uri="{FF2B5EF4-FFF2-40B4-BE49-F238E27FC236}">
                  <a16:creationId xmlns:a16="http://schemas.microsoft.com/office/drawing/2014/main" id="{00000000-0008-0000-0300-00001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</xdr:colOff>
          <xdr:row>8</xdr:row>
          <xdr:rowOff>209550</xdr:rowOff>
        </xdr:from>
        <xdr:to>
          <xdr:col>7</xdr:col>
          <xdr:colOff>101284</xdr:colOff>
          <xdr:row>10</xdr:row>
          <xdr:rowOff>19050</xdr:rowOff>
        </xdr:to>
        <xdr:sp macro="" textlink="">
          <xdr:nvSpPr>
            <xdr:cNvPr id="4123" name="Check Box 27" hidden="1">
              <a:extLst>
                <a:ext uri="{63B3BB69-23CF-44E3-9099-C40C66FF867C}">
                  <a14:compatExt spid="_x0000_s4123"/>
                </a:ext>
                <a:ext uri="{FF2B5EF4-FFF2-40B4-BE49-F238E27FC236}">
                  <a16:creationId xmlns:a16="http://schemas.microsoft.com/office/drawing/2014/main" id="{00000000-0008-0000-0300-00001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</xdr:colOff>
          <xdr:row>9</xdr:row>
          <xdr:rowOff>219075</xdr:rowOff>
        </xdr:from>
        <xdr:to>
          <xdr:col>7</xdr:col>
          <xdr:colOff>101284</xdr:colOff>
          <xdr:row>11</xdr:row>
          <xdr:rowOff>28575</xdr:rowOff>
        </xdr:to>
        <xdr:sp macro="" textlink="">
          <xdr:nvSpPr>
            <xdr:cNvPr id="4124" name="Check Box 28" hidden="1">
              <a:extLst>
                <a:ext uri="{63B3BB69-23CF-44E3-9099-C40C66FF867C}">
                  <a14:compatExt spid="_x0000_s4124"/>
                </a:ext>
                <a:ext uri="{FF2B5EF4-FFF2-40B4-BE49-F238E27FC236}">
                  <a16:creationId xmlns:a16="http://schemas.microsoft.com/office/drawing/2014/main" id="{00000000-0008-0000-0300-00001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</xdr:colOff>
          <xdr:row>10</xdr:row>
          <xdr:rowOff>209550</xdr:rowOff>
        </xdr:from>
        <xdr:to>
          <xdr:col>7</xdr:col>
          <xdr:colOff>101284</xdr:colOff>
          <xdr:row>12</xdr:row>
          <xdr:rowOff>19050</xdr:rowOff>
        </xdr:to>
        <xdr:sp macro="" textlink="">
          <xdr:nvSpPr>
            <xdr:cNvPr id="4125" name="Check Box 29" hidden="1">
              <a:extLst>
                <a:ext uri="{63B3BB69-23CF-44E3-9099-C40C66FF867C}">
                  <a14:compatExt spid="_x0000_s4125"/>
                </a:ext>
                <a:ext uri="{FF2B5EF4-FFF2-40B4-BE49-F238E27FC236}">
                  <a16:creationId xmlns:a16="http://schemas.microsoft.com/office/drawing/2014/main" id="{00000000-0008-0000-0300-00001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19051</xdr:colOff>
          <xdr:row>11</xdr:row>
          <xdr:rowOff>209550</xdr:rowOff>
        </xdr:from>
        <xdr:to>
          <xdr:col>7</xdr:col>
          <xdr:colOff>120334</xdr:colOff>
          <xdr:row>13</xdr:row>
          <xdr:rowOff>19050</xdr:rowOff>
        </xdr:to>
        <xdr:sp macro="" textlink="">
          <xdr:nvSpPr>
            <xdr:cNvPr id="4126" name="Check Box 30" hidden="1">
              <a:extLst>
                <a:ext uri="{63B3BB69-23CF-44E3-9099-C40C66FF867C}">
                  <a14:compatExt spid="_x0000_s4126"/>
                </a:ext>
                <a:ext uri="{FF2B5EF4-FFF2-40B4-BE49-F238E27FC236}">
                  <a16:creationId xmlns:a16="http://schemas.microsoft.com/office/drawing/2014/main" id="{00000000-0008-0000-0300-00001E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1681</xdr:colOff>
          <xdr:row>23</xdr:row>
          <xdr:rowOff>2802</xdr:rowOff>
        </xdr:from>
        <xdr:to>
          <xdr:col>7</xdr:col>
          <xdr:colOff>101947</xdr:colOff>
          <xdr:row>24</xdr:row>
          <xdr:rowOff>47625</xdr:rowOff>
        </xdr:to>
        <xdr:sp macro="" textlink="">
          <xdr:nvSpPr>
            <xdr:cNvPr id="4127" name="Check Box 31" hidden="1">
              <a:extLst>
                <a:ext uri="{63B3BB69-23CF-44E3-9099-C40C66FF867C}">
                  <a14:compatExt spid="_x0000_s4127"/>
                </a:ext>
                <a:ext uri="{FF2B5EF4-FFF2-40B4-BE49-F238E27FC236}">
                  <a16:creationId xmlns:a16="http://schemas.microsoft.com/office/drawing/2014/main" id="{00000000-0008-0000-0300-00001F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1681</xdr:colOff>
          <xdr:row>23</xdr:row>
          <xdr:rowOff>219075</xdr:rowOff>
        </xdr:from>
        <xdr:to>
          <xdr:col>7</xdr:col>
          <xdr:colOff>101947</xdr:colOff>
          <xdr:row>25</xdr:row>
          <xdr:rowOff>28575</xdr:rowOff>
        </xdr:to>
        <xdr:sp macro="" textlink="">
          <xdr:nvSpPr>
            <xdr:cNvPr id="4128" name="Check Box 32" hidden="1">
              <a:extLst>
                <a:ext uri="{63B3BB69-23CF-44E3-9099-C40C66FF867C}">
                  <a14:compatExt spid="_x0000_s4128"/>
                </a:ext>
                <a:ext uri="{FF2B5EF4-FFF2-40B4-BE49-F238E27FC236}">
                  <a16:creationId xmlns:a16="http://schemas.microsoft.com/office/drawing/2014/main" id="{00000000-0008-0000-0300-00002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1681</xdr:colOff>
          <xdr:row>24</xdr:row>
          <xdr:rowOff>209550</xdr:rowOff>
        </xdr:from>
        <xdr:to>
          <xdr:col>7</xdr:col>
          <xdr:colOff>101947</xdr:colOff>
          <xdr:row>26</xdr:row>
          <xdr:rowOff>19050</xdr:rowOff>
        </xdr:to>
        <xdr:sp macro="" textlink="">
          <xdr:nvSpPr>
            <xdr:cNvPr id="4129" name="Check Box 33" hidden="1">
              <a:extLst>
                <a:ext uri="{63B3BB69-23CF-44E3-9099-C40C66FF867C}">
                  <a14:compatExt spid="_x0000_s4129"/>
                </a:ext>
                <a:ext uri="{FF2B5EF4-FFF2-40B4-BE49-F238E27FC236}">
                  <a16:creationId xmlns:a16="http://schemas.microsoft.com/office/drawing/2014/main" id="{00000000-0008-0000-0300-00002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1314450</xdr:colOff>
          <xdr:row>25</xdr:row>
          <xdr:rowOff>219075</xdr:rowOff>
        </xdr:from>
        <xdr:to>
          <xdr:col>7</xdr:col>
          <xdr:colOff>92422</xdr:colOff>
          <xdr:row>27</xdr:row>
          <xdr:rowOff>28575</xdr:rowOff>
        </xdr:to>
        <xdr:sp macro="" textlink="">
          <xdr:nvSpPr>
            <xdr:cNvPr id="4130" name="Check Box 34" hidden="1">
              <a:extLst>
                <a:ext uri="{63B3BB69-23CF-44E3-9099-C40C66FF867C}">
                  <a14:compatExt spid="_x0000_s4130"/>
                </a:ext>
                <a:ext uri="{FF2B5EF4-FFF2-40B4-BE49-F238E27FC236}">
                  <a16:creationId xmlns:a16="http://schemas.microsoft.com/office/drawing/2014/main" id="{00000000-0008-0000-0300-00002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9526</xdr:colOff>
          <xdr:row>26</xdr:row>
          <xdr:rowOff>209550</xdr:rowOff>
        </xdr:from>
        <xdr:to>
          <xdr:col>7</xdr:col>
          <xdr:colOff>110809</xdr:colOff>
          <xdr:row>28</xdr:row>
          <xdr:rowOff>19050</xdr:rowOff>
        </xdr:to>
        <xdr:sp macro="" textlink="">
          <xdr:nvSpPr>
            <xdr:cNvPr id="4131" name="Check Box 35" hidden="1">
              <a:extLst>
                <a:ext uri="{63B3BB69-23CF-44E3-9099-C40C66FF867C}">
                  <a14:compatExt spid="_x0000_s4131"/>
                </a:ext>
                <a:ext uri="{FF2B5EF4-FFF2-40B4-BE49-F238E27FC236}">
                  <a16:creationId xmlns:a16="http://schemas.microsoft.com/office/drawing/2014/main" id="{00000000-0008-0000-0300-00002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9526</xdr:colOff>
          <xdr:row>27</xdr:row>
          <xdr:rowOff>219075</xdr:rowOff>
        </xdr:from>
        <xdr:to>
          <xdr:col>7</xdr:col>
          <xdr:colOff>110809</xdr:colOff>
          <xdr:row>29</xdr:row>
          <xdr:rowOff>28575</xdr:rowOff>
        </xdr:to>
        <xdr:sp macro="" textlink="">
          <xdr:nvSpPr>
            <xdr:cNvPr id="4132" name="Check Box 36" hidden="1">
              <a:extLst>
                <a:ext uri="{63B3BB69-23CF-44E3-9099-C40C66FF867C}">
                  <a14:compatExt spid="_x0000_s4132"/>
                </a:ext>
                <a:ext uri="{FF2B5EF4-FFF2-40B4-BE49-F238E27FC236}">
                  <a16:creationId xmlns:a16="http://schemas.microsoft.com/office/drawing/2014/main" id="{00000000-0008-0000-0300-00002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</xdr:colOff>
          <xdr:row>28</xdr:row>
          <xdr:rowOff>228600</xdr:rowOff>
        </xdr:from>
        <xdr:to>
          <xdr:col>7</xdr:col>
          <xdr:colOff>101284</xdr:colOff>
          <xdr:row>30</xdr:row>
          <xdr:rowOff>38100</xdr:rowOff>
        </xdr:to>
        <xdr:sp macro="" textlink="">
          <xdr:nvSpPr>
            <xdr:cNvPr id="4133" name="Check Box 37" hidden="1">
              <a:extLst>
                <a:ext uri="{63B3BB69-23CF-44E3-9099-C40C66FF867C}">
                  <a14:compatExt spid="_x0000_s4133"/>
                </a:ext>
                <a:ext uri="{FF2B5EF4-FFF2-40B4-BE49-F238E27FC236}">
                  <a16:creationId xmlns:a16="http://schemas.microsoft.com/office/drawing/2014/main" id="{00000000-0008-0000-0300-00002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9526</xdr:colOff>
          <xdr:row>29</xdr:row>
          <xdr:rowOff>219075</xdr:rowOff>
        </xdr:from>
        <xdr:to>
          <xdr:col>7</xdr:col>
          <xdr:colOff>110809</xdr:colOff>
          <xdr:row>31</xdr:row>
          <xdr:rowOff>28575</xdr:rowOff>
        </xdr:to>
        <xdr:sp macro="" textlink="">
          <xdr:nvSpPr>
            <xdr:cNvPr id="4134" name="Check Box 38" hidden="1">
              <a:extLst>
                <a:ext uri="{63B3BB69-23CF-44E3-9099-C40C66FF867C}">
                  <a14:compatExt spid="_x0000_s4134"/>
                </a:ext>
                <a:ext uri="{FF2B5EF4-FFF2-40B4-BE49-F238E27FC236}">
                  <a16:creationId xmlns:a16="http://schemas.microsoft.com/office/drawing/2014/main" id="{00000000-0008-0000-0300-00002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9526</xdr:colOff>
          <xdr:row>30</xdr:row>
          <xdr:rowOff>219075</xdr:rowOff>
        </xdr:from>
        <xdr:to>
          <xdr:col>7</xdr:col>
          <xdr:colOff>110809</xdr:colOff>
          <xdr:row>32</xdr:row>
          <xdr:rowOff>28575</xdr:rowOff>
        </xdr:to>
        <xdr:sp macro="" textlink="">
          <xdr:nvSpPr>
            <xdr:cNvPr id="4135" name="Check Box 39" hidden="1">
              <a:extLst>
                <a:ext uri="{63B3BB69-23CF-44E3-9099-C40C66FF867C}">
                  <a14:compatExt spid="_x0000_s4135"/>
                </a:ext>
                <a:ext uri="{FF2B5EF4-FFF2-40B4-BE49-F238E27FC236}">
                  <a16:creationId xmlns:a16="http://schemas.microsoft.com/office/drawing/2014/main" id="{00000000-0008-0000-0300-00002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</xdr:colOff>
          <xdr:row>31</xdr:row>
          <xdr:rowOff>228600</xdr:rowOff>
        </xdr:from>
        <xdr:to>
          <xdr:col>7</xdr:col>
          <xdr:colOff>101284</xdr:colOff>
          <xdr:row>33</xdr:row>
          <xdr:rowOff>38100</xdr:rowOff>
        </xdr:to>
        <xdr:sp macro="" textlink="">
          <xdr:nvSpPr>
            <xdr:cNvPr id="4136" name="Check Box 40" hidden="1">
              <a:extLst>
                <a:ext uri="{63B3BB69-23CF-44E3-9099-C40C66FF867C}">
                  <a14:compatExt spid="_x0000_s4136"/>
                </a:ext>
                <a:ext uri="{FF2B5EF4-FFF2-40B4-BE49-F238E27FC236}">
                  <a16:creationId xmlns:a16="http://schemas.microsoft.com/office/drawing/2014/main" id="{00000000-0008-0000-0300-00002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9526</xdr:colOff>
          <xdr:row>32</xdr:row>
          <xdr:rowOff>228600</xdr:rowOff>
        </xdr:from>
        <xdr:to>
          <xdr:col>7</xdr:col>
          <xdr:colOff>110809</xdr:colOff>
          <xdr:row>34</xdr:row>
          <xdr:rowOff>28575</xdr:rowOff>
        </xdr:to>
        <xdr:sp macro="" textlink="">
          <xdr:nvSpPr>
            <xdr:cNvPr id="4137" name="Check Box 41" hidden="1">
              <a:extLst>
                <a:ext uri="{63B3BB69-23CF-44E3-9099-C40C66FF867C}">
                  <a14:compatExt spid="_x0000_s4137"/>
                </a:ext>
                <a:ext uri="{FF2B5EF4-FFF2-40B4-BE49-F238E27FC236}">
                  <a16:creationId xmlns:a16="http://schemas.microsoft.com/office/drawing/2014/main" id="{00000000-0008-0000-0300-00002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9526</xdr:colOff>
          <xdr:row>33</xdr:row>
          <xdr:rowOff>209550</xdr:rowOff>
        </xdr:from>
        <xdr:to>
          <xdr:col>7</xdr:col>
          <xdr:colOff>110809</xdr:colOff>
          <xdr:row>35</xdr:row>
          <xdr:rowOff>9525</xdr:rowOff>
        </xdr:to>
        <xdr:sp macro="" textlink="">
          <xdr:nvSpPr>
            <xdr:cNvPr id="4138" name="Check Box 42" hidden="1">
              <a:extLst>
                <a:ext uri="{63B3BB69-23CF-44E3-9099-C40C66FF867C}">
                  <a14:compatExt spid="_x0000_s4138"/>
                </a:ext>
                <a:ext uri="{FF2B5EF4-FFF2-40B4-BE49-F238E27FC236}">
                  <a16:creationId xmlns:a16="http://schemas.microsoft.com/office/drawing/2014/main" id="{00000000-0008-0000-0300-00002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9526</xdr:colOff>
          <xdr:row>34</xdr:row>
          <xdr:rowOff>200025</xdr:rowOff>
        </xdr:from>
        <xdr:to>
          <xdr:col>7</xdr:col>
          <xdr:colOff>110809</xdr:colOff>
          <xdr:row>36</xdr:row>
          <xdr:rowOff>4872</xdr:rowOff>
        </xdr:to>
        <xdr:sp macro="" textlink="">
          <xdr:nvSpPr>
            <xdr:cNvPr id="4139" name="Check Box 43" hidden="1">
              <a:extLst>
                <a:ext uri="{63B3BB69-23CF-44E3-9099-C40C66FF867C}">
                  <a14:compatExt spid="_x0000_s4139"/>
                </a:ext>
                <a:ext uri="{FF2B5EF4-FFF2-40B4-BE49-F238E27FC236}">
                  <a16:creationId xmlns:a16="http://schemas.microsoft.com/office/drawing/2014/main" id="{00000000-0008-0000-0300-00002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9526</xdr:colOff>
          <xdr:row>35</xdr:row>
          <xdr:rowOff>200025</xdr:rowOff>
        </xdr:from>
        <xdr:to>
          <xdr:col>7</xdr:col>
          <xdr:colOff>110809</xdr:colOff>
          <xdr:row>37</xdr:row>
          <xdr:rowOff>9525</xdr:rowOff>
        </xdr:to>
        <xdr:sp macro="" textlink="">
          <xdr:nvSpPr>
            <xdr:cNvPr id="4140" name="Check Box 44" hidden="1">
              <a:extLst>
                <a:ext uri="{63B3BB69-23CF-44E3-9099-C40C66FF867C}">
                  <a14:compatExt spid="_x0000_s4140"/>
                </a:ext>
                <a:ext uri="{FF2B5EF4-FFF2-40B4-BE49-F238E27FC236}">
                  <a16:creationId xmlns:a16="http://schemas.microsoft.com/office/drawing/2014/main" id="{00000000-0008-0000-0300-00002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</xdr:colOff>
          <xdr:row>36</xdr:row>
          <xdr:rowOff>209550</xdr:rowOff>
        </xdr:from>
        <xdr:to>
          <xdr:col>7</xdr:col>
          <xdr:colOff>101284</xdr:colOff>
          <xdr:row>38</xdr:row>
          <xdr:rowOff>19050</xdr:rowOff>
        </xdr:to>
        <xdr:sp macro="" textlink="">
          <xdr:nvSpPr>
            <xdr:cNvPr id="4141" name="Check Box 45" hidden="1">
              <a:extLst>
                <a:ext uri="{63B3BB69-23CF-44E3-9099-C40C66FF867C}">
                  <a14:compatExt spid="_x0000_s4141"/>
                </a:ext>
                <a:ext uri="{FF2B5EF4-FFF2-40B4-BE49-F238E27FC236}">
                  <a16:creationId xmlns:a16="http://schemas.microsoft.com/office/drawing/2014/main" id="{00000000-0008-0000-0300-00002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</xdr:colOff>
          <xdr:row>37</xdr:row>
          <xdr:rowOff>219075</xdr:rowOff>
        </xdr:from>
        <xdr:to>
          <xdr:col>7</xdr:col>
          <xdr:colOff>101284</xdr:colOff>
          <xdr:row>39</xdr:row>
          <xdr:rowOff>19050</xdr:rowOff>
        </xdr:to>
        <xdr:sp macro="" textlink="">
          <xdr:nvSpPr>
            <xdr:cNvPr id="4142" name="Check Box 46" hidden="1">
              <a:extLst>
                <a:ext uri="{63B3BB69-23CF-44E3-9099-C40C66FF867C}">
                  <a14:compatExt spid="_x0000_s4142"/>
                </a:ext>
                <a:ext uri="{FF2B5EF4-FFF2-40B4-BE49-F238E27FC236}">
                  <a16:creationId xmlns:a16="http://schemas.microsoft.com/office/drawing/2014/main" id="{00000000-0008-0000-0300-00002E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</xdr:colOff>
          <xdr:row>38</xdr:row>
          <xdr:rowOff>200025</xdr:rowOff>
        </xdr:from>
        <xdr:to>
          <xdr:col>7</xdr:col>
          <xdr:colOff>101284</xdr:colOff>
          <xdr:row>40</xdr:row>
          <xdr:rowOff>1592</xdr:rowOff>
        </xdr:to>
        <xdr:sp macro="" textlink="">
          <xdr:nvSpPr>
            <xdr:cNvPr id="4143" name="Check Box 47" hidden="1">
              <a:extLst>
                <a:ext uri="{63B3BB69-23CF-44E3-9099-C40C66FF867C}">
                  <a14:compatExt spid="_x0000_s4143"/>
                </a:ext>
                <a:ext uri="{FF2B5EF4-FFF2-40B4-BE49-F238E27FC236}">
                  <a16:creationId xmlns:a16="http://schemas.microsoft.com/office/drawing/2014/main" id="{00000000-0008-0000-0300-00002F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</xdr:colOff>
          <xdr:row>39</xdr:row>
          <xdr:rowOff>190500</xdr:rowOff>
        </xdr:from>
        <xdr:to>
          <xdr:col>7</xdr:col>
          <xdr:colOff>101284</xdr:colOff>
          <xdr:row>41</xdr:row>
          <xdr:rowOff>2801</xdr:rowOff>
        </xdr:to>
        <xdr:sp macro="" textlink="">
          <xdr:nvSpPr>
            <xdr:cNvPr id="4144" name="Check Box 48" hidden="1">
              <a:extLst>
                <a:ext uri="{63B3BB69-23CF-44E3-9099-C40C66FF867C}">
                  <a14:compatExt spid="_x0000_s4144"/>
                </a:ext>
                <a:ext uri="{FF2B5EF4-FFF2-40B4-BE49-F238E27FC236}">
                  <a16:creationId xmlns:a16="http://schemas.microsoft.com/office/drawing/2014/main" id="{00000000-0008-0000-0300-00003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</xdr:colOff>
          <xdr:row>40</xdr:row>
          <xdr:rowOff>190500</xdr:rowOff>
        </xdr:from>
        <xdr:to>
          <xdr:col>7</xdr:col>
          <xdr:colOff>101284</xdr:colOff>
          <xdr:row>42</xdr:row>
          <xdr:rowOff>0</xdr:rowOff>
        </xdr:to>
        <xdr:sp macro="" textlink="">
          <xdr:nvSpPr>
            <xdr:cNvPr id="4145" name="Check Box 49" hidden="1">
              <a:extLst>
                <a:ext uri="{63B3BB69-23CF-44E3-9099-C40C66FF867C}">
                  <a14:compatExt spid="_x0000_s4145"/>
                </a:ext>
                <a:ext uri="{FF2B5EF4-FFF2-40B4-BE49-F238E27FC236}">
                  <a16:creationId xmlns:a16="http://schemas.microsoft.com/office/drawing/2014/main" id="{00000000-0008-0000-0300-00003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10258</xdr:colOff>
          <xdr:row>41</xdr:row>
          <xdr:rowOff>200025</xdr:rowOff>
        </xdr:from>
        <xdr:to>
          <xdr:col>7</xdr:col>
          <xdr:colOff>112870</xdr:colOff>
          <xdr:row>43</xdr:row>
          <xdr:rowOff>9525</xdr:rowOff>
        </xdr:to>
        <xdr:sp macro="" textlink="">
          <xdr:nvSpPr>
            <xdr:cNvPr id="4146" name="Check Box 50" hidden="1">
              <a:extLst>
                <a:ext uri="{63B3BB69-23CF-44E3-9099-C40C66FF867C}">
                  <a14:compatExt spid="_x0000_s4146"/>
                </a:ext>
                <a:ext uri="{FF2B5EF4-FFF2-40B4-BE49-F238E27FC236}">
                  <a16:creationId xmlns:a16="http://schemas.microsoft.com/office/drawing/2014/main" id="{00000000-0008-0000-0300-00003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43</xdr:row>
          <xdr:rowOff>219075</xdr:rowOff>
        </xdr:from>
        <xdr:to>
          <xdr:col>7</xdr:col>
          <xdr:colOff>114573</xdr:colOff>
          <xdr:row>45</xdr:row>
          <xdr:rowOff>28575</xdr:rowOff>
        </xdr:to>
        <xdr:sp macro="" textlink="">
          <xdr:nvSpPr>
            <xdr:cNvPr id="4187" name="Check Box 91" hidden="1">
              <a:extLst>
                <a:ext uri="{63B3BB69-23CF-44E3-9099-C40C66FF867C}">
                  <a14:compatExt spid="_x0000_s4187"/>
                </a:ext>
                <a:ext uri="{FF2B5EF4-FFF2-40B4-BE49-F238E27FC236}">
                  <a16:creationId xmlns:a16="http://schemas.microsoft.com/office/drawing/2014/main" id="{00000000-0008-0000-0300-00005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44</xdr:row>
          <xdr:rowOff>209550</xdr:rowOff>
        </xdr:from>
        <xdr:to>
          <xdr:col>7</xdr:col>
          <xdr:colOff>114573</xdr:colOff>
          <xdr:row>46</xdr:row>
          <xdr:rowOff>19050</xdr:rowOff>
        </xdr:to>
        <xdr:sp macro="" textlink="">
          <xdr:nvSpPr>
            <xdr:cNvPr id="4188" name="Check Box 92" hidden="1">
              <a:extLst>
                <a:ext uri="{63B3BB69-23CF-44E3-9099-C40C66FF867C}">
                  <a14:compatExt spid="_x0000_s4188"/>
                </a:ext>
                <a:ext uri="{FF2B5EF4-FFF2-40B4-BE49-F238E27FC236}">
                  <a16:creationId xmlns:a16="http://schemas.microsoft.com/office/drawing/2014/main" id="{00000000-0008-0000-0300-00005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45</xdr:row>
          <xdr:rowOff>200025</xdr:rowOff>
        </xdr:from>
        <xdr:to>
          <xdr:col>7</xdr:col>
          <xdr:colOff>114573</xdr:colOff>
          <xdr:row>47</xdr:row>
          <xdr:rowOff>9525</xdr:rowOff>
        </xdr:to>
        <xdr:sp macro="" textlink="">
          <xdr:nvSpPr>
            <xdr:cNvPr id="4189" name="Check Box 93" hidden="1">
              <a:extLst>
                <a:ext uri="{63B3BB69-23CF-44E3-9099-C40C66FF867C}">
                  <a14:compatExt spid="_x0000_s4189"/>
                </a:ext>
                <a:ext uri="{FF2B5EF4-FFF2-40B4-BE49-F238E27FC236}">
                  <a16:creationId xmlns:a16="http://schemas.microsoft.com/office/drawing/2014/main" id="{00000000-0008-0000-0300-00005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46</xdr:row>
          <xdr:rowOff>219075</xdr:rowOff>
        </xdr:from>
        <xdr:to>
          <xdr:col>7</xdr:col>
          <xdr:colOff>114573</xdr:colOff>
          <xdr:row>48</xdr:row>
          <xdr:rowOff>28575</xdr:rowOff>
        </xdr:to>
        <xdr:sp macro="" textlink="">
          <xdr:nvSpPr>
            <xdr:cNvPr id="4190" name="Check Box 94" hidden="1">
              <a:extLst>
                <a:ext uri="{63B3BB69-23CF-44E3-9099-C40C66FF867C}">
                  <a14:compatExt spid="_x0000_s4190"/>
                </a:ext>
                <a:ext uri="{FF2B5EF4-FFF2-40B4-BE49-F238E27FC236}">
                  <a16:creationId xmlns:a16="http://schemas.microsoft.com/office/drawing/2014/main" id="{00000000-0008-0000-0300-00005E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47</xdr:row>
          <xdr:rowOff>209550</xdr:rowOff>
        </xdr:from>
        <xdr:to>
          <xdr:col>7</xdr:col>
          <xdr:colOff>114573</xdr:colOff>
          <xdr:row>49</xdr:row>
          <xdr:rowOff>19050</xdr:rowOff>
        </xdr:to>
        <xdr:sp macro="" textlink="">
          <xdr:nvSpPr>
            <xdr:cNvPr id="4191" name="Check Box 95" hidden="1">
              <a:extLst>
                <a:ext uri="{63B3BB69-23CF-44E3-9099-C40C66FF867C}">
                  <a14:compatExt spid="_x0000_s4191"/>
                </a:ext>
                <a:ext uri="{FF2B5EF4-FFF2-40B4-BE49-F238E27FC236}">
                  <a16:creationId xmlns:a16="http://schemas.microsoft.com/office/drawing/2014/main" id="{00000000-0008-0000-0300-00005F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53</xdr:row>
          <xdr:rowOff>219075</xdr:rowOff>
        </xdr:from>
        <xdr:to>
          <xdr:col>7</xdr:col>
          <xdr:colOff>124098</xdr:colOff>
          <xdr:row>55</xdr:row>
          <xdr:rowOff>28575</xdr:rowOff>
        </xdr:to>
        <xdr:sp macro="" textlink="">
          <xdr:nvSpPr>
            <xdr:cNvPr id="4192" name="Check Box 96" hidden="1">
              <a:extLst>
                <a:ext uri="{63B3BB69-23CF-44E3-9099-C40C66FF867C}">
                  <a14:compatExt spid="_x0000_s4192"/>
                </a:ext>
                <a:ext uri="{FF2B5EF4-FFF2-40B4-BE49-F238E27FC236}">
                  <a16:creationId xmlns:a16="http://schemas.microsoft.com/office/drawing/2014/main" id="{00000000-0008-0000-0300-00006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54</xdr:row>
          <xdr:rowOff>219075</xdr:rowOff>
        </xdr:from>
        <xdr:to>
          <xdr:col>7</xdr:col>
          <xdr:colOff>124098</xdr:colOff>
          <xdr:row>56</xdr:row>
          <xdr:rowOff>28575</xdr:rowOff>
        </xdr:to>
        <xdr:sp macro="" textlink="">
          <xdr:nvSpPr>
            <xdr:cNvPr id="4193" name="Check Box 97" hidden="1">
              <a:extLst>
                <a:ext uri="{63B3BB69-23CF-44E3-9099-C40C66FF867C}">
                  <a14:compatExt spid="_x0000_s4193"/>
                </a:ext>
                <a:ext uri="{FF2B5EF4-FFF2-40B4-BE49-F238E27FC236}">
                  <a16:creationId xmlns:a16="http://schemas.microsoft.com/office/drawing/2014/main" id="{00000000-0008-0000-0300-00006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55</xdr:row>
          <xdr:rowOff>209550</xdr:rowOff>
        </xdr:from>
        <xdr:to>
          <xdr:col>7</xdr:col>
          <xdr:colOff>124098</xdr:colOff>
          <xdr:row>57</xdr:row>
          <xdr:rowOff>19050</xdr:rowOff>
        </xdr:to>
        <xdr:sp macro="" textlink="">
          <xdr:nvSpPr>
            <xdr:cNvPr id="4194" name="Check Box 98" hidden="1">
              <a:extLst>
                <a:ext uri="{63B3BB69-23CF-44E3-9099-C40C66FF867C}">
                  <a14:compatExt spid="_x0000_s4194"/>
                </a:ext>
                <a:ext uri="{FF2B5EF4-FFF2-40B4-BE49-F238E27FC236}">
                  <a16:creationId xmlns:a16="http://schemas.microsoft.com/office/drawing/2014/main" id="{00000000-0008-0000-0300-00006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56</xdr:row>
          <xdr:rowOff>200025</xdr:rowOff>
        </xdr:from>
        <xdr:to>
          <xdr:col>8</xdr:col>
          <xdr:colOff>377336</xdr:colOff>
          <xdr:row>58</xdr:row>
          <xdr:rowOff>9525</xdr:rowOff>
        </xdr:to>
        <xdr:sp macro="" textlink="">
          <xdr:nvSpPr>
            <xdr:cNvPr id="4195" name="Check Box 99" hidden="1">
              <a:extLst>
                <a:ext uri="{63B3BB69-23CF-44E3-9099-C40C66FF867C}">
                  <a14:compatExt spid="_x0000_s4195"/>
                </a:ext>
                <a:ext uri="{FF2B5EF4-FFF2-40B4-BE49-F238E27FC236}">
                  <a16:creationId xmlns:a16="http://schemas.microsoft.com/office/drawing/2014/main" id="{00000000-0008-0000-0300-00006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57</xdr:row>
          <xdr:rowOff>190500</xdr:rowOff>
        </xdr:from>
        <xdr:to>
          <xdr:col>7</xdr:col>
          <xdr:colOff>124098</xdr:colOff>
          <xdr:row>59</xdr:row>
          <xdr:rowOff>4872</xdr:rowOff>
        </xdr:to>
        <xdr:sp macro="" textlink="">
          <xdr:nvSpPr>
            <xdr:cNvPr id="4196" name="Check Box 100" hidden="1">
              <a:extLst>
                <a:ext uri="{63B3BB69-23CF-44E3-9099-C40C66FF867C}">
                  <a14:compatExt spid="_x0000_s4196"/>
                </a:ext>
                <a:ext uri="{FF2B5EF4-FFF2-40B4-BE49-F238E27FC236}">
                  <a16:creationId xmlns:a16="http://schemas.microsoft.com/office/drawing/2014/main" id="{00000000-0008-0000-0300-00006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58</xdr:row>
          <xdr:rowOff>219075</xdr:rowOff>
        </xdr:from>
        <xdr:to>
          <xdr:col>7</xdr:col>
          <xdr:colOff>114573</xdr:colOff>
          <xdr:row>60</xdr:row>
          <xdr:rowOff>28575</xdr:rowOff>
        </xdr:to>
        <xdr:sp macro="" textlink="">
          <xdr:nvSpPr>
            <xdr:cNvPr id="4197" name="Check Box 101" hidden="1">
              <a:extLst>
                <a:ext uri="{63B3BB69-23CF-44E3-9099-C40C66FF867C}">
                  <a14:compatExt spid="_x0000_s4197"/>
                </a:ext>
                <a:ext uri="{FF2B5EF4-FFF2-40B4-BE49-F238E27FC236}">
                  <a16:creationId xmlns:a16="http://schemas.microsoft.com/office/drawing/2014/main" id="{00000000-0008-0000-0300-00006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26377</xdr:colOff>
          <xdr:row>59</xdr:row>
          <xdr:rowOff>207352</xdr:rowOff>
        </xdr:from>
        <xdr:to>
          <xdr:col>7</xdr:col>
          <xdr:colOff>121900</xdr:colOff>
          <xdr:row>61</xdr:row>
          <xdr:rowOff>16852</xdr:rowOff>
        </xdr:to>
        <xdr:sp macro="" textlink="">
          <xdr:nvSpPr>
            <xdr:cNvPr id="4198" name="Check Box 102" hidden="1">
              <a:extLst>
                <a:ext uri="{63B3BB69-23CF-44E3-9099-C40C66FF867C}">
                  <a14:compatExt spid="_x0000_s4198"/>
                </a:ext>
                <a:ext uri="{FF2B5EF4-FFF2-40B4-BE49-F238E27FC236}">
                  <a16:creationId xmlns:a16="http://schemas.microsoft.com/office/drawing/2014/main" id="{00000000-0008-0000-0300-00006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60</xdr:row>
          <xdr:rowOff>209550</xdr:rowOff>
        </xdr:from>
        <xdr:to>
          <xdr:col>7</xdr:col>
          <xdr:colOff>114573</xdr:colOff>
          <xdr:row>62</xdr:row>
          <xdr:rowOff>19050</xdr:rowOff>
        </xdr:to>
        <xdr:sp macro="" textlink="">
          <xdr:nvSpPr>
            <xdr:cNvPr id="4199" name="Check Box 103" hidden="1">
              <a:extLst>
                <a:ext uri="{63B3BB69-23CF-44E3-9099-C40C66FF867C}">
                  <a14:compatExt spid="_x0000_s4199"/>
                </a:ext>
                <a:ext uri="{FF2B5EF4-FFF2-40B4-BE49-F238E27FC236}">
                  <a16:creationId xmlns:a16="http://schemas.microsoft.com/office/drawing/2014/main" id="{00000000-0008-0000-0300-00006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</xdr:colOff>
          <xdr:row>61</xdr:row>
          <xdr:rowOff>190500</xdr:rowOff>
        </xdr:from>
        <xdr:to>
          <xdr:col>7</xdr:col>
          <xdr:colOff>101284</xdr:colOff>
          <xdr:row>63</xdr:row>
          <xdr:rowOff>0</xdr:rowOff>
        </xdr:to>
        <xdr:sp macro="" textlink="">
          <xdr:nvSpPr>
            <xdr:cNvPr id="4200" name="Check Box 104" hidden="1">
              <a:extLst>
                <a:ext uri="{63B3BB69-23CF-44E3-9099-C40C66FF867C}">
                  <a14:compatExt spid="_x0000_s4200"/>
                </a:ext>
                <a:ext uri="{FF2B5EF4-FFF2-40B4-BE49-F238E27FC236}">
                  <a16:creationId xmlns:a16="http://schemas.microsoft.com/office/drawing/2014/main" id="{00000000-0008-0000-0300-00006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</xdr:colOff>
          <xdr:row>62</xdr:row>
          <xdr:rowOff>219075</xdr:rowOff>
        </xdr:from>
        <xdr:to>
          <xdr:col>7</xdr:col>
          <xdr:colOff>101284</xdr:colOff>
          <xdr:row>64</xdr:row>
          <xdr:rowOff>28575</xdr:rowOff>
        </xdr:to>
        <xdr:sp macro="" textlink="">
          <xdr:nvSpPr>
            <xdr:cNvPr id="4201" name="Check Box 105" hidden="1">
              <a:extLst>
                <a:ext uri="{63B3BB69-23CF-44E3-9099-C40C66FF867C}">
                  <a14:compatExt spid="_x0000_s4201"/>
                </a:ext>
                <a:ext uri="{FF2B5EF4-FFF2-40B4-BE49-F238E27FC236}">
                  <a16:creationId xmlns:a16="http://schemas.microsoft.com/office/drawing/2014/main" id="{00000000-0008-0000-0300-00006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48</xdr:row>
          <xdr:rowOff>219075</xdr:rowOff>
        </xdr:from>
        <xdr:to>
          <xdr:col>7</xdr:col>
          <xdr:colOff>124098</xdr:colOff>
          <xdr:row>50</xdr:row>
          <xdr:rowOff>28575</xdr:rowOff>
        </xdr:to>
        <xdr:sp macro="" textlink="">
          <xdr:nvSpPr>
            <xdr:cNvPr id="4202" name="Check Box 106" hidden="1">
              <a:extLst>
                <a:ext uri="{63B3BB69-23CF-44E3-9099-C40C66FF867C}">
                  <a14:compatExt spid="_x0000_s4202"/>
                </a:ext>
                <a:ext uri="{FF2B5EF4-FFF2-40B4-BE49-F238E27FC236}">
                  <a16:creationId xmlns:a16="http://schemas.microsoft.com/office/drawing/2014/main" id="{00000000-0008-0000-0300-00006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49</xdr:row>
          <xdr:rowOff>209550</xdr:rowOff>
        </xdr:from>
        <xdr:to>
          <xdr:col>7</xdr:col>
          <xdr:colOff>114573</xdr:colOff>
          <xdr:row>51</xdr:row>
          <xdr:rowOff>19050</xdr:rowOff>
        </xdr:to>
        <xdr:sp macro="" textlink="">
          <xdr:nvSpPr>
            <xdr:cNvPr id="4203" name="Check Box 107" hidden="1">
              <a:extLst>
                <a:ext uri="{63B3BB69-23CF-44E3-9099-C40C66FF867C}">
                  <a14:compatExt spid="_x0000_s4203"/>
                </a:ext>
                <a:ext uri="{FF2B5EF4-FFF2-40B4-BE49-F238E27FC236}">
                  <a16:creationId xmlns:a16="http://schemas.microsoft.com/office/drawing/2014/main" id="{00000000-0008-0000-0300-00006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50</xdr:row>
          <xdr:rowOff>219075</xdr:rowOff>
        </xdr:from>
        <xdr:to>
          <xdr:col>7</xdr:col>
          <xdr:colOff>114573</xdr:colOff>
          <xdr:row>52</xdr:row>
          <xdr:rowOff>28575</xdr:rowOff>
        </xdr:to>
        <xdr:sp macro="" textlink="">
          <xdr:nvSpPr>
            <xdr:cNvPr id="4204" name="Check Box 108" hidden="1">
              <a:extLst>
                <a:ext uri="{63B3BB69-23CF-44E3-9099-C40C66FF867C}">
                  <a14:compatExt spid="_x0000_s4204"/>
                </a:ext>
                <a:ext uri="{FF2B5EF4-FFF2-40B4-BE49-F238E27FC236}">
                  <a16:creationId xmlns:a16="http://schemas.microsoft.com/office/drawing/2014/main" id="{00000000-0008-0000-0300-00006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51</xdr:row>
          <xdr:rowOff>209550</xdr:rowOff>
        </xdr:from>
        <xdr:to>
          <xdr:col>7</xdr:col>
          <xdr:colOff>114573</xdr:colOff>
          <xdr:row>53</xdr:row>
          <xdr:rowOff>19050</xdr:rowOff>
        </xdr:to>
        <xdr:sp macro="" textlink="">
          <xdr:nvSpPr>
            <xdr:cNvPr id="4205" name="Check Box 109" hidden="1">
              <a:extLst>
                <a:ext uri="{63B3BB69-23CF-44E3-9099-C40C66FF867C}">
                  <a14:compatExt spid="_x0000_s4205"/>
                </a:ext>
                <a:ext uri="{FF2B5EF4-FFF2-40B4-BE49-F238E27FC236}">
                  <a16:creationId xmlns:a16="http://schemas.microsoft.com/office/drawing/2014/main" id="{00000000-0008-0000-0300-00006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19051</xdr:colOff>
          <xdr:row>52</xdr:row>
          <xdr:rowOff>209550</xdr:rowOff>
        </xdr:from>
        <xdr:to>
          <xdr:col>7</xdr:col>
          <xdr:colOff>120334</xdr:colOff>
          <xdr:row>54</xdr:row>
          <xdr:rowOff>19050</xdr:rowOff>
        </xdr:to>
        <xdr:sp macro="" textlink="">
          <xdr:nvSpPr>
            <xdr:cNvPr id="4206" name="Check Box 110" hidden="1">
              <a:extLst>
                <a:ext uri="{63B3BB69-23CF-44E3-9099-C40C66FF867C}">
                  <a14:compatExt spid="_x0000_s4206"/>
                </a:ext>
                <a:ext uri="{FF2B5EF4-FFF2-40B4-BE49-F238E27FC236}">
                  <a16:creationId xmlns:a16="http://schemas.microsoft.com/office/drawing/2014/main" id="{00000000-0008-0000-0300-00006E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4396</xdr:colOff>
          <xdr:row>63</xdr:row>
          <xdr:rowOff>219808</xdr:rowOff>
        </xdr:from>
        <xdr:to>
          <xdr:col>7</xdr:col>
          <xdr:colOff>99919</xdr:colOff>
          <xdr:row>65</xdr:row>
          <xdr:rowOff>25644</xdr:rowOff>
        </xdr:to>
        <xdr:sp macro="" textlink="">
          <xdr:nvSpPr>
            <xdr:cNvPr id="4207" name="Check Box 111" hidden="1">
              <a:extLst>
                <a:ext uri="{63B3BB69-23CF-44E3-9099-C40C66FF867C}">
                  <a14:compatExt spid="_x0000_s4207"/>
                </a:ext>
                <a:ext uri="{FF2B5EF4-FFF2-40B4-BE49-F238E27FC236}">
                  <a16:creationId xmlns:a16="http://schemas.microsoft.com/office/drawing/2014/main" id="{00000000-0008-0000-0300-00006F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64</xdr:row>
          <xdr:rowOff>219075</xdr:rowOff>
        </xdr:from>
        <xdr:to>
          <xdr:col>7</xdr:col>
          <xdr:colOff>114573</xdr:colOff>
          <xdr:row>66</xdr:row>
          <xdr:rowOff>28575</xdr:rowOff>
        </xdr:to>
        <xdr:sp macro="" textlink="">
          <xdr:nvSpPr>
            <xdr:cNvPr id="4208" name="Check Box 112" hidden="1">
              <a:extLst>
                <a:ext uri="{63B3BB69-23CF-44E3-9099-C40C66FF867C}">
                  <a14:compatExt spid="_x0000_s4208"/>
                </a:ext>
                <a:ext uri="{FF2B5EF4-FFF2-40B4-BE49-F238E27FC236}">
                  <a16:creationId xmlns:a16="http://schemas.microsoft.com/office/drawing/2014/main" id="{00000000-0008-0000-0300-00007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65</xdr:row>
          <xdr:rowOff>209550</xdr:rowOff>
        </xdr:from>
        <xdr:to>
          <xdr:col>7</xdr:col>
          <xdr:colOff>114573</xdr:colOff>
          <xdr:row>67</xdr:row>
          <xdr:rowOff>19050</xdr:rowOff>
        </xdr:to>
        <xdr:sp macro="" textlink="">
          <xdr:nvSpPr>
            <xdr:cNvPr id="4209" name="Check Box 113" hidden="1">
              <a:extLst>
                <a:ext uri="{63B3BB69-23CF-44E3-9099-C40C66FF867C}">
                  <a14:compatExt spid="_x0000_s4209"/>
                </a:ext>
                <a:ext uri="{FF2B5EF4-FFF2-40B4-BE49-F238E27FC236}">
                  <a16:creationId xmlns:a16="http://schemas.microsoft.com/office/drawing/2014/main" id="{00000000-0008-0000-0300-00007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21982</xdr:colOff>
          <xdr:row>66</xdr:row>
          <xdr:rowOff>219075</xdr:rowOff>
        </xdr:from>
        <xdr:to>
          <xdr:col>7</xdr:col>
          <xdr:colOff>123265</xdr:colOff>
          <xdr:row>68</xdr:row>
          <xdr:rowOff>28575</xdr:rowOff>
        </xdr:to>
        <xdr:sp macro="" textlink="">
          <xdr:nvSpPr>
            <xdr:cNvPr id="4210" name="Check Box 114" hidden="1">
              <a:extLst>
                <a:ext uri="{63B3BB69-23CF-44E3-9099-C40C66FF867C}">
                  <a14:compatExt spid="_x0000_s4210"/>
                </a:ext>
                <a:ext uri="{FF2B5EF4-FFF2-40B4-BE49-F238E27FC236}">
                  <a16:creationId xmlns:a16="http://schemas.microsoft.com/office/drawing/2014/main" id="{00000000-0008-0000-0300-00007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67</xdr:row>
          <xdr:rowOff>209550</xdr:rowOff>
        </xdr:from>
        <xdr:to>
          <xdr:col>7</xdr:col>
          <xdr:colOff>124098</xdr:colOff>
          <xdr:row>69</xdr:row>
          <xdr:rowOff>19050</xdr:rowOff>
        </xdr:to>
        <xdr:sp macro="" textlink="">
          <xdr:nvSpPr>
            <xdr:cNvPr id="4211" name="Check Box 115" hidden="1">
              <a:extLst>
                <a:ext uri="{63B3BB69-23CF-44E3-9099-C40C66FF867C}">
                  <a14:compatExt spid="_x0000_s4211"/>
                </a:ext>
                <a:ext uri="{FF2B5EF4-FFF2-40B4-BE49-F238E27FC236}">
                  <a16:creationId xmlns:a16="http://schemas.microsoft.com/office/drawing/2014/main" id="{00000000-0008-0000-0300-00007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68</xdr:row>
          <xdr:rowOff>219075</xdr:rowOff>
        </xdr:from>
        <xdr:to>
          <xdr:col>7</xdr:col>
          <xdr:colOff>124098</xdr:colOff>
          <xdr:row>70</xdr:row>
          <xdr:rowOff>28575</xdr:rowOff>
        </xdr:to>
        <xdr:sp macro="" textlink="">
          <xdr:nvSpPr>
            <xdr:cNvPr id="4212" name="Check Box 116" hidden="1">
              <a:extLst>
                <a:ext uri="{63B3BB69-23CF-44E3-9099-C40C66FF867C}">
                  <a14:compatExt spid="_x0000_s4212"/>
                </a:ext>
                <a:ext uri="{FF2B5EF4-FFF2-40B4-BE49-F238E27FC236}">
                  <a16:creationId xmlns:a16="http://schemas.microsoft.com/office/drawing/2014/main" id="{00000000-0008-0000-0300-00007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69</xdr:row>
          <xdr:rowOff>228600</xdr:rowOff>
        </xdr:from>
        <xdr:to>
          <xdr:col>7</xdr:col>
          <xdr:colOff>114573</xdr:colOff>
          <xdr:row>71</xdr:row>
          <xdr:rowOff>38100</xdr:rowOff>
        </xdr:to>
        <xdr:sp macro="" textlink="">
          <xdr:nvSpPr>
            <xdr:cNvPr id="4213" name="Check Box 117" hidden="1">
              <a:extLst>
                <a:ext uri="{63B3BB69-23CF-44E3-9099-C40C66FF867C}">
                  <a14:compatExt spid="_x0000_s4213"/>
                </a:ext>
                <a:ext uri="{FF2B5EF4-FFF2-40B4-BE49-F238E27FC236}">
                  <a16:creationId xmlns:a16="http://schemas.microsoft.com/office/drawing/2014/main" id="{00000000-0008-0000-0300-00007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70</xdr:row>
          <xdr:rowOff>219075</xdr:rowOff>
        </xdr:from>
        <xdr:to>
          <xdr:col>7</xdr:col>
          <xdr:colOff>124098</xdr:colOff>
          <xdr:row>72</xdr:row>
          <xdr:rowOff>28575</xdr:rowOff>
        </xdr:to>
        <xdr:sp macro="" textlink="">
          <xdr:nvSpPr>
            <xdr:cNvPr id="4214" name="Check Box 118" hidden="1">
              <a:extLst>
                <a:ext uri="{63B3BB69-23CF-44E3-9099-C40C66FF867C}">
                  <a14:compatExt spid="_x0000_s4214"/>
                </a:ext>
                <a:ext uri="{FF2B5EF4-FFF2-40B4-BE49-F238E27FC236}">
                  <a16:creationId xmlns:a16="http://schemas.microsoft.com/office/drawing/2014/main" id="{00000000-0008-0000-0300-00007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71</xdr:row>
          <xdr:rowOff>219075</xdr:rowOff>
        </xdr:from>
        <xdr:to>
          <xdr:col>7</xdr:col>
          <xdr:colOff>124098</xdr:colOff>
          <xdr:row>73</xdr:row>
          <xdr:rowOff>28575</xdr:rowOff>
        </xdr:to>
        <xdr:sp macro="" textlink="">
          <xdr:nvSpPr>
            <xdr:cNvPr id="4215" name="Check Box 119" hidden="1">
              <a:extLst>
                <a:ext uri="{63B3BB69-23CF-44E3-9099-C40C66FF867C}">
                  <a14:compatExt spid="_x0000_s4215"/>
                </a:ext>
                <a:ext uri="{FF2B5EF4-FFF2-40B4-BE49-F238E27FC236}">
                  <a16:creationId xmlns:a16="http://schemas.microsoft.com/office/drawing/2014/main" id="{00000000-0008-0000-0300-00007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72</xdr:row>
          <xdr:rowOff>228600</xdr:rowOff>
        </xdr:from>
        <xdr:to>
          <xdr:col>7</xdr:col>
          <xdr:colOff>114573</xdr:colOff>
          <xdr:row>74</xdr:row>
          <xdr:rowOff>38100</xdr:rowOff>
        </xdr:to>
        <xdr:sp macro="" textlink="">
          <xdr:nvSpPr>
            <xdr:cNvPr id="4216" name="Check Box 120" hidden="1">
              <a:extLst>
                <a:ext uri="{63B3BB69-23CF-44E3-9099-C40C66FF867C}">
                  <a14:compatExt spid="_x0000_s4216"/>
                </a:ext>
                <a:ext uri="{FF2B5EF4-FFF2-40B4-BE49-F238E27FC236}">
                  <a16:creationId xmlns:a16="http://schemas.microsoft.com/office/drawing/2014/main" id="{00000000-0008-0000-0300-00007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73</xdr:row>
          <xdr:rowOff>228600</xdr:rowOff>
        </xdr:from>
        <xdr:to>
          <xdr:col>7</xdr:col>
          <xdr:colOff>124098</xdr:colOff>
          <xdr:row>75</xdr:row>
          <xdr:rowOff>28575</xdr:rowOff>
        </xdr:to>
        <xdr:sp macro="" textlink="">
          <xdr:nvSpPr>
            <xdr:cNvPr id="4217" name="Check Box 121" hidden="1">
              <a:extLst>
                <a:ext uri="{63B3BB69-23CF-44E3-9099-C40C66FF867C}">
                  <a14:compatExt spid="_x0000_s4217"/>
                </a:ext>
                <a:ext uri="{FF2B5EF4-FFF2-40B4-BE49-F238E27FC236}">
                  <a16:creationId xmlns:a16="http://schemas.microsoft.com/office/drawing/2014/main" id="{00000000-0008-0000-0300-00007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74</xdr:row>
          <xdr:rowOff>209550</xdr:rowOff>
        </xdr:from>
        <xdr:to>
          <xdr:col>7</xdr:col>
          <xdr:colOff>124098</xdr:colOff>
          <xdr:row>76</xdr:row>
          <xdr:rowOff>9525</xdr:rowOff>
        </xdr:to>
        <xdr:sp macro="" textlink="">
          <xdr:nvSpPr>
            <xdr:cNvPr id="4218" name="Check Box 122" hidden="1">
              <a:extLst>
                <a:ext uri="{63B3BB69-23CF-44E3-9099-C40C66FF867C}">
                  <a14:compatExt spid="_x0000_s4218"/>
                </a:ext>
                <a:ext uri="{FF2B5EF4-FFF2-40B4-BE49-F238E27FC236}">
                  <a16:creationId xmlns:a16="http://schemas.microsoft.com/office/drawing/2014/main" id="{00000000-0008-0000-0300-00007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75</xdr:row>
          <xdr:rowOff>200025</xdr:rowOff>
        </xdr:from>
        <xdr:to>
          <xdr:col>7</xdr:col>
          <xdr:colOff>124098</xdr:colOff>
          <xdr:row>77</xdr:row>
          <xdr:rowOff>0</xdr:rowOff>
        </xdr:to>
        <xdr:sp macro="" textlink="">
          <xdr:nvSpPr>
            <xdr:cNvPr id="4219" name="Check Box 123" hidden="1">
              <a:extLst>
                <a:ext uri="{63B3BB69-23CF-44E3-9099-C40C66FF867C}">
                  <a14:compatExt spid="_x0000_s4219"/>
                </a:ext>
                <a:ext uri="{FF2B5EF4-FFF2-40B4-BE49-F238E27FC236}">
                  <a16:creationId xmlns:a16="http://schemas.microsoft.com/office/drawing/2014/main" id="{00000000-0008-0000-0300-00007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76</xdr:row>
          <xdr:rowOff>200025</xdr:rowOff>
        </xdr:from>
        <xdr:to>
          <xdr:col>7</xdr:col>
          <xdr:colOff>124098</xdr:colOff>
          <xdr:row>78</xdr:row>
          <xdr:rowOff>9525</xdr:rowOff>
        </xdr:to>
        <xdr:sp macro="" textlink="">
          <xdr:nvSpPr>
            <xdr:cNvPr id="4220" name="Check Box 124" hidden="1">
              <a:extLst>
                <a:ext uri="{63B3BB69-23CF-44E3-9099-C40C66FF867C}">
                  <a14:compatExt spid="_x0000_s4220"/>
                </a:ext>
                <a:ext uri="{FF2B5EF4-FFF2-40B4-BE49-F238E27FC236}">
                  <a16:creationId xmlns:a16="http://schemas.microsoft.com/office/drawing/2014/main" id="{00000000-0008-0000-0300-00007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77</xdr:row>
          <xdr:rowOff>209550</xdr:rowOff>
        </xdr:from>
        <xdr:to>
          <xdr:col>7</xdr:col>
          <xdr:colOff>114573</xdr:colOff>
          <xdr:row>79</xdr:row>
          <xdr:rowOff>19050</xdr:rowOff>
        </xdr:to>
        <xdr:sp macro="" textlink="">
          <xdr:nvSpPr>
            <xdr:cNvPr id="4221" name="Check Box 125" hidden="1">
              <a:extLst>
                <a:ext uri="{63B3BB69-23CF-44E3-9099-C40C66FF867C}">
                  <a14:compatExt spid="_x0000_s4221"/>
                </a:ext>
                <a:ext uri="{FF2B5EF4-FFF2-40B4-BE49-F238E27FC236}">
                  <a16:creationId xmlns:a16="http://schemas.microsoft.com/office/drawing/2014/main" id="{00000000-0008-0000-0300-00007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78</xdr:row>
          <xdr:rowOff>219075</xdr:rowOff>
        </xdr:from>
        <xdr:to>
          <xdr:col>7</xdr:col>
          <xdr:colOff>114573</xdr:colOff>
          <xdr:row>80</xdr:row>
          <xdr:rowOff>19050</xdr:rowOff>
        </xdr:to>
        <xdr:sp macro="" textlink="">
          <xdr:nvSpPr>
            <xdr:cNvPr id="4222" name="Check Box 126" hidden="1">
              <a:extLst>
                <a:ext uri="{63B3BB69-23CF-44E3-9099-C40C66FF867C}">
                  <a14:compatExt spid="_x0000_s4222"/>
                </a:ext>
                <a:ext uri="{FF2B5EF4-FFF2-40B4-BE49-F238E27FC236}">
                  <a16:creationId xmlns:a16="http://schemas.microsoft.com/office/drawing/2014/main" id="{00000000-0008-0000-0300-00007E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79</xdr:row>
          <xdr:rowOff>200025</xdr:rowOff>
        </xdr:from>
        <xdr:to>
          <xdr:col>7</xdr:col>
          <xdr:colOff>114573</xdr:colOff>
          <xdr:row>81</xdr:row>
          <xdr:rowOff>0</xdr:rowOff>
        </xdr:to>
        <xdr:sp macro="" textlink="">
          <xdr:nvSpPr>
            <xdr:cNvPr id="4223" name="Check Box 127" hidden="1">
              <a:extLst>
                <a:ext uri="{63B3BB69-23CF-44E3-9099-C40C66FF867C}">
                  <a14:compatExt spid="_x0000_s4223"/>
                </a:ext>
                <a:ext uri="{FF2B5EF4-FFF2-40B4-BE49-F238E27FC236}">
                  <a16:creationId xmlns:a16="http://schemas.microsoft.com/office/drawing/2014/main" id="{00000000-0008-0000-0300-00007F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80</xdr:row>
          <xdr:rowOff>190500</xdr:rowOff>
        </xdr:from>
        <xdr:to>
          <xdr:col>7</xdr:col>
          <xdr:colOff>114573</xdr:colOff>
          <xdr:row>82</xdr:row>
          <xdr:rowOff>4872</xdr:rowOff>
        </xdr:to>
        <xdr:sp macro="" textlink="">
          <xdr:nvSpPr>
            <xdr:cNvPr id="4224" name="Check Box 128" hidden="1">
              <a:extLst>
                <a:ext uri="{63B3BB69-23CF-44E3-9099-C40C66FF867C}">
                  <a14:compatExt spid="_x0000_s4224"/>
                </a:ext>
                <a:ext uri="{FF2B5EF4-FFF2-40B4-BE49-F238E27FC236}">
                  <a16:creationId xmlns:a16="http://schemas.microsoft.com/office/drawing/2014/main" id="{00000000-0008-0000-0300-00008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81</xdr:row>
          <xdr:rowOff>190500</xdr:rowOff>
        </xdr:from>
        <xdr:to>
          <xdr:col>7</xdr:col>
          <xdr:colOff>114573</xdr:colOff>
          <xdr:row>83</xdr:row>
          <xdr:rowOff>0</xdr:rowOff>
        </xdr:to>
        <xdr:sp macro="" textlink="">
          <xdr:nvSpPr>
            <xdr:cNvPr id="4225" name="Check Box 129" hidden="1">
              <a:extLst>
                <a:ext uri="{63B3BB69-23CF-44E3-9099-C40C66FF867C}">
                  <a14:compatExt spid="_x0000_s4225"/>
                </a:ext>
                <a:ext uri="{FF2B5EF4-FFF2-40B4-BE49-F238E27FC236}">
                  <a16:creationId xmlns:a16="http://schemas.microsoft.com/office/drawing/2014/main" id="{00000000-0008-0000-0300-00008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21982</xdr:colOff>
          <xdr:row>82</xdr:row>
          <xdr:rowOff>192698</xdr:rowOff>
        </xdr:from>
        <xdr:to>
          <xdr:col>7</xdr:col>
          <xdr:colOff>123265</xdr:colOff>
          <xdr:row>84</xdr:row>
          <xdr:rowOff>2198</xdr:rowOff>
        </xdr:to>
        <xdr:sp macro="" textlink="">
          <xdr:nvSpPr>
            <xdr:cNvPr id="4226" name="Check Box 130" hidden="1">
              <a:extLst>
                <a:ext uri="{63B3BB69-23CF-44E3-9099-C40C66FF867C}">
                  <a14:compatExt spid="_x0000_s4226"/>
                </a:ext>
                <a:ext uri="{FF2B5EF4-FFF2-40B4-BE49-F238E27FC236}">
                  <a16:creationId xmlns:a16="http://schemas.microsoft.com/office/drawing/2014/main" id="{00000000-0008-0000-0300-00008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122F582-742F-425C-B067-66234B532BF9}" name="Tableau_INSCRIPTIONS" displayName="Tableau_INSCRIPTIONS" ref="A1:AA43" totalsRowShown="0" headerRowDxfId="109">
  <autoFilter ref="A1:AA43" xr:uid="{A122F582-742F-425C-B067-66234B532BF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</autoFilter>
  <tableColumns count="27">
    <tableColumn id="1" xr3:uid="{4C068B9A-7387-4656-B75D-0D62D9EBDAD4}" name="0" dataDxfId="108">
      <calculatedColumnFormula>IF(C2="","",A1+1)</calculatedColumnFormula>
    </tableColumn>
    <tableColumn id="2" xr3:uid="{F317F236-41B9-4213-86E1-F2FEF288CDF3}" name="CIVILITE"/>
    <tableColumn id="3" xr3:uid="{C1040475-A0E7-4CC0-940D-0F0DBC5C33AA}" name="NOMS"/>
    <tableColumn id="4" xr3:uid="{AECB4226-4E44-4A20-992E-6B64358AAEB1}" name="PRENOMS"/>
    <tableColumn id="5" xr3:uid="{AE495D2D-173F-4AC3-9ED9-4BD0B911F389}" name="RESTE A_x000a_REGLER" dataDxfId="107" dataCellStyle="Monétaire"/>
    <tableColumn id="6" xr3:uid="{103D502A-7DE3-41D3-86DF-B466D0932338}" name="MODE DE_x000a_PAIEMENT" dataDxfId="106"/>
    <tableColumn id="7" xr3:uid="{71C5D02D-CBBB-4027-BEA5-F8D128DA8CA5}" name="CARTE_x000a_MEMBRE" dataDxfId="105" dataCellStyle="Monétaire"/>
    <tableColumn id="8" xr3:uid="{2284C588-905C-4D86-8285-30559099595D}" name="CARTE_x000a_CONJOINT" dataDxfId="104" dataCellStyle="Monétaire"/>
    <tableColumn id="9" xr3:uid="{65F755FD-9F70-43F0-A0FF-FD47984F2031}" name="CARTE_x000a_MEMBRE_x000a_+_x000a_CONJOINT" dataDxfId="103" dataCellStyle="Monétaire"/>
    <tableColumn id="10" xr3:uid="{8CDB51E9-92DE-48B1-A801-829A9A1C4D98}" name="LICENCE_x000a_FFSB" dataDxfId="102" dataCellStyle="Monétaire"/>
    <tableColumn id="11" xr3:uid="{00109DBE-9B2A-4045-B019-30A16EC9CF56}" name="LICENCE_x000a_FSGT" dataDxfId="101" dataCellStyle="Monétaire"/>
    <tableColumn id="12" xr3:uid="{5728349F-E56E-4553-8BBB-B466A809349C}" name="PACK_x000a_TENUES" dataDxfId="100" dataCellStyle="Monétaire"/>
    <tableColumn id="13" xr3:uid="{5A68458F-0337-486C-8122-A3998B7C2DE9}" name="AUTRE" dataDxfId="99" dataCellStyle="Monétaire"/>
    <tableColumn id="14" xr3:uid="{CBBA7085-1FBF-4B78-BE4A-F4EB64690FB6}" name="MONTANT _x000a_A_x000a_REGLER" dataDxfId="98" dataCellStyle="Monétaire"/>
    <tableColumn id="15" xr3:uid="{2EBC6E01-F448-4416-A0EA-436E93089864}" name="REGLER" dataDxfId="97" dataCellStyle="Monétaire"/>
    <tableColumn id="16" xr3:uid="{907F3537-65A8-4611-83B5-5A0D8E71F9D0}" name="NUMERO_x000a_LICENCE_x000a_FFSB"/>
    <tableColumn id="17" xr3:uid="{0E1DDFC4-A9B3-46AA-9AE0-3ABC59666379}" name="NUMERO_x000a_LICENCE_x000a_FSGT" dataDxfId="96"/>
    <tableColumn id="18" xr3:uid="{8254D600-F417-4E50-A7A8-449E8F939EBF}" name="CERTIFICAT_x000a_MEDICAL" dataDxfId="95"/>
    <tableColumn id="19" xr3:uid="{D9646BCA-34E4-4A5F-BB49-4DAEA905D7D6}" name="VALIDITE" dataDxfId="94"/>
    <tableColumn id="20" xr3:uid="{BB33EBC8-F1CF-4F12-8C84-404522E67DA5}" name="DATE DE _x000a_NAISSANCE" dataDxfId="93"/>
    <tableColumn id="21" xr3:uid="{8E35B33C-24CF-4968-8C3B-2F0BCA945864}" name="AGE" dataDxfId="92"/>
    <tableColumn id="22" xr3:uid="{8183FC07-6CDE-4122-B1A1-5B2110087EB6}" name="IMMEUBLE"/>
    <tableColumn id="23" xr3:uid="{E1C24CC3-2EC0-47FF-BAA0-DDD26209A711}" name="ADRESSE"/>
    <tableColumn id="24" xr3:uid="{C6958FD7-B796-4E01-B7BF-432D354F69BB}" name="CODE POSTAL / VILLE"/>
    <tableColumn id="25" xr3:uid="{CBA2AEE5-EC56-484D-805C-93449ECF1F0E}" name="TELEPHONE" dataDxfId="91"/>
    <tableColumn id="26" xr3:uid="{11C69263-34A0-486B-BD65-D3D420C6194F}" name="COURRIEL" dataDxfId="90" dataCellStyle="Lien hypertexte"/>
    <tableColumn id="27" xr3:uid="{1E6D479A-F60D-490A-A94B-DCE3554F941A}" name="COMMENTAIRES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3EEF55C3-1139-4AAC-9C76-A2CB8B432F77}" name="TableauGALETTE_DES_ROIS" displayName="TableauGALETTE_DES_ROIS" ref="A4:I31" totalsRowShown="0" headerRowDxfId="89" dataDxfId="87" headerRowBorderDxfId="88" tableBorderDxfId="86" dataCellStyle="Monétaire">
  <autoFilter ref="A4:I31" xr:uid="{3EEF55C3-1139-4AAC-9C76-A2CB8B432F77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2F5CB7BC-175F-45CD-A57C-7FA8220C6CF0}" name="0" dataDxfId="85">
      <calculatedColumnFormula>IF(B5="","",A4+1)</calculatedColumnFormula>
    </tableColumn>
    <tableColumn id="2" xr3:uid="{3DFC503E-B477-4C85-B684-FCF0B859345D}" name="NOMS" dataDxfId="84"/>
    <tableColumn id="3" xr3:uid="{091CBBF2-E3C6-44F2-88B8-75AFA7E305CF}" name="PRENOMS" dataDxfId="83"/>
    <tableColumn id="4" xr3:uid="{F230BC47-0A9F-4721-AFE0-3400A9DE1A6E}" name="JOUEURS" dataDxfId="82"/>
    <tableColumn id="5" xr3:uid="{14B1D542-5334-4AE1-83AA-D769C238A987}" name="ADULTES" dataDxfId="81"/>
    <tableColumn id="6" xr3:uid="{9E0BDDDC-FB52-4701-B294-EBB191D6E4A6}" name="ENFANTS" dataDxfId="80"/>
    <tableColumn id="7" xr3:uid="{D27274D1-DD0A-499D-AFD2-3934D55A25BC}" name="TOTAL" dataDxfId="79" dataCellStyle="Monétaire">
      <calculatedColumnFormula>SUM(D5*$I$3)+(E5*$I$1)+(F5*$I$2)</calculatedColumnFormula>
    </tableColumn>
    <tableColumn id="8" xr3:uid="{1DEC81A7-CC09-4C55-99A2-74DD618C7DEC}" name="REGLEMENT" dataDxfId="78" dataCellStyle="Monétaire"/>
    <tableColumn id="9" xr3:uid="{6291B8BA-ED0D-43F7-8D2D-7B8A99C33B0F}" name="DÛ" dataDxfId="77" dataCellStyle="Monétaire">
      <calculatedColumnFormula>IF(G5="","",IF(H5="CHEQUE","0,00€",IF(H5="ESPECES","0,00€",G5)))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76" Type="http://schemas.openxmlformats.org/officeDocument/2006/relationships/ctrlProp" Target="../ctrlProps/ctrlProp73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66" Type="http://schemas.openxmlformats.org/officeDocument/2006/relationships/ctrlProp" Target="../ctrlProps/ctrlProp63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5FB118-5A56-40BB-92F2-DDCBBDE3D242}">
  <sheetPr codeName="Feuil1">
    <tabColor rgb="FF0070C0"/>
  </sheetPr>
  <dimension ref="A1:R36"/>
  <sheetViews>
    <sheetView workbookViewId="0">
      <selection activeCell="D10" sqref="D10"/>
    </sheetView>
  </sheetViews>
  <sheetFormatPr baseColWidth="10" defaultRowHeight="15" x14ac:dyDescent="0.25"/>
  <cols>
    <col min="1" max="3" width="11.42578125" customWidth="1"/>
  </cols>
  <sheetData>
    <row r="1" spans="1:18" x14ac:dyDescent="0.25">
      <c r="A1" s="4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</row>
    <row r="2" spans="1:18" x14ac:dyDescent="0.25">
      <c r="A2" s="7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</row>
    <row r="3" spans="1:18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</row>
    <row r="4" spans="1:18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</row>
    <row r="5" spans="1:18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18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</row>
    <row r="8" spans="1:18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</row>
    <row r="9" spans="1:18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</row>
    <row r="10" spans="1:18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</row>
    <row r="11" spans="1:18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</row>
    <row r="12" spans="1:18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</row>
    <row r="14" spans="1:18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</row>
    <row r="15" spans="1:18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</row>
    <row r="16" spans="1:18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</row>
    <row r="17" spans="1:18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</row>
    <row r="18" spans="1:18" ht="15" customHeight="1" x14ac:dyDescent="0.25">
      <c r="A18" s="1"/>
      <c r="B18" s="2"/>
      <c r="C18" s="2"/>
      <c r="D18" s="2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5" customHeight="1" x14ac:dyDescent="0.25">
      <c r="A19" s="1"/>
      <c r="B19" s="2"/>
      <c r="C19" s="3"/>
      <c r="D19" s="2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</row>
    <row r="20" spans="1:18" ht="15" customHeight="1" x14ac:dyDescent="0.25">
      <c r="A20" s="1"/>
      <c r="B20" s="2"/>
      <c r="C20" s="2"/>
      <c r="D20" s="2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</row>
    <row r="21" spans="1:18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</row>
    <row r="22" spans="1:18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</row>
    <row r="23" spans="1:18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</row>
    <row r="24" spans="1:18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</row>
    <row r="26" spans="1:18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</row>
    <row r="27" spans="1:18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</row>
    <row r="28" spans="1:18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</row>
    <row r="29" spans="1:18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</row>
    <row r="30" spans="1:18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</row>
    <row r="32" spans="1:18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</row>
    <row r="33" spans="1:18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</row>
    <row r="34" spans="1:18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</row>
    <row r="35" spans="1:18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</row>
    <row r="36" spans="1:18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</sheetData>
  <sheetProtection selectLockedCells="1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0A91EB-1F9B-4598-9048-AF7D8427264A}">
  <sheetPr codeName="Feuil2">
    <tabColor theme="5"/>
  </sheetPr>
  <dimension ref="A1:AA43"/>
  <sheetViews>
    <sheetView workbookViewId="0">
      <pane xSplit="4" ySplit="1" topLeftCell="E2" activePane="bottomRight" state="frozen"/>
      <selection pane="topRight" activeCell="C1" sqref="C1"/>
      <selection pane="bottomLeft" activeCell="A2" sqref="A2"/>
      <selection pane="bottomRight" activeCell="B9" sqref="B9"/>
    </sheetView>
  </sheetViews>
  <sheetFormatPr baseColWidth="10" defaultRowHeight="15" x14ac:dyDescent="0.25"/>
  <cols>
    <col min="1" max="1" width="6.5703125" bestFit="1" customWidth="1"/>
    <col min="2" max="2" width="10.5703125" bestFit="1" customWidth="1"/>
    <col min="3" max="3" width="16.7109375" bestFit="1" customWidth="1"/>
    <col min="4" max="4" width="16.28515625" bestFit="1" customWidth="1"/>
    <col min="5" max="5" width="8" bestFit="1" customWidth="1"/>
    <col min="6" max="6" width="10.28515625" bestFit="1" customWidth="1"/>
    <col min="7" max="7" width="9" bestFit="1" customWidth="1"/>
    <col min="8" max="9" width="10.140625" bestFit="1" customWidth="1"/>
    <col min="10" max="12" width="8.42578125" bestFit="1" customWidth="1"/>
    <col min="13" max="13" width="6.85546875" bestFit="1" customWidth="1"/>
    <col min="14" max="14" width="10.42578125" bestFit="1" customWidth="1"/>
    <col min="15" max="15" width="9.42578125" bestFit="1" customWidth="1"/>
    <col min="16" max="16" width="9.28515625" customWidth="1"/>
    <col min="17" max="17" width="9.28515625" bestFit="1" customWidth="1"/>
    <col min="18" max="18" width="10.85546875" style="24" bestFit="1" customWidth="1"/>
    <col min="19" max="19" width="11" customWidth="1"/>
    <col min="21" max="21" width="6.85546875" style="23" customWidth="1"/>
    <col min="22" max="22" width="21.85546875" bestFit="1" customWidth="1"/>
    <col min="23" max="23" width="36.7109375" bestFit="1" customWidth="1"/>
    <col min="24" max="24" width="31" bestFit="1" customWidth="1"/>
    <col min="25" max="25" width="15.42578125" bestFit="1" customWidth="1"/>
    <col min="26" max="26" width="40.140625" bestFit="1" customWidth="1"/>
    <col min="27" max="27" width="68.140625" customWidth="1"/>
  </cols>
  <sheetData>
    <row r="1" spans="1:27" ht="99" customHeight="1" x14ac:dyDescent="0.25">
      <c r="A1" s="6" t="s">
        <v>47</v>
      </c>
      <c r="B1" s="5" t="s">
        <v>31</v>
      </c>
      <c r="C1" s="5" t="s">
        <v>0</v>
      </c>
      <c r="D1" s="6" t="s">
        <v>1</v>
      </c>
      <c r="E1" s="8" t="s">
        <v>2</v>
      </c>
      <c r="F1" s="8" t="s">
        <v>3</v>
      </c>
      <c r="G1" s="8" t="s">
        <v>4</v>
      </c>
      <c r="H1" s="8" t="s">
        <v>5</v>
      </c>
      <c r="I1" s="8" t="s">
        <v>6</v>
      </c>
      <c r="J1" s="8" t="s">
        <v>7</v>
      </c>
      <c r="K1" s="8" t="s">
        <v>8</v>
      </c>
      <c r="L1" s="8" t="s">
        <v>9</v>
      </c>
      <c r="M1" s="8" t="s">
        <v>10</v>
      </c>
      <c r="N1" s="8" t="s">
        <v>11</v>
      </c>
      <c r="O1" s="8" t="s">
        <v>12</v>
      </c>
      <c r="P1" s="8" t="s">
        <v>34</v>
      </c>
      <c r="Q1" s="8" t="s">
        <v>35</v>
      </c>
      <c r="R1" s="8" t="s">
        <v>13</v>
      </c>
      <c r="S1" s="8" t="s">
        <v>14</v>
      </c>
      <c r="T1" s="9" t="s">
        <v>17</v>
      </c>
      <c r="U1" s="22" t="s">
        <v>18</v>
      </c>
      <c r="V1" s="9" t="s">
        <v>19</v>
      </c>
      <c r="W1" s="9" t="s">
        <v>20</v>
      </c>
      <c r="X1" s="9" t="s">
        <v>21</v>
      </c>
      <c r="Y1" s="9" t="s">
        <v>22</v>
      </c>
      <c r="Z1" s="9" t="s">
        <v>23</v>
      </c>
      <c r="AA1" s="9" t="s">
        <v>36</v>
      </c>
    </row>
    <row r="2" spans="1:27" x14ac:dyDescent="0.25">
      <c r="A2" s="18" t="str">
        <f t="shared" ref="A2:A43" si="0">IF(C2="","",A1+1)</f>
        <v/>
      </c>
      <c r="E2" s="17"/>
      <c r="F2" s="14"/>
      <c r="G2" s="16"/>
      <c r="H2" s="16"/>
      <c r="I2" s="16"/>
      <c r="J2" s="16"/>
      <c r="K2" s="16"/>
      <c r="L2" s="16"/>
      <c r="M2" s="16"/>
      <c r="N2" s="21"/>
      <c r="O2" s="21"/>
      <c r="Q2" s="14"/>
      <c r="S2" s="10"/>
      <c r="T2" s="10"/>
      <c r="U2" s="11"/>
      <c r="Y2" s="12"/>
      <c r="Z2" s="13"/>
      <c r="AA2" t="s">
        <v>46</v>
      </c>
    </row>
    <row r="3" spans="1:27" x14ac:dyDescent="0.25">
      <c r="A3" s="18" t="str">
        <f t="shared" si="0"/>
        <v/>
      </c>
      <c r="E3" s="17"/>
      <c r="F3" s="14"/>
      <c r="G3" s="16"/>
      <c r="H3" s="16"/>
      <c r="I3" s="16"/>
      <c r="J3" s="16"/>
      <c r="K3" s="16"/>
      <c r="L3" s="16"/>
      <c r="M3" s="16"/>
      <c r="N3" s="16"/>
      <c r="O3" s="16"/>
      <c r="Q3" s="14"/>
      <c r="S3" s="10"/>
      <c r="T3" s="10"/>
      <c r="U3" s="11"/>
      <c r="Y3" s="12"/>
      <c r="Z3" s="13"/>
    </row>
    <row r="4" spans="1:27" x14ac:dyDescent="0.25">
      <c r="A4" s="18" t="str">
        <f t="shared" si="0"/>
        <v/>
      </c>
      <c r="E4" s="17"/>
      <c r="F4" s="14"/>
      <c r="G4" s="16"/>
      <c r="H4" s="16"/>
      <c r="I4" s="16"/>
      <c r="J4" s="16"/>
      <c r="K4" s="16"/>
      <c r="L4" s="16"/>
      <c r="M4" s="16"/>
      <c r="N4" s="16"/>
      <c r="O4" s="16"/>
      <c r="Q4" s="14"/>
      <c r="S4" s="10"/>
      <c r="T4" s="14"/>
      <c r="U4" s="11"/>
      <c r="Y4" s="12"/>
      <c r="Z4" s="13"/>
    </row>
    <row r="5" spans="1:27" x14ac:dyDescent="0.25">
      <c r="A5" s="18" t="str">
        <f t="shared" si="0"/>
        <v/>
      </c>
      <c r="E5" s="17"/>
      <c r="F5" s="14"/>
      <c r="G5" s="16"/>
      <c r="H5" s="16"/>
      <c r="I5" s="16"/>
      <c r="J5" s="16"/>
      <c r="K5" s="16"/>
      <c r="L5" s="16"/>
      <c r="M5" s="16"/>
      <c r="N5" s="16"/>
      <c r="O5" s="16"/>
      <c r="Q5" s="14"/>
      <c r="S5" s="10"/>
      <c r="T5" s="10"/>
      <c r="U5" s="11"/>
      <c r="Y5" s="12"/>
      <c r="Z5" s="13"/>
    </row>
    <row r="6" spans="1:27" x14ac:dyDescent="0.25">
      <c r="A6" s="18" t="str">
        <f t="shared" si="0"/>
        <v/>
      </c>
      <c r="E6" s="17"/>
      <c r="F6" s="14"/>
      <c r="G6" s="16"/>
      <c r="H6" s="16"/>
      <c r="I6" s="16"/>
      <c r="J6" s="16"/>
      <c r="K6" s="16"/>
      <c r="L6" s="16"/>
      <c r="M6" s="16"/>
      <c r="N6" s="16"/>
      <c r="O6" s="16"/>
      <c r="Q6" s="14"/>
      <c r="S6" s="10"/>
      <c r="T6" s="10"/>
      <c r="U6" s="11"/>
      <c r="Y6" s="12"/>
      <c r="Z6" s="13"/>
    </row>
    <row r="7" spans="1:27" x14ac:dyDescent="0.25">
      <c r="A7" s="18" t="str">
        <f t="shared" si="0"/>
        <v/>
      </c>
      <c r="E7" s="17"/>
      <c r="F7" s="14"/>
      <c r="G7" s="16"/>
      <c r="H7" s="16"/>
      <c r="I7" s="16"/>
      <c r="J7" s="16"/>
      <c r="K7" s="16"/>
      <c r="L7" s="16"/>
      <c r="M7" s="16"/>
      <c r="N7" s="16"/>
      <c r="O7" s="16"/>
      <c r="Q7" s="14"/>
      <c r="S7" s="10"/>
      <c r="T7" s="14"/>
      <c r="U7" s="11"/>
      <c r="Y7" s="12"/>
      <c r="Z7" s="13"/>
    </row>
    <row r="8" spans="1:27" x14ac:dyDescent="0.25">
      <c r="A8" s="18" t="str">
        <f t="shared" si="0"/>
        <v/>
      </c>
      <c r="E8" s="17"/>
      <c r="F8" s="14"/>
      <c r="G8" s="16"/>
      <c r="H8" s="16"/>
      <c r="I8" s="21"/>
      <c r="J8" s="21"/>
      <c r="K8" s="21"/>
      <c r="L8" s="21"/>
      <c r="M8" s="16"/>
      <c r="N8" s="21"/>
      <c r="O8" s="21"/>
      <c r="Q8" s="14"/>
      <c r="S8" s="10"/>
      <c r="T8" s="10"/>
      <c r="U8" s="11"/>
      <c r="Y8" s="12"/>
      <c r="Z8" s="13"/>
      <c r="AA8" t="s">
        <v>46</v>
      </c>
    </row>
    <row r="9" spans="1:27" x14ac:dyDescent="0.25">
      <c r="A9" s="18" t="str">
        <f t="shared" si="0"/>
        <v/>
      </c>
      <c r="E9" s="17"/>
      <c r="F9" s="14"/>
      <c r="G9" s="16"/>
      <c r="H9" s="16"/>
      <c r="I9" s="16"/>
      <c r="J9" s="16"/>
      <c r="K9" s="16"/>
      <c r="L9" s="16"/>
      <c r="M9" s="16"/>
      <c r="N9" s="16"/>
      <c r="O9" s="16"/>
      <c r="Q9" s="14"/>
      <c r="S9" s="10"/>
      <c r="T9" s="10"/>
      <c r="U9" s="11"/>
      <c r="Y9" s="12"/>
      <c r="Z9" s="13"/>
    </row>
    <row r="10" spans="1:27" x14ac:dyDescent="0.25">
      <c r="A10" s="18" t="str">
        <f t="shared" si="0"/>
        <v/>
      </c>
      <c r="E10" s="17"/>
      <c r="F10" s="14"/>
      <c r="G10" s="16"/>
      <c r="H10" s="16"/>
      <c r="I10" s="16"/>
      <c r="J10" s="16"/>
      <c r="K10" s="16"/>
      <c r="L10" s="16"/>
      <c r="M10" s="16"/>
      <c r="N10" s="16"/>
      <c r="O10" s="16"/>
      <c r="Q10" s="14"/>
      <c r="S10" s="10"/>
      <c r="T10" s="14"/>
      <c r="U10" s="11"/>
      <c r="Y10" s="12"/>
      <c r="Z10" s="13"/>
    </row>
    <row r="11" spans="1:27" x14ac:dyDescent="0.25">
      <c r="A11" s="18" t="str">
        <f t="shared" si="0"/>
        <v/>
      </c>
      <c r="E11" s="17"/>
      <c r="F11" s="14"/>
      <c r="G11" s="16"/>
      <c r="H11" s="16"/>
      <c r="I11" s="16"/>
      <c r="J11" s="16"/>
      <c r="K11" s="16"/>
      <c r="L11" s="16"/>
      <c r="M11" s="16"/>
      <c r="N11" s="16"/>
      <c r="O11" s="16"/>
      <c r="Q11" s="14"/>
      <c r="S11" s="10"/>
      <c r="T11" s="10"/>
      <c r="U11" s="11"/>
      <c r="Y11" s="12"/>
      <c r="Z11" s="13"/>
    </row>
    <row r="12" spans="1:27" x14ac:dyDescent="0.25">
      <c r="A12" s="18" t="str">
        <f t="shared" si="0"/>
        <v/>
      </c>
      <c r="E12" s="17"/>
      <c r="F12" s="14"/>
      <c r="G12" s="16"/>
      <c r="H12" s="16"/>
      <c r="I12" s="16"/>
      <c r="J12" s="16"/>
      <c r="K12" s="16"/>
      <c r="L12" s="16"/>
      <c r="M12" s="16"/>
      <c r="N12" s="16"/>
      <c r="O12" s="16"/>
      <c r="Q12" s="14"/>
      <c r="S12" s="10"/>
      <c r="T12" s="10"/>
      <c r="U12" s="11"/>
      <c r="Y12" s="12"/>
      <c r="Z12" s="13"/>
    </row>
    <row r="13" spans="1:27" x14ac:dyDescent="0.25">
      <c r="A13" s="18" t="str">
        <f t="shared" si="0"/>
        <v/>
      </c>
      <c r="E13" s="17"/>
      <c r="F13" s="14"/>
      <c r="G13" s="16"/>
      <c r="H13" s="16"/>
      <c r="I13" s="16"/>
      <c r="J13" s="16"/>
      <c r="K13" s="16"/>
      <c r="L13" s="16"/>
      <c r="M13" s="16"/>
      <c r="N13" s="16"/>
      <c r="O13" s="16"/>
      <c r="Q13" s="14"/>
      <c r="S13" s="10"/>
      <c r="T13" s="14"/>
      <c r="U13" s="11"/>
      <c r="Y13" s="12"/>
      <c r="Z13" s="13"/>
    </row>
    <row r="14" spans="1:27" x14ac:dyDescent="0.25">
      <c r="A14" s="18" t="str">
        <f t="shared" si="0"/>
        <v/>
      </c>
      <c r="E14" s="17"/>
      <c r="F14" s="14"/>
      <c r="G14" s="16"/>
      <c r="H14" s="16"/>
      <c r="I14" s="16"/>
      <c r="J14" s="16"/>
      <c r="K14" s="16"/>
      <c r="L14" s="16"/>
      <c r="M14" s="16"/>
      <c r="N14" s="16"/>
      <c r="O14" s="16"/>
      <c r="Q14" s="14"/>
      <c r="S14" s="10"/>
      <c r="T14" s="10"/>
      <c r="U14" s="11"/>
      <c r="Y14" s="12"/>
      <c r="Z14" s="13"/>
    </row>
    <row r="15" spans="1:27" x14ac:dyDescent="0.25">
      <c r="A15" s="18" t="str">
        <f t="shared" si="0"/>
        <v/>
      </c>
      <c r="E15" s="17"/>
      <c r="F15" s="14"/>
      <c r="G15" s="16"/>
      <c r="H15" s="16"/>
      <c r="I15" s="16"/>
      <c r="J15" s="16"/>
      <c r="K15" s="16"/>
      <c r="L15" s="16"/>
      <c r="M15" s="16"/>
      <c r="N15" s="16"/>
      <c r="O15" s="16"/>
      <c r="Q15" s="14"/>
      <c r="S15" s="10"/>
      <c r="T15" s="10"/>
      <c r="U15" s="11"/>
      <c r="Y15" s="12"/>
      <c r="Z15" s="13"/>
    </row>
    <row r="16" spans="1:27" x14ac:dyDescent="0.25">
      <c r="A16" s="18" t="str">
        <f t="shared" si="0"/>
        <v/>
      </c>
      <c r="E16" s="17"/>
      <c r="F16" s="14"/>
      <c r="G16" s="16"/>
      <c r="H16" s="16"/>
      <c r="I16" s="16"/>
      <c r="J16" s="16"/>
      <c r="K16" s="16"/>
      <c r="L16" s="16"/>
      <c r="M16" s="16"/>
      <c r="N16" s="16"/>
      <c r="O16" s="16"/>
      <c r="Q16" s="14"/>
      <c r="S16" s="10"/>
      <c r="T16" s="14"/>
      <c r="U16" s="11"/>
      <c r="Y16" s="12"/>
      <c r="Z16" s="13"/>
    </row>
    <row r="17" spans="1:27" x14ac:dyDescent="0.25">
      <c r="A17" s="18" t="str">
        <f t="shared" si="0"/>
        <v/>
      </c>
      <c r="E17" s="17"/>
      <c r="F17" s="14"/>
      <c r="G17" s="16"/>
      <c r="H17" s="16"/>
      <c r="I17" s="16"/>
      <c r="J17" s="16"/>
      <c r="K17" s="16"/>
      <c r="L17" s="16"/>
      <c r="M17" s="16"/>
      <c r="N17" s="16"/>
      <c r="O17" s="16"/>
      <c r="Q17" s="14"/>
      <c r="S17" s="10"/>
      <c r="T17" s="14"/>
      <c r="U17" s="11"/>
      <c r="Y17" s="12"/>
      <c r="Z17" s="13"/>
    </row>
    <row r="18" spans="1:27" x14ac:dyDescent="0.25">
      <c r="A18" s="18" t="str">
        <f t="shared" si="0"/>
        <v/>
      </c>
      <c r="E18" s="17"/>
      <c r="F18" s="14"/>
      <c r="G18" s="16"/>
      <c r="H18" s="16"/>
      <c r="I18" s="21"/>
      <c r="J18" s="16"/>
      <c r="K18" s="16"/>
      <c r="L18" s="16"/>
      <c r="M18" s="16"/>
      <c r="N18" s="21"/>
      <c r="O18" s="21"/>
      <c r="Q18" s="14"/>
      <c r="S18" s="10"/>
      <c r="T18" s="10"/>
      <c r="U18" s="11"/>
      <c r="Y18" s="12"/>
      <c r="Z18" s="13"/>
      <c r="AA18" t="s">
        <v>46</v>
      </c>
    </row>
    <row r="19" spans="1:27" x14ac:dyDescent="0.25">
      <c r="A19" s="18" t="str">
        <f t="shared" si="0"/>
        <v/>
      </c>
      <c r="E19" s="17"/>
      <c r="F19" s="14"/>
      <c r="G19" s="16"/>
      <c r="H19" s="16"/>
      <c r="I19" s="16"/>
      <c r="J19" s="16"/>
      <c r="K19" s="16"/>
      <c r="L19" s="16"/>
      <c r="M19" s="16"/>
      <c r="N19" s="16"/>
      <c r="O19" s="16"/>
      <c r="Q19" s="14"/>
      <c r="S19" s="10"/>
      <c r="T19" s="10"/>
      <c r="U19" s="11"/>
      <c r="Y19" s="12"/>
      <c r="Z19" s="13"/>
    </row>
    <row r="20" spans="1:27" x14ac:dyDescent="0.25">
      <c r="A20" s="18" t="str">
        <f t="shared" si="0"/>
        <v/>
      </c>
      <c r="E20" s="17"/>
      <c r="F20" s="14"/>
      <c r="G20" s="16"/>
      <c r="H20" s="16"/>
      <c r="I20" s="16"/>
      <c r="J20" s="16"/>
      <c r="K20" s="16"/>
      <c r="L20" s="16"/>
      <c r="M20" s="16"/>
      <c r="N20" s="16"/>
      <c r="O20" s="16"/>
      <c r="Q20" s="14"/>
      <c r="S20" s="10"/>
      <c r="T20" s="14"/>
      <c r="U20" s="11"/>
      <c r="Y20" s="12"/>
      <c r="Z20" s="13"/>
    </row>
    <row r="21" spans="1:27" x14ac:dyDescent="0.25">
      <c r="A21" s="18" t="str">
        <f t="shared" si="0"/>
        <v/>
      </c>
      <c r="E21" s="17"/>
      <c r="F21" s="14"/>
      <c r="G21" s="16"/>
      <c r="H21" s="16"/>
      <c r="I21" s="16"/>
      <c r="J21" s="16"/>
      <c r="K21" s="16"/>
      <c r="L21" s="16"/>
      <c r="M21" s="16"/>
      <c r="N21" s="16"/>
      <c r="O21" s="16"/>
      <c r="Q21" s="14"/>
      <c r="S21" s="10"/>
      <c r="T21" s="14"/>
      <c r="U21" s="11"/>
      <c r="Y21" s="12"/>
      <c r="Z21" s="13"/>
    </row>
    <row r="22" spans="1:27" x14ac:dyDescent="0.25">
      <c r="A22" s="18" t="str">
        <f t="shared" si="0"/>
        <v/>
      </c>
      <c r="E22" s="17"/>
      <c r="F22" s="14"/>
      <c r="G22" s="16"/>
      <c r="H22" s="16"/>
      <c r="I22" s="16"/>
      <c r="J22" s="16"/>
      <c r="K22" s="16"/>
      <c r="L22" s="16"/>
      <c r="M22" s="16"/>
      <c r="N22" s="16"/>
      <c r="O22" s="16"/>
      <c r="Q22" s="14"/>
      <c r="S22" s="10"/>
      <c r="T22" s="14"/>
      <c r="U22" s="11"/>
      <c r="Y22" s="12"/>
      <c r="Z22" s="13"/>
    </row>
    <row r="23" spans="1:27" x14ac:dyDescent="0.25">
      <c r="A23" s="18" t="str">
        <f t="shared" si="0"/>
        <v/>
      </c>
      <c r="E23" s="17"/>
      <c r="F23" s="14"/>
      <c r="G23" s="16"/>
      <c r="H23" s="16"/>
      <c r="I23" s="16"/>
      <c r="J23" s="16"/>
      <c r="K23" s="16"/>
      <c r="L23" s="16"/>
      <c r="M23" s="16"/>
      <c r="N23" s="16"/>
      <c r="O23" s="16"/>
      <c r="Q23" s="14"/>
      <c r="S23" s="10"/>
      <c r="T23" s="10"/>
      <c r="U23" s="11"/>
      <c r="Y23" s="12"/>
      <c r="Z23" s="13"/>
    </row>
    <row r="24" spans="1:27" x14ac:dyDescent="0.25">
      <c r="A24" s="18" t="str">
        <f t="shared" si="0"/>
        <v/>
      </c>
      <c r="E24" s="17"/>
      <c r="F24" s="14"/>
      <c r="G24" s="16"/>
      <c r="H24" s="16"/>
      <c r="I24" s="21"/>
      <c r="J24" s="21"/>
      <c r="K24" s="21"/>
      <c r="L24" s="21"/>
      <c r="M24" s="16"/>
      <c r="N24" s="21"/>
      <c r="O24" s="21"/>
      <c r="P24" s="19"/>
      <c r="Q24" s="14"/>
      <c r="S24" s="10"/>
      <c r="T24" s="10"/>
      <c r="U24" s="11"/>
      <c r="Y24" s="12"/>
      <c r="Z24" s="13"/>
      <c r="AA24" t="s">
        <v>46</v>
      </c>
    </row>
    <row r="25" spans="1:27" x14ac:dyDescent="0.25">
      <c r="A25" s="18" t="str">
        <f t="shared" si="0"/>
        <v/>
      </c>
      <c r="E25" s="17"/>
      <c r="F25" s="14"/>
      <c r="G25" s="16"/>
      <c r="H25" s="16"/>
      <c r="I25" s="16"/>
      <c r="J25" s="16"/>
      <c r="K25" s="16"/>
      <c r="L25" s="16"/>
      <c r="M25" s="16"/>
      <c r="N25" s="16"/>
      <c r="O25" s="16"/>
      <c r="Q25" s="14"/>
      <c r="S25" s="10"/>
      <c r="T25" s="14"/>
      <c r="U25" s="11"/>
      <c r="Y25" s="12"/>
      <c r="Z25" s="13"/>
    </row>
    <row r="26" spans="1:27" x14ac:dyDescent="0.25">
      <c r="A26" s="18" t="str">
        <f t="shared" si="0"/>
        <v/>
      </c>
      <c r="E26" s="17"/>
      <c r="F26" s="14"/>
      <c r="G26" s="16"/>
      <c r="H26" s="16"/>
      <c r="I26" s="16"/>
      <c r="J26" s="16"/>
      <c r="K26" s="16"/>
      <c r="L26" s="16"/>
      <c r="M26" s="16"/>
      <c r="N26" s="16"/>
      <c r="O26" s="16"/>
      <c r="Q26" s="14"/>
      <c r="S26" s="10"/>
      <c r="T26" s="10"/>
      <c r="U26" s="11"/>
      <c r="Y26" s="12"/>
      <c r="Z26" s="13"/>
    </row>
    <row r="27" spans="1:27" x14ac:dyDescent="0.25">
      <c r="A27" s="18" t="str">
        <f t="shared" si="0"/>
        <v/>
      </c>
      <c r="E27" s="17"/>
      <c r="F27" s="14"/>
      <c r="G27" s="16"/>
      <c r="H27" s="16"/>
      <c r="I27" s="16"/>
      <c r="J27" s="16"/>
      <c r="K27" s="16"/>
      <c r="L27" s="16"/>
      <c r="M27" s="16"/>
      <c r="N27" s="16"/>
      <c r="O27" s="16"/>
      <c r="Q27" s="14"/>
      <c r="S27" s="10"/>
      <c r="T27" s="14"/>
      <c r="U27" s="11"/>
      <c r="Y27" s="12"/>
      <c r="Z27" s="13"/>
    </row>
    <row r="28" spans="1:27" x14ac:dyDescent="0.25">
      <c r="A28" s="18" t="str">
        <f t="shared" si="0"/>
        <v/>
      </c>
      <c r="E28" s="17"/>
      <c r="F28" s="14"/>
      <c r="G28" s="16"/>
      <c r="H28" s="16"/>
      <c r="I28" s="16"/>
      <c r="J28" s="16"/>
      <c r="K28" s="16"/>
      <c r="L28" s="16"/>
      <c r="M28" s="16"/>
      <c r="N28" s="16"/>
      <c r="O28" s="16"/>
      <c r="Q28" s="14"/>
      <c r="S28" s="10"/>
      <c r="T28" s="10"/>
      <c r="U28" s="11"/>
      <c r="Y28" s="15"/>
      <c r="Z28" s="13"/>
    </row>
    <row r="29" spans="1:27" x14ac:dyDescent="0.25">
      <c r="A29" s="18" t="str">
        <f t="shared" si="0"/>
        <v/>
      </c>
      <c r="E29" s="17"/>
      <c r="F29" s="14"/>
      <c r="G29" s="16"/>
      <c r="H29" s="16"/>
      <c r="I29" s="16"/>
      <c r="J29" s="16"/>
      <c r="K29" s="16"/>
      <c r="L29" s="16"/>
      <c r="M29" s="16"/>
      <c r="N29" s="16"/>
      <c r="O29" s="16"/>
      <c r="Q29" s="14"/>
      <c r="S29" s="10"/>
      <c r="T29" s="14"/>
      <c r="U29" s="11"/>
      <c r="Y29" s="12"/>
      <c r="Z29" s="13"/>
    </row>
    <row r="30" spans="1:27" x14ac:dyDescent="0.25">
      <c r="A30" s="18" t="str">
        <f t="shared" si="0"/>
        <v/>
      </c>
      <c r="E30" s="17"/>
      <c r="F30" s="14"/>
      <c r="G30" s="16"/>
      <c r="H30" s="16"/>
      <c r="I30" s="16"/>
      <c r="J30" s="16"/>
      <c r="K30" s="16"/>
      <c r="L30" s="16"/>
      <c r="M30" s="16"/>
      <c r="N30" s="16"/>
      <c r="O30" s="16"/>
      <c r="Q30" s="14"/>
      <c r="S30" s="10"/>
      <c r="T30" s="10"/>
      <c r="U30" s="11"/>
      <c r="Y30" s="12"/>
      <c r="Z30" s="13"/>
    </row>
    <row r="31" spans="1:27" x14ac:dyDescent="0.25">
      <c r="A31" s="18" t="str">
        <f t="shared" si="0"/>
        <v/>
      </c>
      <c r="E31" s="17"/>
      <c r="F31" s="14"/>
      <c r="G31" s="16"/>
      <c r="H31" s="16"/>
      <c r="I31" s="16"/>
      <c r="J31" s="16"/>
      <c r="K31" s="16"/>
      <c r="L31" s="16"/>
      <c r="M31" s="16"/>
      <c r="N31" s="16"/>
      <c r="O31" s="16"/>
      <c r="Q31" s="14"/>
      <c r="S31" s="10"/>
      <c r="T31" s="14"/>
      <c r="U31" s="11"/>
      <c r="Y31" s="12"/>
      <c r="Z31" s="13"/>
    </row>
    <row r="32" spans="1:27" x14ac:dyDescent="0.25">
      <c r="A32" s="18" t="str">
        <f t="shared" si="0"/>
        <v/>
      </c>
      <c r="E32" s="17"/>
      <c r="F32" s="14"/>
      <c r="G32" s="16"/>
      <c r="H32" s="16"/>
      <c r="I32" s="16"/>
      <c r="J32" s="16"/>
      <c r="K32" s="16"/>
      <c r="L32" s="16"/>
      <c r="M32" s="16"/>
      <c r="N32" s="16"/>
      <c r="O32" s="16"/>
      <c r="Q32" s="14"/>
      <c r="S32" s="10"/>
      <c r="T32" s="10"/>
      <c r="U32" s="11"/>
      <c r="Y32" s="12"/>
      <c r="Z32" s="13"/>
    </row>
    <row r="33" spans="1:27" x14ac:dyDescent="0.25">
      <c r="A33" s="18" t="str">
        <f t="shared" si="0"/>
        <v/>
      </c>
      <c r="E33" s="17"/>
      <c r="F33" s="14"/>
      <c r="G33" s="16"/>
      <c r="H33" s="16"/>
      <c r="I33" s="16"/>
      <c r="J33" s="16"/>
      <c r="K33" s="16"/>
      <c r="L33" s="16"/>
      <c r="M33" s="16"/>
      <c r="N33" s="16"/>
      <c r="O33" s="16"/>
      <c r="Q33" s="14"/>
      <c r="S33" s="10"/>
      <c r="T33" s="14"/>
      <c r="U33" s="11"/>
      <c r="Y33" s="12"/>
      <c r="Z33" s="13"/>
    </row>
    <row r="34" spans="1:27" x14ac:dyDescent="0.25">
      <c r="A34" s="18" t="str">
        <f t="shared" si="0"/>
        <v/>
      </c>
      <c r="E34" s="17"/>
      <c r="F34" s="14"/>
      <c r="G34" s="16"/>
      <c r="H34" s="16"/>
      <c r="I34" s="16"/>
      <c r="J34" s="16"/>
      <c r="K34" s="16"/>
      <c r="L34" s="16"/>
      <c r="M34" s="16"/>
      <c r="N34" s="16"/>
      <c r="O34" s="16"/>
      <c r="Q34" s="14"/>
      <c r="S34" s="10"/>
      <c r="T34" s="14"/>
      <c r="U34" s="11"/>
      <c r="Y34" s="12"/>
      <c r="Z34" s="13"/>
    </row>
    <row r="35" spans="1:27" x14ac:dyDescent="0.25">
      <c r="A35" s="18" t="str">
        <f t="shared" si="0"/>
        <v/>
      </c>
      <c r="E35" s="17"/>
      <c r="F35" s="14"/>
      <c r="G35" s="16"/>
      <c r="H35" s="16"/>
      <c r="I35" s="16"/>
      <c r="J35" s="16"/>
      <c r="K35" s="16"/>
      <c r="L35" s="16"/>
      <c r="M35" s="16"/>
      <c r="N35" s="16"/>
      <c r="O35" s="16"/>
      <c r="Q35" s="14"/>
      <c r="S35" s="10"/>
      <c r="T35" s="14"/>
      <c r="U35" s="11"/>
      <c r="Y35" s="12"/>
      <c r="Z35" s="13"/>
    </row>
    <row r="36" spans="1:27" x14ac:dyDescent="0.25">
      <c r="A36" s="18" t="str">
        <f t="shared" si="0"/>
        <v/>
      </c>
      <c r="E36" s="17"/>
      <c r="F36" s="14"/>
      <c r="G36" s="16"/>
      <c r="H36" s="16"/>
      <c r="I36" s="16"/>
      <c r="J36" s="16"/>
      <c r="K36" s="16"/>
      <c r="L36" s="16"/>
      <c r="M36" s="16"/>
      <c r="N36" s="16"/>
      <c r="O36" s="16"/>
      <c r="Q36" s="14"/>
      <c r="S36" s="10"/>
      <c r="T36" s="10"/>
      <c r="U36" s="11"/>
      <c r="Y36" s="12"/>
      <c r="Z36" s="13"/>
    </row>
    <row r="37" spans="1:27" x14ac:dyDescent="0.25">
      <c r="A37" s="18" t="str">
        <f t="shared" si="0"/>
        <v/>
      </c>
      <c r="E37" s="17"/>
      <c r="F37" s="14"/>
      <c r="G37" s="16"/>
      <c r="H37" s="16"/>
      <c r="I37" s="16"/>
      <c r="J37" s="16"/>
      <c r="K37" s="16"/>
      <c r="L37" s="16"/>
      <c r="M37" s="16"/>
      <c r="N37" s="16"/>
      <c r="O37" s="16"/>
      <c r="Q37" s="14"/>
      <c r="S37" s="10"/>
      <c r="T37" s="14"/>
      <c r="U37" s="11"/>
      <c r="Y37" s="12"/>
      <c r="Z37" s="13"/>
    </row>
    <row r="38" spans="1:27" x14ac:dyDescent="0.25">
      <c r="A38" s="18" t="str">
        <f t="shared" si="0"/>
        <v/>
      </c>
      <c r="E38" s="17"/>
      <c r="F38" s="14"/>
      <c r="G38" s="16"/>
      <c r="H38" s="16"/>
      <c r="I38" s="16"/>
      <c r="J38" s="16"/>
      <c r="K38" s="16"/>
      <c r="L38" s="16"/>
      <c r="M38" s="16"/>
      <c r="N38" s="16"/>
      <c r="O38" s="16"/>
      <c r="Q38" s="14"/>
      <c r="S38" s="10"/>
      <c r="T38" s="10"/>
      <c r="U38" s="11"/>
      <c r="Y38" s="12"/>
      <c r="Z38" s="13"/>
    </row>
    <row r="39" spans="1:27" x14ac:dyDescent="0.25">
      <c r="A39" s="18" t="str">
        <f t="shared" si="0"/>
        <v/>
      </c>
      <c r="E39" s="17"/>
      <c r="F39" s="14"/>
      <c r="G39" s="16"/>
      <c r="H39" s="16"/>
      <c r="I39" s="16"/>
      <c r="J39" s="16"/>
      <c r="K39" s="16"/>
      <c r="L39" s="16"/>
      <c r="M39" s="16"/>
      <c r="N39" s="16"/>
      <c r="O39" s="16"/>
      <c r="Q39" s="14"/>
      <c r="S39" s="10"/>
      <c r="T39" s="10"/>
      <c r="U39" s="11"/>
      <c r="Y39" s="12"/>
      <c r="Z39" s="13"/>
    </row>
    <row r="40" spans="1:27" x14ac:dyDescent="0.25">
      <c r="A40" s="18" t="str">
        <f t="shared" si="0"/>
        <v/>
      </c>
      <c r="E40" s="17"/>
      <c r="F40" s="14"/>
      <c r="G40" s="16"/>
      <c r="H40" s="16"/>
      <c r="I40" s="16"/>
      <c r="J40" s="16"/>
      <c r="K40" s="16"/>
      <c r="L40" s="16"/>
      <c r="M40" s="16"/>
      <c r="N40" s="16"/>
      <c r="O40" s="16"/>
      <c r="Q40" s="14"/>
      <c r="S40" s="10"/>
      <c r="T40" s="14"/>
      <c r="U40" s="11"/>
      <c r="Y40" s="12"/>
      <c r="Z40" s="13"/>
    </row>
    <row r="41" spans="1:27" x14ac:dyDescent="0.25">
      <c r="A41" s="18" t="str">
        <f t="shared" si="0"/>
        <v/>
      </c>
      <c r="E41" s="17"/>
      <c r="F41" s="14"/>
      <c r="G41" s="16"/>
      <c r="H41" s="16"/>
      <c r="I41" s="16"/>
      <c r="J41" s="16"/>
      <c r="K41" s="16"/>
      <c r="L41" s="16"/>
      <c r="M41" s="16"/>
      <c r="N41" s="16"/>
      <c r="O41" s="16"/>
      <c r="Q41" s="14"/>
      <c r="S41" s="10"/>
      <c r="T41" s="10"/>
      <c r="U41" s="11"/>
      <c r="Y41" s="12"/>
      <c r="Z41" s="13"/>
    </row>
    <row r="42" spans="1:27" x14ac:dyDescent="0.25">
      <c r="A42" s="18" t="str">
        <f t="shared" si="0"/>
        <v/>
      </c>
      <c r="E42" s="17"/>
      <c r="F42" s="14"/>
      <c r="G42" s="16"/>
      <c r="H42" s="16"/>
      <c r="I42" s="16"/>
      <c r="J42" s="16"/>
      <c r="K42" s="16"/>
      <c r="L42" s="16"/>
      <c r="M42" s="16"/>
      <c r="N42" s="16"/>
      <c r="O42" s="16"/>
      <c r="Q42" s="14"/>
      <c r="S42" s="10"/>
      <c r="T42" s="14"/>
      <c r="U42" s="11"/>
      <c r="Y42" s="12"/>
      <c r="Z42" s="13"/>
    </row>
    <row r="43" spans="1:27" x14ac:dyDescent="0.25">
      <c r="A43" s="18" t="str">
        <f t="shared" si="0"/>
        <v/>
      </c>
      <c r="E43" s="17"/>
      <c r="F43" s="14"/>
      <c r="G43" s="16"/>
      <c r="H43" s="16"/>
      <c r="I43" s="16"/>
      <c r="J43" s="16"/>
      <c r="K43" s="16"/>
      <c r="L43" s="16"/>
      <c r="M43" s="16"/>
      <c r="N43" s="21"/>
      <c r="O43" s="16"/>
      <c r="Q43" s="14"/>
      <c r="S43" s="10"/>
      <c r="T43" s="14"/>
      <c r="U43" s="11"/>
      <c r="Y43" s="12"/>
      <c r="Z43" s="13"/>
      <c r="AA43" t="s">
        <v>46</v>
      </c>
    </row>
  </sheetData>
  <sortState xmlns:xlrd2="http://schemas.microsoft.com/office/spreadsheetml/2017/richdata2" ref="A2:AA43">
    <sortCondition ref="C1"/>
    <sortCondition ref="D1"/>
  </sortState>
  <conditionalFormatting sqref="E2:E43">
    <cfRule type="cellIs" dxfId="76" priority="2" operator="equal">
      <formula>0</formula>
    </cfRule>
    <cfRule type="cellIs" dxfId="75" priority="3" operator="greaterThan">
      <formula>0</formula>
    </cfRule>
  </conditionalFormatting>
  <conditionalFormatting sqref="A2:Z43">
    <cfRule type="expression" dxfId="74" priority="1">
      <formula>AND(NumeroLigne=ROW(),$B2&lt;&gt;"")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18C84F-DC54-4E5C-9032-AB7C832AF54F}">
  <sheetPr codeName="Feuil4">
    <tabColor rgb="FF00B050"/>
  </sheetPr>
  <dimension ref="A1:CN45"/>
  <sheetViews>
    <sheetView showGridLines="0" tabSelected="1" workbookViewId="0">
      <pane ySplit="4" topLeftCell="A5" activePane="bottomLeft" state="frozen"/>
      <selection pane="bottomLeft" activeCell="S29" activeCellId="2" sqref="AE29:AF32 Y29:Z32 S29:T32"/>
    </sheetView>
  </sheetViews>
  <sheetFormatPr baseColWidth="10" defaultRowHeight="15" x14ac:dyDescent="0.25"/>
  <cols>
    <col min="1" max="1" width="4.140625" customWidth="1"/>
    <col min="2" max="2" width="17.5703125" bestFit="1" customWidth="1"/>
    <col min="3" max="3" width="12.140625" bestFit="1" customWidth="1"/>
    <col min="4" max="6" width="6.85546875" bestFit="1" customWidth="1"/>
    <col min="7" max="7" width="8.42578125" bestFit="1" customWidth="1"/>
    <col min="8" max="8" width="11" customWidth="1"/>
    <col min="9" max="9" width="8.42578125" bestFit="1" customWidth="1"/>
    <col min="10" max="10" width="2.140625" customWidth="1"/>
    <col min="11" max="11" width="3" bestFit="1" customWidth="1"/>
    <col min="12" max="12" width="25.140625" bestFit="1" customWidth="1"/>
    <col min="13" max="13" width="1.28515625" customWidth="1"/>
    <col min="14" max="14" width="3" style="14" bestFit="1" customWidth="1"/>
    <col min="15" max="15" width="25.140625" bestFit="1" customWidth="1"/>
    <col min="16" max="16" width="1.28515625" customWidth="1"/>
    <col min="17" max="17" width="8.5703125" bestFit="1" customWidth="1"/>
    <col min="18" max="18" width="25.140625" bestFit="1" customWidth="1"/>
    <col min="19" max="20" width="9" bestFit="1" customWidth="1"/>
    <col min="21" max="21" width="25.140625" bestFit="1" customWidth="1"/>
    <col min="22" max="22" width="4.28515625" customWidth="1"/>
    <col min="23" max="23" width="8.5703125" bestFit="1" customWidth="1"/>
    <col min="24" max="24" width="25.140625" bestFit="1" customWidth="1"/>
    <col min="25" max="26" width="9" bestFit="1" customWidth="1"/>
    <col min="27" max="27" width="25.140625" bestFit="1" customWidth="1"/>
    <col min="28" max="28" width="3" customWidth="1"/>
    <col min="29" max="29" width="8.5703125" customWidth="1"/>
    <col min="30" max="30" width="25.140625" bestFit="1" customWidth="1"/>
    <col min="31" max="32" width="9" customWidth="1"/>
    <col min="33" max="33" width="25.140625" customWidth="1"/>
    <col min="34" max="34" width="4" bestFit="1" customWidth="1"/>
    <col min="35" max="35" width="8.5703125" customWidth="1"/>
    <col min="36" max="36" width="25" customWidth="1"/>
    <col min="37" max="38" width="8.7109375" customWidth="1"/>
    <col min="39" max="39" width="25" customWidth="1"/>
    <col min="40" max="40" width="4" bestFit="1" customWidth="1"/>
    <col min="41" max="41" width="3" bestFit="1" customWidth="1"/>
    <col min="42" max="42" width="24.7109375" customWidth="1"/>
    <col min="43" max="44" width="6.42578125" customWidth="1"/>
    <col min="45" max="45" width="6.42578125" bestFit="1" customWidth="1"/>
    <col min="46" max="47" width="6.42578125" customWidth="1"/>
    <col min="48" max="48" width="4.85546875" customWidth="1"/>
    <col min="49" max="50" width="6.42578125" customWidth="1"/>
    <col min="51" max="51" width="5.7109375" customWidth="1"/>
    <col min="52" max="53" width="6.42578125" customWidth="1"/>
    <col min="54" max="54" width="6.42578125" bestFit="1" customWidth="1"/>
    <col min="55" max="56" width="6.42578125" customWidth="1"/>
    <col min="57" max="57" width="8.28515625" bestFit="1" customWidth="1"/>
    <col min="58" max="58" width="10.140625" bestFit="1" customWidth="1"/>
    <col min="59" max="59" width="3" bestFit="1" customWidth="1"/>
    <col min="60" max="60" width="3" customWidth="1"/>
    <col min="61" max="61" width="25.140625" bestFit="1" customWidth="1"/>
    <col min="62" max="62" width="11.140625" bestFit="1" customWidth="1"/>
    <col min="63" max="63" width="4" bestFit="1" customWidth="1"/>
    <col min="64" max="64" width="6.42578125" customWidth="1"/>
    <col min="65" max="65" width="6.42578125" bestFit="1" customWidth="1"/>
    <col min="66" max="66" width="8.85546875" customWidth="1"/>
    <col min="67" max="67" width="10.140625" bestFit="1" customWidth="1"/>
    <col min="68" max="68" width="9.5703125" bestFit="1" customWidth="1"/>
    <col min="69" max="69" width="25.140625" bestFit="1" customWidth="1"/>
    <col min="70" max="70" width="9.5703125" bestFit="1" customWidth="1"/>
    <col min="71" max="71" width="1.42578125" customWidth="1"/>
    <col min="72" max="72" width="5.7109375" bestFit="1" customWidth="1"/>
    <col min="73" max="73" width="25.140625" bestFit="1" customWidth="1"/>
    <col min="74" max="75" width="3" bestFit="1" customWidth="1"/>
    <col min="76" max="76" width="1.42578125" customWidth="1"/>
    <col min="77" max="77" width="5.7109375" bestFit="1" customWidth="1"/>
    <col min="78" max="78" width="25.140625" bestFit="1" customWidth="1"/>
    <col min="79" max="80" width="3" customWidth="1"/>
    <col min="81" max="81" width="1.42578125" customWidth="1"/>
    <col min="82" max="82" width="5.7109375" bestFit="1" customWidth="1"/>
    <col min="83" max="83" width="25.140625" bestFit="1" customWidth="1"/>
    <col min="84" max="85" width="3" bestFit="1" customWidth="1"/>
    <col min="86" max="86" width="1.42578125" customWidth="1"/>
    <col min="87" max="87" width="5.7109375" bestFit="1" customWidth="1"/>
    <col min="88" max="88" width="25.28515625" customWidth="1"/>
    <col min="89" max="90" width="3" bestFit="1" customWidth="1"/>
    <col min="91" max="91" width="1.42578125" customWidth="1"/>
  </cols>
  <sheetData>
    <row r="1" spans="1:92" ht="15" customHeight="1" thickBot="1" x14ac:dyDescent="0.3">
      <c r="A1" s="18"/>
      <c r="B1" s="30" t="s">
        <v>56</v>
      </c>
      <c r="C1" s="26"/>
      <c r="D1" s="26"/>
      <c r="E1" s="186" t="s">
        <v>57</v>
      </c>
      <c r="F1" s="186"/>
      <c r="G1" s="32">
        <f>SUM(TableauGALETTE_DES_ROIS[JOUEURS])</f>
        <v>20</v>
      </c>
      <c r="H1" s="185" t="s">
        <v>48</v>
      </c>
      <c r="I1" s="28">
        <v>17</v>
      </c>
      <c r="J1" s="90"/>
      <c r="K1" s="90"/>
      <c r="L1" s="90" t="s">
        <v>102</v>
      </c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90"/>
      <c r="AA1" s="90"/>
      <c r="AB1" s="90"/>
      <c r="AC1" s="90"/>
      <c r="AD1" s="90"/>
      <c r="AE1" s="90"/>
      <c r="AF1" s="90"/>
      <c r="AG1" s="90"/>
      <c r="AH1" s="90"/>
      <c r="AI1" s="90"/>
      <c r="AJ1" s="90"/>
      <c r="AK1" s="90"/>
      <c r="AL1" s="90"/>
      <c r="AM1" s="90"/>
      <c r="AN1" s="90"/>
      <c r="AO1" s="26"/>
      <c r="AP1" s="26"/>
      <c r="AQ1" s="171" t="s">
        <v>60</v>
      </c>
      <c r="AR1" s="171"/>
      <c r="AS1" s="171"/>
      <c r="AT1" s="171" t="s">
        <v>61</v>
      </c>
      <c r="AU1" s="171"/>
      <c r="AV1" s="171"/>
      <c r="AW1" s="171" t="s">
        <v>62</v>
      </c>
      <c r="AX1" s="171"/>
      <c r="AY1" s="171"/>
      <c r="AZ1" s="171" t="s">
        <v>63</v>
      </c>
      <c r="BA1" s="171"/>
      <c r="BB1" s="171"/>
      <c r="BC1" s="173" t="s">
        <v>64</v>
      </c>
      <c r="BD1" s="174"/>
      <c r="BE1" s="174"/>
      <c r="BF1" s="175"/>
      <c r="BG1" s="26"/>
      <c r="BH1" s="26"/>
      <c r="BI1" s="26"/>
      <c r="BJ1" s="26"/>
      <c r="BK1" s="26"/>
      <c r="BL1" s="26"/>
      <c r="BM1" s="26"/>
      <c r="BN1" s="26"/>
      <c r="BO1" s="26"/>
      <c r="BP1" s="26"/>
      <c r="BQ1" s="26"/>
      <c r="BR1" s="26"/>
      <c r="BS1" s="26"/>
      <c r="BT1" s="26"/>
      <c r="BU1" s="26"/>
      <c r="BV1" s="26"/>
      <c r="BW1" s="26"/>
      <c r="BX1" s="26"/>
      <c r="BY1" s="26"/>
      <c r="BZ1" s="26"/>
      <c r="CA1" s="26"/>
      <c r="CB1" s="26"/>
      <c r="CC1" s="26"/>
      <c r="CD1" s="26"/>
      <c r="CE1" s="26"/>
      <c r="CF1" s="26"/>
      <c r="CG1" s="26"/>
      <c r="CH1" s="26"/>
      <c r="CI1" s="26"/>
      <c r="CJ1" s="26"/>
      <c r="CK1" s="26"/>
      <c r="CL1" s="26"/>
      <c r="CM1" s="26"/>
      <c r="CN1" s="26"/>
    </row>
    <row r="2" spans="1:92" ht="15" customHeight="1" thickBot="1" x14ac:dyDescent="0.3">
      <c r="A2" s="29"/>
      <c r="B2" s="26"/>
      <c r="C2" s="26"/>
      <c r="D2" s="26"/>
      <c r="E2" s="186" t="s">
        <v>58</v>
      </c>
      <c r="F2" s="186"/>
      <c r="G2" s="33" cm="1">
        <f t="array" ref="G2">SUM(TableauGALETTE_DES_ROIS[ADULTES]+TableauGALETTE_DES_ROIS[ENFANTS])</f>
        <v>25</v>
      </c>
      <c r="H2" s="185"/>
      <c r="I2" s="28">
        <f>I1/2</f>
        <v>8.5</v>
      </c>
      <c r="J2" s="90"/>
      <c r="K2" s="90"/>
      <c r="L2" s="102">
        <f>SUM(TableauGALETTE_DES_ROIS[TOTAL])</f>
        <v>456.5</v>
      </c>
      <c r="M2" s="90"/>
      <c r="N2" s="90"/>
      <c r="O2" s="90"/>
      <c r="P2" s="90"/>
      <c r="Q2" s="125" t="s">
        <v>71</v>
      </c>
      <c r="R2" s="125"/>
      <c r="S2" s="125"/>
      <c r="T2" s="125"/>
      <c r="U2" s="125"/>
      <c r="V2" s="90"/>
      <c r="W2" s="125" t="s">
        <v>72</v>
      </c>
      <c r="X2" s="125"/>
      <c r="Y2" s="125"/>
      <c r="Z2" s="125"/>
      <c r="AA2" s="125"/>
      <c r="AB2" s="90"/>
      <c r="AC2" s="125" t="s">
        <v>73</v>
      </c>
      <c r="AD2" s="125"/>
      <c r="AE2" s="125"/>
      <c r="AF2" s="125"/>
      <c r="AG2" s="125"/>
      <c r="AH2" s="90"/>
      <c r="AI2" s="125" t="s">
        <v>74</v>
      </c>
      <c r="AJ2" s="125"/>
      <c r="AK2" s="125"/>
      <c r="AL2" s="125"/>
      <c r="AM2" s="125"/>
      <c r="AN2" s="90"/>
      <c r="AO2" s="26"/>
      <c r="AP2" s="26"/>
      <c r="AQ2" s="172"/>
      <c r="AR2" s="172"/>
      <c r="AS2" s="172"/>
      <c r="AT2" s="172"/>
      <c r="AU2" s="172"/>
      <c r="AV2" s="172"/>
      <c r="AW2" s="172"/>
      <c r="AX2" s="172"/>
      <c r="AY2" s="172"/>
      <c r="AZ2" s="172"/>
      <c r="BA2" s="172"/>
      <c r="BB2" s="172"/>
      <c r="BC2" s="176"/>
      <c r="BD2" s="177"/>
      <c r="BE2" s="177"/>
      <c r="BF2" s="178"/>
      <c r="BG2" s="26"/>
      <c r="BH2" s="100"/>
      <c r="BI2" s="143" t="s">
        <v>50</v>
      </c>
      <c r="BJ2" s="146" t="s">
        <v>65</v>
      </c>
      <c r="BK2" s="149" t="s">
        <v>66</v>
      </c>
      <c r="BL2" s="152" t="s">
        <v>67</v>
      </c>
      <c r="BM2" s="153"/>
      <c r="BN2" s="156" t="s">
        <v>68</v>
      </c>
      <c r="BO2" s="131" t="s">
        <v>69</v>
      </c>
      <c r="BP2" s="134"/>
      <c r="BQ2" s="137" t="s">
        <v>70</v>
      </c>
      <c r="BR2" s="138"/>
      <c r="BS2" s="26"/>
      <c r="BT2" s="26"/>
      <c r="BU2" s="26"/>
      <c r="BV2" s="26"/>
      <c r="BW2" s="26"/>
      <c r="BX2" s="26"/>
      <c r="BY2" s="26"/>
      <c r="BZ2" s="26"/>
      <c r="CA2" s="26"/>
      <c r="CB2" s="26"/>
      <c r="CC2" s="26"/>
      <c r="CD2" s="26"/>
      <c r="CE2" s="26"/>
      <c r="CF2" s="26"/>
      <c r="CG2" s="26"/>
      <c r="CH2" s="26"/>
      <c r="CI2" s="26"/>
      <c r="CJ2" s="26"/>
      <c r="CK2" s="26"/>
      <c r="CL2" s="26"/>
      <c r="CM2" s="26"/>
      <c r="CN2" s="26"/>
    </row>
    <row r="3" spans="1:92" ht="15" customHeight="1" thickBot="1" x14ac:dyDescent="0.3">
      <c r="A3" s="31"/>
      <c r="B3" s="31"/>
      <c r="C3" s="187" t="s">
        <v>59</v>
      </c>
      <c r="D3" s="187"/>
      <c r="E3" s="187"/>
      <c r="F3" s="187"/>
      <c r="G3" s="187"/>
      <c r="H3" s="27" t="s">
        <v>49</v>
      </c>
      <c r="I3" s="28">
        <v>2</v>
      </c>
      <c r="J3" s="90"/>
      <c r="K3" s="188" t="s">
        <v>70</v>
      </c>
      <c r="L3" s="188"/>
      <c r="M3" s="90"/>
      <c r="N3" s="90"/>
      <c r="O3" s="90"/>
      <c r="P3" s="90"/>
      <c r="Q3" s="125"/>
      <c r="R3" s="125"/>
      <c r="S3" s="125"/>
      <c r="T3" s="125"/>
      <c r="U3" s="125"/>
      <c r="V3" s="90"/>
      <c r="W3" s="125"/>
      <c r="X3" s="125"/>
      <c r="Y3" s="125"/>
      <c r="Z3" s="125"/>
      <c r="AA3" s="125"/>
      <c r="AB3" s="90"/>
      <c r="AC3" s="125"/>
      <c r="AD3" s="125"/>
      <c r="AE3" s="125"/>
      <c r="AF3" s="125"/>
      <c r="AG3" s="125"/>
      <c r="AH3" s="90"/>
      <c r="AI3" s="125"/>
      <c r="AJ3" s="125"/>
      <c r="AK3" s="125"/>
      <c r="AL3" s="125"/>
      <c r="AM3" s="125"/>
      <c r="AN3" s="90"/>
      <c r="AO3" s="26"/>
      <c r="AP3" s="159" t="s">
        <v>50</v>
      </c>
      <c r="AQ3" s="35" t="s">
        <v>75</v>
      </c>
      <c r="AR3" s="36" t="s">
        <v>76</v>
      </c>
      <c r="AS3" s="159" t="s">
        <v>77</v>
      </c>
      <c r="AT3" s="37" t="s">
        <v>75</v>
      </c>
      <c r="AU3" s="36" t="s">
        <v>76</v>
      </c>
      <c r="AV3" s="159" t="s">
        <v>77</v>
      </c>
      <c r="AW3" s="35" t="s">
        <v>75</v>
      </c>
      <c r="AX3" s="36" t="s">
        <v>76</v>
      </c>
      <c r="AY3" s="159" t="s">
        <v>77</v>
      </c>
      <c r="AZ3" s="35" t="s">
        <v>75</v>
      </c>
      <c r="BA3" s="36" t="s">
        <v>76</v>
      </c>
      <c r="BB3" s="159" t="s">
        <v>77</v>
      </c>
      <c r="BC3" s="179" t="s">
        <v>67</v>
      </c>
      <c r="BD3" s="180"/>
      <c r="BE3" s="181" t="s">
        <v>78</v>
      </c>
      <c r="BF3" s="183" t="s">
        <v>69</v>
      </c>
      <c r="BG3" s="26"/>
      <c r="BH3" s="100"/>
      <c r="BI3" s="144"/>
      <c r="BJ3" s="147"/>
      <c r="BK3" s="150"/>
      <c r="BL3" s="154"/>
      <c r="BM3" s="155"/>
      <c r="BN3" s="157"/>
      <c r="BO3" s="132"/>
      <c r="BP3" s="135"/>
      <c r="BQ3" s="139"/>
      <c r="BR3" s="140"/>
      <c r="BS3" s="26"/>
      <c r="BT3" s="26"/>
      <c r="BU3" s="126" t="s">
        <v>86</v>
      </c>
      <c r="BV3" s="26"/>
      <c r="BW3" s="26"/>
      <c r="BX3" s="26"/>
      <c r="BY3" s="26"/>
      <c r="BZ3" s="126" t="s">
        <v>88</v>
      </c>
      <c r="CA3" s="26"/>
      <c r="CB3" s="26"/>
      <c r="CC3" s="26"/>
      <c r="CD3" s="26"/>
      <c r="CE3" s="126" t="s">
        <v>89</v>
      </c>
      <c r="CF3" s="29"/>
      <c r="CG3" s="29"/>
      <c r="CH3" s="26"/>
      <c r="CI3" s="26"/>
      <c r="CJ3" s="126" t="s">
        <v>90</v>
      </c>
      <c r="CK3" s="29"/>
      <c r="CL3" s="29"/>
      <c r="CM3" s="26"/>
      <c r="CN3" s="26"/>
    </row>
    <row r="4" spans="1:92" ht="15" customHeight="1" thickBot="1" x14ac:dyDescent="0.3">
      <c r="A4" s="83" t="s">
        <v>47</v>
      </c>
      <c r="B4" s="84" t="s">
        <v>0</v>
      </c>
      <c r="C4" s="84" t="s">
        <v>1</v>
      </c>
      <c r="D4" s="85" t="s">
        <v>50</v>
      </c>
      <c r="E4" s="85" t="s">
        <v>53</v>
      </c>
      <c r="F4" s="85" t="s">
        <v>51</v>
      </c>
      <c r="G4" s="85" t="s">
        <v>52</v>
      </c>
      <c r="H4" s="85" t="s">
        <v>54</v>
      </c>
      <c r="I4" s="86" t="s">
        <v>55</v>
      </c>
      <c r="J4" s="89"/>
      <c r="K4" s="188"/>
      <c r="L4" s="188"/>
      <c r="M4" s="90"/>
      <c r="N4" s="25"/>
      <c r="O4" s="25" t="s">
        <v>50</v>
      </c>
      <c r="P4" s="90"/>
      <c r="Q4" s="93" t="s">
        <v>79</v>
      </c>
      <c r="R4" s="94" t="s">
        <v>80</v>
      </c>
      <c r="S4" s="164" t="s">
        <v>81</v>
      </c>
      <c r="T4" s="164"/>
      <c r="U4" s="95" t="s">
        <v>82</v>
      </c>
      <c r="V4" s="90"/>
      <c r="W4" s="93" t="s">
        <v>79</v>
      </c>
      <c r="X4" s="94" t="s">
        <v>80</v>
      </c>
      <c r="Y4" s="164" t="s">
        <v>81</v>
      </c>
      <c r="Z4" s="164"/>
      <c r="AA4" s="95" t="s">
        <v>82</v>
      </c>
      <c r="AB4" s="90"/>
      <c r="AC4" s="93" t="s">
        <v>79</v>
      </c>
      <c r="AD4" s="94" t="s">
        <v>80</v>
      </c>
      <c r="AE4" s="164" t="s">
        <v>81</v>
      </c>
      <c r="AF4" s="164"/>
      <c r="AG4" s="95" t="s">
        <v>82</v>
      </c>
      <c r="AH4" s="90"/>
      <c r="AI4" s="93" t="s">
        <v>79</v>
      </c>
      <c r="AJ4" s="94" t="s">
        <v>80</v>
      </c>
      <c r="AK4" s="164" t="s">
        <v>81</v>
      </c>
      <c r="AL4" s="164"/>
      <c r="AM4" s="95" t="s">
        <v>82</v>
      </c>
      <c r="AN4" s="90"/>
      <c r="AO4" s="26"/>
      <c r="AP4" s="160"/>
      <c r="AQ4" s="39" t="s">
        <v>83</v>
      </c>
      <c r="AR4" s="40" t="s">
        <v>84</v>
      </c>
      <c r="AS4" s="160"/>
      <c r="AT4" s="41" t="s">
        <v>83</v>
      </c>
      <c r="AU4" s="42" t="s">
        <v>84</v>
      </c>
      <c r="AV4" s="160"/>
      <c r="AW4" s="39" t="s">
        <v>83</v>
      </c>
      <c r="AX4" s="42" t="s">
        <v>84</v>
      </c>
      <c r="AY4" s="160"/>
      <c r="AZ4" s="39" t="s">
        <v>83</v>
      </c>
      <c r="BA4" s="42" t="s">
        <v>84</v>
      </c>
      <c r="BB4" s="160"/>
      <c r="BC4" s="43" t="s">
        <v>83</v>
      </c>
      <c r="BD4" s="44" t="s">
        <v>84</v>
      </c>
      <c r="BE4" s="182"/>
      <c r="BF4" s="184"/>
      <c r="BG4" s="26"/>
      <c r="BH4" s="100"/>
      <c r="BI4" s="145"/>
      <c r="BJ4" s="148"/>
      <c r="BK4" s="151"/>
      <c r="BL4" s="45" t="s">
        <v>83</v>
      </c>
      <c r="BM4" s="46" t="s">
        <v>84</v>
      </c>
      <c r="BN4" s="158"/>
      <c r="BO4" s="133"/>
      <c r="BP4" s="136"/>
      <c r="BQ4" s="141"/>
      <c r="BR4" s="142"/>
      <c r="BS4" s="26"/>
      <c r="BT4" s="99" t="s">
        <v>85</v>
      </c>
      <c r="BU4" s="127"/>
      <c r="BV4" s="29" t="s">
        <v>76</v>
      </c>
      <c r="BW4" s="29" t="s">
        <v>87</v>
      </c>
      <c r="BX4" s="26"/>
      <c r="BY4" s="99" t="s">
        <v>85</v>
      </c>
      <c r="BZ4" s="127"/>
      <c r="CA4" s="29" t="s">
        <v>76</v>
      </c>
      <c r="CB4" s="29" t="s">
        <v>87</v>
      </c>
      <c r="CC4" s="26"/>
      <c r="CD4" s="99" t="s">
        <v>85</v>
      </c>
      <c r="CE4" s="127"/>
      <c r="CF4" s="29" t="s">
        <v>76</v>
      </c>
      <c r="CG4" s="29" t="s">
        <v>87</v>
      </c>
      <c r="CH4" s="26"/>
      <c r="CI4" s="99" t="s">
        <v>85</v>
      </c>
      <c r="CJ4" s="127"/>
      <c r="CK4" s="29" t="s">
        <v>76</v>
      </c>
      <c r="CL4" s="29" t="s">
        <v>87</v>
      </c>
      <c r="CM4" s="26"/>
      <c r="CN4" s="26"/>
    </row>
    <row r="5" spans="1:92" ht="15" customHeight="1" thickTop="1" x14ac:dyDescent="0.25">
      <c r="A5" s="82" t="str">
        <f t="shared" ref="A5:A31" si="0">IF(B5="","",A4+1)</f>
        <v/>
      </c>
      <c r="B5" s="103"/>
      <c r="C5" s="103"/>
      <c r="D5" s="14">
        <v>1</v>
      </c>
      <c r="E5" s="14">
        <v>1</v>
      </c>
      <c r="F5" s="14">
        <v>0</v>
      </c>
      <c r="G5" s="16">
        <f t="shared" ref="G5:G31" si="1">SUM(D5*$I$3)+(E5*$I$1)+(F5*$I$2)</f>
        <v>19</v>
      </c>
      <c r="H5" s="104" t="s">
        <v>15</v>
      </c>
      <c r="I5" s="16" t="str">
        <f t="shared" ref="I5:I31" si="2">IF(G5="","",IF(H5="CHEQUE","0,00€",IF(H5="ESPECES","0,00€",G5)))</f>
        <v>0,00€</v>
      </c>
      <c r="J5" s="89"/>
      <c r="K5" s="91">
        <f ca="1">IF(L5="","",K4+1)</f>
        <v>1</v>
      </c>
      <c r="L5" s="92" t="str" cm="1">
        <f t="array" aca="1" ref="L5:L24" ca="1">_xlfn.SORTBY(BI5:BI24,BJ5:BJ24)</f>
        <v xml:space="preserve"> </v>
      </c>
      <c r="M5" s="90"/>
      <c r="N5" s="14">
        <f ca="1">IF(O7="","",N4+1)</f>
        <v>1</v>
      </c>
      <c r="O5" s="101" t="str">
        <f t="array" aca="1" ref="O5" ca="1">IFERROR(INDEX(TableauGALETTE_DES_ROIS[NOMS],SMALL(IF(TableauGALETTE_DES_ROIS[JOUEURS]&lt;&gt;"",ROW(INDIRECT("1:"&amp;ROWS(TableauGALETTE_DES_ROIS[NOMS])))),ROWS($1:1)))&amp;" "&amp;INDEX(TableauGALETTE_DES_ROIS[PRENOMS],SMALL(IF(TableauGALETTE_DES_ROIS[JOUEURS]&lt;&gt;"",ROW(INDIRECT("1:"&amp;ROWS(TableauGALETTE_DES_ROIS[PRENOMS])))),ROWS($1:1))),"")</f>
        <v xml:space="preserve"> </v>
      </c>
      <c r="P5" s="90"/>
      <c r="Q5" s="165">
        <v>1</v>
      </c>
      <c r="R5" s="47"/>
      <c r="S5" s="168"/>
      <c r="T5" s="161"/>
      <c r="U5" s="47"/>
      <c r="V5" s="90"/>
      <c r="W5" s="165">
        <v>3</v>
      </c>
      <c r="X5" s="47"/>
      <c r="Y5" s="168"/>
      <c r="Z5" s="161"/>
      <c r="AA5" s="47"/>
      <c r="AB5" s="90"/>
      <c r="AC5" s="165">
        <v>5</v>
      </c>
      <c r="AD5" s="47"/>
      <c r="AE5" s="168"/>
      <c r="AF5" s="161"/>
      <c r="AG5" s="47"/>
      <c r="AH5" s="90"/>
      <c r="AI5" s="165"/>
      <c r="AJ5" s="47"/>
      <c r="AK5" s="168"/>
      <c r="AL5" s="161"/>
      <c r="AM5" s="47"/>
      <c r="AN5" s="90"/>
      <c r="AO5" s="18">
        <f ca="1">IF(AP5="","",AO4+1)</f>
        <v>1</v>
      </c>
      <c r="AP5" s="48" t="str">
        <f ca="1">IF(ISTEXT(O5),O5,"")</f>
        <v xml:space="preserve"> </v>
      </c>
      <c r="AQ5" s="49" t="str">
        <f ca="1">IFERROR(VLOOKUP(AP5,$BU$5:$BW$44,2,FALSE),"")</f>
        <v/>
      </c>
      <c r="AR5" s="49" t="str">
        <f ca="1">IFERROR(VLOOKUP(AP5,$BU$5:$BW$44,3,FALSE),"")</f>
        <v/>
      </c>
      <c r="AS5" s="50">
        <f ca="1">IF(AND(AQ5&gt;AR5),1,0)</f>
        <v>0</v>
      </c>
      <c r="AT5" s="49" t="str">
        <f ca="1">IFERROR(VLOOKUP(AP5,$BZ$5:$CB$44,2,FALSE),"")</f>
        <v/>
      </c>
      <c r="AU5" s="49" t="str">
        <f ca="1">IFERROR(VLOOKUP(AP5,$BZ$5:$CB$44,3,FALSE),"")</f>
        <v/>
      </c>
      <c r="AV5" s="50">
        <f t="shared" ref="AV5" ca="1" si="3">IF(AND(AT5&gt;AU5),1,0)</f>
        <v>0</v>
      </c>
      <c r="AW5" s="49" t="str">
        <f ca="1">IFERROR(VLOOKUP(AP5,$CE$5:$CG$44,2,FALSE),"")</f>
        <v/>
      </c>
      <c r="AX5" s="49" t="str">
        <f ca="1">IFERROR(VLOOKUP(AP5,$CE$5:$CG$44,3,FALSE),"")</f>
        <v/>
      </c>
      <c r="AY5" s="50">
        <f t="shared" ref="AY5" ca="1" si="4">IF(AND(AW5&gt;AX5),1,0)</f>
        <v>0</v>
      </c>
      <c r="AZ5" s="49" t="str">
        <f ca="1">IFERROR(VLOOKUP(AP5,$CJ$5:$CL$44,2,FALSE),"")</f>
        <v/>
      </c>
      <c r="BA5" s="49" t="str">
        <f ca="1">IFERROR(VLOOKUP(AP5,$CJ$5:$CL$44,3,FALSE),"")</f>
        <v/>
      </c>
      <c r="BB5" s="50">
        <f t="shared" ref="BB5" ca="1" si="5">IF(AND(AZ5&gt;BA5),1,0)</f>
        <v>0</v>
      </c>
      <c r="BC5" s="51">
        <f t="shared" ref="BC5:BD5" ca="1" si="6">SUM(AQ5,AT5,AW5,AZ5)</f>
        <v>0</v>
      </c>
      <c r="BD5" s="52">
        <f t="shared" ca="1" si="6"/>
        <v>0</v>
      </c>
      <c r="BE5" s="53">
        <f ca="1">SUM(AS5,AV5,AY5,BB5)</f>
        <v>0</v>
      </c>
      <c r="BF5" s="54">
        <f t="shared" ref="BF5" ca="1" si="7">SUM(BC5-BD5)</f>
        <v>0</v>
      </c>
      <c r="BG5" s="26"/>
      <c r="BH5" s="14">
        <f ca="1">AO5</f>
        <v>1</v>
      </c>
      <c r="BI5" s="55" t="str">
        <f ca="1">IF(AP5="","",VLOOKUP(BH5,$AO$5:$AP$44,2,FALSE))</f>
        <v xml:space="preserve"> </v>
      </c>
      <c r="BJ5" s="14">
        <f ca="1">IF(BI5="","",_xlfn.RANK.EQ(BP5,$BP$5:$BP$44,0))</f>
        <v>1</v>
      </c>
      <c r="BK5" s="56" t="str">
        <f ca="1">IF(ISBLANK(O7),"0","1")</f>
        <v>1</v>
      </c>
      <c r="BL5" s="57">
        <f ca="1">IFERROR(VLOOKUP(BH5,$AO$5:$BF$44,15,0),"")</f>
        <v>0</v>
      </c>
      <c r="BM5" s="57">
        <f ca="1">IFERROR(VLOOKUP(BH5,$AO$5:$BF$44,16,0),"")</f>
        <v>0</v>
      </c>
      <c r="BN5" s="57">
        <f ca="1">IFERROR(VLOOKUP(BH5,$AO$5:$BF$44,17,0),"")</f>
        <v>0</v>
      </c>
      <c r="BO5" s="57">
        <f ca="1">IFERROR(VLOOKUP(BH5,$AO$5:$BF$44,18,0),"")</f>
        <v>0</v>
      </c>
      <c r="BP5" s="14">
        <f t="shared" ref="BP5:BP24" ca="1" si="8">IF(BI5="","",(BK5*10000)+(BN5*1000)+BO5)</f>
        <v>10000</v>
      </c>
      <c r="BQ5" s="14" t="str">
        <f t="shared" ref="BQ5" ca="1" si="9">AP5</f>
        <v xml:space="preserve"> </v>
      </c>
      <c r="BR5" s="14">
        <f t="shared" ref="BR5" ca="1" si="10">BJ5</f>
        <v>1</v>
      </c>
      <c r="BS5" s="26"/>
      <c r="BT5" s="128">
        <v>1</v>
      </c>
      <c r="BU5" s="58" t="str">
        <f>IF(R5="","",R5)</f>
        <v/>
      </c>
      <c r="BV5" s="79" t="str">
        <f>IF(BU5="","",$S$5)</f>
        <v/>
      </c>
      <c r="BW5" s="79" t="str">
        <f>IF(BU5="","",$T$5)</f>
        <v/>
      </c>
      <c r="BX5" s="26"/>
      <c r="BY5" s="128">
        <v>1</v>
      </c>
      <c r="BZ5" s="58" t="str">
        <f>IF(X5="","",X5)</f>
        <v/>
      </c>
      <c r="CA5" s="79" t="str">
        <f>IF(BZ5="","",$Y$5)</f>
        <v/>
      </c>
      <c r="CB5" s="79" t="str">
        <f>IF(BZ5="","",$Z$5)</f>
        <v/>
      </c>
      <c r="CC5" s="26"/>
      <c r="CD5" s="128">
        <v>1</v>
      </c>
      <c r="CE5" s="58" t="str">
        <f>IF(AD5="","",AD5)</f>
        <v/>
      </c>
      <c r="CF5" s="96" t="str">
        <f>IF(CE5="","",$AE$5)</f>
        <v/>
      </c>
      <c r="CG5" s="96" t="str">
        <f>IF(CE5="","",$AF$5)</f>
        <v/>
      </c>
      <c r="CH5" s="26"/>
      <c r="CI5" s="128">
        <v>1</v>
      </c>
      <c r="CJ5" s="58" t="str">
        <f>IF(AJ5="","",AJ5)</f>
        <v/>
      </c>
      <c r="CK5" s="79" t="str">
        <f>IF(CJ5="","",$AK$5)</f>
        <v/>
      </c>
      <c r="CL5" s="79" t="str">
        <f>IF(CK5="","",$AL$5)</f>
        <v/>
      </c>
      <c r="CM5" s="26"/>
      <c r="CN5" s="26"/>
    </row>
    <row r="6" spans="1:92" ht="15" customHeight="1" x14ac:dyDescent="0.25">
      <c r="A6" s="87" t="str">
        <f t="shared" si="0"/>
        <v/>
      </c>
      <c r="B6" s="103"/>
      <c r="C6" s="103"/>
      <c r="D6" s="14">
        <v>1</v>
      </c>
      <c r="E6" s="14">
        <v>1</v>
      </c>
      <c r="F6" s="14">
        <v>1</v>
      </c>
      <c r="G6" s="88">
        <f t="shared" si="1"/>
        <v>27.5</v>
      </c>
      <c r="H6" s="105" t="s">
        <v>16</v>
      </c>
      <c r="I6" s="88" t="str">
        <f t="shared" si="2"/>
        <v>0,00€</v>
      </c>
      <c r="J6" s="89"/>
      <c r="K6" s="91">
        <f t="shared" ref="K6:K30" ca="1" si="11">IF(L6="","",K5+1)</f>
        <v>2</v>
      </c>
      <c r="L6" s="92" t="str">
        <f ca="1"/>
        <v xml:space="preserve"> </v>
      </c>
      <c r="M6" s="90"/>
      <c r="N6" s="14">
        <f ca="1">IF(O7="","",N5+1)</f>
        <v>2</v>
      </c>
      <c r="O6" s="101" t="str">
        <f t="array" aca="1" ref="O6" ca="1">IFERROR(INDEX(TableauGALETTE_DES_ROIS[NOMS],SMALL(IF(TableauGALETTE_DES_ROIS[JOUEURS]&lt;&gt;"",ROW(INDIRECT("1:"&amp;ROWS(TableauGALETTE_DES_ROIS[NOMS])))),ROWS($1:2)))&amp;" "&amp;INDEX(TableauGALETTE_DES_ROIS[PRENOMS],SMALL(IF(TableauGALETTE_DES_ROIS[JOUEURS]&lt;&gt;"",ROW(INDIRECT("1:"&amp;ROWS(TableauGALETTE_DES_ROIS[PRENOMS])))),ROWS($1:2))),"")</f>
        <v xml:space="preserve"> </v>
      </c>
      <c r="P6" s="90"/>
      <c r="Q6" s="166"/>
      <c r="R6" s="59"/>
      <c r="S6" s="169"/>
      <c r="T6" s="162"/>
      <c r="U6" s="59"/>
      <c r="V6" s="90"/>
      <c r="W6" s="166"/>
      <c r="X6" s="59"/>
      <c r="Y6" s="169"/>
      <c r="Z6" s="162"/>
      <c r="AA6" s="59"/>
      <c r="AB6" s="90"/>
      <c r="AC6" s="166"/>
      <c r="AD6" s="59"/>
      <c r="AE6" s="169"/>
      <c r="AF6" s="162"/>
      <c r="AG6" s="59"/>
      <c r="AH6" s="90"/>
      <c r="AI6" s="166"/>
      <c r="AJ6" s="59"/>
      <c r="AK6" s="169"/>
      <c r="AL6" s="162"/>
      <c r="AM6" s="59"/>
      <c r="AN6" s="90"/>
      <c r="AO6" s="18">
        <f t="shared" ref="AO6:AO44" ca="1" si="12">IF(AP6="","",AO5+1)</f>
        <v>2</v>
      </c>
      <c r="AP6" s="60" t="str">
        <f t="shared" ref="AP6:AP44" ca="1" si="13">IF(ISTEXT(O6),O6,"")</f>
        <v xml:space="preserve"> </v>
      </c>
      <c r="AQ6" s="61" t="str">
        <f t="shared" ref="AQ6:AQ44" ca="1" si="14">IFERROR(VLOOKUP(AP6,$BU$5:$BW$44,2,FALSE),"")</f>
        <v/>
      </c>
      <c r="AR6" s="61" t="str">
        <f t="shared" ref="AR6:AR44" ca="1" si="15">IFERROR(VLOOKUP(AP6,$BU$5:$BW$44,3,FALSE),"")</f>
        <v/>
      </c>
      <c r="AS6" s="62">
        <f t="shared" ref="AS6:AS44" ca="1" si="16">IF(AND(AQ6&gt;AR6),1,0)</f>
        <v>0</v>
      </c>
      <c r="AT6" s="63" t="str">
        <f t="shared" ref="AT6:AT44" ca="1" si="17">IFERROR(VLOOKUP(AP6,$BZ$5:$CB$44,2,FALSE),"")</f>
        <v/>
      </c>
      <c r="AU6" s="63" t="str">
        <f t="shared" ref="AU6:AU44" ca="1" si="18">IFERROR(VLOOKUP(AP6,$BZ$5:$CB$44,3,FALSE),"")</f>
        <v/>
      </c>
      <c r="AV6" s="62">
        <f t="shared" ref="AV6:AV44" ca="1" si="19">IF(AND(AT6&gt;AU6),1,0)</f>
        <v>0</v>
      </c>
      <c r="AW6" s="63" t="str">
        <f t="shared" ref="AW6:AW44" ca="1" si="20">IFERROR(VLOOKUP(AP6,$CE$5:$CG$44,2,FALSE),"")</f>
        <v/>
      </c>
      <c r="AX6" s="63" t="str">
        <f t="shared" ref="AX6:AX44" ca="1" si="21">IFERROR(VLOOKUP(AP6,$CE$5:$CG$44,3,FALSE),"")</f>
        <v/>
      </c>
      <c r="AY6" s="62">
        <f t="shared" ref="AY6:AY44" ca="1" si="22">IF(AND(AW6&gt;AX6),1,0)</f>
        <v>0</v>
      </c>
      <c r="AZ6" s="63" t="str">
        <f t="shared" ref="AZ6:AZ44" ca="1" si="23">IFERROR(VLOOKUP(AP6,$CJ$5:$CL$44,2,FALSE),"")</f>
        <v/>
      </c>
      <c r="BA6" s="63" t="str">
        <f t="shared" ref="BA6:BA44" ca="1" si="24">IFERROR(VLOOKUP(AP6,$CJ$5:$CL$44,3,FALSE),"")</f>
        <v/>
      </c>
      <c r="BB6" s="62">
        <f t="shared" ref="BB6:BB44" ca="1" si="25">IF(AND(AZ6&gt;BA6),1,0)</f>
        <v>0</v>
      </c>
      <c r="BC6" s="64">
        <f t="shared" ref="BC6:BC44" ca="1" si="26">SUM(AQ6,AT6,AW6,AZ6)</f>
        <v>0</v>
      </c>
      <c r="BD6" s="65">
        <f t="shared" ref="BD6:BD44" ca="1" si="27">SUM(AR6,AU6,AX6,BA6)</f>
        <v>0</v>
      </c>
      <c r="BE6" s="66">
        <f t="shared" ref="BE6:BE44" ca="1" si="28">SUM(AS6,AV6,AY6,BB6)</f>
        <v>0</v>
      </c>
      <c r="BF6" s="67">
        <f t="shared" ref="BF6:BF44" ca="1" si="29">SUM(BC6-BD6)</f>
        <v>0</v>
      </c>
      <c r="BG6" s="26"/>
      <c r="BH6" s="14">
        <f ca="1">AO6</f>
        <v>2</v>
      </c>
      <c r="BI6" s="55" t="str">
        <f t="shared" ref="BI6:BI44" ca="1" si="30">IF(AP6="","",VLOOKUP(BH6,$AO$5:$AP$44,2,FALSE))</f>
        <v xml:space="preserve"> </v>
      </c>
      <c r="BJ6" s="14">
        <f t="shared" ref="BJ6:BJ44" ca="1" si="31">IF(BI6="","",_xlfn.RANK.EQ(BP6,$BP$5:$BP$44,0))</f>
        <v>1</v>
      </c>
      <c r="BK6" s="14" t="str">
        <f>IF(ISBLANK(#REF!),"0","1")</f>
        <v>1</v>
      </c>
      <c r="BL6" s="57">
        <f t="shared" ref="BL6:BL44" ca="1" si="32">IFERROR(VLOOKUP(BH6,$AO$5:$BF$44,15,0),"")</f>
        <v>0</v>
      </c>
      <c r="BM6" s="57">
        <f t="shared" ref="BM6:BM44" ca="1" si="33">IFERROR(VLOOKUP(BH6,$AO$5:$BF$44,16,0),"")</f>
        <v>0</v>
      </c>
      <c r="BN6" s="57">
        <f t="shared" ref="BN6:BN44" ca="1" si="34">IFERROR(VLOOKUP(BH6,$AO$5:$BF$44,17,0),"")</f>
        <v>0</v>
      </c>
      <c r="BO6" s="57">
        <f t="shared" ref="BO6:BO44" ca="1" si="35">IFERROR(VLOOKUP(BH6,$AO$5:$BF$44,18,0),"")</f>
        <v>0</v>
      </c>
      <c r="BP6" s="14">
        <f t="shared" ca="1" si="8"/>
        <v>10000</v>
      </c>
      <c r="BQ6" s="14" t="str">
        <f t="shared" ref="BQ6:BQ44" ca="1" si="36">AP6</f>
        <v xml:space="preserve"> </v>
      </c>
      <c r="BR6" s="14">
        <f t="shared" ref="BR6:BR44" ca="1" si="37">BJ6</f>
        <v>1</v>
      </c>
      <c r="BS6" s="26"/>
      <c r="BT6" s="129"/>
      <c r="BU6" s="68" t="str">
        <f t="shared" ref="BU6:BU8" si="38">IF(R6="","",R6)</f>
        <v/>
      </c>
      <c r="BV6" s="80" t="str">
        <f t="shared" ref="BV6:BV8" si="39">IF(BU6="","",$S$5)</f>
        <v/>
      </c>
      <c r="BW6" s="80" t="str">
        <f t="shared" ref="BW6:BW8" si="40">IF(BU6="","",$T$5)</f>
        <v/>
      </c>
      <c r="BX6" s="26"/>
      <c r="BY6" s="129"/>
      <c r="BZ6" s="68" t="str">
        <f t="shared" ref="BZ6:BZ8" si="41">IF(X6="","",X6)</f>
        <v/>
      </c>
      <c r="CA6" s="80" t="str">
        <f t="shared" ref="CA6:CA8" si="42">IF(BZ6="","",$Y$5)</f>
        <v/>
      </c>
      <c r="CB6" s="80" t="str">
        <f t="shared" ref="CB6:CB8" si="43">IF(BZ6="","",$Z$5)</f>
        <v/>
      </c>
      <c r="CC6" s="26"/>
      <c r="CD6" s="129"/>
      <c r="CE6" s="68" t="str">
        <f t="shared" ref="CE6:CE8" si="44">IF(AD6="","",AD6)</f>
        <v/>
      </c>
      <c r="CF6" s="97" t="str">
        <f t="shared" ref="CF6:CF8" si="45">IF(CE6="","",$AE$5)</f>
        <v/>
      </c>
      <c r="CG6" s="97" t="str">
        <f t="shared" ref="CG6:CG8" si="46">IF(CE6="","",$AF$5)</f>
        <v/>
      </c>
      <c r="CH6" s="26"/>
      <c r="CI6" s="129"/>
      <c r="CJ6" s="68" t="str">
        <f t="shared" ref="CJ6:CJ8" si="47">IF(AJ6="","",AJ6)</f>
        <v/>
      </c>
      <c r="CK6" s="80" t="str">
        <f t="shared" ref="CK6:CK8" si="48">IF(CJ6="","",$AK$5)</f>
        <v/>
      </c>
      <c r="CL6" s="80" t="str">
        <f t="shared" ref="CL6:CL8" si="49">IF(CK6="","",$AL$5)</f>
        <v/>
      </c>
      <c r="CM6" s="26"/>
      <c r="CN6" s="26"/>
    </row>
    <row r="7" spans="1:92" ht="15" customHeight="1" x14ac:dyDescent="0.25">
      <c r="A7" s="87" t="str">
        <f t="shared" si="0"/>
        <v/>
      </c>
      <c r="B7" s="103"/>
      <c r="C7" s="103"/>
      <c r="D7" s="14">
        <v>1</v>
      </c>
      <c r="E7" s="14">
        <v>1</v>
      </c>
      <c r="F7" s="14">
        <v>0</v>
      </c>
      <c r="G7" s="88">
        <f t="shared" si="1"/>
        <v>19</v>
      </c>
      <c r="H7" s="105" t="s">
        <v>15</v>
      </c>
      <c r="I7" s="88" t="str">
        <f t="shared" si="2"/>
        <v>0,00€</v>
      </c>
      <c r="J7" s="89"/>
      <c r="K7" s="91">
        <f t="shared" ca="1" si="11"/>
        <v>3</v>
      </c>
      <c r="L7" s="92" t="str">
        <f ca="1"/>
        <v xml:space="preserve"> </v>
      </c>
      <c r="M7" s="90"/>
      <c r="N7" s="14">
        <f ca="1">IF(O7="","",N6+1)</f>
        <v>3</v>
      </c>
      <c r="O7" s="101" t="str">
        <f t="array" aca="1" ref="O7" ca="1">IFERROR(INDEX(TableauGALETTE_DES_ROIS[NOMS],SMALL(IF(TableauGALETTE_DES_ROIS[JOUEURS]&lt;&gt;"",ROW(INDIRECT("1:"&amp;ROWS(TableauGALETTE_DES_ROIS[NOMS])))),ROWS($1:3)))&amp;" "&amp;INDEX(TableauGALETTE_DES_ROIS[PRENOMS],SMALL(IF(TableauGALETTE_DES_ROIS[JOUEURS]&lt;&gt;"",ROW(INDIRECT("1:"&amp;ROWS(TableauGALETTE_DES_ROIS[PRENOMS])))),ROWS($1:3))),"")</f>
        <v xml:space="preserve"> </v>
      </c>
      <c r="P7" s="90"/>
      <c r="Q7" s="166"/>
      <c r="R7" s="59"/>
      <c r="S7" s="169"/>
      <c r="T7" s="162"/>
      <c r="U7" s="59"/>
      <c r="V7" s="90"/>
      <c r="W7" s="166"/>
      <c r="X7" s="59"/>
      <c r="Y7" s="169"/>
      <c r="Z7" s="162"/>
      <c r="AA7" s="59"/>
      <c r="AB7" s="90"/>
      <c r="AC7" s="166"/>
      <c r="AD7" s="59"/>
      <c r="AE7" s="169"/>
      <c r="AF7" s="162"/>
      <c r="AG7" s="59"/>
      <c r="AH7" s="90"/>
      <c r="AI7" s="166"/>
      <c r="AJ7" s="59"/>
      <c r="AK7" s="169"/>
      <c r="AL7" s="162"/>
      <c r="AM7" s="59"/>
      <c r="AN7" s="90"/>
      <c r="AO7" s="18">
        <f t="shared" ca="1" si="12"/>
        <v>3</v>
      </c>
      <c r="AP7" s="48" t="str">
        <f t="shared" ca="1" si="13"/>
        <v xml:space="preserve"> </v>
      </c>
      <c r="AQ7" s="49" t="str">
        <f t="shared" ca="1" si="14"/>
        <v/>
      </c>
      <c r="AR7" s="49" t="str">
        <f t="shared" ca="1" si="15"/>
        <v/>
      </c>
      <c r="AS7" s="50">
        <f t="shared" ca="1" si="16"/>
        <v>0</v>
      </c>
      <c r="AT7" s="49" t="str">
        <f t="shared" ca="1" si="17"/>
        <v/>
      </c>
      <c r="AU7" s="49" t="str">
        <f t="shared" ca="1" si="18"/>
        <v/>
      </c>
      <c r="AV7" s="50">
        <f t="shared" ca="1" si="19"/>
        <v>0</v>
      </c>
      <c r="AW7" s="49" t="str">
        <f t="shared" ca="1" si="20"/>
        <v/>
      </c>
      <c r="AX7" s="49" t="str">
        <f t="shared" ca="1" si="21"/>
        <v/>
      </c>
      <c r="AY7" s="50">
        <f t="shared" ca="1" si="22"/>
        <v>0</v>
      </c>
      <c r="AZ7" s="49" t="str">
        <f t="shared" ca="1" si="23"/>
        <v/>
      </c>
      <c r="BA7" s="49" t="str">
        <f t="shared" ca="1" si="24"/>
        <v/>
      </c>
      <c r="BB7" s="50">
        <f t="shared" ca="1" si="25"/>
        <v>0</v>
      </c>
      <c r="BC7" s="69">
        <f t="shared" ca="1" si="26"/>
        <v>0</v>
      </c>
      <c r="BD7" s="70">
        <f t="shared" ca="1" si="27"/>
        <v>0</v>
      </c>
      <c r="BE7" s="71">
        <f t="shared" ca="1" si="28"/>
        <v>0</v>
      </c>
      <c r="BF7" s="72">
        <f t="shared" ca="1" si="29"/>
        <v>0</v>
      </c>
      <c r="BG7" s="26"/>
      <c r="BH7" s="14">
        <f t="shared" ref="BH7:BH44" ca="1" si="50">AO7</f>
        <v>3</v>
      </c>
      <c r="BI7" s="55" t="str">
        <f t="shared" ca="1" si="30"/>
        <v xml:space="preserve"> </v>
      </c>
      <c r="BJ7" s="14">
        <f t="shared" ca="1" si="31"/>
        <v>1</v>
      </c>
      <c r="BK7" s="14" t="str">
        <f>IF(ISBLANK(#REF!),"0","1")</f>
        <v>1</v>
      </c>
      <c r="BL7" s="57">
        <f t="shared" ca="1" si="32"/>
        <v>0</v>
      </c>
      <c r="BM7" s="57">
        <f t="shared" ca="1" si="33"/>
        <v>0</v>
      </c>
      <c r="BN7" s="57">
        <f t="shared" ca="1" si="34"/>
        <v>0</v>
      </c>
      <c r="BO7" s="57">
        <f t="shared" ca="1" si="35"/>
        <v>0</v>
      </c>
      <c r="BP7" s="14">
        <f t="shared" ca="1" si="8"/>
        <v>10000</v>
      </c>
      <c r="BQ7" s="14" t="str">
        <f t="shared" ca="1" si="36"/>
        <v xml:space="preserve"> </v>
      </c>
      <c r="BR7" s="14">
        <f t="shared" ca="1" si="37"/>
        <v>1</v>
      </c>
      <c r="BS7" s="26"/>
      <c r="BT7" s="129"/>
      <c r="BU7" s="68" t="str">
        <f t="shared" si="38"/>
        <v/>
      </c>
      <c r="BV7" s="80" t="str">
        <f t="shared" si="39"/>
        <v/>
      </c>
      <c r="BW7" s="80" t="str">
        <f t="shared" si="40"/>
        <v/>
      </c>
      <c r="BX7" s="26"/>
      <c r="BY7" s="129"/>
      <c r="BZ7" s="68" t="str">
        <f t="shared" si="41"/>
        <v/>
      </c>
      <c r="CA7" s="80" t="str">
        <f t="shared" si="42"/>
        <v/>
      </c>
      <c r="CB7" s="80" t="str">
        <f t="shared" si="43"/>
        <v/>
      </c>
      <c r="CC7" s="26"/>
      <c r="CD7" s="129"/>
      <c r="CE7" s="68" t="str">
        <f t="shared" si="44"/>
        <v/>
      </c>
      <c r="CF7" s="97" t="str">
        <f t="shared" si="45"/>
        <v/>
      </c>
      <c r="CG7" s="97" t="str">
        <f t="shared" si="46"/>
        <v/>
      </c>
      <c r="CH7" s="26"/>
      <c r="CI7" s="129"/>
      <c r="CJ7" s="68" t="str">
        <f t="shared" si="47"/>
        <v/>
      </c>
      <c r="CK7" s="80" t="str">
        <f t="shared" si="48"/>
        <v/>
      </c>
      <c r="CL7" s="80" t="str">
        <f t="shared" si="49"/>
        <v/>
      </c>
      <c r="CM7" s="26"/>
      <c r="CN7" s="26"/>
    </row>
    <row r="8" spans="1:92" ht="15" customHeight="1" thickBot="1" x14ac:dyDescent="0.3">
      <c r="A8" s="87" t="str">
        <f t="shared" si="0"/>
        <v/>
      </c>
      <c r="B8" s="103"/>
      <c r="C8" s="103"/>
      <c r="D8" s="14">
        <v>1</v>
      </c>
      <c r="E8" s="14">
        <v>1</v>
      </c>
      <c r="F8" s="14">
        <v>0</v>
      </c>
      <c r="G8" s="88">
        <f t="shared" si="1"/>
        <v>19</v>
      </c>
      <c r="H8" s="105" t="s">
        <v>16</v>
      </c>
      <c r="I8" s="88" t="str">
        <f t="shared" si="2"/>
        <v>0,00€</v>
      </c>
      <c r="J8" s="89"/>
      <c r="K8" s="14">
        <f t="shared" ca="1" si="11"/>
        <v>4</v>
      </c>
      <c r="L8" t="str">
        <f ca="1"/>
        <v xml:space="preserve"> </v>
      </c>
      <c r="M8" s="90"/>
      <c r="N8" s="14">
        <f t="shared" ref="N8:N31" ca="1" si="51">IF(O8="","",N7+1)</f>
        <v>4</v>
      </c>
      <c r="O8" s="101" t="str">
        <f t="array" aca="1" ref="O8" ca="1">IFERROR(INDEX(TableauGALETTE_DES_ROIS[NOMS],SMALL(IF(TableauGALETTE_DES_ROIS[JOUEURS]&lt;&gt;"",ROW(INDIRECT("1:"&amp;ROWS(TableauGALETTE_DES_ROIS[NOMS])))),ROWS($1:4)))&amp;" "&amp;INDEX(TableauGALETTE_DES_ROIS[PRENOMS],SMALL(IF(TableauGALETTE_DES_ROIS[JOUEURS]&lt;&gt;"",ROW(INDIRECT("1:"&amp;ROWS(TableauGALETTE_DES_ROIS[PRENOMS])))),ROWS($1:4))),"")</f>
        <v xml:space="preserve"> </v>
      </c>
      <c r="P8" s="90"/>
      <c r="Q8" s="167"/>
      <c r="R8" s="73"/>
      <c r="S8" s="170"/>
      <c r="T8" s="163"/>
      <c r="U8" s="73"/>
      <c r="V8" s="90"/>
      <c r="W8" s="167"/>
      <c r="X8" s="73"/>
      <c r="Y8" s="170"/>
      <c r="Z8" s="163"/>
      <c r="AA8" s="73"/>
      <c r="AB8" s="90"/>
      <c r="AC8" s="167"/>
      <c r="AD8" s="73"/>
      <c r="AE8" s="170"/>
      <c r="AF8" s="163"/>
      <c r="AG8" s="73"/>
      <c r="AH8" s="90"/>
      <c r="AI8" s="167"/>
      <c r="AJ8" s="73"/>
      <c r="AK8" s="170"/>
      <c r="AL8" s="163"/>
      <c r="AM8" s="73"/>
      <c r="AN8" s="90"/>
      <c r="AO8" s="18">
        <f t="shared" ca="1" si="12"/>
        <v>4</v>
      </c>
      <c r="AP8" s="60" t="str">
        <f t="shared" ca="1" si="13"/>
        <v xml:space="preserve"> </v>
      </c>
      <c r="AQ8" s="61" t="str">
        <f t="shared" ca="1" si="14"/>
        <v/>
      </c>
      <c r="AR8" s="61" t="str">
        <f t="shared" ca="1" si="15"/>
        <v/>
      </c>
      <c r="AS8" s="62">
        <f t="shared" ca="1" si="16"/>
        <v>0</v>
      </c>
      <c r="AT8" s="63" t="str">
        <f t="shared" ca="1" si="17"/>
        <v/>
      </c>
      <c r="AU8" s="63" t="str">
        <f t="shared" ca="1" si="18"/>
        <v/>
      </c>
      <c r="AV8" s="62">
        <f t="shared" ca="1" si="19"/>
        <v>0</v>
      </c>
      <c r="AW8" s="63" t="str">
        <f t="shared" ca="1" si="20"/>
        <v/>
      </c>
      <c r="AX8" s="63" t="str">
        <f t="shared" ca="1" si="21"/>
        <v/>
      </c>
      <c r="AY8" s="62">
        <f t="shared" ca="1" si="22"/>
        <v>0</v>
      </c>
      <c r="AZ8" s="63" t="str">
        <f t="shared" ca="1" si="23"/>
        <v/>
      </c>
      <c r="BA8" s="63" t="str">
        <f t="shared" ca="1" si="24"/>
        <v/>
      </c>
      <c r="BB8" s="62">
        <f t="shared" ca="1" si="25"/>
        <v>0</v>
      </c>
      <c r="BC8" s="64">
        <f t="shared" ca="1" si="26"/>
        <v>0</v>
      </c>
      <c r="BD8" s="65">
        <f t="shared" ca="1" si="27"/>
        <v>0</v>
      </c>
      <c r="BE8" s="66">
        <f t="shared" ca="1" si="28"/>
        <v>0</v>
      </c>
      <c r="BF8" s="67">
        <f t="shared" ca="1" si="29"/>
        <v>0</v>
      </c>
      <c r="BG8" s="26"/>
      <c r="BH8" s="14">
        <f t="shared" ca="1" si="50"/>
        <v>4</v>
      </c>
      <c r="BI8" s="55" t="str">
        <f ca="1">IF(AP8="","",VLOOKUP(BH8,$AO$5:$AP$44,2,FALSE))</f>
        <v xml:space="preserve"> </v>
      </c>
      <c r="BJ8" s="14">
        <f ca="1">IF(BI8="","",_xlfn.RANK.EQ(BP8,$BP$5:$BP$44,0))</f>
        <v>1</v>
      </c>
      <c r="BK8" s="14" t="str">
        <f>IF(ISBLANK(#REF!),"0","1")</f>
        <v>1</v>
      </c>
      <c r="BL8" s="57">
        <f t="shared" ca="1" si="32"/>
        <v>0</v>
      </c>
      <c r="BM8" s="57">
        <f t="shared" ca="1" si="33"/>
        <v>0</v>
      </c>
      <c r="BN8" s="57">
        <f t="shared" ca="1" si="34"/>
        <v>0</v>
      </c>
      <c r="BO8" s="57">
        <f t="shared" ca="1" si="35"/>
        <v>0</v>
      </c>
      <c r="BP8" s="14">
        <f ca="1">IF(BI8="","",(BK8*10000)+(BN8*1000)+BO8)</f>
        <v>10000</v>
      </c>
      <c r="BQ8" s="14" t="str">
        <f t="shared" ca="1" si="36"/>
        <v xml:space="preserve"> </v>
      </c>
      <c r="BR8" s="14">
        <f t="shared" ca="1" si="37"/>
        <v>1</v>
      </c>
      <c r="BS8" s="26"/>
      <c r="BT8" s="130"/>
      <c r="BU8" s="74" t="str">
        <f t="shared" si="38"/>
        <v/>
      </c>
      <c r="BV8" s="81" t="str">
        <f t="shared" si="39"/>
        <v/>
      </c>
      <c r="BW8" s="81" t="str">
        <f t="shared" si="40"/>
        <v/>
      </c>
      <c r="BX8" s="26"/>
      <c r="BY8" s="130"/>
      <c r="BZ8" s="74" t="str">
        <f t="shared" si="41"/>
        <v/>
      </c>
      <c r="CA8" s="81" t="str">
        <f t="shared" si="42"/>
        <v/>
      </c>
      <c r="CB8" s="81" t="str">
        <f t="shared" si="43"/>
        <v/>
      </c>
      <c r="CC8" s="26"/>
      <c r="CD8" s="130"/>
      <c r="CE8" s="74" t="str">
        <f t="shared" si="44"/>
        <v/>
      </c>
      <c r="CF8" s="98" t="str">
        <f t="shared" si="45"/>
        <v/>
      </c>
      <c r="CG8" s="98" t="str">
        <f t="shared" si="46"/>
        <v/>
      </c>
      <c r="CH8" s="26"/>
      <c r="CI8" s="130"/>
      <c r="CJ8" s="74" t="str">
        <f t="shared" si="47"/>
        <v/>
      </c>
      <c r="CK8" s="81" t="str">
        <f t="shared" si="48"/>
        <v/>
      </c>
      <c r="CL8" s="81" t="str">
        <f t="shared" si="49"/>
        <v/>
      </c>
      <c r="CM8" s="26"/>
      <c r="CN8" s="26"/>
    </row>
    <row r="9" spans="1:92" ht="15" customHeight="1" thickTop="1" x14ac:dyDescent="0.25">
      <c r="A9" s="87" t="str">
        <f t="shared" si="0"/>
        <v/>
      </c>
      <c r="B9" s="103"/>
      <c r="C9" s="103"/>
      <c r="D9" s="14">
        <v>1</v>
      </c>
      <c r="E9" s="14">
        <v>1</v>
      </c>
      <c r="F9" s="14">
        <v>0</v>
      </c>
      <c r="G9" s="88">
        <f t="shared" si="1"/>
        <v>19</v>
      </c>
      <c r="H9" s="105" t="s">
        <v>16</v>
      </c>
      <c r="I9" s="88" t="str">
        <f t="shared" si="2"/>
        <v>0,00€</v>
      </c>
      <c r="J9" s="89"/>
      <c r="K9" s="14">
        <f t="shared" ca="1" si="11"/>
        <v>5</v>
      </c>
      <c r="L9" t="str">
        <f ca="1"/>
        <v xml:space="preserve"> </v>
      </c>
      <c r="M9" s="90"/>
      <c r="N9" s="14">
        <f t="shared" ca="1" si="51"/>
        <v>5</v>
      </c>
      <c r="O9" s="101" t="str">
        <f t="array" aca="1" ref="O9" ca="1">IFERROR(INDEX(TableauGALETTE_DES_ROIS[NOMS],SMALL(IF(TableauGALETTE_DES_ROIS[JOUEURS]&lt;&gt;"",ROW(INDIRECT("1:"&amp;ROWS(TableauGALETTE_DES_ROIS[NOMS])))),ROWS($1:5)))&amp;" "&amp;INDEX(TableauGALETTE_DES_ROIS[PRENOMS],SMALL(IF(TableauGALETTE_DES_ROIS[JOUEURS]&lt;&gt;"",ROW(INDIRECT("1:"&amp;ROWS(TableauGALETTE_DES_ROIS[PRENOMS])))),ROWS($1:5))),"")</f>
        <v xml:space="preserve"> </v>
      </c>
      <c r="P9" s="90"/>
      <c r="Q9" s="38"/>
      <c r="R9" s="38"/>
      <c r="S9" s="38"/>
      <c r="T9" s="38"/>
      <c r="U9" s="38"/>
      <c r="V9" s="90"/>
      <c r="W9" s="38"/>
      <c r="X9" s="38"/>
      <c r="Y9" s="38"/>
      <c r="Z9" s="38"/>
      <c r="AA9" s="38"/>
      <c r="AB9" s="90"/>
      <c r="AC9" s="38"/>
      <c r="AD9" s="38"/>
      <c r="AE9" s="38"/>
      <c r="AF9" s="38"/>
      <c r="AG9" s="38"/>
      <c r="AH9" s="90"/>
      <c r="AI9" s="38"/>
      <c r="AJ9" s="38"/>
      <c r="AK9" s="38"/>
      <c r="AL9" s="38"/>
      <c r="AM9" s="38"/>
      <c r="AN9" s="90"/>
      <c r="AO9" s="18">
        <f t="shared" ca="1" si="12"/>
        <v>5</v>
      </c>
      <c r="AP9" s="48" t="str">
        <f t="shared" ca="1" si="13"/>
        <v xml:space="preserve"> </v>
      </c>
      <c r="AQ9" s="49" t="str">
        <f t="shared" ca="1" si="14"/>
        <v/>
      </c>
      <c r="AR9" s="49" t="str">
        <f t="shared" ca="1" si="15"/>
        <v/>
      </c>
      <c r="AS9" s="50">
        <f t="shared" ca="1" si="16"/>
        <v>0</v>
      </c>
      <c r="AT9" s="49" t="str">
        <f t="shared" ca="1" si="17"/>
        <v/>
      </c>
      <c r="AU9" s="49" t="str">
        <f t="shared" ca="1" si="18"/>
        <v/>
      </c>
      <c r="AV9" s="50">
        <f t="shared" ca="1" si="19"/>
        <v>0</v>
      </c>
      <c r="AW9" s="49" t="str">
        <f t="shared" ca="1" si="20"/>
        <v/>
      </c>
      <c r="AX9" s="49" t="str">
        <f t="shared" ca="1" si="21"/>
        <v/>
      </c>
      <c r="AY9" s="50">
        <f t="shared" ca="1" si="22"/>
        <v>0</v>
      </c>
      <c r="AZ9" s="49" t="str">
        <f t="shared" ca="1" si="23"/>
        <v/>
      </c>
      <c r="BA9" s="49" t="str">
        <f t="shared" ca="1" si="24"/>
        <v/>
      </c>
      <c r="BB9" s="50">
        <f t="shared" ca="1" si="25"/>
        <v>0</v>
      </c>
      <c r="BC9" s="69">
        <f t="shared" ca="1" si="26"/>
        <v>0</v>
      </c>
      <c r="BD9" s="70">
        <f t="shared" ca="1" si="27"/>
        <v>0</v>
      </c>
      <c r="BE9" s="71">
        <f t="shared" ca="1" si="28"/>
        <v>0</v>
      </c>
      <c r="BF9" s="72">
        <f t="shared" ca="1" si="29"/>
        <v>0</v>
      </c>
      <c r="BG9" s="26"/>
      <c r="BH9" s="14">
        <f t="shared" ca="1" si="50"/>
        <v>5</v>
      </c>
      <c r="BI9" s="55" t="str">
        <f ca="1">IF(AP9="","",VLOOKUP(BH9,$AO$5:$AP$44,2,FALSE))</f>
        <v xml:space="preserve"> </v>
      </c>
      <c r="BJ9" s="14">
        <f ca="1">IF(BI9="","",_xlfn.RANK.EQ(BP9,$BP$5:$BP$44,0))</f>
        <v>1</v>
      </c>
      <c r="BK9" s="14" t="str">
        <f t="shared" ref="BK9:BK44" ca="1" si="52">IF(ISBLANK(O9),"0","1")</f>
        <v>1</v>
      </c>
      <c r="BL9" s="57">
        <f t="shared" ca="1" si="32"/>
        <v>0</v>
      </c>
      <c r="BM9" s="57">
        <f t="shared" ca="1" si="33"/>
        <v>0</v>
      </c>
      <c r="BN9" s="57">
        <f t="shared" ca="1" si="34"/>
        <v>0</v>
      </c>
      <c r="BO9" s="57">
        <f t="shared" ca="1" si="35"/>
        <v>0</v>
      </c>
      <c r="BP9" s="14">
        <f ca="1">IF(BI9="","",(BK9*10000)+(BN9*1000)+BO9)</f>
        <v>10000</v>
      </c>
      <c r="BQ9" s="14" t="str">
        <f t="shared" ca="1" si="36"/>
        <v xml:space="preserve"> </v>
      </c>
      <c r="BR9" s="14">
        <f t="shared" ca="1" si="37"/>
        <v>1</v>
      </c>
      <c r="BS9" s="26"/>
      <c r="BT9" s="128">
        <v>2</v>
      </c>
      <c r="BU9" t="str">
        <f>IF(U5="","",U5)</f>
        <v/>
      </c>
      <c r="BV9" s="79" t="str">
        <f>IF(BU9="","",$T$5)</f>
        <v/>
      </c>
      <c r="BW9" s="79" t="str">
        <f>IF(BU9="","",$S$5)</f>
        <v/>
      </c>
      <c r="BX9" s="26"/>
      <c r="BY9" s="128">
        <v>2</v>
      </c>
      <c r="BZ9" t="str">
        <f>IF(AA5="","",AA5)</f>
        <v/>
      </c>
      <c r="CA9" s="79" t="str">
        <f>IF(BZ9="","",$Z$5)</f>
        <v/>
      </c>
      <c r="CB9" s="79" t="str">
        <f>IF(BZ9="","",$Y$5)</f>
        <v/>
      </c>
      <c r="CC9" s="26"/>
      <c r="CD9" s="128">
        <v>2</v>
      </c>
      <c r="CE9" t="str">
        <f>IF(AG5="","",AG5)</f>
        <v/>
      </c>
      <c r="CF9" s="96" t="str">
        <f>IF(CE9="","",$AE$5)</f>
        <v/>
      </c>
      <c r="CG9" s="96" t="str">
        <f>IF(CE9="","",$AF$5)</f>
        <v/>
      </c>
      <c r="CH9" s="26"/>
      <c r="CI9" s="128">
        <v>2</v>
      </c>
      <c r="CJ9" t="str">
        <f>IF(AM5="","",AM5)</f>
        <v/>
      </c>
      <c r="CK9" s="79" t="str">
        <f>IF(CJ9="","",$AL$5)</f>
        <v/>
      </c>
      <c r="CL9" s="79" t="str">
        <f>IF(CK9="","",$AK$5)</f>
        <v/>
      </c>
      <c r="CM9" s="26"/>
      <c r="CN9" s="26"/>
    </row>
    <row r="10" spans="1:92" ht="15" customHeight="1" thickBot="1" x14ac:dyDescent="0.3">
      <c r="A10" s="87" t="str">
        <f t="shared" si="0"/>
        <v/>
      </c>
      <c r="B10" s="103"/>
      <c r="C10" s="103"/>
      <c r="D10" s="14"/>
      <c r="E10" s="14">
        <v>1</v>
      </c>
      <c r="F10" s="14">
        <v>0</v>
      </c>
      <c r="G10" s="88">
        <f t="shared" si="1"/>
        <v>17</v>
      </c>
      <c r="H10" s="105" t="s">
        <v>15</v>
      </c>
      <c r="I10" s="88" t="str">
        <f t="shared" si="2"/>
        <v>0,00€</v>
      </c>
      <c r="J10" s="89"/>
      <c r="K10" s="14">
        <f t="shared" ca="1" si="11"/>
        <v>6</v>
      </c>
      <c r="L10" t="str">
        <f ca="1"/>
        <v xml:space="preserve"> </v>
      </c>
      <c r="M10" s="90"/>
      <c r="N10" s="14">
        <f t="shared" ca="1" si="51"/>
        <v>6</v>
      </c>
      <c r="O10" s="101" t="str">
        <f t="array" aca="1" ref="O10" ca="1">IFERROR(INDEX(TableauGALETTE_DES_ROIS[NOMS],SMALL(IF(TableauGALETTE_DES_ROIS[JOUEURS]&lt;&gt;"",ROW(INDIRECT("1:"&amp;ROWS(TableauGALETTE_DES_ROIS[NOMS])))),ROWS($1:6)))&amp;" "&amp;INDEX(TableauGALETTE_DES_ROIS[PRENOMS],SMALL(IF(TableauGALETTE_DES_ROIS[JOUEURS]&lt;&gt;"",ROW(INDIRECT("1:"&amp;ROWS(TableauGALETTE_DES_ROIS[PRENOMS])))),ROWS($1:6))),"")</f>
        <v xml:space="preserve"> </v>
      </c>
      <c r="P10" s="90"/>
      <c r="Q10" s="93" t="s">
        <v>79</v>
      </c>
      <c r="R10" s="94" t="s">
        <v>91</v>
      </c>
      <c r="S10" s="164" t="s">
        <v>81</v>
      </c>
      <c r="T10" s="164"/>
      <c r="U10" s="95" t="s">
        <v>92</v>
      </c>
      <c r="V10" s="90"/>
      <c r="W10" s="93" t="s">
        <v>79</v>
      </c>
      <c r="X10" s="94" t="s">
        <v>91</v>
      </c>
      <c r="Y10" s="164" t="s">
        <v>81</v>
      </c>
      <c r="Z10" s="164"/>
      <c r="AA10" s="95" t="s">
        <v>92</v>
      </c>
      <c r="AB10" s="90"/>
      <c r="AC10" s="93" t="s">
        <v>79</v>
      </c>
      <c r="AD10" s="94" t="s">
        <v>91</v>
      </c>
      <c r="AE10" s="164" t="s">
        <v>81</v>
      </c>
      <c r="AF10" s="164"/>
      <c r="AG10" s="95" t="s">
        <v>92</v>
      </c>
      <c r="AH10" s="90"/>
      <c r="AI10" s="93" t="s">
        <v>79</v>
      </c>
      <c r="AJ10" s="94" t="s">
        <v>91</v>
      </c>
      <c r="AK10" s="164" t="s">
        <v>81</v>
      </c>
      <c r="AL10" s="164"/>
      <c r="AM10" s="95" t="s">
        <v>92</v>
      </c>
      <c r="AN10" s="90"/>
      <c r="AO10" s="18">
        <f t="shared" ca="1" si="12"/>
        <v>6</v>
      </c>
      <c r="AP10" s="60" t="str">
        <f t="shared" ca="1" si="13"/>
        <v xml:space="preserve"> </v>
      </c>
      <c r="AQ10" s="61" t="str">
        <f t="shared" ca="1" si="14"/>
        <v/>
      </c>
      <c r="AR10" s="61" t="str">
        <f t="shared" ca="1" si="15"/>
        <v/>
      </c>
      <c r="AS10" s="62">
        <f t="shared" ca="1" si="16"/>
        <v>0</v>
      </c>
      <c r="AT10" s="63" t="str">
        <f t="shared" ca="1" si="17"/>
        <v/>
      </c>
      <c r="AU10" s="63" t="str">
        <f t="shared" ca="1" si="18"/>
        <v/>
      </c>
      <c r="AV10" s="62">
        <f t="shared" ca="1" si="19"/>
        <v>0</v>
      </c>
      <c r="AW10" s="63" t="str">
        <f t="shared" ca="1" si="20"/>
        <v/>
      </c>
      <c r="AX10" s="63" t="str">
        <f t="shared" ca="1" si="21"/>
        <v/>
      </c>
      <c r="AY10" s="62">
        <f t="shared" ca="1" si="22"/>
        <v>0</v>
      </c>
      <c r="AZ10" s="63" t="str">
        <f t="shared" ca="1" si="23"/>
        <v/>
      </c>
      <c r="BA10" s="63" t="str">
        <f t="shared" ca="1" si="24"/>
        <v/>
      </c>
      <c r="BB10" s="62">
        <f t="shared" ca="1" si="25"/>
        <v>0</v>
      </c>
      <c r="BC10" s="64">
        <f t="shared" ca="1" si="26"/>
        <v>0</v>
      </c>
      <c r="BD10" s="65">
        <f t="shared" ca="1" si="27"/>
        <v>0</v>
      </c>
      <c r="BE10" s="66">
        <f t="shared" ca="1" si="28"/>
        <v>0</v>
      </c>
      <c r="BF10" s="67">
        <f t="shared" ca="1" si="29"/>
        <v>0</v>
      </c>
      <c r="BG10" s="26"/>
      <c r="BH10" s="14">
        <f t="shared" ca="1" si="50"/>
        <v>6</v>
      </c>
      <c r="BI10" s="55" t="str">
        <f t="shared" ca="1" si="30"/>
        <v xml:space="preserve"> </v>
      </c>
      <c r="BJ10" s="14">
        <f ca="1">IF(BI10="","",_xlfn.RANK.EQ(BP10,$BP$5:$BP$44,0))</f>
        <v>1</v>
      </c>
      <c r="BK10" s="14" t="str">
        <f t="shared" ca="1" si="52"/>
        <v>1</v>
      </c>
      <c r="BL10" s="57">
        <f t="shared" ca="1" si="32"/>
        <v>0</v>
      </c>
      <c r="BM10" s="57">
        <f t="shared" ca="1" si="33"/>
        <v>0</v>
      </c>
      <c r="BN10" s="57">
        <f t="shared" ca="1" si="34"/>
        <v>0</v>
      </c>
      <c r="BO10" s="57">
        <f t="shared" ca="1" si="35"/>
        <v>0</v>
      </c>
      <c r="BP10" s="14">
        <f ca="1">IF(BI10="","",(BK10*10000)+(BN10*1000)+BO10)</f>
        <v>10000</v>
      </c>
      <c r="BQ10" s="14" t="str">
        <f t="shared" ca="1" si="36"/>
        <v xml:space="preserve"> </v>
      </c>
      <c r="BR10" s="14">
        <f t="shared" ca="1" si="37"/>
        <v>1</v>
      </c>
      <c r="BS10" s="26"/>
      <c r="BT10" s="129"/>
      <c r="BU10" t="str">
        <f t="shared" ref="BU10:BU12" si="53">IF(U6="","",U6)</f>
        <v/>
      </c>
      <c r="BV10" s="80" t="str">
        <f t="shared" ref="BV10:BV12" si="54">IF(BU10="","",$T$5)</f>
        <v/>
      </c>
      <c r="BW10" s="80" t="str">
        <f t="shared" ref="BW10:BW12" si="55">IF(BU10="","",$S$5)</f>
        <v/>
      </c>
      <c r="BX10" s="26"/>
      <c r="BY10" s="129"/>
      <c r="BZ10" t="str">
        <f t="shared" ref="BZ10:BZ12" si="56">IF(AA6="","",AA6)</f>
        <v/>
      </c>
      <c r="CA10" s="80" t="str">
        <f t="shared" ref="CA10:CA12" si="57">IF(BZ10="","",$Z$5)</f>
        <v/>
      </c>
      <c r="CB10" s="80" t="str">
        <f t="shared" ref="CB10:CB12" si="58">IF(BZ10="","",$Y$5)</f>
        <v/>
      </c>
      <c r="CC10" s="26"/>
      <c r="CD10" s="129"/>
      <c r="CE10" t="str">
        <f t="shared" ref="CE10:CE12" si="59">IF(AG6="","",AG6)</f>
        <v/>
      </c>
      <c r="CF10" s="97" t="str">
        <f t="shared" ref="CF10:CF12" si="60">IF(CE10="","",$AE$5)</f>
        <v/>
      </c>
      <c r="CG10" s="97" t="str">
        <f t="shared" ref="CG10:CG12" si="61">IF(CE10="","",$AF$5)</f>
        <v/>
      </c>
      <c r="CH10" s="26"/>
      <c r="CI10" s="129"/>
      <c r="CJ10" t="str">
        <f t="shared" ref="CJ10:CJ12" si="62">IF(AM6="","",AM6)</f>
        <v/>
      </c>
      <c r="CK10" s="80" t="str">
        <f t="shared" ref="CK10:CK12" si="63">IF(CJ10="","",$AL$5)</f>
        <v/>
      </c>
      <c r="CL10" s="80" t="str">
        <f t="shared" ref="CL10:CL12" si="64">IF(CK10="","",$AK$5)</f>
        <v/>
      </c>
      <c r="CM10" s="26"/>
      <c r="CN10" s="26"/>
    </row>
    <row r="11" spans="1:92" ht="15" customHeight="1" thickTop="1" x14ac:dyDescent="0.25">
      <c r="A11" s="87" t="str">
        <f t="shared" si="0"/>
        <v/>
      </c>
      <c r="B11" s="103"/>
      <c r="C11" s="103"/>
      <c r="D11" s="14">
        <v>1</v>
      </c>
      <c r="E11" s="14">
        <v>1</v>
      </c>
      <c r="F11" s="14">
        <v>0</v>
      </c>
      <c r="G11" s="88">
        <f t="shared" si="1"/>
        <v>19</v>
      </c>
      <c r="H11" s="105" t="s">
        <v>15</v>
      </c>
      <c r="I11" s="88" t="str">
        <f t="shared" si="2"/>
        <v>0,00€</v>
      </c>
      <c r="J11" s="89"/>
      <c r="K11" s="14">
        <f t="shared" ca="1" si="11"/>
        <v>7</v>
      </c>
      <c r="L11" t="str">
        <f ca="1"/>
        <v xml:space="preserve"> </v>
      </c>
      <c r="M11" s="90"/>
      <c r="N11" s="14">
        <f t="shared" ca="1" si="51"/>
        <v>7</v>
      </c>
      <c r="O11" s="101" t="str">
        <f t="array" aca="1" ref="O11" ca="1">IFERROR(INDEX(TableauGALETTE_DES_ROIS[NOMS],SMALL(IF(TableauGALETTE_DES_ROIS[JOUEURS]&lt;&gt;"",ROW(INDIRECT("1:"&amp;ROWS(TableauGALETTE_DES_ROIS[NOMS])))),ROWS($1:7)))&amp;" "&amp;INDEX(TableauGALETTE_DES_ROIS[PRENOMS],SMALL(IF(TableauGALETTE_DES_ROIS[JOUEURS]&lt;&gt;"",ROW(INDIRECT("1:"&amp;ROWS(TableauGALETTE_DES_ROIS[PRENOMS])))),ROWS($1:7))),"")</f>
        <v xml:space="preserve"> </v>
      </c>
      <c r="P11" s="90"/>
      <c r="Q11" s="165">
        <v>2</v>
      </c>
      <c r="R11" s="47"/>
      <c r="S11" s="168"/>
      <c r="T11" s="161"/>
      <c r="U11" s="47"/>
      <c r="V11" s="90"/>
      <c r="W11" s="165">
        <v>5</v>
      </c>
      <c r="X11" s="47"/>
      <c r="Y11" s="168"/>
      <c r="Z11" s="161"/>
      <c r="AA11" s="47"/>
      <c r="AB11" s="90"/>
      <c r="AC11" s="165">
        <v>1</v>
      </c>
      <c r="AD11" s="47"/>
      <c r="AE11" s="168"/>
      <c r="AF11" s="161"/>
      <c r="AG11" s="47"/>
      <c r="AH11" s="90"/>
      <c r="AI11" s="165"/>
      <c r="AJ11" s="47"/>
      <c r="AK11" s="168"/>
      <c r="AL11" s="161"/>
      <c r="AM11" s="47"/>
      <c r="AN11" s="90"/>
      <c r="AO11" s="18">
        <f t="shared" ca="1" si="12"/>
        <v>7</v>
      </c>
      <c r="AP11" s="48" t="str">
        <f t="shared" ca="1" si="13"/>
        <v xml:space="preserve"> </v>
      </c>
      <c r="AQ11" s="49" t="str">
        <f t="shared" ca="1" si="14"/>
        <v/>
      </c>
      <c r="AR11" s="49" t="str">
        <f t="shared" ca="1" si="15"/>
        <v/>
      </c>
      <c r="AS11" s="50">
        <f t="shared" ca="1" si="16"/>
        <v>0</v>
      </c>
      <c r="AT11" s="49" t="str">
        <f t="shared" ca="1" si="17"/>
        <v/>
      </c>
      <c r="AU11" s="49" t="str">
        <f t="shared" ca="1" si="18"/>
        <v/>
      </c>
      <c r="AV11" s="50">
        <f t="shared" ca="1" si="19"/>
        <v>0</v>
      </c>
      <c r="AW11" s="49" t="str">
        <f t="shared" ca="1" si="20"/>
        <v/>
      </c>
      <c r="AX11" s="49" t="str">
        <f t="shared" ca="1" si="21"/>
        <v/>
      </c>
      <c r="AY11" s="50">
        <f t="shared" ca="1" si="22"/>
        <v>0</v>
      </c>
      <c r="AZ11" s="49" t="str">
        <f t="shared" ca="1" si="23"/>
        <v/>
      </c>
      <c r="BA11" s="49" t="str">
        <f t="shared" ca="1" si="24"/>
        <v/>
      </c>
      <c r="BB11" s="50">
        <f t="shared" ca="1" si="25"/>
        <v>0</v>
      </c>
      <c r="BC11" s="69">
        <f t="shared" ca="1" si="26"/>
        <v>0</v>
      </c>
      <c r="BD11" s="70">
        <f t="shared" ca="1" si="27"/>
        <v>0</v>
      </c>
      <c r="BE11" s="71">
        <f t="shared" ca="1" si="28"/>
        <v>0</v>
      </c>
      <c r="BF11" s="72">
        <f t="shared" ca="1" si="29"/>
        <v>0</v>
      </c>
      <c r="BG11" s="26"/>
      <c r="BH11" s="14">
        <f t="shared" ca="1" si="50"/>
        <v>7</v>
      </c>
      <c r="BI11" s="55" t="str">
        <f t="shared" ca="1" si="30"/>
        <v xml:space="preserve"> </v>
      </c>
      <c r="BJ11" s="14">
        <f t="shared" ca="1" si="31"/>
        <v>1</v>
      </c>
      <c r="BK11" s="14" t="str">
        <f t="shared" ca="1" si="52"/>
        <v>1</v>
      </c>
      <c r="BL11" s="57">
        <f t="shared" ca="1" si="32"/>
        <v>0</v>
      </c>
      <c r="BM11" s="57">
        <f t="shared" ca="1" si="33"/>
        <v>0</v>
      </c>
      <c r="BN11" s="57">
        <f t="shared" ca="1" si="34"/>
        <v>0</v>
      </c>
      <c r="BO11" s="57">
        <f t="shared" ca="1" si="35"/>
        <v>0</v>
      </c>
      <c r="BP11" s="14">
        <f t="shared" ca="1" si="8"/>
        <v>10000</v>
      </c>
      <c r="BQ11" s="14" t="str">
        <f t="shared" ca="1" si="36"/>
        <v xml:space="preserve"> </v>
      </c>
      <c r="BR11" s="14">
        <f t="shared" ca="1" si="37"/>
        <v>1</v>
      </c>
      <c r="BS11" s="26"/>
      <c r="BT11" s="129"/>
      <c r="BU11" t="str">
        <f t="shared" si="53"/>
        <v/>
      </c>
      <c r="BV11" s="80" t="str">
        <f t="shared" si="54"/>
        <v/>
      </c>
      <c r="BW11" s="80" t="str">
        <f t="shared" si="55"/>
        <v/>
      </c>
      <c r="BX11" s="26"/>
      <c r="BY11" s="129"/>
      <c r="BZ11" t="str">
        <f t="shared" si="56"/>
        <v/>
      </c>
      <c r="CA11" s="80" t="str">
        <f t="shared" si="57"/>
        <v/>
      </c>
      <c r="CB11" s="80" t="str">
        <f t="shared" si="58"/>
        <v/>
      </c>
      <c r="CC11" s="26"/>
      <c r="CD11" s="129"/>
      <c r="CE11" t="str">
        <f t="shared" si="59"/>
        <v/>
      </c>
      <c r="CF11" s="97" t="str">
        <f t="shared" si="60"/>
        <v/>
      </c>
      <c r="CG11" s="97" t="str">
        <f t="shared" si="61"/>
        <v/>
      </c>
      <c r="CH11" s="26"/>
      <c r="CI11" s="129"/>
      <c r="CJ11" t="str">
        <f t="shared" si="62"/>
        <v/>
      </c>
      <c r="CK11" s="80" t="str">
        <f t="shared" si="63"/>
        <v/>
      </c>
      <c r="CL11" s="80" t="str">
        <f t="shared" si="64"/>
        <v/>
      </c>
      <c r="CM11" s="26"/>
      <c r="CN11" s="26"/>
    </row>
    <row r="12" spans="1:92" ht="15" customHeight="1" x14ac:dyDescent="0.25">
      <c r="A12" s="87" t="str">
        <f t="shared" si="0"/>
        <v/>
      </c>
      <c r="B12" s="103"/>
      <c r="C12" s="103"/>
      <c r="D12" s="14">
        <v>1</v>
      </c>
      <c r="E12" s="14">
        <v>1</v>
      </c>
      <c r="F12" s="14">
        <v>0</v>
      </c>
      <c r="G12" s="88">
        <f t="shared" si="1"/>
        <v>19</v>
      </c>
      <c r="H12" s="105" t="s">
        <v>15</v>
      </c>
      <c r="I12" s="88" t="str">
        <f t="shared" si="2"/>
        <v>0,00€</v>
      </c>
      <c r="J12" s="89"/>
      <c r="K12" s="14">
        <f t="shared" ca="1" si="11"/>
        <v>8</v>
      </c>
      <c r="L12" t="str">
        <f ca="1"/>
        <v xml:space="preserve"> </v>
      </c>
      <c r="M12" s="90"/>
      <c r="N12" s="14">
        <f t="shared" ca="1" si="51"/>
        <v>8</v>
      </c>
      <c r="O12" s="101" t="str">
        <f t="array" aca="1" ref="O12" ca="1">IFERROR(INDEX(TableauGALETTE_DES_ROIS[NOMS],SMALL(IF(TableauGALETTE_DES_ROIS[JOUEURS]&lt;&gt;"",ROW(INDIRECT("1:"&amp;ROWS(TableauGALETTE_DES_ROIS[NOMS])))),ROWS($1:8)))&amp;" "&amp;INDEX(TableauGALETTE_DES_ROIS[PRENOMS],SMALL(IF(TableauGALETTE_DES_ROIS[JOUEURS]&lt;&gt;"",ROW(INDIRECT("1:"&amp;ROWS(TableauGALETTE_DES_ROIS[PRENOMS])))),ROWS($1:8))),"")</f>
        <v xml:space="preserve"> </v>
      </c>
      <c r="P12" s="90"/>
      <c r="Q12" s="166"/>
      <c r="R12" s="59"/>
      <c r="S12" s="169"/>
      <c r="T12" s="162"/>
      <c r="U12" s="59"/>
      <c r="V12" s="90"/>
      <c r="W12" s="166"/>
      <c r="X12" s="59"/>
      <c r="Y12" s="169"/>
      <c r="Z12" s="162"/>
      <c r="AA12" s="59"/>
      <c r="AB12" s="90"/>
      <c r="AC12" s="166"/>
      <c r="AD12" s="59"/>
      <c r="AE12" s="169"/>
      <c r="AF12" s="162"/>
      <c r="AG12" s="59"/>
      <c r="AH12" s="90"/>
      <c r="AI12" s="166"/>
      <c r="AJ12" s="59"/>
      <c r="AK12" s="169"/>
      <c r="AL12" s="162"/>
      <c r="AM12" s="59"/>
      <c r="AN12" s="90"/>
      <c r="AO12" s="18">
        <f t="shared" ca="1" si="12"/>
        <v>8</v>
      </c>
      <c r="AP12" s="60" t="str">
        <f t="shared" ca="1" si="13"/>
        <v xml:space="preserve"> </v>
      </c>
      <c r="AQ12" s="61" t="str">
        <f t="shared" ca="1" si="14"/>
        <v/>
      </c>
      <c r="AR12" s="61" t="str">
        <f t="shared" ca="1" si="15"/>
        <v/>
      </c>
      <c r="AS12" s="62">
        <f t="shared" ca="1" si="16"/>
        <v>0</v>
      </c>
      <c r="AT12" s="63" t="str">
        <f t="shared" ca="1" si="17"/>
        <v/>
      </c>
      <c r="AU12" s="63" t="str">
        <f t="shared" ca="1" si="18"/>
        <v/>
      </c>
      <c r="AV12" s="62">
        <f t="shared" ca="1" si="19"/>
        <v>0</v>
      </c>
      <c r="AW12" s="63" t="str">
        <f t="shared" ca="1" si="20"/>
        <v/>
      </c>
      <c r="AX12" s="63" t="str">
        <f t="shared" ca="1" si="21"/>
        <v/>
      </c>
      <c r="AY12" s="62">
        <f t="shared" ca="1" si="22"/>
        <v>0</v>
      </c>
      <c r="AZ12" s="63" t="str">
        <f t="shared" ca="1" si="23"/>
        <v/>
      </c>
      <c r="BA12" s="63" t="str">
        <f t="shared" ca="1" si="24"/>
        <v/>
      </c>
      <c r="BB12" s="62">
        <f t="shared" ca="1" si="25"/>
        <v>0</v>
      </c>
      <c r="BC12" s="64">
        <f t="shared" ca="1" si="26"/>
        <v>0</v>
      </c>
      <c r="BD12" s="65">
        <f t="shared" ca="1" si="27"/>
        <v>0</v>
      </c>
      <c r="BE12" s="66">
        <f t="shared" ca="1" si="28"/>
        <v>0</v>
      </c>
      <c r="BF12" s="67">
        <f t="shared" ca="1" si="29"/>
        <v>0</v>
      </c>
      <c r="BG12" s="26"/>
      <c r="BH12" s="14">
        <f t="shared" ca="1" si="50"/>
        <v>8</v>
      </c>
      <c r="BI12" s="55" t="str">
        <f t="shared" ca="1" si="30"/>
        <v xml:space="preserve"> </v>
      </c>
      <c r="BJ12" s="14">
        <f t="shared" ca="1" si="31"/>
        <v>1</v>
      </c>
      <c r="BK12" s="14" t="str">
        <f>IF(ISBLANK(#REF!),"0","1")</f>
        <v>1</v>
      </c>
      <c r="BL12" s="57">
        <f t="shared" ca="1" si="32"/>
        <v>0</v>
      </c>
      <c r="BM12" s="57">
        <f t="shared" ca="1" si="33"/>
        <v>0</v>
      </c>
      <c r="BN12" s="57">
        <f t="shared" ca="1" si="34"/>
        <v>0</v>
      </c>
      <c r="BO12" s="57">
        <f t="shared" ca="1" si="35"/>
        <v>0</v>
      </c>
      <c r="BP12" s="14">
        <f t="shared" ca="1" si="8"/>
        <v>10000</v>
      </c>
      <c r="BQ12" s="14" t="str">
        <f t="shared" ca="1" si="36"/>
        <v xml:space="preserve"> </v>
      </c>
      <c r="BR12" s="14">
        <f t="shared" ca="1" si="37"/>
        <v>1</v>
      </c>
      <c r="BS12" s="26"/>
      <c r="BT12" s="130"/>
      <c r="BU12" s="74" t="str">
        <f t="shared" si="53"/>
        <v/>
      </c>
      <c r="BV12" s="81" t="str">
        <f t="shared" si="54"/>
        <v/>
      </c>
      <c r="BW12" s="80" t="str">
        <f t="shared" si="55"/>
        <v/>
      </c>
      <c r="BX12" s="26"/>
      <c r="BY12" s="130"/>
      <c r="BZ12" t="str">
        <f t="shared" si="56"/>
        <v/>
      </c>
      <c r="CA12" s="81" t="str">
        <f t="shared" si="57"/>
        <v/>
      </c>
      <c r="CB12" s="80" t="str">
        <f t="shared" si="58"/>
        <v/>
      </c>
      <c r="CC12" s="26"/>
      <c r="CD12" s="130"/>
      <c r="CE12" t="str">
        <f t="shared" si="59"/>
        <v/>
      </c>
      <c r="CF12" s="98" t="str">
        <f t="shared" si="60"/>
        <v/>
      </c>
      <c r="CG12" s="97" t="str">
        <f t="shared" si="61"/>
        <v/>
      </c>
      <c r="CH12" s="26"/>
      <c r="CI12" s="130"/>
      <c r="CJ12" t="str">
        <f t="shared" si="62"/>
        <v/>
      </c>
      <c r="CK12" s="81" t="str">
        <f t="shared" si="63"/>
        <v/>
      </c>
      <c r="CL12" s="80" t="str">
        <f t="shared" si="64"/>
        <v/>
      </c>
      <c r="CM12" s="26"/>
      <c r="CN12" s="26"/>
    </row>
    <row r="13" spans="1:92" ht="15" customHeight="1" x14ac:dyDescent="0.25">
      <c r="A13" s="87" t="str">
        <f t="shared" si="0"/>
        <v/>
      </c>
      <c r="B13" s="103"/>
      <c r="C13" s="103"/>
      <c r="D13" s="14">
        <v>1</v>
      </c>
      <c r="E13" s="14">
        <v>1</v>
      </c>
      <c r="F13" s="14">
        <v>0</v>
      </c>
      <c r="G13" s="88">
        <f t="shared" si="1"/>
        <v>19</v>
      </c>
      <c r="H13" s="105" t="s">
        <v>15</v>
      </c>
      <c r="I13" s="88" t="str">
        <f t="shared" si="2"/>
        <v>0,00€</v>
      </c>
      <c r="J13" s="89"/>
      <c r="K13" s="14">
        <f t="shared" ca="1" si="11"/>
        <v>9</v>
      </c>
      <c r="L13" t="str">
        <f ca="1"/>
        <v xml:space="preserve"> </v>
      </c>
      <c r="M13" s="90"/>
      <c r="N13" s="14">
        <f t="shared" ca="1" si="51"/>
        <v>9</v>
      </c>
      <c r="O13" s="101" t="str">
        <f t="array" aca="1" ref="O13" ca="1">IFERROR(INDEX(TableauGALETTE_DES_ROIS[NOMS],SMALL(IF(TableauGALETTE_DES_ROIS[JOUEURS]&lt;&gt;"",ROW(INDIRECT("1:"&amp;ROWS(TableauGALETTE_DES_ROIS[NOMS])))),ROWS($1:9)))&amp;" "&amp;INDEX(TableauGALETTE_DES_ROIS[PRENOMS],SMALL(IF(TableauGALETTE_DES_ROIS[JOUEURS]&lt;&gt;"",ROW(INDIRECT("1:"&amp;ROWS(TableauGALETTE_DES_ROIS[PRENOMS])))),ROWS($1:9))),"")</f>
        <v xml:space="preserve"> </v>
      </c>
      <c r="P13" s="90"/>
      <c r="Q13" s="166"/>
      <c r="R13" s="59"/>
      <c r="S13" s="169"/>
      <c r="T13" s="162"/>
      <c r="U13" s="59"/>
      <c r="V13" s="90"/>
      <c r="W13" s="166"/>
      <c r="X13" s="59"/>
      <c r="Y13" s="169"/>
      <c r="Z13" s="162"/>
      <c r="AA13" s="59"/>
      <c r="AB13" s="90"/>
      <c r="AC13" s="166"/>
      <c r="AD13" s="59"/>
      <c r="AE13" s="169"/>
      <c r="AF13" s="162"/>
      <c r="AG13" s="59"/>
      <c r="AH13" s="90"/>
      <c r="AI13" s="166"/>
      <c r="AJ13" s="59"/>
      <c r="AK13" s="169"/>
      <c r="AL13" s="162"/>
      <c r="AM13" s="59"/>
      <c r="AN13" s="90"/>
      <c r="AO13" s="18">
        <f t="shared" ca="1" si="12"/>
        <v>9</v>
      </c>
      <c r="AP13" s="48" t="str">
        <f t="shared" ca="1" si="13"/>
        <v xml:space="preserve"> </v>
      </c>
      <c r="AQ13" s="49" t="str">
        <f t="shared" ca="1" si="14"/>
        <v/>
      </c>
      <c r="AR13" s="49" t="str">
        <f t="shared" ca="1" si="15"/>
        <v/>
      </c>
      <c r="AS13" s="50">
        <f t="shared" ca="1" si="16"/>
        <v>0</v>
      </c>
      <c r="AT13" s="49" t="str">
        <f t="shared" ca="1" si="17"/>
        <v/>
      </c>
      <c r="AU13" s="49" t="str">
        <f t="shared" ca="1" si="18"/>
        <v/>
      </c>
      <c r="AV13" s="50">
        <f t="shared" ca="1" si="19"/>
        <v>0</v>
      </c>
      <c r="AW13" s="49" t="str">
        <f t="shared" ca="1" si="20"/>
        <v/>
      </c>
      <c r="AX13" s="49" t="str">
        <f t="shared" ca="1" si="21"/>
        <v/>
      </c>
      <c r="AY13" s="50">
        <f t="shared" ca="1" si="22"/>
        <v>0</v>
      </c>
      <c r="AZ13" s="49" t="str">
        <f t="shared" ca="1" si="23"/>
        <v/>
      </c>
      <c r="BA13" s="49" t="str">
        <f t="shared" ca="1" si="24"/>
        <v/>
      </c>
      <c r="BB13" s="50">
        <f t="shared" ca="1" si="25"/>
        <v>0</v>
      </c>
      <c r="BC13" s="69">
        <f t="shared" ca="1" si="26"/>
        <v>0</v>
      </c>
      <c r="BD13" s="70">
        <f t="shared" ca="1" si="27"/>
        <v>0</v>
      </c>
      <c r="BE13" s="71">
        <f t="shared" ca="1" si="28"/>
        <v>0</v>
      </c>
      <c r="BF13" s="72">
        <f t="shared" ca="1" si="29"/>
        <v>0</v>
      </c>
      <c r="BG13" s="26"/>
      <c r="BH13" s="14">
        <f t="shared" ca="1" si="50"/>
        <v>9</v>
      </c>
      <c r="BI13" s="55" t="str">
        <f t="shared" ca="1" si="30"/>
        <v xml:space="preserve"> </v>
      </c>
      <c r="BJ13" s="14">
        <f t="shared" ca="1" si="31"/>
        <v>1</v>
      </c>
      <c r="BK13" s="14" t="str">
        <f ca="1">IF(ISBLANK(O12),"0","1")</f>
        <v>1</v>
      </c>
      <c r="BL13" s="57">
        <f t="shared" ca="1" si="32"/>
        <v>0</v>
      </c>
      <c r="BM13" s="57">
        <f t="shared" ca="1" si="33"/>
        <v>0</v>
      </c>
      <c r="BN13" s="57">
        <f t="shared" ca="1" si="34"/>
        <v>0</v>
      </c>
      <c r="BO13" s="57">
        <f t="shared" ca="1" si="35"/>
        <v>0</v>
      </c>
      <c r="BP13" s="14">
        <f t="shared" ca="1" si="8"/>
        <v>10000</v>
      </c>
      <c r="BQ13" s="14" t="str">
        <f t="shared" ca="1" si="36"/>
        <v xml:space="preserve"> </v>
      </c>
      <c r="BR13" s="14">
        <f t="shared" ca="1" si="37"/>
        <v>1</v>
      </c>
      <c r="BS13" s="26"/>
      <c r="BT13" s="128">
        <v>3</v>
      </c>
      <c r="BU13" s="58" t="str">
        <f>IF(R11="","",R11)</f>
        <v/>
      </c>
      <c r="BV13" s="79" t="str">
        <f>IF(BU13="","",$S$11)</f>
        <v/>
      </c>
      <c r="BW13" s="79" t="str">
        <f>IF(BU13="","",$T$11)</f>
        <v/>
      </c>
      <c r="BX13" s="26"/>
      <c r="BY13" s="128">
        <v>3</v>
      </c>
      <c r="BZ13" s="58" t="str">
        <f>IF(X11="","",X11)</f>
        <v/>
      </c>
      <c r="CA13" s="79" t="str">
        <f>IF(BZ13="","",$Y$11)</f>
        <v/>
      </c>
      <c r="CB13" s="79" t="str">
        <f>IF(BZ13="","",$Z$11)</f>
        <v/>
      </c>
      <c r="CC13" s="26"/>
      <c r="CD13" s="128">
        <v>3</v>
      </c>
      <c r="CE13" s="58" t="str">
        <f>IF(AD11="","",AD11)</f>
        <v/>
      </c>
      <c r="CF13" s="96" t="str">
        <f>IF(CE13="","",$AE$11)</f>
        <v/>
      </c>
      <c r="CG13" s="96" t="str">
        <f>IF(CE13="","",$AF$11)</f>
        <v/>
      </c>
      <c r="CH13" s="26"/>
      <c r="CI13" s="128">
        <v>3</v>
      </c>
      <c r="CJ13" s="58" t="str">
        <f>IF(AJ11="","",AJ11)</f>
        <v/>
      </c>
      <c r="CK13" s="96" t="str">
        <f>IF(CJ13="","",$AK$11)</f>
        <v/>
      </c>
      <c r="CL13" s="96" t="str">
        <f>IF(CK13="","",$AL$11)</f>
        <v/>
      </c>
      <c r="CM13" s="26"/>
      <c r="CN13" s="26"/>
    </row>
    <row r="14" spans="1:92" ht="15" customHeight="1" thickBot="1" x14ac:dyDescent="0.3">
      <c r="A14" s="87" t="str">
        <f t="shared" si="0"/>
        <v/>
      </c>
      <c r="B14" s="103"/>
      <c r="C14" s="103"/>
      <c r="D14" s="14">
        <v>1</v>
      </c>
      <c r="E14" s="14">
        <v>1</v>
      </c>
      <c r="F14" s="14">
        <v>0</v>
      </c>
      <c r="G14" s="88">
        <f t="shared" si="1"/>
        <v>19</v>
      </c>
      <c r="H14" s="105" t="s">
        <v>15</v>
      </c>
      <c r="I14" s="88" t="str">
        <f t="shared" si="2"/>
        <v>0,00€</v>
      </c>
      <c r="J14" s="89"/>
      <c r="K14">
        <f t="shared" ca="1" si="11"/>
        <v>10</v>
      </c>
      <c r="L14" t="str">
        <f ca="1"/>
        <v xml:space="preserve"> </v>
      </c>
      <c r="M14" s="90"/>
      <c r="N14" s="14">
        <f t="shared" ca="1" si="51"/>
        <v>10</v>
      </c>
      <c r="O14" s="101" t="str">
        <f t="array" aca="1" ref="O14" ca="1">IFERROR(INDEX(TableauGALETTE_DES_ROIS[NOMS],SMALL(IF(TableauGALETTE_DES_ROIS[JOUEURS]&lt;&gt;"",ROW(INDIRECT("1:"&amp;ROWS(TableauGALETTE_DES_ROIS[NOMS])))),ROWS($1:10)))&amp;" "&amp;INDEX(TableauGALETTE_DES_ROIS[PRENOMS],SMALL(IF(TableauGALETTE_DES_ROIS[JOUEURS]&lt;&gt;"",ROW(INDIRECT("1:"&amp;ROWS(TableauGALETTE_DES_ROIS[PRENOMS])))),ROWS($1:10))),"")</f>
        <v xml:space="preserve"> </v>
      </c>
      <c r="P14" s="90"/>
      <c r="Q14" s="167"/>
      <c r="R14" s="73"/>
      <c r="S14" s="170"/>
      <c r="T14" s="163"/>
      <c r="U14" s="73"/>
      <c r="V14" s="90"/>
      <c r="W14" s="167"/>
      <c r="X14" s="73"/>
      <c r="Y14" s="170"/>
      <c r="Z14" s="163"/>
      <c r="AA14" s="73"/>
      <c r="AB14" s="90"/>
      <c r="AC14" s="167"/>
      <c r="AD14" s="73"/>
      <c r="AE14" s="170"/>
      <c r="AF14" s="163"/>
      <c r="AG14" s="73"/>
      <c r="AH14" s="90"/>
      <c r="AI14" s="167"/>
      <c r="AJ14" s="73"/>
      <c r="AK14" s="170"/>
      <c r="AL14" s="163"/>
      <c r="AM14" s="73"/>
      <c r="AN14" s="90"/>
      <c r="AO14" s="18">
        <f t="shared" ca="1" si="12"/>
        <v>10</v>
      </c>
      <c r="AP14" s="60" t="str">
        <f t="shared" ca="1" si="13"/>
        <v xml:space="preserve"> </v>
      </c>
      <c r="AQ14" s="61" t="str">
        <f t="shared" ca="1" si="14"/>
        <v/>
      </c>
      <c r="AR14" s="61" t="str">
        <f t="shared" ca="1" si="15"/>
        <v/>
      </c>
      <c r="AS14" s="62">
        <f t="shared" ca="1" si="16"/>
        <v>0</v>
      </c>
      <c r="AT14" s="63" t="str">
        <f t="shared" ca="1" si="17"/>
        <v/>
      </c>
      <c r="AU14" s="63" t="str">
        <f t="shared" ca="1" si="18"/>
        <v/>
      </c>
      <c r="AV14" s="62">
        <f t="shared" ca="1" si="19"/>
        <v>0</v>
      </c>
      <c r="AW14" s="63" t="str">
        <f t="shared" ca="1" si="20"/>
        <v/>
      </c>
      <c r="AX14" s="63" t="str">
        <f t="shared" ca="1" si="21"/>
        <v/>
      </c>
      <c r="AY14" s="62">
        <f t="shared" ca="1" si="22"/>
        <v>0</v>
      </c>
      <c r="AZ14" s="63" t="str">
        <f t="shared" ca="1" si="23"/>
        <v/>
      </c>
      <c r="BA14" s="63" t="str">
        <f t="shared" ca="1" si="24"/>
        <v/>
      </c>
      <c r="BB14" s="62">
        <f t="shared" ca="1" si="25"/>
        <v>0</v>
      </c>
      <c r="BC14" s="64">
        <f t="shared" ca="1" si="26"/>
        <v>0</v>
      </c>
      <c r="BD14" s="65">
        <f t="shared" ca="1" si="27"/>
        <v>0</v>
      </c>
      <c r="BE14" s="66">
        <f t="shared" ca="1" si="28"/>
        <v>0</v>
      </c>
      <c r="BF14" s="67">
        <f t="shared" ca="1" si="29"/>
        <v>0</v>
      </c>
      <c r="BG14" s="26"/>
      <c r="BH14" s="14">
        <f t="shared" ca="1" si="50"/>
        <v>10</v>
      </c>
      <c r="BI14" s="55" t="str">
        <f t="shared" ca="1" si="30"/>
        <v xml:space="preserve"> </v>
      </c>
      <c r="BJ14" s="14">
        <f t="shared" ca="1" si="31"/>
        <v>1</v>
      </c>
      <c r="BK14" s="14" t="str">
        <f t="shared" ca="1" si="52"/>
        <v>1</v>
      </c>
      <c r="BL14" s="57">
        <f t="shared" ca="1" si="32"/>
        <v>0</v>
      </c>
      <c r="BM14" s="57">
        <f t="shared" ca="1" si="33"/>
        <v>0</v>
      </c>
      <c r="BN14" s="57">
        <f t="shared" ca="1" si="34"/>
        <v>0</v>
      </c>
      <c r="BO14" s="57">
        <f t="shared" ca="1" si="35"/>
        <v>0</v>
      </c>
      <c r="BP14" s="14">
        <f t="shared" ca="1" si="8"/>
        <v>10000</v>
      </c>
      <c r="BQ14" s="14" t="str">
        <f t="shared" ca="1" si="36"/>
        <v xml:space="preserve"> </v>
      </c>
      <c r="BR14" s="14">
        <f t="shared" ca="1" si="37"/>
        <v>1</v>
      </c>
      <c r="BS14" s="26"/>
      <c r="BT14" s="129"/>
      <c r="BU14" s="68" t="str">
        <f t="shared" ref="BU14:BU16" si="65">IF(R12="","",R12)</f>
        <v/>
      </c>
      <c r="BV14" s="80" t="str">
        <f t="shared" ref="BV14:BV16" si="66">IF(BU14="","",$S$11)</f>
        <v/>
      </c>
      <c r="BW14" s="80" t="str">
        <f t="shared" ref="BW14:BW16" si="67">IF(BU14="","",$T$11)</f>
        <v/>
      </c>
      <c r="BX14" s="26"/>
      <c r="BY14" s="129"/>
      <c r="BZ14" s="68" t="str">
        <f t="shared" ref="BZ14:BZ16" si="68">IF(X12="","",X12)</f>
        <v/>
      </c>
      <c r="CA14" s="80" t="str">
        <f t="shared" ref="CA14:CA16" si="69">IF(BZ14="","",$Y$11)</f>
        <v/>
      </c>
      <c r="CB14" s="80" t="str">
        <f t="shared" ref="CB14:CB16" si="70">IF(BZ14="","",$Z$11)</f>
        <v/>
      </c>
      <c r="CC14" s="26"/>
      <c r="CD14" s="129"/>
      <c r="CE14" s="68" t="str">
        <f t="shared" ref="CE14:CE16" si="71">IF(AD12="","",AD12)</f>
        <v/>
      </c>
      <c r="CF14" s="97" t="str">
        <f t="shared" ref="CF14:CF16" si="72">IF(CE14="","",$AE$11)</f>
        <v/>
      </c>
      <c r="CG14" s="97" t="str">
        <f t="shared" ref="CG14:CG16" si="73">IF(CE14="","",$AF$11)</f>
        <v/>
      </c>
      <c r="CH14" s="26"/>
      <c r="CI14" s="129"/>
      <c r="CJ14" s="68" t="str">
        <f t="shared" ref="CJ14:CJ16" si="74">IF(AJ12="","",AJ12)</f>
        <v/>
      </c>
      <c r="CK14" s="97" t="str">
        <f t="shared" ref="CK14:CK16" si="75">IF(CJ14="","",$AK$11)</f>
        <v/>
      </c>
      <c r="CL14" s="97" t="str">
        <f t="shared" ref="CL14:CL16" si="76">IF(CK14="","",$AL$11)</f>
        <v/>
      </c>
      <c r="CM14" s="26"/>
      <c r="CN14" s="26"/>
    </row>
    <row r="15" spans="1:92" ht="15" customHeight="1" thickTop="1" x14ac:dyDescent="0.25">
      <c r="A15" s="87" t="str">
        <f t="shared" si="0"/>
        <v/>
      </c>
      <c r="B15" s="103"/>
      <c r="C15" s="103"/>
      <c r="D15" s="14">
        <v>1</v>
      </c>
      <c r="E15" s="14">
        <v>1</v>
      </c>
      <c r="F15" s="14">
        <v>0</v>
      </c>
      <c r="G15" s="88">
        <f t="shared" si="1"/>
        <v>19</v>
      </c>
      <c r="H15" s="105" t="s">
        <v>15</v>
      </c>
      <c r="I15" s="88" t="str">
        <f t="shared" si="2"/>
        <v>0,00€</v>
      </c>
      <c r="J15" s="89"/>
      <c r="K15">
        <f t="shared" ca="1" si="11"/>
        <v>11</v>
      </c>
      <c r="L15" t="str">
        <f ca="1"/>
        <v xml:space="preserve"> </v>
      </c>
      <c r="M15" s="90"/>
      <c r="N15" s="14">
        <f t="shared" ca="1" si="51"/>
        <v>11</v>
      </c>
      <c r="O15" s="101" t="str">
        <f t="array" aca="1" ref="O15" ca="1">IFERROR(INDEX(TableauGALETTE_DES_ROIS[NOMS],SMALL(IF(TableauGALETTE_DES_ROIS[JOUEURS]&lt;&gt;"",ROW(INDIRECT("1:"&amp;ROWS(TableauGALETTE_DES_ROIS[NOMS])))),ROWS($1:11)))&amp;" "&amp;INDEX(TableauGALETTE_DES_ROIS[PRENOMS],SMALL(IF(TableauGALETTE_DES_ROIS[JOUEURS]&lt;&gt;"",ROW(INDIRECT("1:"&amp;ROWS(TableauGALETTE_DES_ROIS[PRENOMS])))),ROWS($1:11))),"")</f>
        <v xml:space="preserve"> </v>
      </c>
      <c r="P15" s="90"/>
      <c r="Q15" s="34"/>
      <c r="R15" s="34"/>
      <c r="S15" s="34"/>
      <c r="T15" s="34"/>
      <c r="U15" s="34"/>
      <c r="V15" s="90"/>
      <c r="W15" s="34"/>
      <c r="X15" s="34"/>
      <c r="Y15" s="34"/>
      <c r="Z15" s="34"/>
      <c r="AA15" s="34"/>
      <c r="AB15" s="90"/>
      <c r="AC15" s="34"/>
      <c r="AD15" s="34"/>
      <c r="AE15" s="34"/>
      <c r="AF15" s="34"/>
      <c r="AG15" s="34"/>
      <c r="AH15" s="90"/>
      <c r="AI15" s="34"/>
      <c r="AJ15" s="34"/>
      <c r="AK15" s="34"/>
      <c r="AL15" s="34"/>
      <c r="AM15" s="34"/>
      <c r="AN15" s="90"/>
      <c r="AO15" s="18">
        <f t="shared" ca="1" si="12"/>
        <v>11</v>
      </c>
      <c r="AP15" s="48" t="str">
        <f t="shared" ca="1" si="13"/>
        <v xml:space="preserve"> </v>
      </c>
      <c r="AQ15" s="49" t="str">
        <f t="shared" ca="1" si="14"/>
        <v/>
      </c>
      <c r="AR15" s="49" t="str">
        <f t="shared" ca="1" si="15"/>
        <v/>
      </c>
      <c r="AS15" s="50">
        <f t="shared" ca="1" si="16"/>
        <v>0</v>
      </c>
      <c r="AT15" s="49" t="str">
        <f t="shared" ca="1" si="17"/>
        <v/>
      </c>
      <c r="AU15" s="49" t="str">
        <f t="shared" ca="1" si="18"/>
        <v/>
      </c>
      <c r="AV15" s="50">
        <f t="shared" ca="1" si="19"/>
        <v>0</v>
      </c>
      <c r="AW15" s="49" t="str">
        <f t="shared" ca="1" si="20"/>
        <v/>
      </c>
      <c r="AX15" s="49" t="str">
        <f t="shared" ca="1" si="21"/>
        <v/>
      </c>
      <c r="AY15" s="50">
        <f t="shared" ca="1" si="22"/>
        <v>0</v>
      </c>
      <c r="AZ15" s="49" t="str">
        <f t="shared" ca="1" si="23"/>
        <v/>
      </c>
      <c r="BA15" s="49" t="str">
        <f t="shared" ca="1" si="24"/>
        <v/>
      </c>
      <c r="BB15" s="50">
        <f t="shared" ca="1" si="25"/>
        <v>0</v>
      </c>
      <c r="BC15" s="69">
        <f t="shared" ca="1" si="26"/>
        <v>0</v>
      </c>
      <c r="BD15" s="70">
        <f t="shared" ca="1" si="27"/>
        <v>0</v>
      </c>
      <c r="BE15" s="71">
        <f t="shared" ca="1" si="28"/>
        <v>0</v>
      </c>
      <c r="BF15" s="72">
        <f t="shared" ca="1" si="29"/>
        <v>0</v>
      </c>
      <c r="BG15" s="26"/>
      <c r="BH15" s="14">
        <f t="shared" ca="1" si="50"/>
        <v>11</v>
      </c>
      <c r="BI15" s="55" t="str">
        <f t="shared" ca="1" si="30"/>
        <v xml:space="preserve"> </v>
      </c>
      <c r="BJ15" s="14">
        <f t="shared" ca="1" si="31"/>
        <v>1</v>
      </c>
      <c r="BK15" s="14" t="str">
        <f t="shared" ca="1" si="52"/>
        <v>1</v>
      </c>
      <c r="BL15" s="57">
        <f t="shared" ca="1" si="32"/>
        <v>0</v>
      </c>
      <c r="BM15" s="57">
        <f t="shared" ca="1" si="33"/>
        <v>0</v>
      </c>
      <c r="BN15" s="57">
        <f t="shared" ca="1" si="34"/>
        <v>0</v>
      </c>
      <c r="BO15" s="57">
        <f t="shared" ca="1" si="35"/>
        <v>0</v>
      </c>
      <c r="BP15" s="14">
        <f t="shared" ca="1" si="8"/>
        <v>10000</v>
      </c>
      <c r="BQ15" s="14" t="str">
        <f t="shared" ca="1" si="36"/>
        <v xml:space="preserve"> </v>
      </c>
      <c r="BR15" s="14">
        <f t="shared" ca="1" si="37"/>
        <v>1</v>
      </c>
      <c r="BS15" s="26"/>
      <c r="BT15" s="129"/>
      <c r="BU15" s="68" t="str">
        <f t="shared" si="65"/>
        <v/>
      </c>
      <c r="BV15" s="80" t="str">
        <f t="shared" si="66"/>
        <v/>
      </c>
      <c r="BW15" s="80" t="str">
        <f t="shared" si="67"/>
        <v/>
      </c>
      <c r="BX15" s="26"/>
      <c r="BY15" s="129"/>
      <c r="BZ15" s="68" t="str">
        <f t="shared" si="68"/>
        <v/>
      </c>
      <c r="CA15" s="80" t="str">
        <f t="shared" si="69"/>
        <v/>
      </c>
      <c r="CB15" s="80" t="str">
        <f t="shared" si="70"/>
        <v/>
      </c>
      <c r="CC15" s="26"/>
      <c r="CD15" s="129"/>
      <c r="CE15" s="68" t="str">
        <f t="shared" si="71"/>
        <v/>
      </c>
      <c r="CF15" s="97" t="str">
        <f t="shared" si="72"/>
        <v/>
      </c>
      <c r="CG15" s="97" t="str">
        <f t="shared" si="73"/>
        <v/>
      </c>
      <c r="CH15" s="26"/>
      <c r="CI15" s="129"/>
      <c r="CJ15" s="68" t="str">
        <f t="shared" si="74"/>
        <v/>
      </c>
      <c r="CK15" s="97" t="str">
        <f t="shared" si="75"/>
        <v/>
      </c>
      <c r="CL15" s="97" t="str">
        <f t="shared" si="76"/>
        <v/>
      </c>
      <c r="CM15" s="26"/>
      <c r="CN15" s="26"/>
    </row>
    <row r="16" spans="1:92" ht="15.75" thickBot="1" x14ac:dyDescent="0.3">
      <c r="A16" s="87" t="str">
        <f t="shared" si="0"/>
        <v/>
      </c>
      <c r="B16" s="103"/>
      <c r="C16" s="103"/>
      <c r="D16" s="14">
        <v>1</v>
      </c>
      <c r="E16" s="14">
        <v>1</v>
      </c>
      <c r="F16" s="14">
        <v>0</v>
      </c>
      <c r="G16" s="88">
        <f t="shared" si="1"/>
        <v>19</v>
      </c>
      <c r="H16" s="105" t="s">
        <v>16</v>
      </c>
      <c r="I16" s="88" t="str">
        <f t="shared" si="2"/>
        <v>0,00€</v>
      </c>
      <c r="J16" s="89"/>
      <c r="K16">
        <f t="shared" ca="1" si="11"/>
        <v>12</v>
      </c>
      <c r="L16" t="str">
        <f ca="1"/>
        <v xml:space="preserve"> </v>
      </c>
      <c r="M16" s="90"/>
      <c r="N16" s="14">
        <f t="shared" ca="1" si="51"/>
        <v>12</v>
      </c>
      <c r="O16" s="101" t="str">
        <f t="array" aca="1" ref="O16" ca="1">IFERROR(INDEX(TableauGALETTE_DES_ROIS[NOMS],SMALL(IF(TableauGALETTE_DES_ROIS[JOUEURS]&lt;&gt;"",ROW(INDIRECT("1:"&amp;ROWS(TableauGALETTE_DES_ROIS[NOMS])))),ROWS($1:12)))&amp;" "&amp;INDEX(TableauGALETTE_DES_ROIS[PRENOMS],SMALL(IF(TableauGALETTE_DES_ROIS[JOUEURS]&lt;&gt;"",ROW(INDIRECT("1:"&amp;ROWS(TableauGALETTE_DES_ROIS[PRENOMS])))),ROWS($1:12))),"")</f>
        <v xml:space="preserve"> </v>
      </c>
      <c r="P16" s="90"/>
      <c r="Q16" s="93" t="s">
        <v>79</v>
      </c>
      <c r="R16" s="94" t="s">
        <v>93</v>
      </c>
      <c r="S16" s="164" t="s">
        <v>81</v>
      </c>
      <c r="T16" s="164"/>
      <c r="U16" s="95" t="s">
        <v>94</v>
      </c>
      <c r="V16" s="90"/>
      <c r="W16" s="93" t="s">
        <v>79</v>
      </c>
      <c r="X16" s="94" t="s">
        <v>93</v>
      </c>
      <c r="Y16" s="164" t="s">
        <v>81</v>
      </c>
      <c r="Z16" s="164"/>
      <c r="AA16" s="95" t="s">
        <v>94</v>
      </c>
      <c r="AB16" s="90"/>
      <c r="AC16" s="93" t="s">
        <v>79</v>
      </c>
      <c r="AD16" s="94" t="s">
        <v>93</v>
      </c>
      <c r="AE16" s="164" t="s">
        <v>81</v>
      </c>
      <c r="AF16" s="164"/>
      <c r="AG16" s="95" t="s">
        <v>94</v>
      </c>
      <c r="AH16" s="90"/>
      <c r="AI16" s="93" t="s">
        <v>79</v>
      </c>
      <c r="AJ16" s="94" t="s">
        <v>93</v>
      </c>
      <c r="AK16" s="164" t="s">
        <v>81</v>
      </c>
      <c r="AL16" s="164"/>
      <c r="AM16" s="95" t="s">
        <v>94</v>
      </c>
      <c r="AN16" s="90"/>
      <c r="AO16" s="18">
        <f t="shared" ca="1" si="12"/>
        <v>12</v>
      </c>
      <c r="AP16" s="60" t="str">
        <f t="shared" ca="1" si="13"/>
        <v xml:space="preserve"> </v>
      </c>
      <c r="AQ16" s="61" t="str">
        <f t="shared" ca="1" si="14"/>
        <v/>
      </c>
      <c r="AR16" s="61" t="str">
        <f t="shared" ca="1" si="15"/>
        <v/>
      </c>
      <c r="AS16" s="62">
        <f t="shared" ca="1" si="16"/>
        <v>0</v>
      </c>
      <c r="AT16" s="63" t="str">
        <f t="shared" ca="1" si="17"/>
        <v/>
      </c>
      <c r="AU16" s="63" t="str">
        <f t="shared" ca="1" si="18"/>
        <v/>
      </c>
      <c r="AV16" s="62">
        <f t="shared" ca="1" si="19"/>
        <v>0</v>
      </c>
      <c r="AW16" s="63" t="str">
        <f t="shared" ca="1" si="20"/>
        <v/>
      </c>
      <c r="AX16" s="63" t="str">
        <f t="shared" ca="1" si="21"/>
        <v/>
      </c>
      <c r="AY16" s="62">
        <f t="shared" ca="1" si="22"/>
        <v>0</v>
      </c>
      <c r="AZ16" s="63" t="str">
        <f t="shared" ca="1" si="23"/>
        <v/>
      </c>
      <c r="BA16" s="63" t="str">
        <f t="shared" ca="1" si="24"/>
        <v/>
      </c>
      <c r="BB16" s="62">
        <f t="shared" ca="1" si="25"/>
        <v>0</v>
      </c>
      <c r="BC16" s="64">
        <f t="shared" ca="1" si="26"/>
        <v>0</v>
      </c>
      <c r="BD16" s="65">
        <f t="shared" ca="1" si="27"/>
        <v>0</v>
      </c>
      <c r="BE16" s="66">
        <f t="shared" ca="1" si="28"/>
        <v>0</v>
      </c>
      <c r="BF16" s="67">
        <f t="shared" ca="1" si="29"/>
        <v>0</v>
      </c>
      <c r="BG16" s="26"/>
      <c r="BH16" s="14">
        <f t="shared" ca="1" si="50"/>
        <v>12</v>
      </c>
      <c r="BI16" s="55" t="str">
        <f t="shared" ca="1" si="30"/>
        <v xml:space="preserve"> </v>
      </c>
      <c r="BJ16" s="14">
        <f t="shared" ca="1" si="31"/>
        <v>1</v>
      </c>
      <c r="BK16" s="14" t="str">
        <f t="shared" ca="1" si="52"/>
        <v>1</v>
      </c>
      <c r="BL16" s="57">
        <f t="shared" ca="1" si="32"/>
        <v>0</v>
      </c>
      <c r="BM16" s="57">
        <f t="shared" ca="1" si="33"/>
        <v>0</v>
      </c>
      <c r="BN16" s="57">
        <f t="shared" ca="1" si="34"/>
        <v>0</v>
      </c>
      <c r="BO16" s="57">
        <f t="shared" ca="1" si="35"/>
        <v>0</v>
      </c>
      <c r="BP16" s="14">
        <f t="shared" ca="1" si="8"/>
        <v>10000</v>
      </c>
      <c r="BQ16" s="14" t="str">
        <f t="shared" ca="1" si="36"/>
        <v xml:space="preserve"> </v>
      </c>
      <c r="BR16" s="14">
        <f t="shared" ca="1" si="37"/>
        <v>1</v>
      </c>
      <c r="BS16" s="26"/>
      <c r="BT16" s="130"/>
      <c r="BU16" s="68" t="str">
        <f t="shared" si="65"/>
        <v/>
      </c>
      <c r="BV16" s="81" t="str">
        <f t="shared" si="66"/>
        <v/>
      </c>
      <c r="BW16" s="81" t="str">
        <f t="shared" si="67"/>
        <v/>
      </c>
      <c r="BX16" s="26"/>
      <c r="BY16" s="130"/>
      <c r="BZ16" s="74" t="str">
        <f t="shared" si="68"/>
        <v/>
      </c>
      <c r="CA16" s="81" t="str">
        <f t="shared" si="69"/>
        <v/>
      </c>
      <c r="CB16" s="81" t="str">
        <f t="shared" si="70"/>
        <v/>
      </c>
      <c r="CC16" s="26"/>
      <c r="CD16" s="130"/>
      <c r="CE16" s="74" t="str">
        <f t="shared" si="71"/>
        <v/>
      </c>
      <c r="CF16" s="98" t="str">
        <f t="shared" si="72"/>
        <v/>
      </c>
      <c r="CG16" s="98" t="str">
        <f t="shared" si="73"/>
        <v/>
      </c>
      <c r="CH16" s="26"/>
      <c r="CI16" s="130"/>
      <c r="CJ16" s="74" t="str">
        <f t="shared" si="74"/>
        <v/>
      </c>
      <c r="CK16" s="98" t="str">
        <f t="shared" si="75"/>
        <v/>
      </c>
      <c r="CL16" s="98" t="str">
        <f t="shared" si="76"/>
        <v/>
      </c>
      <c r="CM16" s="26"/>
      <c r="CN16" s="26"/>
    </row>
    <row r="17" spans="1:92" ht="15.75" customHeight="1" thickTop="1" x14ac:dyDescent="0.25">
      <c r="A17" s="87" t="str">
        <f t="shared" si="0"/>
        <v/>
      </c>
      <c r="B17" s="103"/>
      <c r="C17" s="103"/>
      <c r="D17" s="14"/>
      <c r="E17" s="14"/>
      <c r="F17" s="14">
        <v>0</v>
      </c>
      <c r="G17" s="88">
        <f t="shared" si="1"/>
        <v>0</v>
      </c>
      <c r="H17" s="105"/>
      <c r="I17" s="88">
        <f t="shared" si="2"/>
        <v>0</v>
      </c>
      <c r="J17" s="89"/>
      <c r="K17">
        <f t="shared" ca="1" si="11"/>
        <v>13</v>
      </c>
      <c r="L17" t="str">
        <f ca="1"/>
        <v xml:space="preserve"> </v>
      </c>
      <c r="M17" s="90"/>
      <c r="N17" s="14">
        <f t="shared" ca="1" si="51"/>
        <v>13</v>
      </c>
      <c r="O17" s="101" t="str">
        <f t="array" aca="1" ref="O17" ca="1">IFERROR(INDEX(TableauGALETTE_DES_ROIS[NOMS],SMALL(IF(TableauGALETTE_DES_ROIS[JOUEURS]&lt;&gt;"",ROW(INDIRECT("1:"&amp;ROWS(TableauGALETTE_DES_ROIS[NOMS])))),ROWS($1:13)))&amp;" "&amp;INDEX(TableauGALETTE_DES_ROIS[PRENOMS],SMALL(IF(TableauGALETTE_DES_ROIS[JOUEURS]&lt;&gt;"",ROW(INDIRECT("1:"&amp;ROWS(TableauGALETTE_DES_ROIS[PRENOMS])))),ROWS($1:13))),"")</f>
        <v xml:space="preserve"> </v>
      </c>
      <c r="P17" s="90"/>
      <c r="Q17" s="165">
        <v>3</v>
      </c>
      <c r="R17" s="47"/>
      <c r="S17" s="168"/>
      <c r="T17" s="161"/>
      <c r="U17" s="47"/>
      <c r="V17" s="90"/>
      <c r="W17" s="165">
        <v>1</v>
      </c>
      <c r="X17" s="47"/>
      <c r="Y17" s="168"/>
      <c r="Z17" s="161"/>
      <c r="AA17" s="47"/>
      <c r="AB17" s="90"/>
      <c r="AC17" s="165">
        <v>2</v>
      </c>
      <c r="AD17" s="47"/>
      <c r="AE17" s="168"/>
      <c r="AF17" s="161"/>
      <c r="AG17" s="47"/>
      <c r="AH17" s="90"/>
      <c r="AI17" s="165"/>
      <c r="AJ17" s="47"/>
      <c r="AK17" s="168"/>
      <c r="AL17" s="161"/>
      <c r="AM17" s="47"/>
      <c r="AN17" s="90"/>
      <c r="AO17" s="18">
        <f t="shared" ca="1" si="12"/>
        <v>13</v>
      </c>
      <c r="AP17" s="48" t="str">
        <f t="shared" ca="1" si="13"/>
        <v xml:space="preserve"> </v>
      </c>
      <c r="AQ17" s="49" t="str">
        <f t="shared" ca="1" si="14"/>
        <v/>
      </c>
      <c r="AR17" s="49" t="str">
        <f t="shared" ca="1" si="15"/>
        <v/>
      </c>
      <c r="AS17" s="50">
        <f t="shared" ca="1" si="16"/>
        <v>0</v>
      </c>
      <c r="AT17" s="49" t="str">
        <f t="shared" ca="1" si="17"/>
        <v/>
      </c>
      <c r="AU17" s="49" t="str">
        <f t="shared" ca="1" si="18"/>
        <v/>
      </c>
      <c r="AV17" s="50">
        <f t="shared" ca="1" si="19"/>
        <v>0</v>
      </c>
      <c r="AW17" s="49" t="str">
        <f t="shared" ca="1" si="20"/>
        <v/>
      </c>
      <c r="AX17" s="49" t="str">
        <f t="shared" ca="1" si="21"/>
        <v/>
      </c>
      <c r="AY17" s="50">
        <f t="shared" ca="1" si="22"/>
        <v>0</v>
      </c>
      <c r="AZ17" s="49" t="str">
        <f t="shared" ca="1" si="23"/>
        <v/>
      </c>
      <c r="BA17" s="49" t="str">
        <f t="shared" ca="1" si="24"/>
        <v/>
      </c>
      <c r="BB17" s="50">
        <f t="shared" ca="1" si="25"/>
        <v>0</v>
      </c>
      <c r="BC17" s="69">
        <f t="shared" ca="1" si="26"/>
        <v>0</v>
      </c>
      <c r="BD17" s="70">
        <f t="shared" ca="1" si="27"/>
        <v>0</v>
      </c>
      <c r="BE17" s="71">
        <f t="shared" ca="1" si="28"/>
        <v>0</v>
      </c>
      <c r="BF17" s="72">
        <f t="shared" ca="1" si="29"/>
        <v>0</v>
      </c>
      <c r="BG17" s="26"/>
      <c r="BH17" s="14">
        <f t="shared" ca="1" si="50"/>
        <v>13</v>
      </c>
      <c r="BI17" s="55" t="str">
        <f t="shared" ca="1" si="30"/>
        <v xml:space="preserve"> </v>
      </c>
      <c r="BJ17" s="14">
        <f t="shared" ca="1" si="31"/>
        <v>1</v>
      </c>
      <c r="BK17" s="14" t="str">
        <f t="shared" ca="1" si="52"/>
        <v>1</v>
      </c>
      <c r="BL17" s="57">
        <f t="shared" ca="1" si="32"/>
        <v>0</v>
      </c>
      <c r="BM17" s="57">
        <f t="shared" ca="1" si="33"/>
        <v>0</v>
      </c>
      <c r="BN17" s="57">
        <f t="shared" ca="1" si="34"/>
        <v>0</v>
      </c>
      <c r="BO17" s="57">
        <f t="shared" ca="1" si="35"/>
        <v>0</v>
      </c>
      <c r="BP17" s="14">
        <f t="shared" ca="1" si="8"/>
        <v>10000</v>
      </c>
      <c r="BQ17" s="14" t="str">
        <f t="shared" ca="1" si="36"/>
        <v xml:space="preserve"> </v>
      </c>
      <c r="BR17" s="14">
        <f t="shared" ca="1" si="37"/>
        <v>1</v>
      </c>
      <c r="BS17" s="26"/>
      <c r="BT17" s="128">
        <v>4</v>
      </c>
      <c r="BU17" s="58" t="str">
        <f>IF(U11="","",U11)</f>
        <v/>
      </c>
      <c r="BV17" s="79" t="str">
        <f>IF(BU17="","",$T$11)</f>
        <v/>
      </c>
      <c r="BW17" s="79" t="str">
        <f>IF(BU17="","",$S$11)</f>
        <v/>
      </c>
      <c r="BX17" s="26"/>
      <c r="BY17" s="128">
        <v>4</v>
      </c>
      <c r="BZ17" s="58" t="str">
        <f>IF(AA11="","",AA11)</f>
        <v/>
      </c>
      <c r="CA17" s="79" t="str">
        <f>IF(BZ17="","",$Z$11)</f>
        <v/>
      </c>
      <c r="CB17" s="79" t="str">
        <f>IF(BZ17="","",$Y$11)</f>
        <v/>
      </c>
      <c r="CC17" s="26"/>
      <c r="CD17" s="128">
        <v>4</v>
      </c>
      <c r="CE17" s="58" t="str">
        <f>IF(AG11="","",AG11)</f>
        <v/>
      </c>
      <c r="CF17" s="96" t="str">
        <f>IF(CE17="","",$AE$11)</f>
        <v/>
      </c>
      <c r="CG17" s="96" t="str">
        <f>IF(CE17="","",$AF$11)</f>
        <v/>
      </c>
      <c r="CH17" s="26"/>
      <c r="CI17" s="128">
        <v>4</v>
      </c>
      <c r="CJ17" s="58" t="str">
        <f>IF(AM11="","",AM11)</f>
        <v/>
      </c>
      <c r="CK17" s="96" t="str">
        <f>IF(CJ17="","",$AL$11)</f>
        <v/>
      </c>
      <c r="CL17" s="96" t="str">
        <f>IF(CK17="","",$AK$11)</f>
        <v/>
      </c>
      <c r="CM17" s="26"/>
      <c r="CN17" s="26"/>
    </row>
    <row r="18" spans="1:92" ht="15.75" customHeight="1" x14ac:dyDescent="0.25">
      <c r="A18" s="87" t="str">
        <f t="shared" si="0"/>
        <v/>
      </c>
      <c r="B18" s="103"/>
      <c r="C18" s="103"/>
      <c r="D18" s="14">
        <v>1</v>
      </c>
      <c r="E18" s="14">
        <v>2</v>
      </c>
      <c r="F18" s="14">
        <v>0</v>
      </c>
      <c r="G18" s="88">
        <f t="shared" si="1"/>
        <v>36</v>
      </c>
      <c r="H18" s="105" t="s">
        <v>15</v>
      </c>
      <c r="I18" s="88" t="str">
        <f t="shared" si="2"/>
        <v>0,00€</v>
      </c>
      <c r="J18" s="89"/>
      <c r="K18">
        <f t="shared" ca="1" si="11"/>
        <v>14</v>
      </c>
      <c r="L18" t="str">
        <f ca="1"/>
        <v xml:space="preserve"> </v>
      </c>
      <c r="M18" s="90"/>
      <c r="N18" s="14">
        <f t="shared" ca="1" si="51"/>
        <v>14</v>
      </c>
      <c r="O18" s="101" t="str">
        <f t="array" aca="1" ref="O18" ca="1">IFERROR(INDEX(TableauGALETTE_DES_ROIS[NOMS],SMALL(IF(TableauGALETTE_DES_ROIS[JOUEURS]&lt;&gt;"",ROW(INDIRECT("1:"&amp;ROWS(TableauGALETTE_DES_ROIS[NOMS])))),ROWS($1:14)))&amp;" "&amp;INDEX(TableauGALETTE_DES_ROIS[PRENOMS],SMALL(IF(TableauGALETTE_DES_ROIS[JOUEURS]&lt;&gt;"",ROW(INDIRECT("1:"&amp;ROWS(TableauGALETTE_DES_ROIS[PRENOMS])))),ROWS($1:14))),"")</f>
        <v xml:space="preserve"> </v>
      </c>
      <c r="P18" s="90"/>
      <c r="Q18" s="166"/>
      <c r="R18" s="59"/>
      <c r="S18" s="169"/>
      <c r="T18" s="162"/>
      <c r="U18" s="59"/>
      <c r="V18" s="90"/>
      <c r="W18" s="166"/>
      <c r="X18" s="59"/>
      <c r="Y18" s="169"/>
      <c r="Z18" s="162"/>
      <c r="AA18" s="59"/>
      <c r="AB18" s="90"/>
      <c r="AC18" s="166"/>
      <c r="AD18" s="59"/>
      <c r="AE18" s="169"/>
      <c r="AF18" s="162"/>
      <c r="AG18" s="59"/>
      <c r="AH18" s="90"/>
      <c r="AI18" s="166"/>
      <c r="AJ18" s="59"/>
      <c r="AK18" s="169"/>
      <c r="AL18" s="162"/>
      <c r="AM18" s="59"/>
      <c r="AN18" s="90"/>
      <c r="AO18" s="18">
        <f t="shared" ca="1" si="12"/>
        <v>14</v>
      </c>
      <c r="AP18" s="60" t="str">
        <f t="shared" ca="1" si="13"/>
        <v xml:space="preserve"> </v>
      </c>
      <c r="AQ18" s="61" t="str">
        <f t="shared" ca="1" si="14"/>
        <v/>
      </c>
      <c r="AR18" s="61" t="str">
        <f t="shared" ca="1" si="15"/>
        <v/>
      </c>
      <c r="AS18" s="62">
        <f t="shared" ca="1" si="16"/>
        <v>0</v>
      </c>
      <c r="AT18" s="63" t="str">
        <f t="shared" ca="1" si="17"/>
        <v/>
      </c>
      <c r="AU18" s="63" t="str">
        <f t="shared" ca="1" si="18"/>
        <v/>
      </c>
      <c r="AV18" s="62">
        <f t="shared" ca="1" si="19"/>
        <v>0</v>
      </c>
      <c r="AW18" s="63" t="str">
        <f t="shared" ca="1" si="20"/>
        <v/>
      </c>
      <c r="AX18" s="63" t="str">
        <f t="shared" ca="1" si="21"/>
        <v/>
      </c>
      <c r="AY18" s="62">
        <f t="shared" ca="1" si="22"/>
        <v>0</v>
      </c>
      <c r="AZ18" s="63" t="str">
        <f t="shared" ca="1" si="23"/>
        <v/>
      </c>
      <c r="BA18" s="63" t="str">
        <f t="shared" ca="1" si="24"/>
        <v/>
      </c>
      <c r="BB18" s="62">
        <f t="shared" ca="1" si="25"/>
        <v>0</v>
      </c>
      <c r="BC18" s="64">
        <f t="shared" ca="1" si="26"/>
        <v>0</v>
      </c>
      <c r="BD18" s="65">
        <f t="shared" ca="1" si="27"/>
        <v>0</v>
      </c>
      <c r="BE18" s="66">
        <f t="shared" ca="1" si="28"/>
        <v>0</v>
      </c>
      <c r="BF18" s="67">
        <f t="shared" ca="1" si="29"/>
        <v>0</v>
      </c>
      <c r="BG18" s="26"/>
      <c r="BH18" s="14">
        <f t="shared" ca="1" si="50"/>
        <v>14</v>
      </c>
      <c r="BI18" s="55" t="str">
        <f t="shared" ca="1" si="30"/>
        <v xml:space="preserve"> </v>
      </c>
      <c r="BJ18" s="14">
        <f t="shared" ca="1" si="31"/>
        <v>1</v>
      </c>
      <c r="BK18" s="14" t="str">
        <f t="shared" ca="1" si="52"/>
        <v>1</v>
      </c>
      <c r="BL18" s="57">
        <f t="shared" ca="1" si="32"/>
        <v>0</v>
      </c>
      <c r="BM18" s="57">
        <f t="shared" ca="1" si="33"/>
        <v>0</v>
      </c>
      <c r="BN18" s="57">
        <f t="shared" ca="1" si="34"/>
        <v>0</v>
      </c>
      <c r="BO18" s="57">
        <f t="shared" ca="1" si="35"/>
        <v>0</v>
      </c>
      <c r="BP18" s="14">
        <f t="shared" ca="1" si="8"/>
        <v>10000</v>
      </c>
      <c r="BQ18" s="14" t="str">
        <f t="shared" ca="1" si="36"/>
        <v xml:space="preserve"> </v>
      </c>
      <c r="BR18" s="14">
        <f t="shared" ca="1" si="37"/>
        <v>1</v>
      </c>
      <c r="BS18" s="26"/>
      <c r="BT18" s="129"/>
      <c r="BU18" s="68" t="str">
        <f t="shared" ref="BU18:BU20" si="77">IF(U12="","",U12)</f>
        <v/>
      </c>
      <c r="BV18" s="80" t="str">
        <f t="shared" ref="BV18:BV20" si="78">IF(BU18="","",$T$11)</f>
        <v/>
      </c>
      <c r="BW18" s="80" t="str">
        <f t="shared" ref="BW18:BW20" si="79">IF(BU18="","",$S$11)</f>
        <v/>
      </c>
      <c r="BX18" s="26"/>
      <c r="BY18" s="129"/>
      <c r="BZ18" s="68" t="str">
        <f t="shared" ref="BZ18:BZ20" si="80">IF(AA12="","",AA12)</f>
        <v/>
      </c>
      <c r="CA18" s="80" t="str">
        <f t="shared" ref="CA18:CA20" si="81">IF(BZ18="","",$Z$11)</f>
        <v/>
      </c>
      <c r="CB18" s="80" t="str">
        <f t="shared" ref="CB18:CB20" si="82">IF(BZ18="","",$Y$11)</f>
        <v/>
      </c>
      <c r="CC18" s="26"/>
      <c r="CD18" s="129"/>
      <c r="CE18" s="68" t="str">
        <f t="shared" ref="CE18:CE20" si="83">IF(AG12="","",AG12)</f>
        <v/>
      </c>
      <c r="CF18" s="97" t="str">
        <f t="shared" ref="CF18:CF20" si="84">IF(CE18="","",$AE$11)</f>
        <v/>
      </c>
      <c r="CG18" s="97" t="str">
        <f t="shared" ref="CG18:CG20" si="85">IF(CE18="","",$AF$11)</f>
        <v/>
      </c>
      <c r="CH18" s="26"/>
      <c r="CI18" s="129"/>
      <c r="CJ18" s="68" t="str">
        <f t="shared" ref="CJ18:CJ20" si="86">IF(AM12="","",AM12)</f>
        <v/>
      </c>
      <c r="CK18" s="97" t="str">
        <f t="shared" ref="CK18:CK20" si="87">IF(CJ18="","",$AL$11)</f>
        <v/>
      </c>
      <c r="CL18" s="97" t="str">
        <f t="shared" ref="CL18:CL20" si="88">IF(CK18="","",$AK$11)</f>
        <v/>
      </c>
      <c r="CM18" s="26"/>
      <c r="CN18" s="26"/>
    </row>
    <row r="19" spans="1:92" ht="15" customHeight="1" x14ac:dyDescent="0.25">
      <c r="A19" s="87" t="str">
        <f t="shared" si="0"/>
        <v/>
      </c>
      <c r="B19" s="103"/>
      <c r="C19" s="103"/>
      <c r="D19" s="14">
        <v>1</v>
      </c>
      <c r="E19" s="14">
        <v>0</v>
      </c>
      <c r="F19" s="14">
        <v>0</v>
      </c>
      <c r="G19" s="88">
        <f t="shared" si="1"/>
        <v>2</v>
      </c>
      <c r="H19" s="105" t="s">
        <v>15</v>
      </c>
      <c r="I19" s="88" t="str">
        <f t="shared" si="2"/>
        <v>0,00€</v>
      </c>
      <c r="J19" s="89"/>
      <c r="K19">
        <f t="shared" ca="1" si="11"/>
        <v>15</v>
      </c>
      <c r="L19" t="str">
        <f ca="1"/>
        <v xml:space="preserve"> </v>
      </c>
      <c r="M19" s="90"/>
      <c r="N19" s="14">
        <f t="shared" ca="1" si="51"/>
        <v>15</v>
      </c>
      <c r="O19" s="101" t="str">
        <f t="array" aca="1" ref="O19" ca="1">IFERROR(INDEX(TableauGALETTE_DES_ROIS[NOMS],SMALL(IF(TableauGALETTE_DES_ROIS[JOUEURS]&lt;&gt;"",ROW(INDIRECT("1:"&amp;ROWS(TableauGALETTE_DES_ROIS[NOMS])))),ROWS($1:15)))&amp;" "&amp;INDEX(TableauGALETTE_DES_ROIS[PRENOMS],SMALL(IF(TableauGALETTE_DES_ROIS[JOUEURS]&lt;&gt;"",ROW(INDIRECT("1:"&amp;ROWS(TableauGALETTE_DES_ROIS[PRENOMS])))),ROWS($1:15))),"")</f>
        <v xml:space="preserve"> </v>
      </c>
      <c r="P19" s="90"/>
      <c r="Q19" s="166"/>
      <c r="R19" s="59"/>
      <c r="S19" s="169"/>
      <c r="T19" s="162"/>
      <c r="U19" s="59"/>
      <c r="V19" s="90"/>
      <c r="W19" s="166"/>
      <c r="X19" s="59"/>
      <c r="Y19" s="169"/>
      <c r="Z19" s="162"/>
      <c r="AA19" s="59"/>
      <c r="AB19" s="90"/>
      <c r="AC19" s="166"/>
      <c r="AD19" s="59"/>
      <c r="AE19" s="169"/>
      <c r="AF19" s="162"/>
      <c r="AG19" s="59"/>
      <c r="AH19" s="90"/>
      <c r="AI19" s="166"/>
      <c r="AJ19" s="59"/>
      <c r="AK19" s="169"/>
      <c r="AL19" s="162"/>
      <c r="AM19" s="59"/>
      <c r="AN19" s="90"/>
      <c r="AO19" s="18">
        <f t="shared" ca="1" si="12"/>
        <v>15</v>
      </c>
      <c r="AP19" s="48" t="str">
        <f t="shared" ca="1" si="13"/>
        <v xml:space="preserve"> </v>
      </c>
      <c r="AQ19" s="49" t="str">
        <f t="shared" ca="1" si="14"/>
        <v/>
      </c>
      <c r="AR19" s="49" t="str">
        <f t="shared" ca="1" si="15"/>
        <v/>
      </c>
      <c r="AS19" s="50">
        <f t="shared" ca="1" si="16"/>
        <v>0</v>
      </c>
      <c r="AT19" s="49" t="str">
        <f t="shared" ca="1" si="17"/>
        <v/>
      </c>
      <c r="AU19" s="49" t="str">
        <f t="shared" ca="1" si="18"/>
        <v/>
      </c>
      <c r="AV19" s="50">
        <f t="shared" ca="1" si="19"/>
        <v>0</v>
      </c>
      <c r="AW19" s="49" t="str">
        <f t="shared" ca="1" si="20"/>
        <v/>
      </c>
      <c r="AX19" s="49" t="str">
        <f t="shared" ca="1" si="21"/>
        <v/>
      </c>
      <c r="AY19" s="50">
        <f t="shared" ca="1" si="22"/>
        <v>0</v>
      </c>
      <c r="AZ19" s="49" t="str">
        <f t="shared" ca="1" si="23"/>
        <v/>
      </c>
      <c r="BA19" s="49" t="str">
        <f t="shared" ca="1" si="24"/>
        <v/>
      </c>
      <c r="BB19" s="50">
        <f t="shared" ca="1" si="25"/>
        <v>0</v>
      </c>
      <c r="BC19" s="69">
        <f t="shared" ca="1" si="26"/>
        <v>0</v>
      </c>
      <c r="BD19" s="70">
        <f t="shared" ca="1" si="27"/>
        <v>0</v>
      </c>
      <c r="BE19" s="71">
        <f t="shared" ca="1" si="28"/>
        <v>0</v>
      </c>
      <c r="BF19" s="72">
        <f t="shared" ca="1" si="29"/>
        <v>0</v>
      </c>
      <c r="BG19" s="26"/>
      <c r="BH19" s="14">
        <f t="shared" ca="1" si="50"/>
        <v>15</v>
      </c>
      <c r="BI19" s="55" t="str">
        <f t="shared" ca="1" si="30"/>
        <v xml:space="preserve"> </v>
      </c>
      <c r="BJ19" s="14">
        <f t="shared" ca="1" si="31"/>
        <v>1</v>
      </c>
      <c r="BK19" s="14" t="str">
        <f t="shared" ca="1" si="52"/>
        <v>1</v>
      </c>
      <c r="BL19" s="57">
        <f t="shared" ca="1" si="32"/>
        <v>0</v>
      </c>
      <c r="BM19" s="57">
        <f t="shared" ca="1" si="33"/>
        <v>0</v>
      </c>
      <c r="BN19" s="57">
        <f t="shared" ca="1" si="34"/>
        <v>0</v>
      </c>
      <c r="BO19" s="57">
        <f t="shared" ca="1" si="35"/>
        <v>0</v>
      </c>
      <c r="BP19" s="14">
        <f t="shared" ca="1" si="8"/>
        <v>10000</v>
      </c>
      <c r="BQ19" s="14" t="str">
        <f t="shared" ca="1" si="36"/>
        <v xml:space="preserve"> </v>
      </c>
      <c r="BR19" s="14">
        <f t="shared" ca="1" si="37"/>
        <v>1</v>
      </c>
      <c r="BS19" s="26"/>
      <c r="BT19" s="129"/>
      <c r="BU19" s="68" t="str">
        <f t="shared" si="77"/>
        <v/>
      </c>
      <c r="BV19" s="80" t="str">
        <f t="shared" si="78"/>
        <v/>
      </c>
      <c r="BW19" s="80" t="str">
        <f t="shared" si="79"/>
        <v/>
      </c>
      <c r="BX19" s="26"/>
      <c r="BY19" s="129"/>
      <c r="BZ19" s="68" t="str">
        <f t="shared" si="80"/>
        <v/>
      </c>
      <c r="CA19" s="80" t="str">
        <f t="shared" si="81"/>
        <v/>
      </c>
      <c r="CB19" s="80" t="str">
        <f t="shared" si="82"/>
        <v/>
      </c>
      <c r="CC19" s="26"/>
      <c r="CD19" s="129"/>
      <c r="CE19" s="68" t="str">
        <f t="shared" si="83"/>
        <v/>
      </c>
      <c r="CF19" s="97" t="str">
        <f t="shared" si="84"/>
        <v/>
      </c>
      <c r="CG19" s="97" t="str">
        <f t="shared" si="85"/>
        <v/>
      </c>
      <c r="CH19" s="26"/>
      <c r="CI19" s="129"/>
      <c r="CJ19" s="68" t="str">
        <f t="shared" si="86"/>
        <v/>
      </c>
      <c r="CK19" s="97" t="str">
        <f t="shared" si="87"/>
        <v/>
      </c>
      <c r="CL19" s="97" t="str">
        <f t="shared" si="88"/>
        <v/>
      </c>
      <c r="CM19" s="26"/>
      <c r="CN19" s="26"/>
    </row>
    <row r="20" spans="1:92" ht="15" customHeight="1" thickBot="1" x14ac:dyDescent="0.3">
      <c r="A20" s="87" t="str">
        <f t="shared" si="0"/>
        <v/>
      </c>
      <c r="B20" s="103"/>
      <c r="C20" s="103"/>
      <c r="D20" s="14">
        <v>1</v>
      </c>
      <c r="E20" s="14">
        <v>0</v>
      </c>
      <c r="F20" s="14">
        <v>0</v>
      </c>
      <c r="G20" s="88">
        <f t="shared" si="1"/>
        <v>2</v>
      </c>
      <c r="H20" s="105" t="s">
        <v>15</v>
      </c>
      <c r="I20" s="88" t="str">
        <f t="shared" si="2"/>
        <v>0,00€</v>
      </c>
      <c r="J20" s="89"/>
      <c r="K20">
        <f t="shared" ca="1" si="11"/>
        <v>16</v>
      </c>
      <c r="L20" t="str">
        <f ca="1"/>
        <v xml:space="preserve"> </v>
      </c>
      <c r="M20" s="90"/>
      <c r="N20" s="14">
        <f t="shared" ca="1" si="51"/>
        <v>16</v>
      </c>
      <c r="O20" s="101" t="str">
        <f t="array" aca="1" ref="O20" ca="1">IFERROR(INDEX(TableauGALETTE_DES_ROIS[NOMS],SMALL(IF(TableauGALETTE_DES_ROIS[JOUEURS]&lt;&gt;"",ROW(INDIRECT("1:"&amp;ROWS(TableauGALETTE_DES_ROIS[NOMS])))),ROWS($1:16)))&amp;" "&amp;INDEX(TableauGALETTE_DES_ROIS[PRENOMS],SMALL(IF(TableauGALETTE_DES_ROIS[JOUEURS]&lt;&gt;"",ROW(INDIRECT("1:"&amp;ROWS(TableauGALETTE_DES_ROIS[PRENOMS])))),ROWS($1:16))),"")</f>
        <v xml:space="preserve"> </v>
      </c>
      <c r="P20" s="90"/>
      <c r="Q20" s="167"/>
      <c r="R20" s="73"/>
      <c r="S20" s="170"/>
      <c r="T20" s="163"/>
      <c r="U20" s="73"/>
      <c r="V20" s="90"/>
      <c r="W20" s="167"/>
      <c r="X20" s="73"/>
      <c r="Y20" s="170"/>
      <c r="Z20" s="163"/>
      <c r="AA20" s="73"/>
      <c r="AB20" s="90"/>
      <c r="AC20" s="167"/>
      <c r="AD20" s="73"/>
      <c r="AE20" s="170"/>
      <c r="AF20" s="163"/>
      <c r="AG20" s="73"/>
      <c r="AH20" s="90"/>
      <c r="AI20" s="167"/>
      <c r="AJ20" s="73"/>
      <c r="AK20" s="170"/>
      <c r="AL20" s="163"/>
      <c r="AM20" s="73"/>
      <c r="AN20" s="90"/>
      <c r="AO20" s="18">
        <f t="shared" ca="1" si="12"/>
        <v>16</v>
      </c>
      <c r="AP20" s="60" t="str">
        <f t="shared" ca="1" si="13"/>
        <v xml:space="preserve"> </v>
      </c>
      <c r="AQ20" s="61" t="str">
        <f t="shared" ca="1" si="14"/>
        <v/>
      </c>
      <c r="AR20" s="61" t="str">
        <f t="shared" ca="1" si="15"/>
        <v/>
      </c>
      <c r="AS20" s="62">
        <f t="shared" ca="1" si="16"/>
        <v>0</v>
      </c>
      <c r="AT20" s="63" t="str">
        <f t="shared" ca="1" si="17"/>
        <v/>
      </c>
      <c r="AU20" s="63" t="str">
        <f t="shared" ca="1" si="18"/>
        <v/>
      </c>
      <c r="AV20" s="62">
        <f t="shared" ca="1" si="19"/>
        <v>0</v>
      </c>
      <c r="AW20" s="63" t="str">
        <f t="shared" ca="1" si="20"/>
        <v/>
      </c>
      <c r="AX20" s="63" t="str">
        <f t="shared" ca="1" si="21"/>
        <v/>
      </c>
      <c r="AY20" s="62">
        <f t="shared" ca="1" si="22"/>
        <v>0</v>
      </c>
      <c r="AZ20" s="63" t="str">
        <f t="shared" ca="1" si="23"/>
        <v/>
      </c>
      <c r="BA20" s="63" t="str">
        <f t="shared" ca="1" si="24"/>
        <v/>
      </c>
      <c r="BB20" s="62">
        <f t="shared" ca="1" si="25"/>
        <v>0</v>
      </c>
      <c r="BC20" s="64">
        <f t="shared" ca="1" si="26"/>
        <v>0</v>
      </c>
      <c r="BD20" s="65">
        <f t="shared" ca="1" si="27"/>
        <v>0</v>
      </c>
      <c r="BE20" s="66">
        <f t="shared" ca="1" si="28"/>
        <v>0</v>
      </c>
      <c r="BF20" s="67">
        <f t="shared" ca="1" si="29"/>
        <v>0</v>
      </c>
      <c r="BG20" s="26"/>
      <c r="BH20" s="14">
        <f t="shared" ca="1" si="50"/>
        <v>16</v>
      </c>
      <c r="BI20" s="55" t="str">
        <f t="shared" ca="1" si="30"/>
        <v xml:space="preserve"> </v>
      </c>
      <c r="BJ20" s="14">
        <f t="shared" ca="1" si="31"/>
        <v>1</v>
      </c>
      <c r="BK20" s="14" t="str">
        <f t="shared" ca="1" si="52"/>
        <v>1</v>
      </c>
      <c r="BL20" s="57">
        <f t="shared" ca="1" si="32"/>
        <v>0</v>
      </c>
      <c r="BM20" s="57">
        <f t="shared" ca="1" si="33"/>
        <v>0</v>
      </c>
      <c r="BN20" s="57">
        <f t="shared" ca="1" si="34"/>
        <v>0</v>
      </c>
      <c r="BO20" s="57">
        <f t="shared" ca="1" si="35"/>
        <v>0</v>
      </c>
      <c r="BP20" s="14">
        <f t="shared" ca="1" si="8"/>
        <v>10000</v>
      </c>
      <c r="BQ20" s="14" t="str">
        <f t="shared" ca="1" si="36"/>
        <v xml:space="preserve"> </v>
      </c>
      <c r="BR20" s="14">
        <f t="shared" ca="1" si="37"/>
        <v>1</v>
      </c>
      <c r="BS20" s="26"/>
      <c r="BT20" s="130"/>
      <c r="BU20" s="74" t="str">
        <f t="shared" si="77"/>
        <v/>
      </c>
      <c r="BV20" s="81" t="str">
        <f t="shared" si="78"/>
        <v/>
      </c>
      <c r="BW20" s="81" t="str">
        <f t="shared" si="79"/>
        <v/>
      </c>
      <c r="BX20" s="26"/>
      <c r="BY20" s="130"/>
      <c r="BZ20" s="74" t="str">
        <f t="shared" si="80"/>
        <v/>
      </c>
      <c r="CA20" s="81" t="str">
        <f t="shared" si="81"/>
        <v/>
      </c>
      <c r="CB20" s="81" t="str">
        <f t="shared" si="82"/>
        <v/>
      </c>
      <c r="CC20" s="26"/>
      <c r="CD20" s="130"/>
      <c r="CE20" s="74" t="str">
        <f t="shared" si="83"/>
        <v/>
      </c>
      <c r="CF20" s="98" t="str">
        <f t="shared" si="84"/>
        <v/>
      </c>
      <c r="CG20" s="98" t="str">
        <f t="shared" si="85"/>
        <v/>
      </c>
      <c r="CH20" s="26"/>
      <c r="CI20" s="130"/>
      <c r="CJ20" s="74" t="str">
        <f t="shared" si="86"/>
        <v/>
      </c>
      <c r="CK20" s="98" t="str">
        <f t="shared" si="87"/>
        <v/>
      </c>
      <c r="CL20" s="98" t="str">
        <f t="shared" si="88"/>
        <v/>
      </c>
      <c r="CM20" s="26"/>
      <c r="CN20" s="26"/>
    </row>
    <row r="21" spans="1:92" ht="15.75" customHeight="1" thickTop="1" x14ac:dyDescent="0.25">
      <c r="A21" s="87" t="str">
        <f t="shared" si="0"/>
        <v/>
      </c>
      <c r="B21" s="103"/>
      <c r="C21" s="103"/>
      <c r="D21" s="14">
        <v>1</v>
      </c>
      <c r="E21" s="14">
        <v>1</v>
      </c>
      <c r="F21" s="14">
        <v>0</v>
      </c>
      <c r="G21" s="88">
        <f t="shared" si="1"/>
        <v>19</v>
      </c>
      <c r="H21" s="105" t="s">
        <v>15</v>
      </c>
      <c r="I21" s="88" t="str">
        <f t="shared" si="2"/>
        <v>0,00€</v>
      </c>
      <c r="J21" s="89"/>
      <c r="K21">
        <f t="shared" ca="1" si="11"/>
        <v>17</v>
      </c>
      <c r="L21" t="str">
        <f ca="1"/>
        <v xml:space="preserve"> </v>
      </c>
      <c r="M21" s="90"/>
      <c r="N21" s="14">
        <f t="shared" ca="1" si="51"/>
        <v>17</v>
      </c>
      <c r="O21" s="101" t="str">
        <f t="array" aca="1" ref="O21" ca="1">IFERROR(INDEX(TableauGALETTE_DES_ROIS[NOMS],SMALL(IF(TableauGALETTE_DES_ROIS[JOUEURS]&lt;&gt;"",ROW(INDIRECT("1:"&amp;ROWS(TableauGALETTE_DES_ROIS[NOMS])))),ROWS($1:17)))&amp;" "&amp;INDEX(TableauGALETTE_DES_ROIS[PRENOMS],SMALL(IF(TableauGALETTE_DES_ROIS[JOUEURS]&lt;&gt;"",ROW(INDIRECT("1:"&amp;ROWS(TableauGALETTE_DES_ROIS[PRENOMS])))),ROWS($1:17))),"")</f>
        <v xml:space="preserve"> </v>
      </c>
      <c r="P21" s="90"/>
      <c r="Q21" s="34"/>
      <c r="R21" s="34"/>
      <c r="S21" s="34"/>
      <c r="T21" s="34"/>
      <c r="U21" s="34"/>
      <c r="V21" s="90"/>
      <c r="W21" s="34"/>
      <c r="X21" s="34"/>
      <c r="Y21" s="34"/>
      <c r="Z21" s="34"/>
      <c r="AA21" s="34"/>
      <c r="AB21" s="90"/>
      <c r="AC21" s="34"/>
      <c r="AD21" s="34"/>
      <c r="AE21" s="34"/>
      <c r="AF21" s="34"/>
      <c r="AG21" s="34"/>
      <c r="AH21" s="90"/>
      <c r="AI21" s="34"/>
      <c r="AJ21" s="34"/>
      <c r="AK21" s="34"/>
      <c r="AL21" s="34"/>
      <c r="AM21" s="34"/>
      <c r="AN21" s="90"/>
      <c r="AO21" s="18">
        <f t="shared" ca="1" si="12"/>
        <v>17</v>
      </c>
      <c r="AP21" s="48" t="str">
        <f t="shared" ca="1" si="13"/>
        <v xml:space="preserve"> </v>
      </c>
      <c r="AQ21" s="49" t="str">
        <f t="shared" ca="1" si="14"/>
        <v/>
      </c>
      <c r="AR21" s="49" t="str">
        <f t="shared" ca="1" si="15"/>
        <v/>
      </c>
      <c r="AS21" s="50">
        <f t="shared" ca="1" si="16"/>
        <v>0</v>
      </c>
      <c r="AT21" s="49" t="str">
        <f t="shared" ca="1" si="17"/>
        <v/>
      </c>
      <c r="AU21" s="49" t="str">
        <f t="shared" ca="1" si="18"/>
        <v/>
      </c>
      <c r="AV21" s="50">
        <f t="shared" ca="1" si="19"/>
        <v>0</v>
      </c>
      <c r="AW21" s="49" t="str">
        <f t="shared" ca="1" si="20"/>
        <v/>
      </c>
      <c r="AX21" s="49" t="str">
        <f t="shared" ca="1" si="21"/>
        <v/>
      </c>
      <c r="AY21" s="50">
        <f t="shared" ca="1" si="22"/>
        <v>0</v>
      </c>
      <c r="AZ21" s="49" t="str">
        <f t="shared" ca="1" si="23"/>
        <v/>
      </c>
      <c r="BA21" s="49" t="str">
        <f t="shared" ca="1" si="24"/>
        <v/>
      </c>
      <c r="BB21" s="50">
        <f t="shared" ca="1" si="25"/>
        <v>0</v>
      </c>
      <c r="BC21" s="69">
        <f t="shared" ca="1" si="26"/>
        <v>0</v>
      </c>
      <c r="BD21" s="70">
        <f t="shared" ca="1" si="27"/>
        <v>0</v>
      </c>
      <c r="BE21" s="71">
        <f t="shared" ca="1" si="28"/>
        <v>0</v>
      </c>
      <c r="BF21" s="72">
        <f t="shared" ca="1" si="29"/>
        <v>0</v>
      </c>
      <c r="BG21" s="26"/>
      <c r="BH21" s="14">
        <f t="shared" ca="1" si="50"/>
        <v>17</v>
      </c>
      <c r="BI21" s="55" t="str">
        <f t="shared" ca="1" si="30"/>
        <v xml:space="preserve"> </v>
      </c>
      <c r="BJ21" s="14">
        <f t="shared" ca="1" si="31"/>
        <v>1</v>
      </c>
      <c r="BK21" s="14" t="str">
        <f t="shared" ca="1" si="52"/>
        <v>1</v>
      </c>
      <c r="BL21" s="57">
        <f t="shared" ca="1" si="32"/>
        <v>0</v>
      </c>
      <c r="BM21" s="57">
        <f t="shared" ca="1" si="33"/>
        <v>0</v>
      </c>
      <c r="BN21" s="57">
        <f t="shared" ca="1" si="34"/>
        <v>0</v>
      </c>
      <c r="BO21" s="57">
        <f t="shared" ca="1" si="35"/>
        <v>0</v>
      </c>
      <c r="BP21" s="14">
        <f t="shared" ca="1" si="8"/>
        <v>10000</v>
      </c>
      <c r="BQ21" s="14" t="str">
        <f t="shared" ca="1" si="36"/>
        <v xml:space="preserve"> </v>
      </c>
      <c r="BR21" s="14">
        <f t="shared" ca="1" si="37"/>
        <v>1</v>
      </c>
      <c r="BS21" s="26"/>
      <c r="BT21" s="128">
        <v>5</v>
      </c>
      <c r="BU21" s="58" t="str">
        <f>IF(R17="","",R17)</f>
        <v/>
      </c>
      <c r="BV21" s="79" t="str">
        <f>IF(BU21="","",$S$17)</f>
        <v/>
      </c>
      <c r="BW21" s="79" t="str">
        <f>IF(BU21="","",$T$17)</f>
        <v/>
      </c>
      <c r="BX21" s="26"/>
      <c r="BY21" s="128">
        <v>5</v>
      </c>
      <c r="BZ21" s="58" t="str">
        <f>IF(X17="","",X17)</f>
        <v/>
      </c>
      <c r="CA21" s="79" t="str">
        <f>IF(BZ21="","",$Y$17)</f>
        <v/>
      </c>
      <c r="CB21" s="79" t="str">
        <f>IF(BZ21="","",$Z$17)</f>
        <v/>
      </c>
      <c r="CC21" s="26"/>
      <c r="CD21" s="128">
        <v>5</v>
      </c>
      <c r="CE21" s="58" t="str">
        <f>IF(AD17="","",AD17)</f>
        <v/>
      </c>
      <c r="CF21" s="96" t="str">
        <f>IF(CE21="","",$AE$17)</f>
        <v/>
      </c>
      <c r="CG21" s="96" t="str">
        <f>IF(CE21="","",$AF$17)</f>
        <v/>
      </c>
      <c r="CH21" s="26"/>
      <c r="CI21" s="128">
        <v>5</v>
      </c>
      <c r="CJ21" s="58" t="str">
        <f>IF(AJ17="","",AJ17)</f>
        <v/>
      </c>
      <c r="CK21" s="96" t="str">
        <f>IF(CJ21="","",$AK$17)</f>
        <v/>
      </c>
      <c r="CL21" s="96" t="str">
        <f>IF(CK21="","",$AL$17)</f>
        <v/>
      </c>
      <c r="CM21" s="26"/>
      <c r="CN21" s="26"/>
    </row>
    <row r="22" spans="1:92" ht="15.75" thickBot="1" x14ac:dyDescent="0.3">
      <c r="A22" s="87" t="str">
        <f t="shared" si="0"/>
        <v/>
      </c>
      <c r="B22" s="103"/>
      <c r="C22" s="103"/>
      <c r="D22" s="14">
        <v>1</v>
      </c>
      <c r="E22" s="14">
        <v>1</v>
      </c>
      <c r="F22" s="14">
        <v>0</v>
      </c>
      <c r="G22" s="88">
        <f t="shared" si="1"/>
        <v>19</v>
      </c>
      <c r="H22" s="105" t="s">
        <v>15</v>
      </c>
      <c r="I22" s="88" t="str">
        <f t="shared" si="2"/>
        <v>0,00€</v>
      </c>
      <c r="J22" s="89"/>
      <c r="K22">
        <f t="shared" ca="1" si="11"/>
        <v>18</v>
      </c>
      <c r="L22" t="str">
        <f ca="1"/>
        <v xml:space="preserve"> </v>
      </c>
      <c r="M22" s="90"/>
      <c r="N22" s="14">
        <f t="shared" ca="1" si="51"/>
        <v>18</v>
      </c>
      <c r="O22" s="101" t="str">
        <f t="array" aca="1" ref="O22" ca="1">IFERROR(INDEX(TableauGALETTE_DES_ROIS[NOMS],SMALL(IF(TableauGALETTE_DES_ROIS[JOUEURS]&lt;&gt;"",ROW(INDIRECT("1:"&amp;ROWS(TableauGALETTE_DES_ROIS[NOMS])))),ROWS($1:18)))&amp;" "&amp;INDEX(TableauGALETTE_DES_ROIS[PRENOMS],SMALL(IF(TableauGALETTE_DES_ROIS[JOUEURS]&lt;&gt;"",ROW(INDIRECT("1:"&amp;ROWS(TableauGALETTE_DES_ROIS[PRENOMS])))),ROWS($1:18))),"")</f>
        <v xml:space="preserve"> </v>
      </c>
      <c r="P22" s="90"/>
      <c r="Q22" s="93" t="s">
        <v>79</v>
      </c>
      <c r="R22" s="94" t="s">
        <v>98</v>
      </c>
      <c r="S22" s="164" t="s">
        <v>81</v>
      </c>
      <c r="T22" s="164"/>
      <c r="U22" s="95" t="s">
        <v>99</v>
      </c>
      <c r="V22" s="90"/>
      <c r="W22" s="93" t="s">
        <v>79</v>
      </c>
      <c r="X22" s="94" t="s">
        <v>98</v>
      </c>
      <c r="Y22" s="164" t="s">
        <v>81</v>
      </c>
      <c r="Z22" s="164"/>
      <c r="AA22" s="95" t="s">
        <v>99</v>
      </c>
      <c r="AB22" s="90"/>
      <c r="AC22" s="93" t="s">
        <v>79</v>
      </c>
      <c r="AD22" s="94" t="s">
        <v>98</v>
      </c>
      <c r="AE22" s="164" t="s">
        <v>81</v>
      </c>
      <c r="AF22" s="164"/>
      <c r="AG22" s="95" t="s">
        <v>99</v>
      </c>
      <c r="AH22" s="90"/>
      <c r="AI22" s="93" t="s">
        <v>79</v>
      </c>
      <c r="AJ22" s="94" t="s">
        <v>98</v>
      </c>
      <c r="AK22" s="164" t="s">
        <v>81</v>
      </c>
      <c r="AL22" s="164"/>
      <c r="AM22" s="95" t="s">
        <v>99</v>
      </c>
      <c r="AN22" s="90"/>
      <c r="AO22" s="18">
        <f t="shared" ca="1" si="12"/>
        <v>18</v>
      </c>
      <c r="AP22" s="60" t="str">
        <f t="shared" ca="1" si="13"/>
        <v xml:space="preserve"> </v>
      </c>
      <c r="AQ22" s="61" t="str">
        <f t="shared" ca="1" si="14"/>
        <v/>
      </c>
      <c r="AR22" s="61" t="str">
        <f t="shared" ca="1" si="15"/>
        <v/>
      </c>
      <c r="AS22" s="62">
        <f t="shared" ca="1" si="16"/>
        <v>0</v>
      </c>
      <c r="AT22" s="63" t="str">
        <f t="shared" ca="1" si="17"/>
        <v/>
      </c>
      <c r="AU22" s="63" t="str">
        <f t="shared" ca="1" si="18"/>
        <v/>
      </c>
      <c r="AV22" s="62">
        <f t="shared" ca="1" si="19"/>
        <v>0</v>
      </c>
      <c r="AW22" s="63" t="str">
        <f t="shared" ca="1" si="20"/>
        <v/>
      </c>
      <c r="AX22" s="63" t="str">
        <f t="shared" ca="1" si="21"/>
        <v/>
      </c>
      <c r="AY22" s="62">
        <f t="shared" ca="1" si="22"/>
        <v>0</v>
      </c>
      <c r="AZ22" s="63" t="str">
        <f t="shared" ca="1" si="23"/>
        <v/>
      </c>
      <c r="BA22" s="63" t="str">
        <f t="shared" ca="1" si="24"/>
        <v/>
      </c>
      <c r="BB22" s="62">
        <f t="shared" ca="1" si="25"/>
        <v>0</v>
      </c>
      <c r="BC22" s="64">
        <f t="shared" ca="1" si="26"/>
        <v>0</v>
      </c>
      <c r="BD22" s="65">
        <f t="shared" ca="1" si="27"/>
        <v>0</v>
      </c>
      <c r="BE22" s="66">
        <f t="shared" ca="1" si="28"/>
        <v>0</v>
      </c>
      <c r="BF22" s="67">
        <f t="shared" ca="1" si="29"/>
        <v>0</v>
      </c>
      <c r="BG22" s="26"/>
      <c r="BH22" s="14">
        <f t="shared" ca="1" si="50"/>
        <v>18</v>
      </c>
      <c r="BI22" s="55" t="str">
        <f t="shared" ca="1" si="30"/>
        <v xml:space="preserve"> </v>
      </c>
      <c r="BJ22" s="14">
        <f t="shared" ca="1" si="31"/>
        <v>1</v>
      </c>
      <c r="BK22" s="14" t="str">
        <f t="shared" ca="1" si="52"/>
        <v>1</v>
      </c>
      <c r="BL22" s="57">
        <f t="shared" ca="1" si="32"/>
        <v>0</v>
      </c>
      <c r="BM22" s="57">
        <f t="shared" ca="1" si="33"/>
        <v>0</v>
      </c>
      <c r="BN22" s="57">
        <f t="shared" ca="1" si="34"/>
        <v>0</v>
      </c>
      <c r="BO22" s="57">
        <f t="shared" ca="1" si="35"/>
        <v>0</v>
      </c>
      <c r="BP22" s="14">
        <f t="shared" ca="1" si="8"/>
        <v>10000</v>
      </c>
      <c r="BQ22" s="14" t="str">
        <f t="shared" ca="1" si="36"/>
        <v xml:space="preserve"> </v>
      </c>
      <c r="BR22" s="14">
        <f t="shared" ca="1" si="37"/>
        <v>1</v>
      </c>
      <c r="BS22" s="26"/>
      <c r="BT22" s="129"/>
      <c r="BU22" s="68" t="str">
        <f t="shared" ref="BU22:BU24" si="89">IF(R18="","",R18)</f>
        <v/>
      </c>
      <c r="BV22" s="80" t="str">
        <f t="shared" ref="BV22:BV24" si="90">IF(BU22="","",$S$17)</f>
        <v/>
      </c>
      <c r="BW22" s="80" t="str">
        <f t="shared" ref="BW22:BW24" si="91">IF(BU22="","",$T$17)</f>
        <v/>
      </c>
      <c r="BX22" s="26"/>
      <c r="BY22" s="129"/>
      <c r="BZ22" s="68" t="str">
        <f t="shared" ref="BZ22:BZ24" si="92">IF(X18="","",X18)</f>
        <v/>
      </c>
      <c r="CA22" s="80" t="str">
        <f t="shared" ref="CA22:CA24" si="93">IF(BZ22="","",$Y$17)</f>
        <v/>
      </c>
      <c r="CB22" s="80" t="str">
        <f t="shared" ref="CB22:CB24" si="94">IF(BZ22="","",$Z$17)</f>
        <v/>
      </c>
      <c r="CC22" s="26"/>
      <c r="CD22" s="129"/>
      <c r="CE22" s="68" t="str">
        <f t="shared" ref="CE22:CE24" si="95">IF(AD18="","",AD18)</f>
        <v/>
      </c>
      <c r="CF22" s="97" t="str">
        <f t="shared" ref="CF22:CF24" si="96">IF(CE22="","",$AE$17)</f>
        <v/>
      </c>
      <c r="CG22" s="97" t="str">
        <f t="shared" ref="CG22:CG24" si="97">IF(CE22="","",$AF$17)</f>
        <v/>
      </c>
      <c r="CH22" s="26"/>
      <c r="CI22" s="129"/>
      <c r="CJ22" s="68" t="str">
        <f t="shared" ref="CJ22:CJ24" si="98">IF(AJ18="","",AJ18)</f>
        <v/>
      </c>
      <c r="CK22" s="97" t="str">
        <f t="shared" ref="CK22:CK24" si="99">IF(CJ22="","",$AK$17)</f>
        <v/>
      </c>
      <c r="CL22" s="97" t="str">
        <f t="shared" ref="CL22:CL24" si="100">IF(CK22="","",$AL$17)</f>
        <v/>
      </c>
      <c r="CM22" s="26"/>
      <c r="CN22" s="26"/>
    </row>
    <row r="23" spans="1:92" ht="15.75" customHeight="1" thickTop="1" x14ac:dyDescent="0.25">
      <c r="A23" s="87" t="str">
        <f t="shared" si="0"/>
        <v/>
      </c>
      <c r="B23" s="103"/>
      <c r="C23" s="103"/>
      <c r="D23" s="14">
        <v>1</v>
      </c>
      <c r="E23" s="14">
        <v>1</v>
      </c>
      <c r="F23" s="14">
        <v>0</v>
      </c>
      <c r="G23" s="88">
        <f t="shared" si="1"/>
        <v>19</v>
      </c>
      <c r="H23" s="105" t="s">
        <v>15</v>
      </c>
      <c r="I23" s="88" t="str">
        <f t="shared" si="2"/>
        <v>0,00€</v>
      </c>
      <c r="J23" s="89"/>
      <c r="K23">
        <f t="shared" ca="1" si="11"/>
        <v>19</v>
      </c>
      <c r="L23" t="str">
        <f ca="1"/>
        <v xml:space="preserve"> </v>
      </c>
      <c r="M23" s="90"/>
      <c r="N23" s="14">
        <f t="shared" ca="1" si="51"/>
        <v>19</v>
      </c>
      <c r="O23" s="101" t="str">
        <f t="array" aca="1" ref="O23" ca="1">IFERROR(INDEX(TableauGALETTE_DES_ROIS[NOMS],SMALL(IF(TableauGALETTE_DES_ROIS[JOUEURS]&lt;&gt;"",ROW(INDIRECT("1:"&amp;ROWS(TableauGALETTE_DES_ROIS[NOMS])))),ROWS($1:19)))&amp;" "&amp;INDEX(TableauGALETTE_DES_ROIS[PRENOMS],SMALL(IF(TableauGALETTE_DES_ROIS[JOUEURS]&lt;&gt;"",ROW(INDIRECT("1:"&amp;ROWS(TableauGALETTE_DES_ROIS[PRENOMS])))),ROWS($1:19))),"")</f>
        <v xml:space="preserve"> </v>
      </c>
      <c r="P23" s="90"/>
      <c r="Q23" s="165">
        <v>4</v>
      </c>
      <c r="R23" s="47"/>
      <c r="S23" s="168"/>
      <c r="T23" s="161"/>
      <c r="U23" s="47"/>
      <c r="V23" s="90"/>
      <c r="W23" s="165">
        <v>4</v>
      </c>
      <c r="X23" s="47"/>
      <c r="Y23" s="168"/>
      <c r="Z23" s="161"/>
      <c r="AA23" s="47"/>
      <c r="AB23" s="90"/>
      <c r="AC23" s="165">
        <v>3</v>
      </c>
      <c r="AD23" s="47"/>
      <c r="AE23" s="168"/>
      <c r="AF23" s="161"/>
      <c r="AG23" s="47"/>
      <c r="AH23" s="90"/>
      <c r="AI23" s="165"/>
      <c r="AJ23" s="47"/>
      <c r="AK23" s="168"/>
      <c r="AL23" s="161"/>
      <c r="AM23" s="47"/>
      <c r="AN23" s="90"/>
      <c r="AO23" s="18">
        <f t="shared" ca="1" si="12"/>
        <v>19</v>
      </c>
      <c r="AP23" s="48" t="str">
        <f t="shared" ca="1" si="13"/>
        <v xml:space="preserve"> </v>
      </c>
      <c r="AQ23" s="49" t="str">
        <f t="shared" ca="1" si="14"/>
        <v/>
      </c>
      <c r="AR23" s="49" t="str">
        <f t="shared" ca="1" si="15"/>
        <v/>
      </c>
      <c r="AS23" s="50">
        <f t="shared" ca="1" si="16"/>
        <v>0</v>
      </c>
      <c r="AT23" s="49" t="str">
        <f t="shared" ca="1" si="17"/>
        <v/>
      </c>
      <c r="AU23" s="49" t="str">
        <f t="shared" ca="1" si="18"/>
        <v/>
      </c>
      <c r="AV23" s="50">
        <f t="shared" ca="1" si="19"/>
        <v>0</v>
      </c>
      <c r="AW23" s="49" t="str">
        <f t="shared" ca="1" si="20"/>
        <v/>
      </c>
      <c r="AX23" s="49" t="str">
        <f t="shared" ca="1" si="21"/>
        <v/>
      </c>
      <c r="AY23" s="50">
        <f t="shared" ca="1" si="22"/>
        <v>0</v>
      </c>
      <c r="AZ23" s="49" t="str">
        <f t="shared" ca="1" si="23"/>
        <v/>
      </c>
      <c r="BA23" s="49" t="str">
        <f t="shared" ca="1" si="24"/>
        <v/>
      </c>
      <c r="BB23" s="50">
        <f t="shared" ca="1" si="25"/>
        <v>0</v>
      </c>
      <c r="BC23" s="69">
        <f t="shared" ca="1" si="26"/>
        <v>0</v>
      </c>
      <c r="BD23" s="70">
        <f t="shared" ca="1" si="27"/>
        <v>0</v>
      </c>
      <c r="BE23" s="71">
        <f t="shared" ca="1" si="28"/>
        <v>0</v>
      </c>
      <c r="BF23" s="72">
        <f t="shared" ca="1" si="29"/>
        <v>0</v>
      </c>
      <c r="BG23" s="26"/>
      <c r="BH23" s="14">
        <f t="shared" ca="1" si="50"/>
        <v>19</v>
      </c>
      <c r="BI23" s="55" t="str">
        <f t="shared" ca="1" si="30"/>
        <v xml:space="preserve"> </v>
      </c>
      <c r="BJ23" s="14">
        <f t="shared" ca="1" si="31"/>
        <v>1</v>
      </c>
      <c r="BK23" s="14" t="str">
        <f t="shared" ca="1" si="52"/>
        <v>1</v>
      </c>
      <c r="BL23" s="57">
        <f t="shared" ca="1" si="32"/>
        <v>0</v>
      </c>
      <c r="BM23" s="57">
        <f t="shared" ca="1" si="33"/>
        <v>0</v>
      </c>
      <c r="BN23" s="57">
        <f t="shared" ca="1" si="34"/>
        <v>0</v>
      </c>
      <c r="BO23" s="57">
        <f t="shared" ca="1" si="35"/>
        <v>0</v>
      </c>
      <c r="BP23" s="14">
        <f t="shared" ca="1" si="8"/>
        <v>10000</v>
      </c>
      <c r="BQ23" s="14" t="str">
        <f t="shared" ca="1" si="36"/>
        <v xml:space="preserve"> </v>
      </c>
      <c r="BR23" s="14">
        <f t="shared" ca="1" si="37"/>
        <v>1</v>
      </c>
      <c r="BS23" s="26"/>
      <c r="BT23" s="129"/>
      <c r="BU23" s="68" t="str">
        <f t="shared" si="89"/>
        <v/>
      </c>
      <c r="BV23" s="80" t="str">
        <f t="shared" si="90"/>
        <v/>
      </c>
      <c r="BW23" s="80" t="str">
        <f t="shared" si="91"/>
        <v/>
      </c>
      <c r="BX23" s="26"/>
      <c r="BY23" s="129"/>
      <c r="BZ23" s="68" t="str">
        <f t="shared" si="92"/>
        <v/>
      </c>
      <c r="CA23" s="80" t="str">
        <f t="shared" si="93"/>
        <v/>
      </c>
      <c r="CB23" s="80" t="str">
        <f t="shared" si="94"/>
        <v/>
      </c>
      <c r="CC23" s="26"/>
      <c r="CD23" s="129"/>
      <c r="CE23" s="68" t="str">
        <f t="shared" si="95"/>
        <v/>
      </c>
      <c r="CF23" s="97" t="str">
        <f t="shared" si="96"/>
        <v/>
      </c>
      <c r="CG23" s="97" t="str">
        <f t="shared" si="97"/>
        <v/>
      </c>
      <c r="CH23" s="26"/>
      <c r="CI23" s="129"/>
      <c r="CJ23" s="68" t="str">
        <f t="shared" si="98"/>
        <v/>
      </c>
      <c r="CK23" s="97" t="str">
        <f t="shared" si="99"/>
        <v/>
      </c>
      <c r="CL23" s="97" t="str">
        <f t="shared" si="100"/>
        <v/>
      </c>
      <c r="CM23" s="26"/>
      <c r="CN23" s="26"/>
    </row>
    <row r="24" spans="1:92" ht="15.75" customHeight="1" x14ac:dyDescent="0.25">
      <c r="A24" s="87" t="str">
        <f t="shared" si="0"/>
        <v/>
      </c>
      <c r="B24" s="103"/>
      <c r="C24" s="103"/>
      <c r="D24" s="14">
        <v>1</v>
      </c>
      <c r="E24" s="14">
        <v>1</v>
      </c>
      <c r="F24" s="14">
        <v>0</v>
      </c>
      <c r="G24" s="88">
        <f t="shared" si="1"/>
        <v>19</v>
      </c>
      <c r="H24" s="105" t="s">
        <v>15</v>
      </c>
      <c r="I24" s="88" t="str">
        <f t="shared" si="2"/>
        <v>0,00€</v>
      </c>
      <c r="J24" s="89"/>
      <c r="K24">
        <f t="shared" ca="1" si="11"/>
        <v>20</v>
      </c>
      <c r="L24" t="str">
        <f ca="1"/>
        <v xml:space="preserve"> </v>
      </c>
      <c r="M24" s="90"/>
      <c r="N24" s="14">
        <f t="shared" ca="1" si="51"/>
        <v>20</v>
      </c>
      <c r="O24" s="101" t="str">
        <f t="array" aca="1" ref="O24" ca="1">IFERROR(INDEX(TableauGALETTE_DES_ROIS[NOMS],SMALL(IF(TableauGALETTE_DES_ROIS[JOUEURS]&lt;&gt;"",ROW(INDIRECT("1:"&amp;ROWS(TableauGALETTE_DES_ROIS[NOMS])))),ROWS($1:20)))&amp;" "&amp;INDEX(TableauGALETTE_DES_ROIS[PRENOMS],SMALL(IF(TableauGALETTE_DES_ROIS[JOUEURS]&lt;&gt;"",ROW(INDIRECT("1:"&amp;ROWS(TableauGALETTE_DES_ROIS[PRENOMS])))),ROWS($1:20))),"")</f>
        <v xml:space="preserve"> </v>
      </c>
      <c r="P24" s="90"/>
      <c r="Q24" s="166"/>
      <c r="R24" s="59"/>
      <c r="S24" s="169"/>
      <c r="T24" s="162"/>
      <c r="U24" s="59"/>
      <c r="V24" s="90"/>
      <c r="W24" s="166"/>
      <c r="X24" s="59"/>
      <c r="Y24" s="169"/>
      <c r="Z24" s="162"/>
      <c r="AA24" s="59"/>
      <c r="AB24" s="90"/>
      <c r="AC24" s="166"/>
      <c r="AD24" s="59"/>
      <c r="AE24" s="169"/>
      <c r="AF24" s="162"/>
      <c r="AG24" s="59"/>
      <c r="AH24" s="90"/>
      <c r="AI24" s="166"/>
      <c r="AJ24" s="59"/>
      <c r="AK24" s="169"/>
      <c r="AL24" s="162"/>
      <c r="AM24" s="59"/>
      <c r="AN24" s="90"/>
      <c r="AO24" s="18">
        <f t="shared" ca="1" si="12"/>
        <v>20</v>
      </c>
      <c r="AP24" s="60" t="str">
        <f t="shared" ca="1" si="13"/>
        <v xml:space="preserve"> </v>
      </c>
      <c r="AQ24" s="61" t="str">
        <f t="shared" ref="AQ24" ca="1" si="101">IFERROR(VLOOKUP(AP24,$BU$5:$BW$44,2,FALSE),"")</f>
        <v/>
      </c>
      <c r="AR24" s="61" t="str">
        <f t="shared" ref="AR24" ca="1" si="102">IFERROR(VLOOKUP(AP24,$BU$5:$BW$44,3,FALSE),"")</f>
        <v/>
      </c>
      <c r="AS24" s="62">
        <f t="shared" ref="AS24" ca="1" si="103">IF(AND(AQ24&gt;AR24),1,0)</f>
        <v>0</v>
      </c>
      <c r="AT24" s="63" t="str">
        <f t="shared" ref="AT24" ca="1" si="104">IFERROR(VLOOKUP(AP24,$BZ$5:$CB$44,2,FALSE),"")</f>
        <v/>
      </c>
      <c r="AU24" s="63" t="str">
        <f t="shared" ref="AU24" ca="1" si="105">IFERROR(VLOOKUP(AP24,$BZ$5:$CB$44,3,FALSE),"")</f>
        <v/>
      </c>
      <c r="AV24" s="62">
        <f t="shared" ref="AV24" ca="1" si="106">IF(AND(AT24&gt;AU24),1,0)</f>
        <v>0</v>
      </c>
      <c r="AW24" s="63" t="str">
        <f t="shared" ref="AW24" ca="1" si="107">IFERROR(VLOOKUP(AP24,$CE$5:$CG$44,2,FALSE),"")</f>
        <v/>
      </c>
      <c r="AX24" s="63" t="str">
        <f t="shared" ref="AX24" ca="1" si="108">IFERROR(VLOOKUP(AP24,$CE$5:$CG$44,3,FALSE),"")</f>
        <v/>
      </c>
      <c r="AY24" s="62">
        <f t="shared" ref="AY24" ca="1" si="109">IF(AND(AW24&gt;AX24),1,0)</f>
        <v>0</v>
      </c>
      <c r="AZ24" s="63" t="str">
        <f t="shared" ref="AZ24" ca="1" si="110">IFERROR(VLOOKUP(AP24,$CJ$5:$CL$44,2,FALSE),"")</f>
        <v/>
      </c>
      <c r="BA24" s="63" t="str">
        <f t="shared" ref="BA24" ca="1" si="111">IFERROR(VLOOKUP(AP24,$CJ$5:$CL$44,3,FALSE),"")</f>
        <v/>
      </c>
      <c r="BB24" s="62">
        <f t="shared" ref="BB24" ca="1" si="112">IF(AND(AZ24&gt;BA24),1,0)</f>
        <v>0</v>
      </c>
      <c r="BC24" s="75">
        <f t="shared" ca="1" si="26"/>
        <v>0</v>
      </c>
      <c r="BD24" s="76">
        <f t="shared" ca="1" si="27"/>
        <v>0</v>
      </c>
      <c r="BE24" s="77">
        <f t="shared" ca="1" si="28"/>
        <v>0</v>
      </c>
      <c r="BF24" s="78">
        <f t="shared" ca="1" si="29"/>
        <v>0</v>
      </c>
      <c r="BG24" s="26"/>
      <c r="BH24" s="14">
        <f t="shared" ca="1" si="50"/>
        <v>20</v>
      </c>
      <c r="BI24" s="55" t="str">
        <f t="shared" ca="1" si="30"/>
        <v xml:space="preserve"> </v>
      </c>
      <c r="BJ24" s="14">
        <f t="shared" ca="1" si="31"/>
        <v>1</v>
      </c>
      <c r="BK24" s="14" t="str">
        <f t="shared" ca="1" si="52"/>
        <v>1</v>
      </c>
      <c r="BL24" s="57">
        <f t="shared" ca="1" si="32"/>
        <v>0</v>
      </c>
      <c r="BM24" s="57">
        <f t="shared" ca="1" si="33"/>
        <v>0</v>
      </c>
      <c r="BN24" s="57">
        <f t="shared" ca="1" si="34"/>
        <v>0</v>
      </c>
      <c r="BO24" s="57">
        <f t="shared" ca="1" si="35"/>
        <v>0</v>
      </c>
      <c r="BP24" s="14">
        <f t="shared" ca="1" si="8"/>
        <v>10000</v>
      </c>
      <c r="BQ24" s="14" t="str">
        <f t="shared" ca="1" si="36"/>
        <v xml:space="preserve"> </v>
      </c>
      <c r="BR24" s="14">
        <f t="shared" ca="1" si="37"/>
        <v>1</v>
      </c>
      <c r="BS24" s="26"/>
      <c r="BT24" s="130"/>
      <c r="BU24" s="68" t="str">
        <f t="shared" si="89"/>
        <v/>
      </c>
      <c r="BV24" s="81" t="str">
        <f t="shared" si="90"/>
        <v/>
      </c>
      <c r="BW24" s="81" t="str">
        <f t="shared" si="91"/>
        <v/>
      </c>
      <c r="BX24" s="26"/>
      <c r="BY24" s="130"/>
      <c r="BZ24" s="74" t="str">
        <f t="shared" si="92"/>
        <v/>
      </c>
      <c r="CA24" s="81" t="str">
        <f t="shared" si="93"/>
        <v/>
      </c>
      <c r="CB24" s="81" t="str">
        <f t="shared" si="94"/>
        <v/>
      </c>
      <c r="CC24" s="26"/>
      <c r="CD24" s="130"/>
      <c r="CE24" s="74" t="str">
        <f t="shared" si="95"/>
        <v/>
      </c>
      <c r="CF24" s="98" t="str">
        <f t="shared" si="96"/>
        <v/>
      </c>
      <c r="CG24" s="98" t="str">
        <f t="shared" si="97"/>
        <v/>
      </c>
      <c r="CH24" s="26"/>
      <c r="CI24" s="130"/>
      <c r="CJ24" s="74" t="str">
        <f t="shared" si="98"/>
        <v/>
      </c>
      <c r="CK24" s="98" t="str">
        <f t="shared" si="99"/>
        <v/>
      </c>
      <c r="CL24" s="98" t="str">
        <f t="shared" si="100"/>
        <v/>
      </c>
      <c r="CM24" s="26"/>
      <c r="CN24" s="26"/>
    </row>
    <row r="25" spans="1:92" ht="15" customHeight="1" x14ac:dyDescent="0.25">
      <c r="A25" s="87" t="str">
        <f t="shared" si="0"/>
        <v/>
      </c>
      <c r="B25" s="103"/>
      <c r="C25" s="103"/>
      <c r="D25" s="14">
        <v>1</v>
      </c>
      <c r="E25" s="14">
        <v>1</v>
      </c>
      <c r="F25" s="14">
        <v>0</v>
      </c>
      <c r="G25" s="88">
        <f t="shared" si="1"/>
        <v>19</v>
      </c>
      <c r="H25" s="105" t="s">
        <v>15</v>
      </c>
      <c r="I25" s="88" t="str">
        <f t="shared" si="2"/>
        <v>0,00€</v>
      </c>
      <c r="J25" s="89"/>
      <c r="K25" t="str">
        <f t="shared" si="11"/>
        <v/>
      </c>
      <c r="M25" s="90"/>
      <c r="N25" s="14" t="str">
        <f t="shared" ca="1" si="51"/>
        <v/>
      </c>
      <c r="O25" s="101" t="str">
        <f t="array" aca="1" ref="O25" ca="1">IFERROR(INDEX(TableauGALETTE_DES_ROIS[NOMS],SMALL(IF(TableauGALETTE_DES_ROIS[JOUEURS]&lt;&gt;"",ROW(INDIRECT("1:"&amp;ROWS(TableauGALETTE_DES_ROIS[NOMS])))),ROWS($1:21)))&amp;" "&amp;INDEX(TableauGALETTE_DES_ROIS[PRENOMS],SMALL(IF(TableauGALETTE_DES_ROIS[JOUEURS]&lt;&gt;"",ROW(INDIRECT("1:"&amp;ROWS(TableauGALETTE_DES_ROIS[PRENOMS])))),ROWS($1:21))),"")</f>
        <v/>
      </c>
      <c r="P25" s="90"/>
      <c r="Q25" s="166"/>
      <c r="R25" s="59"/>
      <c r="S25" s="169"/>
      <c r="T25" s="162"/>
      <c r="U25" s="59"/>
      <c r="V25" s="90"/>
      <c r="W25" s="166"/>
      <c r="X25" s="59"/>
      <c r="Y25" s="169"/>
      <c r="Z25" s="162"/>
      <c r="AA25" s="59"/>
      <c r="AB25" s="90"/>
      <c r="AC25" s="166"/>
      <c r="AD25" s="59"/>
      <c r="AE25" s="169"/>
      <c r="AF25" s="162"/>
      <c r="AG25" s="59"/>
      <c r="AH25" s="90"/>
      <c r="AI25" s="166"/>
      <c r="AJ25" s="59"/>
      <c r="AK25" s="169"/>
      <c r="AL25" s="162"/>
      <c r="AM25" s="59"/>
      <c r="AN25" s="90"/>
      <c r="AO25" s="18" t="str">
        <f t="shared" ca="1" si="12"/>
        <v/>
      </c>
      <c r="AP25" s="48" t="str">
        <f ca="1">IF(ISTEXT(O25),O25,"")</f>
        <v/>
      </c>
      <c r="AQ25" s="49" t="str">
        <f ca="1">IFERROR(VLOOKUP(AP25,$BU$5:$BW$44,2,FALSE),"")</f>
        <v/>
      </c>
      <c r="AR25" s="49" t="str">
        <f t="shared" ca="1" si="15"/>
        <v/>
      </c>
      <c r="AS25" s="50">
        <f ca="1">IF(AND(AQ25&gt;AR25),1,0)</f>
        <v>0</v>
      </c>
      <c r="AT25" s="49" t="str">
        <f t="shared" ca="1" si="17"/>
        <v/>
      </c>
      <c r="AU25" s="49" t="str">
        <f t="shared" ca="1" si="18"/>
        <v/>
      </c>
      <c r="AV25" s="50">
        <f t="shared" ca="1" si="19"/>
        <v>0</v>
      </c>
      <c r="AW25" s="49" t="str">
        <f t="shared" ca="1" si="20"/>
        <v/>
      </c>
      <c r="AX25" s="49" t="str">
        <f t="shared" ca="1" si="21"/>
        <v/>
      </c>
      <c r="AY25" s="50">
        <f t="shared" ca="1" si="22"/>
        <v>0</v>
      </c>
      <c r="AZ25" s="49" t="str">
        <f t="shared" ca="1" si="23"/>
        <v/>
      </c>
      <c r="BA25" s="49" t="str">
        <f t="shared" ca="1" si="24"/>
        <v/>
      </c>
      <c r="BB25" s="50">
        <f t="shared" ca="1" si="25"/>
        <v>0</v>
      </c>
      <c r="BC25" s="69">
        <f t="shared" ca="1" si="26"/>
        <v>0</v>
      </c>
      <c r="BD25" s="70">
        <f t="shared" ca="1" si="27"/>
        <v>0</v>
      </c>
      <c r="BE25" s="71">
        <f t="shared" ca="1" si="28"/>
        <v>0</v>
      </c>
      <c r="BF25" s="72">
        <f t="shared" ca="1" si="29"/>
        <v>0</v>
      </c>
      <c r="BG25" s="26"/>
      <c r="BH25" s="14" t="str">
        <f t="shared" ca="1" si="50"/>
        <v/>
      </c>
      <c r="BI25" s="55" t="str">
        <f t="shared" ca="1" si="30"/>
        <v/>
      </c>
      <c r="BJ25" s="14" t="str">
        <f t="shared" ca="1" si="31"/>
        <v/>
      </c>
      <c r="BK25" s="14" t="str">
        <f ca="1">IF(ISBLANK(O25),"0","1")</f>
        <v>1</v>
      </c>
      <c r="BL25" s="57">
        <f ca="1">IFERROR(VLOOKUP(BH25,$AO$5:$BF$44,15,0),"")</f>
        <v>0</v>
      </c>
      <c r="BM25" s="57">
        <f t="shared" ca="1" si="33"/>
        <v>0</v>
      </c>
      <c r="BN25" s="57">
        <f t="shared" ca="1" si="34"/>
        <v>0</v>
      </c>
      <c r="BO25" s="57">
        <f t="shared" ca="1" si="35"/>
        <v>0</v>
      </c>
      <c r="BP25" s="14" t="str">
        <f ca="1">IF(BI25="","",(BK25*10000)+(BN25*1000)+BO25)</f>
        <v/>
      </c>
      <c r="BQ25" s="14" t="str">
        <f t="shared" ca="1" si="36"/>
        <v/>
      </c>
      <c r="BR25" s="14" t="str">
        <f t="shared" ca="1" si="37"/>
        <v/>
      </c>
      <c r="BS25" s="26"/>
      <c r="BT25" s="128">
        <v>6</v>
      </c>
      <c r="BU25" s="58" t="str">
        <f>IF(U17="","",U17)</f>
        <v/>
      </c>
      <c r="BV25" s="79" t="str">
        <f>IF(BU25="","",$T$17)</f>
        <v/>
      </c>
      <c r="BW25" s="79" t="str">
        <f>IF(BU25="","",$S$17)</f>
        <v/>
      </c>
      <c r="BX25" s="26"/>
      <c r="BY25" s="128">
        <v>6</v>
      </c>
      <c r="BZ25" s="58" t="str">
        <f>IF(AA17="","",AA17)</f>
        <v/>
      </c>
      <c r="CA25" s="79" t="str">
        <f>IF(BZ25="","",$Z$17)</f>
        <v/>
      </c>
      <c r="CB25" s="79" t="str">
        <f>IF(BZ25="","",$Y$17)</f>
        <v/>
      </c>
      <c r="CC25" s="26"/>
      <c r="CD25" s="128">
        <v>6</v>
      </c>
      <c r="CE25" s="58" t="str">
        <f>IF(AG17="","",AG17)</f>
        <v/>
      </c>
      <c r="CF25" s="96" t="str">
        <f>IF(CE25="","",$AE$17)</f>
        <v/>
      </c>
      <c r="CG25" s="96" t="str">
        <f>IF(CE25="","",$AF$17)</f>
        <v/>
      </c>
      <c r="CH25" s="26"/>
      <c r="CI25" s="128">
        <v>6</v>
      </c>
      <c r="CJ25" s="58" t="str">
        <f>IF(AM17="","",AM17)</f>
        <v/>
      </c>
      <c r="CK25" s="96" t="str">
        <f>IF(CJ25="","",$AL$17)</f>
        <v/>
      </c>
      <c r="CL25" s="96" t="str">
        <f>IF(CK25="","",$AK$17)</f>
        <v/>
      </c>
      <c r="CM25" s="26"/>
      <c r="CN25" s="26"/>
    </row>
    <row r="26" spans="1:92" ht="15" customHeight="1" thickBot="1" x14ac:dyDescent="0.3">
      <c r="A26" s="87" t="str">
        <f t="shared" si="0"/>
        <v/>
      </c>
      <c r="B26" s="103"/>
      <c r="C26" s="103"/>
      <c r="D26" s="14">
        <v>1</v>
      </c>
      <c r="E26" s="14">
        <v>1</v>
      </c>
      <c r="F26" s="14">
        <v>0</v>
      </c>
      <c r="G26" s="88">
        <f t="shared" si="1"/>
        <v>19</v>
      </c>
      <c r="H26" s="105" t="s">
        <v>15</v>
      </c>
      <c r="I26" s="88" t="str">
        <f t="shared" si="2"/>
        <v>0,00€</v>
      </c>
      <c r="J26" s="89"/>
      <c r="K26" t="str">
        <f t="shared" si="11"/>
        <v/>
      </c>
      <c r="M26" s="90"/>
      <c r="N26" s="14" t="str">
        <f t="shared" ca="1" si="51"/>
        <v/>
      </c>
      <c r="O26" s="101" t="str">
        <f t="array" aca="1" ref="O26" ca="1">IFERROR(INDEX(TableauGALETTE_DES_ROIS[NOMS],SMALL(IF(TableauGALETTE_DES_ROIS[JOUEURS]&lt;&gt;"",ROW(INDIRECT("1:"&amp;ROWS(TableauGALETTE_DES_ROIS[NOMS])))),ROWS($1:22)))&amp;" "&amp;INDEX(TableauGALETTE_DES_ROIS[PRENOMS],SMALL(IF(TableauGALETTE_DES_ROIS[JOUEURS]&lt;&gt;"",ROW(INDIRECT("1:"&amp;ROWS(TableauGALETTE_DES_ROIS[PRENOMS])))),ROWS($1:22))),"")</f>
        <v/>
      </c>
      <c r="P26" s="90"/>
      <c r="Q26" s="167"/>
      <c r="R26" s="73"/>
      <c r="S26" s="170"/>
      <c r="T26" s="163"/>
      <c r="U26" s="73"/>
      <c r="V26" s="90"/>
      <c r="W26" s="167"/>
      <c r="X26" s="73"/>
      <c r="Y26" s="170"/>
      <c r="Z26" s="163"/>
      <c r="AA26" s="73"/>
      <c r="AB26" s="90"/>
      <c r="AC26" s="167"/>
      <c r="AD26" s="73"/>
      <c r="AE26" s="170"/>
      <c r="AF26" s="163"/>
      <c r="AG26" s="73"/>
      <c r="AH26" s="90"/>
      <c r="AI26" s="167"/>
      <c r="AJ26" s="73"/>
      <c r="AK26" s="170"/>
      <c r="AL26" s="163"/>
      <c r="AM26" s="73"/>
      <c r="AN26" s="90"/>
      <c r="AO26" s="18" t="str">
        <f t="shared" ca="1" si="12"/>
        <v/>
      </c>
      <c r="AP26" s="60" t="str">
        <f t="shared" ca="1" si="13"/>
        <v/>
      </c>
      <c r="AQ26" s="61" t="str">
        <f t="shared" ca="1" si="14"/>
        <v/>
      </c>
      <c r="AR26" s="61" t="str">
        <f t="shared" ca="1" si="15"/>
        <v/>
      </c>
      <c r="AS26" s="62">
        <f t="shared" ca="1" si="16"/>
        <v>0</v>
      </c>
      <c r="AT26" s="63" t="str">
        <f t="shared" ca="1" si="17"/>
        <v/>
      </c>
      <c r="AU26" s="63" t="str">
        <f t="shared" ca="1" si="18"/>
        <v/>
      </c>
      <c r="AV26" s="62">
        <f t="shared" ca="1" si="19"/>
        <v>0</v>
      </c>
      <c r="AW26" s="63" t="str">
        <f t="shared" ca="1" si="20"/>
        <v/>
      </c>
      <c r="AX26" s="63" t="str">
        <f t="shared" ca="1" si="21"/>
        <v/>
      </c>
      <c r="AY26" s="62">
        <f t="shared" ca="1" si="22"/>
        <v>0</v>
      </c>
      <c r="AZ26" s="63" t="str">
        <f t="shared" ca="1" si="23"/>
        <v/>
      </c>
      <c r="BA26" s="63" t="str">
        <f t="shared" ca="1" si="24"/>
        <v/>
      </c>
      <c r="BB26" s="62">
        <f t="shared" ca="1" si="25"/>
        <v>0</v>
      </c>
      <c r="BC26" s="75">
        <f t="shared" ca="1" si="26"/>
        <v>0</v>
      </c>
      <c r="BD26" s="76">
        <f t="shared" ca="1" si="27"/>
        <v>0</v>
      </c>
      <c r="BE26" s="77">
        <f t="shared" ca="1" si="28"/>
        <v>0</v>
      </c>
      <c r="BF26" s="78">
        <f t="shared" ca="1" si="29"/>
        <v>0</v>
      </c>
      <c r="BG26" s="26"/>
      <c r="BH26" s="14" t="str">
        <f t="shared" ca="1" si="50"/>
        <v/>
      </c>
      <c r="BI26" s="55" t="str">
        <f t="shared" ca="1" si="30"/>
        <v/>
      </c>
      <c r="BJ26" s="14" t="str">
        <f t="shared" ca="1" si="31"/>
        <v/>
      </c>
      <c r="BK26" s="14" t="str">
        <f t="shared" ca="1" si="52"/>
        <v>1</v>
      </c>
      <c r="BL26" s="57">
        <f t="shared" ca="1" si="32"/>
        <v>0</v>
      </c>
      <c r="BM26" s="57">
        <f t="shared" ca="1" si="33"/>
        <v>0</v>
      </c>
      <c r="BN26" s="57">
        <f t="shared" ca="1" si="34"/>
        <v>0</v>
      </c>
      <c r="BO26" s="57">
        <f t="shared" ca="1" si="35"/>
        <v>0</v>
      </c>
      <c r="BP26" s="14" t="str">
        <f t="shared" ref="BP26:BP44" ca="1" si="113">IF(BI26="","",(BK26*10000)+(BN26*1000)+BO26)</f>
        <v/>
      </c>
      <c r="BQ26" s="14" t="str">
        <f t="shared" ca="1" si="36"/>
        <v/>
      </c>
      <c r="BR26" s="14" t="str">
        <f t="shared" ca="1" si="37"/>
        <v/>
      </c>
      <c r="BS26" s="26"/>
      <c r="BT26" s="129"/>
      <c r="BU26" s="68" t="str">
        <f t="shared" ref="BU26:BU28" si="114">IF(U18="","",U18)</f>
        <v/>
      </c>
      <c r="BV26" s="80" t="str">
        <f t="shared" ref="BV26:BV28" si="115">IF(BU26="","",$T$17)</f>
        <v/>
      </c>
      <c r="BW26" s="80" t="str">
        <f t="shared" ref="BW26:BW28" si="116">IF(BU26="","",$S$17)</f>
        <v/>
      </c>
      <c r="BX26" s="26"/>
      <c r="BY26" s="129"/>
      <c r="BZ26" s="68" t="str">
        <f t="shared" ref="BZ26:BZ28" si="117">IF(AA18="","",AA18)</f>
        <v/>
      </c>
      <c r="CA26" s="80" t="str">
        <f t="shared" ref="CA26:CA28" si="118">IF(BZ26="","",$Z$17)</f>
        <v/>
      </c>
      <c r="CB26" s="80" t="str">
        <f t="shared" ref="CB26:CB28" si="119">IF(BZ26="","",$Y$17)</f>
        <v/>
      </c>
      <c r="CC26" s="26"/>
      <c r="CD26" s="129"/>
      <c r="CE26" s="68" t="str">
        <f t="shared" ref="CE26:CE28" si="120">IF(AG18="","",AG18)</f>
        <v/>
      </c>
      <c r="CF26" s="97" t="str">
        <f t="shared" ref="CF26:CF28" si="121">IF(CE26="","",$AE$17)</f>
        <v/>
      </c>
      <c r="CG26" s="97" t="str">
        <f t="shared" ref="CG26:CG28" si="122">IF(CE26="","",$AF$17)</f>
        <v/>
      </c>
      <c r="CH26" s="26"/>
      <c r="CI26" s="129"/>
      <c r="CJ26" s="68" t="str">
        <f t="shared" ref="CJ26:CJ28" si="123">IF(AM18="","",AM18)</f>
        <v/>
      </c>
      <c r="CK26" s="97" t="str">
        <f t="shared" ref="CK26:CK28" si="124">IF(CJ26="","",$AL$17)</f>
        <v/>
      </c>
      <c r="CL26" s="97" t="str">
        <f t="shared" ref="CL26:CL28" si="125">IF(CK26="","",$AK$17)</f>
        <v/>
      </c>
      <c r="CM26" s="26"/>
      <c r="CN26" s="26"/>
    </row>
    <row r="27" spans="1:92" ht="15.75" customHeight="1" thickTop="1" x14ac:dyDescent="0.25">
      <c r="A27" s="87" t="str">
        <f t="shared" si="0"/>
        <v/>
      </c>
      <c r="B27" s="103"/>
      <c r="C27" s="103"/>
      <c r="D27" s="14"/>
      <c r="E27" s="14">
        <v>1</v>
      </c>
      <c r="F27" s="14">
        <v>0</v>
      </c>
      <c r="G27" s="88">
        <f t="shared" si="1"/>
        <v>17</v>
      </c>
      <c r="H27" s="105" t="s">
        <v>15</v>
      </c>
      <c r="I27" s="88" t="str">
        <f t="shared" si="2"/>
        <v>0,00€</v>
      </c>
      <c r="J27" s="89"/>
      <c r="K27" t="str">
        <f t="shared" si="11"/>
        <v/>
      </c>
      <c r="M27" s="90"/>
      <c r="N27" s="14" t="str">
        <f t="shared" ca="1" si="51"/>
        <v/>
      </c>
      <c r="O27" s="101" t="str">
        <f t="array" aca="1" ref="O27" ca="1">IFERROR(INDEX(TableauGALETTE_DES_ROIS[NOMS],SMALL(IF(TableauGALETTE_DES_ROIS[JOUEURS]&lt;&gt;"",ROW(INDIRECT("1:"&amp;ROWS(TableauGALETTE_DES_ROIS[NOMS])))),ROWS($1:23)))&amp;" "&amp;INDEX(TableauGALETTE_DES_ROIS[PRENOMS],SMALL(IF(TableauGALETTE_DES_ROIS[JOUEURS]&lt;&gt;"",ROW(INDIRECT("1:"&amp;ROWS(TableauGALETTE_DES_ROIS[PRENOMS])))),ROWS($1:23))),"")</f>
        <v/>
      </c>
      <c r="P27" s="90"/>
      <c r="Q27" s="34"/>
      <c r="R27" s="34"/>
      <c r="S27" s="34"/>
      <c r="T27" s="34"/>
      <c r="U27" s="34"/>
      <c r="V27" s="90"/>
      <c r="W27" s="34"/>
      <c r="X27" s="34"/>
      <c r="Y27" s="34"/>
      <c r="Z27" s="34"/>
      <c r="AA27" s="34"/>
      <c r="AB27" s="90"/>
      <c r="AC27" s="34"/>
      <c r="AD27" s="34"/>
      <c r="AE27" s="34"/>
      <c r="AF27" s="34"/>
      <c r="AG27" s="34"/>
      <c r="AH27" s="90"/>
      <c r="AI27" s="34"/>
      <c r="AJ27" s="34"/>
      <c r="AK27" s="34"/>
      <c r="AL27" s="34"/>
      <c r="AM27" s="34"/>
      <c r="AN27" s="90"/>
      <c r="AO27" s="18" t="str">
        <f t="shared" ca="1" si="12"/>
        <v/>
      </c>
      <c r="AP27" s="48" t="str">
        <f t="shared" ca="1" si="13"/>
        <v/>
      </c>
      <c r="AQ27" s="49" t="str">
        <f t="shared" ca="1" si="14"/>
        <v/>
      </c>
      <c r="AR27" s="49" t="str">
        <f t="shared" ca="1" si="15"/>
        <v/>
      </c>
      <c r="AS27" s="50">
        <f t="shared" ca="1" si="16"/>
        <v>0</v>
      </c>
      <c r="AT27" s="49" t="str">
        <f t="shared" ca="1" si="17"/>
        <v/>
      </c>
      <c r="AU27" s="49" t="str">
        <f t="shared" ca="1" si="18"/>
        <v/>
      </c>
      <c r="AV27" s="50">
        <f t="shared" ca="1" si="19"/>
        <v>0</v>
      </c>
      <c r="AW27" s="49" t="str">
        <f t="shared" ca="1" si="20"/>
        <v/>
      </c>
      <c r="AX27" s="49" t="str">
        <f t="shared" ca="1" si="21"/>
        <v/>
      </c>
      <c r="AY27" s="50">
        <f t="shared" ca="1" si="22"/>
        <v>0</v>
      </c>
      <c r="AZ27" s="49" t="str">
        <f t="shared" ca="1" si="23"/>
        <v/>
      </c>
      <c r="BA27" s="49" t="str">
        <f t="shared" ca="1" si="24"/>
        <v/>
      </c>
      <c r="BB27" s="50">
        <f t="shared" ca="1" si="25"/>
        <v>0</v>
      </c>
      <c r="BC27" s="69">
        <f t="shared" ca="1" si="26"/>
        <v>0</v>
      </c>
      <c r="BD27" s="70">
        <f t="shared" ca="1" si="27"/>
        <v>0</v>
      </c>
      <c r="BE27" s="71">
        <f t="shared" ca="1" si="28"/>
        <v>0</v>
      </c>
      <c r="BF27" s="72">
        <f t="shared" ca="1" si="29"/>
        <v>0</v>
      </c>
      <c r="BG27" s="26"/>
      <c r="BH27" s="14" t="str">
        <f t="shared" ca="1" si="50"/>
        <v/>
      </c>
      <c r="BI27" s="55" t="str">
        <f t="shared" ca="1" si="30"/>
        <v/>
      </c>
      <c r="BJ27" s="14" t="str">
        <f t="shared" ca="1" si="31"/>
        <v/>
      </c>
      <c r="BK27" s="14" t="str">
        <f t="shared" ca="1" si="52"/>
        <v>1</v>
      </c>
      <c r="BL27" s="57">
        <f t="shared" ca="1" si="32"/>
        <v>0</v>
      </c>
      <c r="BM27" s="57">
        <f t="shared" ca="1" si="33"/>
        <v>0</v>
      </c>
      <c r="BN27" s="57">
        <f t="shared" ca="1" si="34"/>
        <v>0</v>
      </c>
      <c r="BO27" s="57">
        <f t="shared" ca="1" si="35"/>
        <v>0</v>
      </c>
      <c r="BP27" s="14" t="str">
        <f t="shared" ca="1" si="113"/>
        <v/>
      </c>
      <c r="BQ27" s="14" t="str">
        <f t="shared" ca="1" si="36"/>
        <v/>
      </c>
      <c r="BR27" s="14" t="str">
        <f t="shared" ca="1" si="37"/>
        <v/>
      </c>
      <c r="BS27" s="26"/>
      <c r="BT27" s="129"/>
      <c r="BU27" s="68" t="str">
        <f t="shared" si="114"/>
        <v/>
      </c>
      <c r="BV27" s="80" t="str">
        <f t="shared" si="115"/>
        <v/>
      </c>
      <c r="BW27" s="80" t="str">
        <f t="shared" si="116"/>
        <v/>
      </c>
      <c r="BX27" s="26"/>
      <c r="BY27" s="129"/>
      <c r="BZ27" s="68" t="str">
        <f t="shared" si="117"/>
        <v/>
      </c>
      <c r="CA27" s="80" t="str">
        <f t="shared" si="118"/>
        <v/>
      </c>
      <c r="CB27" s="80" t="str">
        <f t="shared" si="119"/>
        <v/>
      </c>
      <c r="CC27" s="26"/>
      <c r="CD27" s="129"/>
      <c r="CE27" s="68" t="str">
        <f t="shared" si="120"/>
        <v/>
      </c>
      <c r="CF27" s="97" t="str">
        <f t="shared" si="121"/>
        <v/>
      </c>
      <c r="CG27" s="97" t="str">
        <f t="shared" si="122"/>
        <v/>
      </c>
      <c r="CH27" s="26"/>
      <c r="CI27" s="129"/>
      <c r="CJ27" s="68" t="str">
        <f t="shared" si="123"/>
        <v/>
      </c>
      <c r="CK27" s="97" t="str">
        <f t="shared" si="124"/>
        <v/>
      </c>
      <c r="CL27" s="97" t="str">
        <f t="shared" si="125"/>
        <v/>
      </c>
      <c r="CM27" s="26"/>
      <c r="CN27" s="26"/>
    </row>
    <row r="28" spans="1:92" ht="15.75" thickBot="1" x14ac:dyDescent="0.3">
      <c r="A28" s="87" t="str">
        <f t="shared" si="0"/>
        <v/>
      </c>
      <c r="B28" s="103"/>
      <c r="C28" s="103"/>
      <c r="D28" s="14"/>
      <c r="E28" s="14">
        <v>1</v>
      </c>
      <c r="F28" s="14">
        <v>0</v>
      </c>
      <c r="G28" s="88">
        <f t="shared" si="1"/>
        <v>17</v>
      </c>
      <c r="H28" s="105" t="s">
        <v>15</v>
      </c>
      <c r="I28" s="88" t="str">
        <f t="shared" si="2"/>
        <v>0,00€</v>
      </c>
      <c r="J28" s="89"/>
      <c r="K28" t="str">
        <f t="shared" si="11"/>
        <v/>
      </c>
      <c r="M28" s="90"/>
      <c r="N28" s="14" t="str">
        <f t="shared" ca="1" si="51"/>
        <v/>
      </c>
      <c r="O28" s="101" t="str">
        <f t="array" aca="1" ref="O28" ca="1">IFERROR(INDEX(TableauGALETTE_DES_ROIS[NOMS],SMALL(IF(TableauGALETTE_DES_ROIS[JOUEURS]&lt;&gt;"",ROW(INDIRECT("1:"&amp;ROWS(TableauGALETTE_DES_ROIS[NOMS])))),ROWS($1:24)))&amp;" "&amp;INDEX(TableauGALETTE_DES_ROIS[PRENOMS],SMALL(IF(TableauGALETTE_DES_ROIS[JOUEURS]&lt;&gt;"",ROW(INDIRECT("1:"&amp;ROWS(TableauGALETTE_DES_ROIS[PRENOMS])))),ROWS($1:24))),"")</f>
        <v/>
      </c>
      <c r="P28" s="90"/>
      <c r="Q28" s="93" t="s">
        <v>79</v>
      </c>
      <c r="R28" s="94" t="s">
        <v>100</v>
      </c>
      <c r="S28" s="164" t="s">
        <v>81</v>
      </c>
      <c r="T28" s="164"/>
      <c r="U28" s="95" t="s">
        <v>101</v>
      </c>
      <c r="V28" s="90"/>
      <c r="W28" s="93" t="s">
        <v>79</v>
      </c>
      <c r="X28" s="94" t="s">
        <v>100</v>
      </c>
      <c r="Y28" s="164" t="s">
        <v>81</v>
      </c>
      <c r="Z28" s="164"/>
      <c r="AA28" s="95" t="s">
        <v>101</v>
      </c>
      <c r="AB28" s="90"/>
      <c r="AC28" s="93" t="s">
        <v>79</v>
      </c>
      <c r="AD28" s="94" t="s">
        <v>100</v>
      </c>
      <c r="AE28" s="164" t="s">
        <v>81</v>
      </c>
      <c r="AF28" s="164"/>
      <c r="AG28" s="95" t="s">
        <v>101</v>
      </c>
      <c r="AH28" s="90"/>
      <c r="AI28" s="93" t="s">
        <v>79</v>
      </c>
      <c r="AJ28" s="94" t="s">
        <v>100</v>
      </c>
      <c r="AK28" s="164" t="s">
        <v>81</v>
      </c>
      <c r="AL28" s="164"/>
      <c r="AM28" s="95" t="s">
        <v>101</v>
      </c>
      <c r="AN28" s="90"/>
      <c r="AO28" s="18" t="str">
        <f t="shared" ca="1" si="12"/>
        <v/>
      </c>
      <c r="AP28" s="60" t="str">
        <f t="shared" ca="1" si="13"/>
        <v/>
      </c>
      <c r="AQ28" s="61" t="str">
        <f t="shared" ca="1" si="14"/>
        <v/>
      </c>
      <c r="AR28" s="61" t="str">
        <f t="shared" ca="1" si="15"/>
        <v/>
      </c>
      <c r="AS28" s="62">
        <f t="shared" ca="1" si="16"/>
        <v>0</v>
      </c>
      <c r="AT28" s="63" t="str">
        <f t="shared" ca="1" si="17"/>
        <v/>
      </c>
      <c r="AU28" s="63" t="str">
        <f t="shared" ca="1" si="18"/>
        <v/>
      </c>
      <c r="AV28" s="62">
        <f t="shared" ca="1" si="19"/>
        <v>0</v>
      </c>
      <c r="AW28" s="63" t="str">
        <f t="shared" ca="1" si="20"/>
        <v/>
      </c>
      <c r="AX28" s="63" t="str">
        <f t="shared" ca="1" si="21"/>
        <v/>
      </c>
      <c r="AY28" s="62">
        <f t="shared" ca="1" si="22"/>
        <v>0</v>
      </c>
      <c r="AZ28" s="63" t="str">
        <f t="shared" ca="1" si="23"/>
        <v/>
      </c>
      <c r="BA28" s="63" t="str">
        <f t="shared" ca="1" si="24"/>
        <v/>
      </c>
      <c r="BB28" s="62">
        <f t="shared" ca="1" si="25"/>
        <v>0</v>
      </c>
      <c r="BC28" s="75">
        <f t="shared" ca="1" si="26"/>
        <v>0</v>
      </c>
      <c r="BD28" s="76">
        <f t="shared" ca="1" si="27"/>
        <v>0</v>
      </c>
      <c r="BE28" s="77">
        <f t="shared" ca="1" si="28"/>
        <v>0</v>
      </c>
      <c r="BF28" s="78">
        <f t="shared" ca="1" si="29"/>
        <v>0</v>
      </c>
      <c r="BG28" s="26"/>
      <c r="BH28" s="14" t="str">
        <f t="shared" ca="1" si="50"/>
        <v/>
      </c>
      <c r="BI28" s="55" t="str">
        <f t="shared" ca="1" si="30"/>
        <v/>
      </c>
      <c r="BJ28" s="14" t="str">
        <f t="shared" ca="1" si="31"/>
        <v/>
      </c>
      <c r="BK28" s="14" t="str">
        <f t="shared" ca="1" si="52"/>
        <v>1</v>
      </c>
      <c r="BL28" s="57">
        <f t="shared" ca="1" si="32"/>
        <v>0</v>
      </c>
      <c r="BM28" s="57">
        <f t="shared" ca="1" si="33"/>
        <v>0</v>
      </c>
      <c r="BN28" s="57">
        <f t="shared" ca="1" si="34"/>
        <v>0</v>
      </c>
      <c r="BO28" s="57">
        <f t="shared" ca="1" si="35"/>
        <v>0</v>
      </c>
      <c r="BP28" s="14" t="str">
        <f t="shared" ca="1" si="113"/>
        <v/>
      </c>
      <c r="BQ28" s="14" t="str">
        <f t="shared" ca="1" si="36"/>
        <v/>
      </c>
      <c r="BR28" s="14" t="str">
        <f t="shared" ca="1" si="37"/>
        <v/>
      </c>
      <c r="BS28" s="26"/>
      <c r="BT28" s="130"/>
      <c r="BU28" s="74" t="str">
        <f t="shared" si="114"/>
        <v/>
      </c>
      <c r="BV28" s="81" t="str">
        <f t="shared" si="115"/>
        <v/>
      </c>
      <c r="BW28" s="81" t="str">
        <f t="shared" si="116"/>
        <v/>
      </c>
      <c r="BX28" s="26"/>
      <c r="BY28" s="130"/>
      <c r="BZ28" s="74" t="str">
        <f t="shared" si="117"/>
        <v/>
      </c>
      <c r="CA28" s="81" t="str">
        <f t="shared" si="118"/>
        <v/>
      </c>
      <c r="CB28" s="81" t="str">
        <f t="shared" si="119"/>
        <v/>
      </c>
      <c r="CC28" s="26"/>
      <c r="CD28" s="130"/>
      <c r="CE28" s="74" t="str">
        <f t="shared" si="120"/>
        <v/>
      </c>
      <c r="CF28" s="98" t="str">
        <f t="shared" si="121"/>
        <v/>
      </c>
      <c r="CG28" s="98" t="str">
        <f t="shared" si="122"/>
        <v/>
      </c>
      <c r="CH28" s="26"/>
      <c r="CI28" s="130"/>
      <c r="CJ28" s="74" t="str">
        <f t="shared" si="123"/>
        <v/>
      </c>
      <c r="CK28" s="98" t="str">
        <f t="shared" si="124"/>
        <v/>
      </c>
      <c r="CL28" s="98" t="str">
        <f t="shared" si="125"/>
        <v/>
      </c>
      <c r="CM28" s="26"/>
      <c r="CN28" s="26"/>
    </row>
    <row r="29" spans="1:92" ht="15.75" customHeight="1" thickTop="1" x14ac:dyDescent="0.25">
      <c r="A29" s="87" t="str">
        <f t="shared" si="0"/>
        <v/>
      </c>
      <c r="B29" s="103"/>
      <c r="C29" s="103"/>
      <c r="D29" s="14"/>
      <c r="E29" s="14">
        <v>1</v>
      </c>
      <c r="F29" s="14">
        <v>0</v>
      </c>
      <c r="G29" s="88">
        <f t="shared" si="1"/>
        <v>17</v>
      </c>
      <c r="H29" s="105" t="s">
        <v>15</v>
      </c>
      <c r="I29" s="88" t="str">
        <f t="shared" si="2"/>
        <v>0,00€</v>
      </c>
      <c r="J29" s="89"/>
      <c r="K29" t="str">
        <f t="shared" si="11"/>
        <v/>
      </c>
      <c r="M29" s="90"/>
      <c r="N29" s="14" t="str">
        <f t="shared" ca="1" si="51"/>
        <v/>
      </c>
      <c r="O29" s="101" t="str">
        <f t="array" aca="1" ref="O29" ca="1">IFERROR(INDEX(TableauGALETTE_DES_ROIS[NOMS],SMALL(IF(TableauGALETTE_DES_ROIS[JOUEURS]&lt;&gt;"",ROW(INDIRECT("1:"&amp;ROWS(TableauGALETTE_DES_ROIS[NOMS])))),ROWS($1:25)))&amp;" "&amp;INDEX(TableauGALETTE_DES_ROIS[PRENOMS],SMALL(IF(TableauGALETTE_DES_ROIS[JOUEURS]&lt;&gt;"",ROW(INDIRECT("1:"&amp;ROWS(TableauGALETTE_DES_ROIS[PRENOMS])))),ROWS($1:25))),"")</f>
        <v/>
      </c>
      <c r="P29" s="90"/>
      <c r="Q29" s="165">
        <v>5</v>
      </c>
      <c r="R29" s="47"/>
      <c r="S29" s="168"/>
      <c r="T29" s="161"/>
      <c r="U29" s="47"/>
      <c r="V29" s="90"/>
      <c r="W29" s="165">
        <v>2</v>
      </c>
      <c r="X29" s="47"/>
      <c r="Y29" s="168"/>
      <c r="Z29" s="161"/>
      <c r="AA29" s="47"/>
      <c r="AB29" s="90"/>
      <c r="AC29" s="165">
        <v>4</v>
      </c>
      <c r="AD29" s="47" t="s">
        <v>97</v>
      </c>
      <c r="AE29" s="168"/>
      <c r="AF29" s="161"/>
      <c r="AG29" s="47" t="s">
        <v>103</v>
      </c>
      <c r="AH29" s="90"/>
      <c r="AI29" s="165"/>
      <c r="AJ29" s="47"/>
      <c r="AK29" s="168"/>
      <c r="AL29" s="161"/>
      <c r="AM29" s="47"/>
      <c r="AN29" s="90"/>
      <c r="AO29" s="18" t="str">
        <f t="shared" ca="1" si="12"/>
        <v/>
      </c>
      <c r="AP29" s="48" t="str">
        <f t="shared" ca="1" si="13"/>
        <v/>
      </c>
      <c r="AQ29" s="49" t="str">
        <f t="shared" ca="1" si="14"/>
        <v/>
      </c>
      <c r="AR29" s="49" t="str">
        <f t="shared" ca="1" si="15"/>
        <v/>
      </c>
      <c r="AS29" s="50">
        <f t="shared" ca="1" si="16"/>
        <v>0</v>
      </c>
      <c r="AT29" s="49" t="str">
        <f t="shared" ca="1" si="17"/>
        <v/>
      </c>
      <c r="AU29" s="49" t="str">
        <f t="shared" ca="1" si="18"/>
        <v/>
      </c>
      <c r="AV29" s="50">
        <f t="shared" ca="1" si="19"/>
        <v>0</v>
      </c>
      <c r="AW29" s="49" t="str">
        <f t="shared" ca="1" si="20"/>
        <v/>
      </c>
      <c r="AX29" s="49" t="str">
        <f t="shared" ca="1" si="21"/>
        <v/>
      </c>
      <c r="AY29" s="50">
        <f t="shared" ca="1" si="22"/>
        <v>0</v>
      </c>
      <c r="AZ29" s="49" t="str">
        <f t="shared" ca="1" si="23"/>
        <v/>
      </c>
      <c r="BA29" s="49" t="str">
        <f t="shared" ca="1" si="24"/>
        <v/>
      </c>
      <c r="BB29" s="50">
        <f t="shared" ca="1" si="25"/>
        <v>0</v>
      </c>
      <c r="BC29" s="69">
        <f t="shared" ca="1" si="26"/>
        <v>0</v>
      </c>
      <c r="BD29" s="70">
        <f t="shared" ca="1" si="27"/>
        <v>0</v>
      </c>
      <c r="BE29" s="71">
        <f t="shared" ca="1" si="28"/>
        <v>0</v>
      </c>
      <c r="BF29" s="72">
        <f t="shared" ca="1" si="29"/>
        <v>0</v>
      </c>
      <c r="BG29" s="26"/>
      <c r="BH29" s="14" t="str">
        <f t="shared" ca="1" si="50"/>
        <v/>
      </c>
      <c r="BI29" s="55" t="str">
        <f t="shared" ca="1" si="30"/>
        <v/>
      </c>
      <c r="BJ29" s="14" t="str">
        <f t="shared" ca="1" si="31"/>
        <v/>
      </c>
      <c r="BK29" s="14" t="str">
        <f t="shared" ca="1" si="52"/>
        <v>1</v>
      </c>
      <c r="BL29" s="57">
        <f t="shared" ca="1" si="32"/>
        <v>0</v>
      </c>
      <c r="BM29" s="57">
        <f t="shared" ca="1" si="33"/>
        <v>0</v>
      </c>
      <c r="BN29" s="57">
        <f t="shared" ca="1" si="34"/>
        <v>0</v>
      </c>
      <c r="BO29" s="57">
        <f t="shared" ca="1" si="35"/>
        <v>0</v>
      </c>
      <c r="BP29" s="14" t="str">
        <f t="shared" ca="1" si="113"/>
        <v/>
      </c>
      <c r="BQ29" s="14" t="str">
        <f t="shared" ca="1" si="36"/>
        <v/>
      </c>
      <c r="BR29" s="14" t="str">
        <f t="shared" ca="1" si="37"/>
        <v/>
      </c>
      <c r="BS29" s="26"/>
      <c r="BT29" s="128">
        <v>7</v>
      </c>
      <c r="BU29" s="58" t="str">
        <f>IF(R23="","",R23)</f>
        <v/>
      </c>
      <c r="BV29" s="79" t="str">
        <f>IF(BU29="","",$S$23)</f>
        <v/>
      </c>
      <c r="BW29" s="79" t="str">
        <f>IF(BU29="","",$T$23)</f>
        <v/>
      </c>
      <c r="BX29" s="26"/>
      <c r="BY29" s="128">
        <v>7</v>
      </c>
      <c r="BZ29" s="58" t="str">
        <f>IF(X23="","",X23)</f>
        <v/>
      </c>
      <c r="CA29" s="79" t="str">
        <f>IF(BZ29="","",$Y$23)</f>
        <v/>
      </c>
      <c r="CB29" s="79" t="str">
        <f>IF(BZ29="","",$Z$23)</f>
        <v/>
      </c>
      <c r="CC29" s="26"/>
      <c r="CD29" s="128">
        <v>7</v>
      </c>
      <c r="CE29" s="58" t="str">
        <f>IF(AD23="","",AD23)</f>
        <v/>
      </c>
      <c r="CF29" s="96" t="str">
        <f>IF(CE29="","",$AE$23)</f>
        <v/>
      </c>
      <c r="CG29" s="96" t="str">
        <f>IF(CE29="","",$AF$23)</f>
        <v/>
      </c>
      <c r="CH29" s="26"/>
      <c r="CI29" s="128">
        <v>7</v>
      </c>
      <c r="CJ29" s="58" t="str">
        <f>IF(AJ23="","",AJ23)</f>
        <v/>
      </c>
      <c r="CK29" s="96" t="str">
        <f>IF(CJ29="","",$AK$23)</f>
        <v/>
      </c>
      <c r="CL29" s="96" t="str">
        <f>IF(CK29="","",$AL$23)</f>
        <v/>
      </c>
      <c r="CM29" s="26"/>
      <c r="CN29" s="26"/>
    </row>
    <row r="30" spans="1:92" ht="15.75" customHeight="1" x14ac:dyDescent="0.25">
      <c r="A30" s="87" t="str">
        <f t="shared" si="0"/>
        <v/>
      </c>
      <c r="B30" s="103"/>
      <c r="C30" s="103"/>
      <c r="D30" s="14"/>
      <c r="E30" s="14">
        <v>1</v>
      </c>
      <c r="F30" s="14">
        <v>0</v>
      </c>
      <c r="G30" s="88">
        <f t="shared" si="1"/>
        <v>17</v>
      </c>
      <c r="H30" s="105" t="s">
        <v>15</v>
      </c>
      <c r="I30" s="88" t="str">
        <f t="shared" si="2"/>
        <v>0,00€</v>
      </c>
      <c r="J30" s="89"/>
      <c r="K30" t="str">
        <f t="shared" si="11"/>
        <v/>
      </c>
      <c r="M30" s="90"/>
      <c r="N30" s="14" t="str">
        <f t="shared" ca="1" si="51"/>
        <v/>
      </c>
      <c r="O30" s="101" t="str">
        <f t="array" aca="1" ref="O30" ca="1">IFERROR(INDEX(TableauGALETTE_DES_ROIS[NOMS],SMALL(IF(TableauGALETTE_DES_ROIS[JOUEURS]&lt;&gt;"",ROW(INDIRECT("1:"&amp;ROWS(TableauGALETTE_DES_ROIS[NOMS])))),ROWS($1:26)))&amp;" "&amp;INDEX(TableauGALETTE_DES_ROIS[PRENOMS],SMALL(IF(TableauGALETTE_DES_ROIS[JOUEURS]&lt;&gt;"",ROW(INDIRECT("1:"&amp;ROWS(TableauGALETTE_DES_ROIS[PRENOMS])))),ROWS($1:26))),"")</f>
        <v/>
      </c>
      <c r="P30" s="90"/>
      <c r="Q30" s="166"/>
      <c r="R30" s="59"/>
      <c r="S30" s="169"/>
      <c r="T30" s="162"/>
      <c r="U30" s="59"/>
      <c r="V30" s="90"/>
      <c r="W30" s="166"/>
      <c r="X30" s="59"/>
      <c r="Y30" s="169"/>
      <c r="Z30" s="162"/>
      <c r="AA30" s="59"/>
      <c r="AB30" s="90"/>
      <c r="AC30" s="166"/>
      <c r="AD30" s="59" t="s">
        <v>95</v>
      </c>
      <c r="AE30" s="169"/>
      <c r="AF30" s="162"/>
      <c r="AG30" s="59" t="s">
        <v>96</v>
      </c>
      <c r="AH30" s="90"/>
      <c r="AI30" s="166"/>
      <c r="AJ30" s="59"/>
      <c r="AK30" s="169"/>
      <c r="AL30" s="162"/>
      <c r="AM30" s="59"/>
      <c r="AN30" s="90"/>
      <c r="AO30" s="18" t="str">
        <f t="shared" ca="1" si="12"/>
        <v/>
      </c>
      <c r="AP30" s="60" t="str">
        <f t="shared" ca="1" si="13"/>
        <v/>
      </c>
      <c r="AQ30" s="61" t="str">
        <f t="shared" ca="1" si="14"/>
        <v/>
      </c>
      <c r="AR30" s="61" t="str">
        <f t="shared" ca="1" si="15"/>
        <v/>
      </c>
      <c r="AS30" s="62">
        <f t="shared" ca="1" si="16"/>
        <v>0</v>
      </c>
      <c r="AT30" s="63" t="str">
        <f t="shared" ca="1" si="17"/>
        <v/>
      </c>
      <c r="AU30" s="63" t="str">
        <f t="shared" ca="1" si="18"/>
        <v/>
      </c>
      <c r="AV30" s="62">
        <f t="shared" ca="1" si="19"/>
        <v>0</v>
      </c>
      <c r="AW30" s="63" t="str">
        <f t="shared" ca="1" si="20"/>
        <v/>
      </c>
      <c r="AX30" s="63" t="str">
        <f t="shared" ca="1" si="21"/>
        <v/>
      </c>
      <c r="AY30" s="62">
        <f t="shared" ca="1" si="22"/>
        <v>0</v>
      </c>
      <c r="AZ30" s="63" t="str">
        <f t="shared" ca="1" si="23"/>
        <v/>
      </c>
      <c r="BA30" s="63" t="str">
        <f t="shared" ca="1" si="24"/>
        <v/>
      </c>
      <c r="BB30" s="62">
        <f t="shared" ca="1" si="25"/>
        <v>0</v>
      </c>
      <c r="BC30" s="75">
        <f t="shared" ca="1" si="26"/>
        <v>0</v>
      </c>
      <c r="BD30" s="76">
        <f t="shared" ca="1" si="27"/>
        <v>0</v>
      </c>
      <c r="BE30" s="77">
        <f t="shared" ca="1" si="28"/>
        <v>0</v>
      </c>
      <c r="BF30" s="78">
        <f t="shared" ca="1" si="29"/>
        <v>0</v>
      </c>
      <c r="BG30" s="26"/>
      <c r="BH30" s="14" t="str">
        <f t="shared" ca="1" si="50"/>
        <v/>
      </c>
      <c r="BI30" s="55" t="str">
        <f t="shared" ca="1" si="30"/>
        <v/>
      </c>
      <c r="BJ30" s="14" t="str">
        <f t="shared" ca="1" si="31"/>
        <v/>
      </c>
      <c r="BK30" s="14" t="str">
        <f t="shared" ca="1" si="52"/>
        <v>1</v>
      </c>
      <c r="BL30" s="57">
        <f t="shared" ca="1" si="32"/>
        <v>0</v>
      </c>
      <c r="BM30" s="57">
        <f t="shared" ca="1" si="33"/>
        <v>0</v>
      </c>
      <c r="BN30" s="57">
        <f t="shared" ca="1" si="34"/>
        <v>0</v>
      </c>
      <c r="BO30" s="57">
        <f t="shared" ca="1" si="35"/>
        <v>0</v>
      </c>
      <c r="BP30" s="14" t="str">
        <f t="shared" ca="1" si="113"/>
        <v/>
      </c>
      <c r="BQ30" s="14" t="str">
        <f t="shared" ca="1" si="36"/>
        <v/>
      </c>
      <c r="BR30" s="14" t="str">
        <f t="shared" ca="1" si="37"/>
        <v/>
      </c>
      <c r="BS30" s="26"/>
      <c r="BT30" s="129"/>
      <c r="BU30" s="68" t="str">
        <f t="shared" ref="BU30:BU32" si="126">IF(R24="","",R24)</f>
        <v/>
      </c>
      <c r="BV30" s="80" t="str">
        <f t="shared" ref="BV30:BV32" si="127">IF(BU30="","",$S$23)</f>
        <v/>
      </c>
      <c r="BW30" s="80" t="str">
        <f t="shared" ref="BW30:BW32" si="128">IF(BU30="","",$T$23)</f>
        <v/>
      </c>
      <c r="BX30" s="26"/>
      <c r="BY30" s="129"/>
      <c r="BZ30" s="68" t="str">
        <f t="shared" ref="BZ30:BZ32" si="129">IF(X24="","",X24)</f>
        <v/>
      </c>
      <c r="CA30" s="80" t="str">
        <f t="shared" ref="CA30:CA32" si="130">IF(BZ30="","",$Y$23)</f>
        <v/>
      </c>
      <c r="CB30" s="80" t="str">
        <f t="shared" ref="CB30:CB32" si="131">IF(BZ30="","",$Z$23)</f>
        <v/>
      </c>
      <c r="CC30" s="26"/>
      <c r="CD30" s="129"/>
      <c r="CE30" s="68" t="str">
        <f t="shared" ref="CE30:CE32" si="132">IF(AD24="","",AD24)</f>
        <v/>
      </c>
      <c r="CF30" s="97" t="str">
        <f t="shared" ref="CF30:CF32" si="133">IF(CE30="","",$AE$23)</f>
        <v/>
      </c>
      <c r="CG30" s="97" t="str">
        <f t="shared" ref="CG30:CG32" si="134">IF(CE30="","",$AF$23)</f>
        <v/>
      </c>
      <c r="CH30" s="26"/>
      <c r="CI30" s="129"/>
      <c r="CJ30" s="68" t="str">
        <f t="shared" ref="CJ30:CJ32" si="135">IF(AJ24="","",AJ24)</f>
        <v/>
      </c>
      <c r="CK30" s="97" t="str">
        <f t="shared" ref="CK30:CK32" si="136">IF(CJ30="","",$AK$23)</f>
        <v/>
      </c>
      <c r="CL30" s="97" t="str">
        <f t="shared" ref="CL30:CL32" si="137">IF(CK30="","",$AL$23)</f>
        <v/>
      </c>
      <c r="CM30" s="26"/>
      <c r="CN30" s="26"/>
    </row>
    <row r="31" spans="1:92" ht="15" customHeight="1" x14ac:dyDescent="0.25">
      <c r="A31" s="87" t="str">
        <f t="shared" si="0"/>
        <v/>
      </c>
      <c r="B31" s="103"/>
      <c r="C31" s="103"/>
      <c r="D31" s="14"/>
      <c r="E31" s="14"/>
      <c r="F31" s="14">
        <v>0</v>
      </c>
      <c r="G31" s="88">
        <f t="shared" si="1"/>
        <v>0</v>
      </c>
      <c r="H31" s="105" t="s">
        <v>16</v>
      </c>
      <c r="I31" s="88" t="str">
        <f t="shared" si="2"/>
        <v>0,00€</v>
      </c>
      <c r="J31" s="89"/>
      <c r="M31" s="90"/>
      <c r="N31" s="14" t="str">
        <f t="shared" ca="1" si="51"/>
        <v/>
      </c>
      <c r="O31" s="101" t="str">
        <f t="array" aca="1" ref="O31" ca="1">IFERROR(INDEX(TableauGALETTE_DES_ROIS[NOMS],SMALL(IF(TableauGALETTE_DES_ROIS[JOUEURS]&lt;&gt;"",ROW(INDIRECT("1:"&amp;ROWS(TableauGALETTE_DES_ROIS[NOMS])))),ROWS($1:27)))&amp;" "&amp;INDEX(TableauGALETTE_DES_ROIS[PRENOMS],SMALL(IF(TableauGALETTE_DES_ROIS[JOUEURS]&lt;&gt;"",ROW(INDIRECT("1:"&amp;ROWS(TableauGALETTE_DES_ROIS[PRENOMS])))),ROWS($1:27))),"")</f>
        <v/>
      </c>
      <c r="P31" s="90"/>
      <c r="Q31" s="166"/>
      <c r="R31" s="59"/>
      <c r="S31" s="169"/>
      <c r="T31" s="162"/>
      <c r="U31" s="59"/>
      <c r="V31" s="90"/>
      <c r="W31" s="166"/>
      <c r="X31" s="59"/>
      <c r="Y31" s="169"/>
      <c r="Z31" s="162"/>
      <c r="AA31" s="59"/>
      <c r="AB31" s="90"/>
      <c r="AC31" s="166"/>
      <c r="AD31" s="59"/>
      <c r="AE31" s="169"/>
      <c r="AF31" s="162"/>
      <c r="AG31" s="59"/>
      <c r="AH31" s="90"/>
      <c r="AI31" s="166"/>
      <c r="AJ31" s="59"/>
      <c r="AK31" s="169"/>
      <c r="AL31" s="162"/>
      <c r="AM31" s="59"/>
      <c r="AN31" s="90"/>
      <c r="AO31" s="18" t="str">
        <f t="shared" ca="1" si="12"/>
        <v/>
      </c>
      <c r="AP31" s="48" t="str">
        <f t="shared" ca="1" si="13"/>
        <v/>
      </c>
      <c r="AQ31" s="49" t="str">
        <f t="shared" ca="1" si="14"/>
        <v/>
      </c>
      <c r="AR31" s="49" t="str">
        <f t="shared" ref="AR31" ca="1" si="138">IFERROR(VLOOKUP(AP31,$BU$5:$BW$44,3,FALSE),"")</f>
        <v/>
      </c>
      <c r="AS31" s="50">
        <f t="shared" ref="AS31" ca="1" si="139">IF(AND(AQ31&gt;AR31),1,0)</f>
        <v>0</v>
      </c>
      <c r="AT31" s="49" t="str">
        <f t="shared" ref="AT31" ca="1" si="140">IFERROR(VLOOKUP(AP31,$BZ$5:$CB$44,2,FALSE),"")</f>
        <v/>
      </c>
      <c r="AU31" s="49" t="str">
        <f t="shared" ref="AU31" ca="1" si="141">IFERROR(VLOOKUP(AP31,$BZ$5:$CB$44,3,FALSE),"")</f>
        <v/>
      </c>
      <c r="AV31" s="50">
        <f t="shared" ref="AV31" ca="1" si="142">IF(AND(AT31&gt;AU31),1,0)</f>
        <v>0</v>
      </c>
      <c r="AW31" s="49" t="str">
        <f t="shared" ref="AW31" ca="1" si="143">IFERROR(VLOOKUP(AP31,$CE$5:$CG$44,2,FALSE),"")</f>
        <v/>
      </c>
      <c r="AX31" s="49" t="str">
        <f t="shared" ref="AX31" ca="1" si="144">IFERROR(VLOOKUP(AP31,$CE$5:$CG$44,3,FALSE),"")</f>
        <v/>
      </c>
      <c r="AY31" s="50">
        <f t="shared" ref="AY31" ca="1" si="145">IF(AND(AW31&gt;AX31),1,0)</f>
        <v>0</v>
      </c>
      <c r="AZ31" s="49" t="str">
        <f t="shared" ref="AZ31" ca="1" si="146">IFERROR(VLOOKUP(AP31,$CJ$5:$CL$44,2,FALSE),"")</f>
        <v/>
      </c>
      <c r="BA31" s="49" t="str">
        <f t="shared" ref="BA31" ca="1" si="147">IFERROR(VLOOKUP(AP31,$CJ$5:$CL$44,3,FALSE),"")</f>
        <v/>
      </c>
      <c r="BB31" s="50">
        <f t="shared" ref="BB31" ca="1" si="148">IF(AND(AZ31&gt;BA31),1,0)</f>
        <v>0</v>
      </c>
      <c r="BC31" s="69">
        <f t="shared" ref="BC31" ca="1" si="149">SUM(AQ31,AT31,AW31,AZ31)</f>
        <v>0</v>
      </c>
      <c r="BD31" s="70">
        <f t="shared" ref="BD31" ca="1" si="150">SUM(AR31,AU31,AX31,BA31)</f>
        <v>0</v>
      </c>
      <c r="BE31" s="71">
        <f t="shared" ref="BE31" ca="1" si="151">SUM(AS31,AV31,AY31,BB31)</f>
        <v>0</v>
      </c>
      <c r="BF31" s="72">
        <f t="shared" ref="BF31" ca="1" si="152">SUM(BC31-BD31)</f>
        <v>0</v>
      </c>
      <c r="BG31" s="26"/>
      <c r="BH31" s="14" t="str">
        <f t="shared" ca="1" si="50"/>
        <v/>
      </c>
      <c r="BI31" s="55" t="str">
        <f t="shared" ca="1" si="30"/>
        <v/>
      </c>
      <c r="BJ31" s="14" t="str">
        <f t="shared" ca="1" si="31"/>
        <v/>
      </c>
      <c r="BK31" s="14" t="str">
        <f t="shared" ca="1" si="52"/>
        <v>1</v>
      </c>
      <c r="BL31" s="57">
        <f t="shared" ca="1" si="32"/>
        <v>0</v>
      </c>
      <c r="BM31" s="57">
        <f t="shared" ca="1" si="33"/>
        <v>0</v>
      </c>
      <c r="BN31" s="57">
        <f t="shared" ca="1" si="34"/>
        <v>0</v>
      </c>
      <c r="BO31" s="57">
        <f t="shared" ca="1" si="35"/>
        <v>0</v>
      </c>
      <c r="BP31" s="14" t="str">
        <f t="shared" ca="1" si="113"/>
        <v/>
      </c>
      <c r="BQ31" s="14" t="str">
        <f t="shared" ca="1" si="36"/>
        <v/>
      </c>
      <c r="BR31" s="14" t="str">
        <f t="shared" ca="1" si="37"/>
        <v/>
      </c>
      <c r="BS31" s="26"/>
      <c r="BT31" s="129"/>
      <c r="BU31" s="68" t="str">
        <f t="shared" si="126"/>
        <v/>
      </c>
      <c r="BV31" s="80" t="str">
        <f t="shared" si="127"/>
        <v/>
      </c>
      <c r="BW31" s="80" t="str">
        <f t="shared" si="128"/>
        <v/>
      </c>
      <c r="BX31" s="26"/>
      <c r="BY31" s="129"/>
      <c r="BZ31" s="68" t="str">
        <f t="shared" si="129"/>
        <v/>
      </c>
      <c r="CA31" s="80" t="str">
        <f t="shared" si="130"/>
        <v/>
      </c>
      <c r="CB31" s="80" t="str">
        <f t="shared" si="131"/>
        <v/>
      </c>
      <c r="CC31" s="26"/>
      <c r="CD31" s="129"/>
      <c r="CE31" s="68" t="str">
        <f t="shared" si="132"/>
        <v/>
      </c>
      <c r="CF31" s="97" t="str">
        <f t="shared" si="133"/>
        <v/>
      </c>
      <c r="CG31" s="97" t="str">
        <f t="shared" si="134"/>
        <v/>
      </c>
      <c r="CH31" s="26"/>
      <c r="CI31" s="129"/>
      <c r="CJ31" s="68" t="str">
        <f t="shared" si="135"/>
        <v/>
      </c>
      <c r="CK31" s="97" t="str">
        <f t="shared" si="136"/>
        <v/>
      </c>
      <c r="CL31" s="97" t="str">
        <f t="shared" si="137"/>
        <v/>
      </c>
      <c r="CM31" s="26"/>
      <c r="CN31" s="26"/>
    </row>
    <row r="32" spans="1:92" ht="15" customHeight="1" thickBot="1" x14ac:dyDescent="0.3">
      <c r="A32" s="26"/>
      <c r="B32" s="26"/>
      <c r="C32" s="26"/>
      <c r="D32" s="26"/>
      <c r="E32" s="26"/>
      <c r="F32" s="26"/>
      <c r="G32" s="26"/>
      <c r="H32" s="26"/>
      <c r="I32" s="26"/>
      <c r="J32" s="26"/>
      <c r="K32" s="26"/>
      <c r="L32" s="26"/>
      <c r="M32" s="26"/>
      <c r="N32" s="29"/>
      <c r="O32" s="26"/>
      <c r="P32" s="90"/>
      <c r="Q32" s="167"/>
      <c r="R32" s="73"/>
      <c r="S32" s="170"/>
      <c r="T32" s="163"/>
      <c r="U32" s="73"/>
      <c r="V32" s="90"/>
      <c r="W32" s="167"/>
      <c r="X32" s="73"/>
      <c r="Y32" s="170"/>
      <c r="Z32" s="163"/>
      <c r="AA32" s="73"/>
      <c r="AB32" s="90"/>
      <c r="AC32" s="167"/>
      <c r="AD32" s="73"/>
      <c r="AE32" s="170"/>
      <c r="AF32" s="163"/>
      <c r="AG32" s="73"/>
      <c r="AH32" s="90"/>
      <c r="AI32" s="167"/>
      <c r="AJ32" s="73"/>
      <c r="AK32" s="170"/>
      <c r="AL32" s="163"/>
      <c r="AM32" s="73"/>
      <c r="AN32" s="90"/>
      <c r="AO32" s="18" t="str">
        <f t="shared" si="12"/>
        <v/>
      </c>
      <c r="AP32" s="60" t="str">
        <f t="shared" si="13"/>
        <v/>
      </c>
      <c r="AQ32" s="61" t="str">
        <f t="shared" si="14"/>
        <v/>
      </c>
      <c r="AR32" s="61" t="str">
        <f t="shared" si="15"/>
        <v/>
      </c>
      <c r="AS32" s="62">
        <f t="shared" si="16"/>
        <v>0</v>
      </c>
      <c r="AT32" s="63" t="str">
        <f t="shared" si="17"/>
        <v/>
      </c>
      <c r="AU32" s="63" t="str">
        <f t="shared" si="18"/>
        <v/>
      </c>
      <c r="AV32" s="62">
        <f t="shared" si="19"/>
        <v>0</v>
      </c>
      <c r="AW32" s="63" t="str">
        <f t="shared" si="20"/>
        <v/>
      </c>
      <c r="AX32" s="63" t="str">
        <f t="shared" si="21"/>
        <v/>
      </c>
      <c r="AY32" s="62">
        <f t="shared" si="22"/>
        <v>0</v>
      </c>
      <c r="AZ32" s="63" t="str">
        <f t="shared" si="23"/>
        <v/>
      </c>
      <c r="BA32" s="63" t="str">
        <f t="shared" si="24"/>
        <v/>
      </c>
      <c r="BB32" s="62">
        <f t="shared" si="25"/>
        <v>0</v>
      </c>
      <c r="BC32" s="75">
        <f t="shared" si="26"/>
        <v>0</v>
      </c>
      <c r="BD32" s="76">
        <f t="shared" si="27"/>
        <v>0</v>
      </c>
      <c r="BE32" s="77">
        <f t="shared" si="28"/>
        <v>0</v>
      </c>
      <c r="BF32" s="78">
        <f t="shared" si="29"/>
        <v>0</v>
      </c>
      <c r="BG32" s="26"/>
      <c r="BH32" s="14" t="str">
        <f t="shared" si="50"/>
        <v/>
      </c>
      <c r="BI32" s="55" t="str">
        <f t="shared" si="30"/>
        <v/>
      </c>
      <c r="BJ32" s="14" t="str">
        <f t="shared" si="31"/>
        <v/>
      </c>
      <c r="BK32" s="14" t="str">
        <f t="shared" si="52"/>
        <v>0</v>
      </c>
      <c r="BL32" s="57">
        <f t="shared" ca="1" si="32"/>
        <v>0</v>
      </c>
      <c r="BM32" s="57">
        <f t="shared" ca="1" si="33"/>
        <v>0</v>
      </c>
      <c r="BN32" s="57">
        <f t="shared" ca="1" si="34"/>
        <v>0</v>
      </c>
      <c r="BO32" s="57">
        <f t="shared" ca="1" si="35"/>
        <v>0</v>
      </c>
      <c r="BP32" s="14" t="str">
        <f t="shared" si="113"/>
        <v/>
      </c>
      <c r="BQ32" s="14" t="str">
        <f t="shared" si="36"/>
        <v/>
      </c>
      <c r="BR32" s="14" t="str">
        <f t="shared" si="37"/>
        <v/>
      </c>
      <c r="BS32" s="26"/>
      <c r="BT32" s="130"/>
      <c r="BU32" s="74" t="str">
        <f t="shared" si="126"/>
        <v/>
      </c>
      <c r="BV32" s="81" t="str">
        <f t="shared" si="127"/>
        <v/>
      </c>
      <c r="BW32" s="81" t="str">
        <f t="shared" si="128"/>
        <v/>
      </c>
      <c r="BX32" s="26"/>
      <c r="BY32" s="130"/>
      <c r="BZ32" s="74" t="str">
        <f t="shared" si="129"/>
        <v/>
      </c>
      <c r="CA32" s="81" t="str">
        <f t="shared" si="130"/>
        <v/>
      </c>
      <c r="CB32" s="81" t="str">
        <f t="shared" si="131"/>
        <v/>
      </c>
      <c r="CC32" s="26"/>
      <c r="CD32" s="130"/>
      <c r="CE32" s="74" t="str">
        <f t="shared" si="132"/>
        <v/>
      </c>
      <c r="CF32" s="98" t="str">
        <f t="shared" si="133"/>
        <v/>
      </c>
      <c r="CG32" s="98" t="str">
        <f t="shared" si="134"/>
        <v/>
      </c>
      <c r="CH32" s="26"/>
      <c r="CI32" s="130"/>
      <c r="CJ32" s="74" t="str">
        <f t="shared" si="135"/>
        <v/>
      </c>
      <c r="CK32" s="98" t="str">
        <f t="shared" si="136"/>
        <v/>
      </c>
      <c r="CL32" s="98" t="str">
        <f t="shared" si="137"/>
        <v/>
      </c>
      <c r="CM32" s="26"/>
      <c r="CN32" s="26"/>
    </row>
    <row r="33" spans="1:92" ht="15.75" customHeight="1" thickTop="1" x14ac:dyDescent="0.25">
      <c r="A33" s="26"/>
      <c r="B33" s="26"/>
      <c r="C33" s="26"/>
      <c r="D33" s="26"/>
      <c r="E33" s="26"/>
      <c r="F33" s="26"/>
      <c r="G33" s="26"/>
      <c r="H33" s="26"/>
      <c r="I33" s="26"/>
      <c r="J33" s="26"/>
      <c r="K33" s="26"/>
      <c r="L33" s="26"/>
      <c r="M33" s="26"/>
      <c r="N33" s="29"/>
      <c r="O33" s="26"/>
      <c r="P33" s="26"/>
      <c r="Q33" s="26"/>
      <c r="R33" s="26"/>
      <c r="S33" s="26"/>
      <c r="T33" s="26"/>
      <c r="U33" s="26"/>
      <c r="V33" s="26"/>
      <c r="W33" s="26"/>
      <c r="X33" s="26"/>
      <c r="Y33" s="26"/>
      <c r="Z33" s="26"/>
      <c r="AA33" s="26"/>
      <c r="AB33" s="26"/>
      <c r="AC33" s="26"/>
      <c r="AD33" s="26"/>
      <c r="AE33" s="26"/>
      <c r="AF33" s="26"/>
      <c r="AG33" s="26"/>
      <c r="AH33" s="26"/>
      <c r="AI33" s="26"/>
      <c r="AJ33" s="26"/>
      <c r="AK33" s="26"/>
      <c r="AL33" s="26"/>
      <c r="AM33" s="26"/>
      <c r="AN33" s="26"/>
      <c r="AO33" s="18" t="str">
        <f t="shared" si="12"/>
        <v/>
      </c>
      <c r="AP33" s="48" t="str">
        <f t="shared" si="13"/>
        <v/>
      </c>
      <c r="AQ33" s="49" t="str">
        <f t="shared" si="14"/>
        <v/>
      </c>
      <c r="AR33" s="49" t="str">
        <f t="shared" si="15"/>
        <v/>
      </c>
      <c r="AS33" s="50">
        <f t="shared" si="16"/>
        <v>0</v>
      </c>
      <c r="AT33" s="49" t="str">
        <f t="shared" si="17"/>
        <v/>
      </c>
      <c r="AU33" s="49" t="str">
        <f t="shared" si="18"/>
        <v/>
      </c>
      <c r="AV33" s="50">
        <f t="shared" si="19"/>
        <v>0</v>
      </c>
      <c r="AW33" s="49" t="str">
        <f t="shared" si="20"/>
        <v/>
      </c>
      <c r="AX33" s="49" t="str">
        <f t="shared" si="21"/>
        <v/>
      </c>
      <c r="AY33" s="50">
        <f t="shared" si="22"/>
        <v>0</v>
      </c>
      <c r="AZ33" s="49" t="str">
        <f t="shared" si="23"/>
        <v/>
      </c>
      <c r="BA33" s="49" t="str">
        <f t="shared" si="24"/>
        <v/>
      </c>
      <c r="BB33" s="50">
        <f t="shared" si="25"/>
        <v>0</v>
      </c>
      <c r="BC33" s="69">
        <f t="shared" si="26"/>
        <v>0</v>
      </c>
      <c r="BD33" s="70">
        <f t="shared" si="27"/>
        <v>0</v>
      </c>
      <c r="BE33" s="71">
        <f t="shared" si="28"/>
        <v>0</v>
      </c>
      <c r="BF33" s="72">
        <f t="shared" si="29"/>
        <v>0</v>
      </c>
      <c r="BG33" s="26"/>
      <c r="BH33" s="14" t="str">
        <f t="shared" si="50"/>
        <v/>
      </c>
      <c r="BI33" s="55" t="str">
        <f t="shared" si="30"/>
        <v/>
      </c>
      <c r="BJ33" s="14" t="str">
        <f t="shared" si="31"/>
        <v/>
      </c>
      <c r="BK33" s="14" t="str">
        <f t="shared" si="52"/>
        <v>0</v>
      </c>
      <c r="BL33" s="57">
        <f t="shared" ca="1" si="32"/>
        <v>0</v>
      </c>
      <c r="BM33" s="57">
        <f t="shared" ca="1" si="33"/>
        <v>0</v>
      </c>
      <c r="BN33" s="57">
        <f t="shared" ca="1" si="34"/>
        <v>0</v>
      </c>
      <c r="BO33" s="57">
        <f t="shared" ca="1" si="35"/>
        <v>0</v>
      </c>
      <c r="BP33" s="14" t="str">
        <f t="shared" si="113"/>
        <v/>
      </c>
      <c r="BQ33" s="14" t="str">
        <f t="shared" si="36"/>
        <v/>
      </c>
      <c r="BR33" s="14" t="str">
        <f t="shared" si="37"/>
        <v/>
      </c>
      <c r="BS33" s="26"/>
      <c r="BT33" s="128">
        <v>8</v>
      </c>
      <c r="BU33" s="58" t="str">
        <f>IF(U23="","",U23)</f>
        <v/>
      </c>
      <c r="BV33" s="79" t="str">
        <f>IF(BU33="","",$T$23)</f>
        <v/>
      </c>
      <c r="BW33" s="79" t="str">
        <f>IF(BU33="","",$S$23)</f>
        <v/>
      </c>
      <c r="BX33" s="26"/>
      <c r="BY33" s="128">
        <v>8</v>
      </c>
      <c r="BZ33" s="58" t="str">
        <f>IF(AA23="","",AA23)</f>
        <v/>
      </c>
      <c r="CA33" s="79" t="str">
        <f>IF(BZ33="","",$Z$23)</f>
        <v/>
      </c>
      <c r="CB33" s="79" t="str">
        <f>IF(BZ33="","",$Y$23)</f>
        <v/>
      </c>
      <c r="CC33" s="26"/>
      <c r="CD33" s="128">
        <v>8</v>
      </c>
      <c r="CE33" s="58" t="str">
        <f>IF(AG23="","",AG23)</f>
        <v/>
      </c>
      <c r="CF33" s="96" t="str">
        <f>IF(CE33="","",$AE$23)</f>
        <v/>
      </c>
      <c r="CG33" s="96" t="str">
        <f>IF(CE33="","",$AF$23)</f>
        <v/>
      </c>
      <c r="CH33" s="26"/>
      <c r="CI33" s="128">
        <v>8</v>
      </c>
      <c r="CJ33" s="58" t="str">
        <f>IF(AM23="","",AM23)</f>
        <v/>
      </c>
      <c r="CK33" s="96" t="str">
        <f>IF(CJ33="","",$AL$23)</f>
        <v/>
      </c>
      <c r="CL33" s="96" t="str">
        <f>IF(CK33="","",$AK$23)</f>
        <v/>
      </c>
      <c r="CM33" s="26"/>
      <c r="CN33" s="26"/>
    </row>
    <row r="34" spans="1:92" x14ac:dyDescent="0.25">
      <c r="A34" s="26"/>
      <c r="B34" s="26"/>
      <c r="C34" s="26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9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26"/>
      <c r="AB34" s="26"/>
      <c r="AC34" s="26"/>
      <c r="AD34" s="26"/>
      <c r="AE34" s="26"/>
      <c r="AF34" s="26"/>
      <c r="AG34" s="26"/>
      <c r="AH34" s="26"/>
      <c r="AI34" s="26"/>
      <c r="AJ34" s="26"/>
      <c r="AK34" s="26"/>
      <c r="AL34" s="26"/>
      <c r="AM34" s="26"/>
      <c r="AN34" s="26"/>
      <c r="AO34" s="18" t="str">
        <f t="shared" si="12"/>
        <v/>
      </c>
      <c r="AP34" s="60" t="str">
        <f t="shared" si="13"/>
        <v/>
      </c>
      <c r="AQ34" s="61" t="str">
        <f t="shared" si="14"/>
        <v/>
      </c>
      <c r="AR34" s="61" t="str">
        <f t="shared" si="15"/>
        <v/>
      </c>
      <c r="AS34" s="62">
        <f t="shared" si="16"/>
        <v>0</v>
      </c>
      <c r="AT34" s="63" t="str">
        <f t="shared" si="17"/>
        <v/>
      </c>
      <c r="AU34" s="63" t="str">
        <f t="shared" si="18"/>
        <v/>
      </c>
      <c r="AV34" s="62">
        <f t="shared" si="19"/>
        <v>0</v>
      </c>
      <c r="AW34" s="63" t="str">
        <f t="shared" si="20"/>
        <v/>
      </c>
      <c r="AX34" s="63" t="str">
        <f t="shared" si="21"/>
        <v/>
      </c>
      <c r="AY34" s="62">
        <f t="shared" si="22"/>
        <v>0</v>
      </c>
      <c r="AZ34" s="63" t="str">
        <f t="shared" si="23"/>
        <v/>
      </c>
      <c r="BA34" s="63" t="str">
        <f t="shared" si="24"/>
        <v/>
      </c>
      <c r="BB34" s="62">
        <f t="shared" si="25"/>
        <v>0</v>
      </c>
      <c r="BC34" s="75">
        <f t="shared" si="26"/>
        <v>0</v>
      </c>
      <c r="BD34" s="76">
        <f t="shared" si="27"/>
        <v>0</v>
      </c>
      <c r="BE34" s="77">
        <f t="shared" si="28"/>
        <v>0</v>
      </c>
      <c r="BF34" s="78">
        <f t="shared" si="29"/>
        <v>0</v>
      </c>
      <c r="BG34" s="26"/>
      <c r="BH34" s="14" t="str">
        <f t="shared" si="50"/>
        <v/>
      </c>
      <c r="BI34" s="55" t="str">
        <f t="shared" si="30"/>
        <v/>
      </c>
      <c r="BJ34" s="14" t="str">
        <f t="shared" si="31"/>
        <v/>
      </c>
      <c r="BK34" s="14" t="str">
        <f t="shared" si="52"/>
        <v>0</v>
      </c>
      <c r="BL34" s="57">
        <f t="shared" ca="1" si="32"/>
        <v>0</v>
      </c>
      <c r="BM34" s="57">
        <f t="shared" ca="1" si="33"/>
        <v>0</v>
      </c>
      <c r="BN34" s="57">
        <f t="shared" ca="1" si="34"/>
        <v>0</v>
      </c>
      <c r="BO34" s="57">
        <f t="shared" ca="1" si="35"/>
        <v>0</v>
      </c>
      <c r="BP34" s="14" t="str">
        <f t="shared" si="113"/>
        <v/>
      </c>
      <c r="BQ34" s="14" t="str">
        <f t="shared" si="36"/>
        <v/>
      </c>
      <c r="BR34" s="14" t="str">
        <f t="shared" si="37"/>
        <v/>
      </c>
      <c r="BS34" s="26"/>
      <c r="BT34" s="129"/>
      <c r="BU34" s="68" t="str">
        <f t="shared" ref="BU34:BU36" si="153">IF(U24="","",U24)</f>
        <v/>
      </c>
      <c r="BV34" s="80" t="str">
        <f t="shared" ref="BV34:BV36" si="154">IF(BU34="","",$T$23)</f>
        <v/>
      </c>
      <c r="BW34" s="80" t="str">
        <f t="shared" ref="BW34:BW36" si="155">IF(BU34="","",$S$23)</f>
        <v/>
      </c>
      <c r="BX34" s="26"/>
      <c r="BY34" s="129"/>
      <c r="BZ34" s="68" t="str">
        <f t="shared" ref="BZ34:BZ36" si="156">IF(AA24="","",AA24)</f>
        <v/>
      </c>
      <c r="CA34" s="80" t="str">
        <f t="shared" ref="CA34:CA36" si="157">IF(BZ34="","",$Z$23)</f>
        <v/>
      </c>
      <c r="CB34" s="80" t="str">
        <f t="shared" ref="CB34:CB36" si="158">IF(BZ34="","",$Y$23)</f>
        <v/>
      </c>
      <c r="CC34" s="26"/>
      <c r="CD34" s="129"/>
      <c r="CE34" s="68" t="str">
        <f t="shared" ref="CE34:CE36" si="159">IF(AG24="","",AG24)</f>
        <v/>
      </c>
      <c r="CF34" s="97" t="str">
        <f t="shared" ref="CF34:CF36" si="160">IF(CE34="","",$AE$23)</f>
        <v/>
      </c>
      <c r="CG34" s="97" t="str">
        <f t="shared" ref="CG34:CG36" si="161">IF(CE34="","",$AF$23)</f>
        <v/>
      </c>
      <c r="CH34" s="26"/>
      <c r="CI34" s="129"/>
      <c r="CJ34" s="68" t="str">
        <f t="shared" ref="CJ34:CJ36" si="162">IF(AM24="","",AM24)</f>
        <v/>
      </c>
      <c r="CK34" s="97" t="str">
        <f t="shared" ref="CK34:CK36" si="163">IF(CJ34="","",$AL$23)</f>
        <v/>
      </c>
      <c r="CL34" s="97" t="str">
        <f t="shared" ref="CL34:CL36" si="164">IF(CK34="","",$AK$23)</f>
        <v/>
      </c>
      <c r="CM34" s="26"/>
      <c r="CN34" s="26"/>
    </row>
    <row r="35" spans="1:92" x14ac:dyDescent="0.25">
      <c r="A35" s="26"/>
      <c r="B35" s="26"/>
      <c r="C35" s="26"/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9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26"/>
      <c r="AB35" s="26"/>
      <c r="AC35" s="26"/>
      <c r="AD35" s="26"/>
      <c r="AE35" s="26"/>
      <c r="AF35" s="26"/>
      <c r="AG35" s="26"/>
      <c r="AH35" s="26"/>
      <c r="AI35" s="26"/>
      <c r="AJ35" s="26"/>
      <c r="AK35" s="26"/>
      <c r="AL35" s="26"/>
      <c r="AM35" s="26"/>
      <c r="AN35" s="26"/>
      <c r="AO35" s="18" t="str">
        <f t="shared" si="12"/>
        <v/>
      </c>
      <c r="AP35" s="48" t="str">
        <f t="shared" si="13"/>
        <v/>
      </c>
      <c r="AQ35" s="49" t="str">
        <f t="shared" si="14"/>
        <v/>
      </c>
      <c r="AR35" s="49" t="str">
        <f t="shared" si="15"/>
        <v/>
      </c>
      <c r="AS35" s="50">
        <f t="shared" si="16"/>
        <v>0</v>
      </c>
      <c r="AT35" s="49" t="str">
        <f t="shared" si="17"/>
        <v/>
      </c>
      <c r="AU35" s="49" t="str">
        <f t="shared" si="18"/>
        <v/>
      </c>
      <c r="AV35" s="50">
        <f t="shared" si="19"/>
        <v>0</v>
      </c>
      <c r="AW35" s="49" t="str">
        <f t="shared" si="20"/>
        <v/>
      </c>
      <c r="AX35" s="49" t="str">
        <f t="shared" si="21"/>
        <v/>
      </c>
      <c r="AY35" s="50">
        <f t="shared" si="22"/>
        <v>0</v>
      </c>
      <c r="AZ35" s="49" t="str">
        <f t="shared" si="23"/>
        <v/>
      </c>
      <c r="BA35" s="49" t="str">
        <f t="shared" si="24"/>
        <v/>
      </c>
      <c r="BB35" s="50">
        <f t="shared" si="25"/>
        <v>0</v>
      </c>
      <c r="BC35" s="69">
        <f t="shared" si="26"/>
        <v>0</v>
      </c>
      <c r="BD35" s="70">
        <f t="shared" si="27"/>
        <v>0</v>
      </c>
      <c r="BE35" s="71">
        <f t="shared" si="28"/>
        <v>0</v>
      </c>
      <c r="BF35" s="72">
        <f t="shared" si="29"/>
        <v>0</v>
      </c>
      <c r="BG35" s="26"/>
      <c r="BH35" s="14" t="str">
        <f t="shared" si="50"/>
        <v/>
      </c>
      <c r="BI35" s="55" t="str">
        <f t="shared" si="30"/>
        <v/>
      </c>
      <c r="BJ35" s="14" t="str">
        <f t="shared" si="31"/>
        <v/>
      </c>
      <c r="BK35" s="14" t="str">
        <f t="shared" si="52"/>
        <v>0</v>
      </c>
      <c r="BL35" s="57">
        <f t="shared" ca="1" si="32"/>
        <v>0</v>
      </c>
      <c r="BM35" s="57">
        <f t="shared" ca="1" si="33"/>
        <v>0</v>
      </c>
      <c r="BN35" s="57">
        <f t="shared" ca="1" si="34"/>
        <v>0</v>
      </c>
      <c r="BO35" s="57">
        <f t="shared" ca="1" si="35"/>
        <v>0</v>
      </c>
      <c r="BP35" s="14" t="str">
        <f t="shared" si="113"/>
        <v/>
      </c>
      <c r="BQ35" s="14" t="str">
        <f t="shared" si="36"/>
        <v/>
      </c>
      <c r="BR35" s="14" t="str">
        <f t="shared" si="37"/>
        <v/>
      </c>
      <c r="BS35" s="26"/>
      <c r="BT35" s="129"/>
      <c r="BU35" s="68" t="str">
        <f t="shared" si="153"/>
        <v/>
      </c>
      <c r="BV35" s="80" t="str">
        <f t="shared" si="154"/>
        <v/>
      </c>
      <c r="BW35" s="80" t="str">
        <f t="shared" si="155"/>
        <v/>
      </c>
      <c r="BX35" s="26"/>
      <c r="BY35" s="129"/>
      <c r="BZ35" s="68" t="str">
        <f t="shared" si="156"/>
        <v/>
      </c>
      <c r="CA35" s="80" t="str">
        <f t="shared" si="157"/>
        <v/>
      </c>
      <c r="CB35" s="80" t="str">
        <f t="shared" si="158"/>
        <v/>
      </c>
      <c r="CC35" s="26"/>
      <c r="CD35" s="129"/>
      <c r="CE35" s="68" t="str">
        <f t="shared" si="159"/>
        <v/>
      </c>
      <c r="CF35" s="97" t="str">
        <f t="shared" si="160"/>
        <v/>
      </c>
      <c r="CG35" s="97" t="str">
        <f t="shared" si="161"/>
        <v/>
      </c>
      <c r="CH35" s="26"/>
      <c r="CI35" s="129"/>
      <c r="CJ35" s="68" t="str">
        <f t="shared" si="162"/>
        <v/>
      </c>
      <c r="CK35" s="97" t="str">
        <f t="shared" si="163"/>
        <v/>
      </c>
      <c r="CL35" s="97" t="str">
        <f t="shared" si="164"/>
        <v/>
      </c>
      <c r="CM35" s="26"/>
      <c r="CN35" s="26"/>
    </row>
    <row r="36" spans="1:92" x14ac:dyDescent="0.25">
      <c r="A36" s="26"/>
      <c r="B36" s="26"/>
      <c r="C36" s="26"/>
      <c r="D36" s="26"/>
      <c r="E36" s="26"/>
      <c r="F36" s="26"/>
      <c r="G36" s="26"/>
      <c r="H36" s="26"/>
      <c r="I36" s="26"/>
      <c r="J36" s="26"/>
      <c r="K36" s="26"/>
      <c r="L36" s="26"/>
      <c r="M36" s="26"/>
      <c r="N36" s="29"/>
      <c r="O36" s="26"/>
      <c r="P36" s="26"/>
      <c r="Q36" s="26"/>
      <c r="R36" s="26"/>
      <c r="S36" s="26"/>
      <c r="T36" s="26"/>
      <c r="U36" s="26"/>
      <c r="V36" s="26"/>
      <c r="W36" s="26"/>
      <c r="X36" s="26"/>
      <c r="Y36" s="26"/>
      <c r="Z36" s="26"/>
      <c r="AA36" s="26"/>
      <c r="AB36" s="26"/>
      <c r="AC36" s="26"/>
      <c r="AD36" s="26"/>
      <c r="AE36" s="26"/>
      <c r="AF36" s="26"/>
      <c r="AG36" s="26"/>
      <c r="AH36" s="26"/>
      <c r="AI36" s="26"/>
      <c r="AJ36" s="26"/>
      <c r="AK36" s="26"/>
      <c r="AL36" s="26"/>
      <c r="AM36" s="26"/>
      <c r="AN36" s="26"/>
      <c r="AO36" s="18" t="str">
        <f t="shared" si="12"/>
        <v/>
      </c>
      <c r="AP36" s="60" t="str">
        <f t="shared" si="13"/>
        <v/>
      </c>
      <c r="AQ36" s="61" t="str">
        <f t="shared" si="14"/>
        <v/>
      </c>
      <c r="AR36" s="61" t="str">
        <f t="shared" si="15"/>
        <v/>
      </c>
      <c r="AS36" s="62">
        <f t="shared" si="16"/>
        <v>0</v>
      </c>
      <c r="AT36" s="63" t="str">
        <f t="shared" si="17"/>
        <v/>
      </c>
      <c r="AU36" s="63" t="str">
        <f t="shared" si="18"/>
        <v/>
      </c>
      <c r="AV36" s="62">
        <f t="shared" si="19"/>
        <v>0</v>
      </c>
      <c r="AW36" s="63" t="str">
        <f t="shared" si="20"/>
        <v/>
      </c>
      <c r="AX36" s="63" t="str">
        <f t="shared" si="21"/>
        <v/>
      </c>
      <c r="AY36" s="62">
        <f t="shared" si="22"/>
        <v>0</v>
      </c>
      <c r="AZ36" s="63" t="str">
        <f t="shared" si="23"/>
        <v/>
      </c>
      <c r="BA36" s="63" t="str">
        <f t="shared" si="24"/>
        <v/>
      </c>
      <c r="BB36" s="62">
        <f t="shared" si="25"/>
        <v>0</v>
      </c>
      <c r="BC36" s="75">
        <f t="shared" si="26"/>
        <v>0</v>
      </c>
      <c r="BD36" s="76">
        <f t="shared" si="27"/>
        <v>0</v>
      </c>
      <c r="BE36" s="77">
        <f t="shared" si="28"/>
        <v>0</v>
      </c>
      <c r="BF36" s="78">
        <f t="shared" si="29"/>
        <v>0</v>
      </c>
      <c r="BG36" s="26"/>
      <c r="BH36" s="14" t="str">
        <f t="shared" si="50"/>
        <v/>
      </c>
      <c r="BI36" s="55" t="str">
        <f t="shared" si="30"/>
        <v/>
      </c>
      <c r="BJ36" s="14" t="str">
        <f t="shared" si="31"/>
        <v/>
      </c>
      <c r="BK36" s="14" t="str">
        <f t="shared" si="52"/>
        <v>0</v>
      </c>
      <c r="BL36" s="57">
        <f t="shared" ca="1" si="32"/>
        <v>0</v>
      </c>
      <c r="BM36" s="57">
        <f t="shared" ca="1" si="33"/>
        <v>0</v>
      </c>
      <c r="BN36" s="57">
        <f t="shared" ca="1" si="34"/>
        <v>0</v>
      </c>
      <c r="BO36" s="57">
        <f t="shared" ca="1" si="35"/>
        <v>0</v>
      </c>
      <c r="BP36" s="14" t="str">
        <f t="shared" si="113"/>
        <v/>
      </c>
      <c r="BQ36" s="14" t="str">
        <f t="shared" si="36"/>
        <v/>
      </c>
      <c r="BR36" s="14" t="str">
        <f t="shared" si="37"/>
        <v/>
      </c>
      <c r="BS36" s="26"/>
      <c r="BT36" s="130"/>
      <c r="BU36" s="74" t="str">
        <f t="shared" si="153"/>
        <v/>
      </c>
      <c r="BV36" s="81" t="str">
        <f t="shared" si="154"/>
        <v/>
      </c>
      <c r="BW36" s="81" t="str">
        <f t="shared" si="155"/>
        <v/>
      </c>
      <c r="BX36" s="26"/>
      <c r="BY36" s="130"/>
      <c r="BZ36" s="74" t="str">
        <f t="shared" si="156"/>
        <v/>
      </c>
      <c r="CA36" s="81" t="str">
        <f t="shared" si="157"/>
        <v/>
      </c>
      <c r="CB36" s="81" t="str">
        <f t="shared" si="158"/>
        <v/>
      </c>
      <c r="CC36" s="26"/>
      <c r="CD36" s="130"/>
      <c r="CE36" s="74" t="str">
        <f t="shared" si="159"/>
        <v/>
      </c>
      <c r="CF36" s="98" t="str">
        <f t="shared" si="160"/>
        <v/>
      </c>
      <c r="CG36" s="98" t="str">
        <f t="shared" si="161"/>
        <v/>
      </c>
      <c r="CH36" s="26"/>
      <c r="CI36" s="130"/>
      <c r="CJ36" s="74" t="str">
        <f t="shared" si="162"/>
        <v/>
      </c>
      <c r="CK36" s="98" t="str">
        <f t="shared" si="163"/>
        <v/>
      </c>
      <c r="CL36" s="98" t="str">
        <f t="shared" si="164"/>
        <v/>
      </c>
      <c r="CM36" s="26"/>
      <c r="CN36" s="26"/>
    </row>
    <row r="37" spans="1:92" x14ac:dyDescent="0.25">
      <c r="A37" s="26"/>
      <c r="B37" s="26"/>
      <c r="C37" s="26"/>
      <c r="D37" s="26"/>
      <c r="E37" s="26"/>
      <c r="F37" s="26"/>
      <c r="G37" s="26"/>
      <c r="H37" s="26"/>
      <c r="I37" s="26"/>
      <c r="J37" s="26"/>
      <c r="K37" s="26"/>
      <c r="L37" s="26"/>
      <c r="M37" s="26"/>
      <c r="N37" s="29"/>
      <c r="O37" s="26"/>
      <c r="P37" s="26"/>
      <c r="Q37" s="26"/>
      <c r="R37" s="26"/>
      <c r="S37" s="26"/>
      <c r="T37" s="26"/>
      <c r="U37" s="26"/>
      <c r="V37" s="26"/>
      <c r="W37" s="26"/>
      <c r="X37" s="26"/>
      <c r="Y37" s="26"/>
      <c r="Z37" s="26"/>
      <c r="AA37" s="26"/>
      <c r="AB37" s="26"/>
      <c r="AC37" s="26"/>
      <c r="AD37" s="26"/>
      <c r="AE37" s="26"/>
      <c r="AF37" s="26"/>
      <c r="AG37" s="26"/>
      <c r="AH37" s="26"/>
      <c r="AI37" s="26"/>
      <c r="AJ37" s="26"/>
      <c r="AK37" s="26"/>
      <c r="AL37" s="26"/>
      <c r="AM37" s="26"/>
      <c r="AN37" s="26"/>
      <c r="AO37" s="18" t="str">
        <f t="shared" si="12"/>
        <v/>
      </c>
      <c r="AP37" s="48" t="str">
        <f t="shared" si="13"/>
        <v/>
      </c>
      <c r="AQ37" s="49" t="str">
        <f t="shared" si="14"/>
        <v/>
      </c>
      <c r="AR37" s="49" t="str">
        <f t="shared" si="15"/>
        <v/>
      </c>
      <c r="AS37" s="50">
        <f t="shared" si="16"/>
        <v>0</v>
      </c>
      <c r="AT37" s="49" t="str">
        <f t="shared" si="17"/>
        <v/>
      </c>
      <c r="AU37" s="49" t="str">
        <f t="shared" si="18"/>
        <v/>
      </c>
      <c r="AV37" s="50">
        <f t="shared" si="19"/>
        <v>0</v>
      </c>
      <c r="AW37" s="49" t="str">
        <f t="shared" si="20"/>
        <v/>
      </c>
      <c r="AX37" s="49" t="str">
        <f t="shared" si="21"/>
        <v/>
      </c>
      <c r="AY37" s="50">
        <f t="shared" si="22"/>
        <v>0</v>
      </c>
      <c r="AZ37" s="49" t="str">
        <f t="shared" si="23"/>
        <v/>
      </c>
      <c r="BA37" s="49" t="str">
        <f t="shared" si="24"/>
        <v/>
      </c>
      <c r="BB37" s="50">
        <f t="shared" si="25"/>
        <v>0</v>
      </c>
      <c r="BC37" s="69">
        <f t="shared" si="26"/>
        <v>0</v>
      </c>
      <c r="BD37" s="70">
        <f t="shared" si="27"/>
        <v>0</v>
      </c>
      <c r="BE37" s="71">
        <f t="shared" si="28"/>
        <v>0</v>
      </c>
      <c r="BF37" s="72">
        <f t="shared" si="29"/>
        <v>0</v>
      </c>
      <c r="BG37" s="26"/>
      <c r="BH37" s="14" t="str">
        <f t="shared" si="50"/>
        <v/>
      </c>
      <c r="BI37" s="55" t="str">
        <f t="shared" si="30"/>
        <v/>
      </c>
      <c r="BJ37" s="14" t="str">
        <f t="shared" si="31"/>
        <v/>
      </c>
      <c r="BK37" s="14" t="str">
        <f t="shared" si="52"/>
        <v>0</v>
      </c>
      <c r="BL37" s="57">
        <f t="shared" ca="1" si="32"/>
        <v>0</v>
      </c>
      <c r="BM37" s="57">
        <f t="shared" ca="1" si="33"/>
        <v>0</v>
      </c>
      <c r="BN37" s="57">
        <f t="shared" ca="1" si="34"/>
        <v>0</v>
      </c>
      <c r="BO37" s="57">
        <f t="shared" ca="1" si="35"/>
        <v>0</v>
      </c>
      <c r="BP37" s="14" t="str">
        <f t="shared" si="113"/>
        <v/>
      </c>
      <c r="BQ37" s="14" t="str">
        <f t="shared" si="36"/>
        <v/>
      </c>
      <c r="BR37" s="14" t="str">
        <f t="shared" si="37"/>
        <v/>
      </c>
      <c r="BS37" s="26"/>
      <c r="BT37" s="128">
        <v>9</v>
      </c>
      <c r="BU37" s="58" t="str">
        <f>IF(R29="","",R29)</f>
        <v/>
      </c>
      <c r="BV37" s="79" t="str">
        <f>IF(BU37="","",$S$29)</f>
        <v/>
      </c>
      <c r="BW37" s="79" t="str">
        <f>IF(BU37="","",$T$29)</f>
        <v/>
      </c>
      <c r="BX37" s="26"/>
      <c r="BY37" s="128">
        <v>9</v>
      </c>
      <c r="BZ37" s="58" t="str">
        <f>IF(X29="","",X29)</f>
        <v/>
      </c>
      <c r="CA37" s="79" t="str">
        <f>IF(BZ37="","",$Y$29)</f>
        <v/>
      </c>
      <c r="CB37" s="79" t="str">
        <f>IF(BZ37="","",$Z$29)</f>
        <v/>
      </c>
      <c r="CC37" s="26"/>
      <c r="CD37" s="128">
        <v>9</v>
      </c>
      <c r="CE37" s="58" t="str">
        <f>IF(AD29="","",AD29)</f>
        <v>SAVIGNI MARC</v>
      </c>
      <c r="CF37" s="96">
        <f>IF(CE37="","",$AE$29)</f>
        <v>0</v>
      </c>
      <c r="CG37" s="96">
        <f>IF(CE37="","",$AF$29)</f>
        <v>0</v>
      </c>
      <c r="CH37" s="26"/>
      <c r="CI37" s="128">
        <v>9</v>
      </c>
      <c r="CJ37" s="58" t="str">
        <f>IF(AJ29="","",AJ29)</f>
        <v/>
      </c>
      <c r="CK37" s="96" t="str">
        <f>IF(CJ37="","",$AK$29)</f>
        <v/>
      </c>
      <c r="CL37" s="96" t="str">
        <f>IF(CK37="","",$AL$29)</f>
        <v/>
      </c>
      <c r="CM37" s="26"/>
      <c r="CN37" s="26"/>
    </row>
    <row r="38" spans="1:92" x14ac:dyDescent="0.25">
      <c r="A38" s="26"/>
      <c r="B38" s="26"/>
      <c r="C38" s="26"/>
      <c r="D38" s="26"/>
      <c r="E38" s="26"/>
      <c r="F38" s="26"/>
      <c r="G38" s="26"/>
      <c r="H38" s="26"/>
      <c r="I38" s="26"/>
      <c r="J38" s="26"/>
      <c r="K38" s="26"/>
      <c r="L38" s="26"/>
      <c r="M38" s="26"/>
      <c r="N38" s="29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  <c r="AF38" s="26"/>
      <c r="AG38" s="26"/>
      <c r="AH38" s="26"/>
      <c r="AI38" s="26"/>
      <c r="AJ38" s="26"/>
      <c r="AK38" s="26"/>
      <c r="AL38" s="26"/>
      <c r="AM38" s="26"/>
      <c r="AN38" s="26"/>
      <c r="AO38" s="18" t="str">
        <f t="shared" si="12"/>
        <v/>
      </c>
      <c r="AP38" s="60" t="str">
        <f t="shared" si="13"/>
        <v/>
      </c>
      <c r="AQ38" s="61" t="str">
        <f t="shared" si="14"/>
        <v/>
      </c>
      <c r="AR38" s="61" t="str">
        <f t="shared" si="15"/>
        <v/>
      </c>
      <c r="AS38" s="62">
        <f t="shared" si="16"/>
        <v>0</v>
      </c>
      <c r="AT38" s="63" t="str">
        <f t="shared" si="17"/>
        <v/>
      </c>
      <c r="AU38" s="63" t="str">
        <f t="shared" si="18"/>
        <v/>
      </c>
      <c r="AV38" s="62">
        <f t="shared" si="19"/>
        <v>0</v>
      </c>
      <c r="AW38" s="63" t="str">
        <f t="shared" si="20"/>
        <v/>
      </c>
      <c r="AX38" s="63" t="str">
        <f t="shared" si="21"/>
        <v/>
      </c>
      <c r="AY38" s="62">
        <f t="shared" si="22"/>
        <v>0</v>
      </c>
      <c r="AZ38" s="63" t="str">
        <f t="shared" si="23"/>
        <v/>
      </c>
      <c r="BA38" s="63" t="str">
        <f t="shared" si="24"/>
        <v/>
      </c>
      <c r="BB38" s="62">
        <f t="shared" si="25"/>
        <v>0</v>
      </c>
      <c r="BC38" s="75">
        <f t="shared" si="26"/>
        <v>0</v>
      </c>
      <c r="BD38" s="76">
        <f t="shared" si="27"/>
        <v>0</v>
      </c>
      <c r="BE38" s="77">
        <f t="shared" si="28"/>
        <v>0</v>
      </c>
      <c r="BF38" s="78">
        <f t="shared" si="29"/>
        <v>0</v>
      </c>
      <c r="BG38" s="26"/>
      <c r="BH38" s="14" t="str">
        <f t="shared" si="50"/>
        <v/>
      </c>
      <c r="BI38" s="55" t="str">
        <f t="shared" si="30"/>
        <v/>
      </c>
      <c r="BJ38" s="14" t="str">
        <f t="shared" si="31"/>
        <v/>
      </c>
      <c r="BK38" s="14" t="str">
        <f t="shared" si="52"/>
        <v>0</v>
      </c>
      <c r="BL38" s="57">
        <f t="shared" ca="1" si="32"/>
        <v>0</v>
      </c>
      <c r="BM38" s="57">
        <f t="shared" ca="1" si="33"/>
        <v>0</v>
      </c>
      <c r="BN38" s="57">
        <f t="shared" ca="1" si="34"/>
        <v>0</v>
      </c>
      <c r="BO38" s="57">
        <f t="shared" ca="1" si="35"/>
        <v>0</v>
      </c>
      <c r="BP38" s="14" t="str">
        <f t="shared" si="113"/>
        <v/>
      </c>
      <c r="BQ38" s="14" t="str">
        <f t="shared" si="36"/>
        <v/>
      </c>
      <c r="BR38" s="14" t="str">
        <f t="shared" si="37"/>
        <v/>
      </c>
      <c r="BS38" s="26"/>
      <c r="BT38" s="129"/>
      <c r="BU38" s="68" t="str">
        <f t="shared" ref="BU38:BU40" si="165">IF(R30="","",R30)</f>
        <v/>
      </c>
      <c r="BV38" s="80" t="str">
        <f t="shared" ref="BV38:BV40" si="166">IF(BU38="","",$S$29)</f>
        <v/>
      </c>
      <c r="BW38" s="80" t="str">
        <f t="shared" ref="BW38:BW40" si="167">IF(BU38="","",$T$29)</f>
        <v/>
      </c>
      <c r="BX38" s="26"/>
      <c r="BY38" s="129"/>
      <c r="BZ38" s="68" t="str">
        <f t="shared" ref="BZ38:BZ40" si="168">IF(X30="","",X30)</f>
        <v/>
      </c>
      <c r="CA38" s="80" t="str">
        <f t="shared" ref="CA38:CA40" si="169">IF(BZ38="","",$Y$29)</f>
        <v/>
      </c>
      <c r="CB38" s="80" t="str">
        <f t="shared" ref="CB38:CB40" si="170">IF(BZ38="","",$Z$29)</f>
        <v/>
      </c>
      <c r="CC38" s="26"/>
      <c r="CD38" s="129"/>
      <c r="CE38" s="68" t="str">
        <f t="shared" ref="CE38:CE40" si="171">IF(AD30="","",AD30)</f>
        <v>MARIGNANI MICHEL</v>
      </c>
      <c r="CF38" s="97">
        <f t="shared" ref="CF38:CF40" si="172">IF(CE38="","",$AE$29)</f>
        <v>0</v>
      </c>
      <c r="CG38" s="97">
        <f t="shared" ref="CG38:CG40" si="173">IF(CE38="","",$AF$29)</f>
        <v>0</v>
      </c>
      <c r="CH38" s="26"/>
      <c r="CI38" s="129"/>
      <c r="CJ38" s="68" t="str">
        <f t="shared" ref="CJ38:CJ40" si="174">IF(AJ30="","",AJ30)</f>
        <v/>
      </c>
      <c r="CK38" s="97" t="str">
        <f t="shared" ref="CK38:CK40" si="175">IF(CJ38="","",$AK$29)</f>
        <v/>
      </c>
      <c r="CL38" s="97" t="str">
        <f t="shared" ref="CL38:CL40" si="176">IF(CK38="","",$AL$29)</f>
        <v/>
      </c>
      <c r="CM38" s="26"/>
      <c r="CN38" s="26"/>
    </row>
    <row r="39" spans="1:92" x14ac:dyDescent="0.25">
      <c r="A39" s="26"/>
      <c r="B39" s="26"/>
      <c r="C39" s="26"/>
      <c r="D39" s="26"/>
      <c r="E39" s="26"/>
      <c r="F39" s="26"/>
      <c r="G39" s="26"/>
      <c r="H39" s="26"/>
      <c r="I39" s="26"/>
      <c r="J39" s="26"/>
      <c r="K39" s="26"/>
      <c r="L39" s="26"/>
      <c r="M39" s="26"/>
      <c r="N39" s="29"/>
      <c r="O39" s="26"/>
      <c r="P39" s="26"/>
      <c r="Q39" s="26"/>
      <c r="R39" s="26"/>
      <c r="S39" s="26"/>
      <c r="T39" s="26"/>
      <c r="U39" s="26"/>
      <c r="V39" s="26"/>
      <c r="W39" s="26"/>
      <c r="X39" s="26"/>
      <c r="Y39" s="26"/>
      <c r="Z39" s="26"/>
      <c r="AA39" s="26"/>
      <c r="AB39" s="26"/>
      <c r="AC39" s="26"/>
      <c r="AD39" s="26"/>
      <c r="AE39" s="26"/>
      <c r="AF39" s="26"/>
      <c r="AG39" s="26"/>
      <c r="AH39" s="26"/>
      <c r="AI39" s="26"/>
      <c r="AJ39" s="26"/>
      <c r="AK39" s="26"/>
      <c r="AL39" s="26"/>
      <c r="AM39" s="26"/>
      <c r="AN39" s="26"/>
      <c r="AO39" s="18" t="str">
        <f t="shared" si="12"/>
        <v/>
      </c>
      <c r="AP39" s="48" t="str">
        <f t="shared" si="13"/>
        <v/>
      </c>
      <c r="AQ39" s="49" t="str">
        <f t="shared" si="14"/>
        <v/>
      </c>
      <c r="AR39" s="49" t="str">
        <f t="shared" si="15"/>
        <v/>
      </c>
      <c r="AS39" s="50">
        <f t="shared" si="16"/>
        <v>0</v>
      </c>
      <c r="AT39" s="49" t="str">
        <f t="shared" si="17"/>
        <v/>
      </c>
      <c r="AU39" s="49" t="str">
        <f t="shared" si="18"/>
        <v/>
      </c>
      <c r="AV39" s="50">
        <f t="shared" si="19"/>
        <v>0</v>
      </c>
      <c r="AW39" s="49" t="str">
        <f t="shared" si="20"/>
        <v/>
      </c>
      <c r="AX39" s="49" t="str">
        <f t="shared" si="21"/>
        <v/>
      </c>
      <c r="AY39" s="50">
        <f t="shared" si="22"/>
        <v>0</v>
      </c>
      <c r="AZ39" s="49" t="str">
        <f t="shared" si="23"/>
        <v/>
      </c>
      <c r="BA39" s="49" t="str">
        <f t="shared" si="24"/>
        <v/>
      </c>
      <c r="BB39" s="50">
        <f t="shared" si="25"/>
        <v>0</v>
      </c>
      <c r="BC39" s="69">
        <f t="shared" si="26"/>
        <v>0</v>
      </c>
      <c r="BD39" s="70">
        <f t="shared" si="27"/>
        <v>0</v>
      </c>
      <c r="BE39" s="71">
        <f t="shared" si="28"/>
        <v>0</v>
      </c>
      <c r="BF39" s="72">
        <f t="shared" si="29"/>
        <v>0</v>
      </c>
      <c r="BG39" s="26"/>
      <c r="BH39" s="14" t="str">
        <f t="shared" si="50"/>
        <v/>
      </c>
      <c r="BI39" s="55" t="str">
        <f t="shared" si="30"/>
        <v/>
      </c>
      <c r="BJ39" s="14" t="str">
        <f t="shared" si="31"/>
        <v/>
      </c>
      <c r="BK39" s="14" t="str">
        <f t="shared" si="52"/>
        <v>0</v>
      </c>
      <c r="BL39" s="57">
        <f t="shared" ca="1" si="32"/>
        <v>0</v>
      </c>
      <c r="BM39" s="57">
        <f t="shared" ca="1" si="33"/>
        <v>0</v>
      </c>
      <c r="BN39" s="57">
        <f t="shared" ca="1" si="34"/>
        <v>0</v>
      </c>
      <c r="BO39" s="57">
        <f t="shared" ca="1" si="35"/>
        <v>0</v>
      </c>
      <c r="BP39" s="14" t="str">
        <f t="shared" si="113"/>
        <v/>
      </c>
      <c r="BQ39" s="14" t="str">
        <f t="shared" si="36"/>
        <v/>
      </c>
      <c r="BR39" s="14" t="str">
        <f t="shared" si="37"/>
        <v/>
      </c>
      <c r="BS39" s="26"/>
      <c r="BT39" s="129"/>
      <c r="BU39" s="68" t="str">
        <f t="shared" si="165"/>
        <v/>
      </c>
      <c r="BV39" s="80" t="str">
        <f t="shared" si="166"/>
        <v/>
      </c>
      <c r="BW39" s="80" t="str">
        <f t="shared" si="167"/>
        <v/>
      </c>
      <c r="BX39" s="26"/>
      <c r="BY39" s="129"/>
      <c r="BZ39" s="68" t="str">
        <f t="shared" si="168"/>
        <v/>
      </c>
      <c r="CA39" s="80" t="str">
        <f t="shared" si="169"/>
        <v/>
      </c>
      <c r="CB39" s="80" t="str">
        <f t="shared" si="170"/>
        <v/>
      </c>
      <c r="CC39" s="26"/>
      <c r="CD39" s="129"/>
      <c r="CE39" s="68" t="str">
        <f t="shared" si="171"/>
        <v/>
      </c>
      <c r="CF39" s="97" t="str">
        <f t="shared" si="172"/>
        <v/>
      </c>
      <c r="CG39" s="97" t="str">
        <f t="shared" si="173"/>
        <v/>
      </c>
      <c r="CH39" s="26"/>
      <c r="CI39" s="129"/>
      <c r="CJ39" s="68" t="str">
        <f t="shared" si="174"/>
        <v/>
      </c>
      <c r="CK39" s="97" t="str">
        <f t="shared" si="175"/>
        <v/>
      </c>
      <c r="CL39" s="97" t="str">
        <f t="shared" si="176"/>
        <v/>
      </c>
      <c r="CM39" s="26"/>
      <c r="CN39" s="26"/>
    </row>
    <row r="40" spans="1:92" x14ac:dyDescent="0.25">
      <c r="A40" s="26"/>
      <c r="B40" s="26"/>
      <c r="C40" s="26"/>
      <c r="D40" s="26"/>
      <c r="E40" s="26"/>
      <c r="F40" s="26"/>
      <c r="G40" s="26"/>
      <c r="H40" s="26"/>
      <c r="I40" s="26"/>
      <c r="J40" s="26"/>
      <c r="K40" s="26"/>
      <c r="L40" s="26"/>
      <c r="M40" s="26"/>
      <c r="N40" s="29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26"/>
      <c r="AE40" s="26"/>
      <c r="AF40" s="26"/>
      <c r="AG40" s="26"/>
      <c r="AH40" s="26"/>
      <c r="AI40" s="26"/>
      <c r="AJ40" s="26"/>
      <c r="AK40" s="26"/>
      <c r="AL40" s="26"/>
      <c r="AM40" s="26"/>
      <c r="AN40" s="26"/>
      <c r="AO40" s="18" t="str">
        <f t="shared" si="12"/>
        <v/>
      </c>
      <c r="AP40" s="60" t="str">
        <f t="shared" si="13"/>
        <v/>
      </c>
      <c r="AQ40" s="61" t="str">
        <f t="shared" si="14"/>
        <v/>
      </c>
      <c r="AR40" s="61" t="str">
        <f t="shared" si="15"/>
        <v/>
      </c>
      <c r="AS40" s="62">
        <f t="shared" si="16"/>
        <v>0</v>
      </c>
      <c r="AT40" s="63" t="str">
        <f t="shared" si="17"/>
        <v/>
      </c>
      <c r="AU40" s="63" t="str">
        <f t="shared" si="18"/>
        <v/>
      </c>
      <c r="AV40" s="62">
        <f t="shared" si="19"/>
        <v>0</v>
      </c>
      <c r="AW40" s="63" t="str">
        <f t="shared" si="20"/>
        <v/>
      </c>
      <c r="AX40" s="63" t="str">
        <f t="shared" si="21"/>
        <v/>
      </c>
      <c r="AY40" s="62">
        <f t="shared" si="22"/>
        <v>0</v>
      </c>
      <c r="AZ40" s="63" t="str">
        <f t="shared" si="23"/>
        <v/>
      </c>
      <c r="BA40" s="63" t="str">
        <f t="shared" si="24"/>
        <v/>
      </c>
      <c r="BB40" s="62">
        <f t="shared" si="25"/>
        <v>0</v>
      </c>
      <c r="BC40" s="75">
        <f t="shared" si="26"/>
        <v>0</v>
      </c>
      <c r="BD40" s="76">
        <f t="shared" si="27"/>
        <v>0</v>
      </c>
      <c r="BE40" s="77">
        <f t="shared" si="28"/>
        <v>0</v>
      </c>
      <c r="BF40" s="78">
        <f t="shared" si="29"/>
        <v>0</v>
      </c>
      <c r="BG40" s="26"/>
      <c r="BH40" s="14" t="str">
        <f t="shared" si="50"/>
        <v/>
      </c>
      <c r="BI40" s="55" t="str">
        <f t="shared" si="30"/>
        <v/>
      </c>
      <c r="BJ40" s="14" t="str">
        <f t="shared" si="31"/>
        <v/>
      </c>
      <c r="BK40" s="14" t="str">
        <f t="shared" si="52"/>
        <v>0</v>
      </c>
      <c r="BL40" s="57">
        <f t="shared" ca="1" si="32"/>
        <v>0</v>
      </c>
      <c r="BM40" s="57">
        <f t="shared" ca="1" si="33"/>
        <v>0</v>
      </c>
      <c r="BN40" s="57">
        <f t="shared" ca="1" si="34"/>
        <v>0</v>
      </c>
      <c r="BO40" s="57">
        <f t="shared" ca="1" si="35"/>
        <v>0</v>
      </c>
      <c r="BP40" s="14" t="str">
        <f t="shared" si="113"/>
        <v/>
      </c>
      <c r="BQ40" s="14" t="str">
        <f t="shared" si="36"/>
        <v/>
      </c>
      <c r="BR40" s="14" t="str">
        <f t="shared" si="37"/>
        <v/>
      </c>
      <c r="BS40" s="26"/>
      <c r="BT40" s="130"/>
      <c r="BU40" s="74" t="str">
        <f t="shared" si="165"/>
        <v/>
      </c>
      <c r="BV40" s="81" t="str">
        <f t="shared" si="166"/>
        <v/>
      </c>
      <c r="BW40" s="81" t="str">
        <f t="shared" si="167"/>
        <v/>
      </c>
      <c r="BX40" s="26"/>
      <c r="BY40" s="130"/>
      <c r="BZ40" s="74" t="str">
        <f t="shared" si="168"/>
        <v/>
      </c>
      <c r="CA40" s="81" t="str">
        <f t="shared" si="169"/>
        <v/>
      </c>
      <c r="CB40" s="81" t="str">
        <f t="shared" si="170"/>
        <v/>
      </c>
      <c r="CC40" s="26"/>
      <c r="CD40" s="130"/>
      <c r="CE40" s="74" t="str">
        <f t="shared" si="171"/>
        <v/>
      </c>
      <c r="CF40" s="98" t="str">
        <f t="shared" si="172"/>
        <v/>
      </c>
      <c r="CG40" s="98" t="str">
        <f t="shared" si="173"/>
        <v/>
      </c>
      <c r="CH40" s="26"/>
      <c r="CI40" s="130"/>
      <c r="CJ40" s="74" t="str">
        <f t="shared" si="174"/>
        <v/>
      </c>
      <c r="CK40" s="98" t="str">
        <f t="shared" si="175"/>
        <v/>
      </c>
      <c r="CL40" s="98" t="str">
        <f t="shared" si="176"/>
        <v/>
      </c>
      <c r="CM40" s="26"/>
      <c r="CN40" s="26"/>
    </row>
    <row r="41" spans="1:92" x14ac:dyDescent="0.25">
      <c r="A41" s="26"/>
      <c r="B41" s="26"/>
      <c r="C41" s="26"/>
      <c r="D41" s="26"/>
      <c r="E41" s="26"/>
      <c r="F41" s="26"/>
      <c r="G41" s="26"/>
      <c r="H41" s="26"/>
      <c r="I41" s="26"/>
      <c r="J41" s="26"/>
      <c r="K41" s="26"/>
      <c r="L41" s="26"/>
      <c r="M41" s="26"/>
      <c r="N41" s="29"/>
      <c r="O41" s="26"/>
      <c r="P41" s="26"/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26"/>
      <c r="AE41" s="26"/>
      <c r="AF41" s="26"/>
      <c r="AG41" s="26"/>
      <c r="AH41" s="26"/>
      <c r="AI41" s="26"/>
      <c r="AJ41" s="26"/>
      <c r="AK41" s="26"/>
      <c r="AL41" s="26"/>
      <c r="AM41" s="26"/>
      <c r="AN41" s="26"/>
      <c r="AO41" s="18" t="str">
        <f t="shared" si="12"/>
        <v/>
      </c>
      <c r="AP41" s="48" t="str">
        <f t="shared" si="13"/>
        <v/>
      </c>
      <c r="AQ41" s="49" t="str">
        <f t="shared" si="14"/>
        <v/>
      </c>
      <c r="AR41" s="49" t="str">
        <f t="shared" si="15"/>
        <v/>
      </c>
      <c r="AS41" s="50">
        <f t="shared" si="16"/>
        <v>0</v>
      </c>
      <c r="AT41" s="49" t="str">
        <f t="shared" si="17"/>
        <v/>
      </c>
      <c r="AU41" s="49" t="str">
        <f t="shared" si="18"/>
        <v/>
      </c>
      <c r="AV41" s="50">
        <f t="shared" si="19"/>
        <v>0</v>
      </c>
      <c r="AW41" s="49" t="str">
        <f t="shared" si="20"/>
        <v/>
      </c>
      <c r="AX41" s="49" t="str">
        <f t="shared" si="21"/>
        <v/>
      </c>
      <c r="AY41" s="50">
        <f t="shared" si="22"/>
        <v>0</v>
      </c>
      <c r="AZ41" s="49" t="str">
        <f t="shared" si="23"/>
        <v/>
      </c>
      <c r="BA41" s="49" t="str">
        <f t="shared" si="24"/>
        <v/>
      </c>
      <c r="BB41" s="50">
        <f t="shared" si="25"/>
        <v>0</v>
      </c>
      <c r="BC41" s="69">
        <f t="shared" si="26"/>
        <v>0</v>
      </c>
      <c r="BD41" s="70">
        <f t="shared" si="27"/>
        <v>0</v>
      </c>
      <c r="BE41" s="71">
        <f t="shared" si="28"/>
        <v>0</v>
      </c>
      <c r="BF41" s="72">
        <f t="shared" si="29"/>
        <v>0</v>
      </c>
      <c r="BG41" s="26"/>
      <c r="BH41" s="14" t="str">
        <f t="shared" si="50"/>
        <v/>
      </c>
      <c r="BI41" s="55" t="str">
        <f t="shared" si="30"/>
        <v/>
      </c>
      <c r="BJ41" s="14" t="str">
        <f t="shared" si="31"/>
        <v/>
      </c>
      <c r="BK41" s="14" t="str">
        <f t="shared" si="52"/>
        <v>0</v>
      </c>
      <c r="BL41" s="57">
        <f t="shared" ca="1" si="32"/>
        <v>0</v>
      </c>
      <c r="BM41" s="57">
        <f t="shared" ca="1" si="33"/>
        <v>0</v>
      </c>
      <c r="BN41" s="57">
        <f t="shared" ca="1" si="34"/>
        <v>0</v>
      </c>
      <c r="BO41" s="57">
        <f t="shared" ca="1" si="35"/>
        <v>0</v>
      </c>
      <c r="BP41" s="14" t="str">
        <f t="shared" si="113"/>
        <v/>
      </c>
      <c r="BQ41" s="14" t="str">
        <f t="shared" si="36"/>
        <v/>
      </c>
      <c r="BR41" s="14" t="str">
        <f t="shared" si="37"/>
        <v/>
      </c>
      <c r="BS41" s="26"/>
      <c r="BT41" s="128">
        <v>10</v>
      </c>
      <c r="BU41" s="58" t="str">
        <f>IF(U29="","",U29)</f>
        <v/>
      </c>
      <c r="BV41" s="79" t="str">
        <f>IF(BU41="","",$T$29)</f>
        <v/>
      </c>
      <c r="BW41" s="79" t="str">
        <f>IF(BU41="","",$S$29)</f>
        <v/>
      </c>
      <c r="BX41" s="26"/>
      <c r="BY41" s="128">
        <v>10</v>
      </c>
      <c r="BZ41" s="58" t="str">
        <f>IF(AA29="","",AA29)</f>
        <v/>
      </c>
      <c r="CA41" s="79" t="str">
        <f>IF(BZ41="","",$Z$29)</f>
        <v/>
      </c>
      <c r="CB41" s="79" t="str">
        <f>IF(BZ41="","",$Y$29)</f>
        <v/>
      </c>
      <c r="CC41" s="26"/>
      <c r="CD41" s="128">
        <v>10</v>
      </c>
      <c r="CE41" s="58" t="str">
        <f>IF(AG29="","",AG29)</f>
        <v>MOCELLIN PAMELA</v>
      </c>
      <c r="CF41" s="96">
        <f>IF(CE41="","",$AE$29)</f>
        <v>0</v>
      </c>
      <c r="CG41" s="96">
        <f>IF(CE41="","",$AF$29)</f>
        <v>0</v>
      </c>
      <c r="CH41" s="26"/>
      <c r="CI41" s="128">
        <v>10</v>
      </c>
      <c r="CJ41" s="58" t="str">
        <f>IF(AM29="","",AM29)</f>
        <v/>
      </c>
      <c r="CK41" s="96" t="str">
        <f>IF(CJ41="","",$AL$29)</f>
        <v/>
      </c>
      <c r="CL41" s="96" t="str">
        <f>IF(CK41="","",$AK$29)</f>
        <v/>
      </c>
      <c r="CM41" s="26"/>
      <c r="CN41" s="26"/>
    </row>
    <row r="42" spans="1:92" x14ac:dyDescent="0.25">
      <c r="A42" s="26"/>
      <c r="B42" s="26"/>
      <c r="C42" s="26"/>
      <c r="D42" s="26"/>
      <c r="E42" s="26"/>
      <c r="F42" s="26"/>
      <c r="G42" s="26"/>
      <c r="H42" s="26"/>
      <c r="I42" s="26"/>
      <c r="J42" s="26"/>
      <c r="K42" s="26"/>
      <c r="L42" s="26"/>
      <c r="M42" s="26"/>
      <c r="N42" s="29"/>
      <c r="O42" s="26"/>
      <c r="P42" s="26"/>
      <c r="Q42" s="26"/>
      <c r="R42" s="26"/>
      <c r="S42" s="26"/>
      <c r="T42" s="26"/>
      <c r="U42" s="26"/>
      <c r="V42" s="26"/>
      <c r="W42" s="26"/>
      <c r="X42" s="26"/>
      <c r="Y42" s="26"/>
      <c r="Z42" s="26"/>
      <c r="AA42" s="26"/>
      <c r="AB42" s="26"/>
      <c r="AC42" s="26"/>
      <c r="AD42" s="26"/>
      <c r="AE42" s="26"/>
      <c r="AF42" s="26"/>
      <c r="AG42" s="26"/>
      <c r="AH42" s="26"/>
      <c r="AI42" s="26"/>
      <c r="AJ42" s="26"/>
      <c r="AK42" s="26"/>
      <c r="AL42" s="26"/>
      <c r="AM42" s="26"/>
      <c r="AN42" s="26"/>
      <c r="AO42" s="18" t="str">
        <f t="shared" si="12"/>
        <v/>
      </c>
      <c r="AP42" s="60" t="str">
        <f t="shared" si="13"/>
        <v/>
      </c>
      <c r="AQ42" s="61" t="str">
        <f t="shared" si="14"/>
        <v/>
      </c>
      <c r="AR42" s="61" t="str">
        <f t="shared" si="15"/>
        <v/>
      </c>
      <c r="AS42" s="62">
        <f t="shared" si="16"/>
        <v>0</v>
      </c>
      <c r="AT42" s="63" t="str">
        <f t="shared" si="17"/>
        <v/>
      </c>
      <c r="AU42" s="63" t="str">
        <f t="shared" si="18"/>
        <v/>
      </c>
      <c r="AV42" s="62">
        <f t="shared" si="19"/>
        <v>0</v>
      </c>
      <c r="AW42" s="63" t="str">
        <f t="shared" si="20"/>
        <v/>
      </c>
      <c r="AX42" s="63" t="str">
        <f t="shared" si="21"/>
        <v/>
      </c>
      <c r="AY42" s="62">
        <f t="shared" si="22"/>
        <v>0</v>
      </c>
      <c r="AZ42" s="63" t="str">
        <f t="shared" si="23"/>
        <v/>
      </c>
      <c r="BA42" s="63" t="str">
        <f t="shared" si="24"/>
        <v/>
      </c>
      <c r="BB42" s="62">
        <f t="shared" si="25"/>
        <v>0</v>
      </c>
      <c r="BC42" s="75">
        <f t="shared" si="26"/>
        <v>0</v>
      </c>
      <c r="BD42" s="76">
        <f t="shared" si="27"/>
        <v>0</v>
      </c>
      <c r="BE42" s="77">
        <f t="shared" si="28"/>
        <v>0</v>
      </c>
      <c r="BF42" s="78">
        <f t="shared" si="29"/>
        <v>0</v>
      </c>
      <c r="BG42" s="26"/>
      <c r="BH42" s="14" t="str">
        <f t="shared" si="50"/>
        <v/>
      </c>
      <c r="BI42" s="55" t="str">
        <f t="shared" si="30"/>
        <v/>
      </c>
      <c r="BJ42" s="14" t="str">
        <f t="shared" si="31"/>
        <v/>
      </c>
      <c r="BK42" s="14" t="str">
        <f t="shared" si="52"/>
        <v>0</v>
      </c>
      <c r="BL42" s="57">
        <f t="shared" ca="1" si="32"/>
        <v>0</v>
      </c>
      <c r="BM42" s="57">
        <f t="shared" ca="1" si="33"/>
        <v>0</v>
      </c>
      <c r="BN42" s="57">
        <f t="shared" ca="1" si="34"/>
        <v>0</v>
      </c>
      <c r="BO42" s="57">
        <f t="shared" ca="1" si="35"/>
        <v>0</v>
      </c>
      <c r="BP42" s="14" t="str">
        <f t="shared" si="113"/>
        <v/>
      </c>
      <c r="BQ42" s="14" t="str">
        <f t="shared" si="36"/>
        <v/>
      </c>
      <c r="BR42" s="14" t="str">
        <f t="shared" si="37"/>
        <v/>
      </c>
      <c r="BS42" s="26"/>
      <c r="BT42" s="129"/>
      <c r="BU42" s="68" t="str">
        <f t="shared" ref="BU42:BU44" si="177">IF(U30="","",U30)</f>
        <v/>
      </c>
      <c r="BV42" s="80" t="str">
        <f t="shared" ref="BV42:BV44" si="178">IF(BU42="","",$T$29)</f>
        <v/>
      </c>
      <c r="BW42" s="80" t="str">
        <f t="shared" ref="BW42:BW44" si="179">IF(BU42="","",$S$29)</f>
        <v/>
      </c>
      <c r="BX42" s="26"/>
      <c r="BY42" s="129"/>
      <c r="BZ42" s="68" t="str">
        <f t="shared" ref="BZ42:BZ44" si="180">IF(AA30="","",AA30)</f>
        <v/>
      </c>
      <c r="CA42" s="80" t="str">
        <f t="shared" ref="CA42:CA44" si="181">IF(BZ42="","",$Z$29)</f>
        <v/>
      </c>
      <c r="CB42" s="80" t="str">
        <f t="shared" ref="CB42:CB44" si="182">IF(BZ42="","",$Y$29)</f>
        <v/>
      </c>
      <c r="CC42" s="26"/>
      <c r="CD42" s="129"/>
      <c r="CE42" s="68" t="str">
        <f t="shared" ref="CE42:CE44" si="183">IF(AG30="","",AG30)</f>
        <v>GOLAZ MARCEL</v>
      </c>
      <c r="CF42" s="97">
        <f t="shared" ref="CF42:CF44" si="184">IF(CE42="","",$AE$29)</f>
        <v>0</v>
      </c>
      <c r="CG42" s="97">
        <f t="shared" ref="CG42:CG44" si="185">IF(CE42="","",$AF$29)</f>
        <v>0</v>
      </c>
      <c r="CH42" s="26"/>
      <c r="CI42" s="129"/>
      <c r="CJ42" s="68" t="str">
        <f t="shared" ref="CJ42:CJ44" si="186">IF(AM30="","",AM30)</f>
        <v/>
      </c>
      <c r="CK42" s="97" t="str">
        <f t="shared" ref="CK42:CK44" si="187">IF(CJ42="","",$AL$29)</f>
        <v/>
      </c>
      <c r="CL42" s="97" t="str">
        <f t="shared" ref="CL42:CL44" si="188">IF(CK42="","",$AK$29)</f>
        <v/>
      </c>
      <c r="CM42" s="26"/>
      <c r="CN42" s="26"/>
    </row>
    <row r="43" spans="1:92" x14ac:dyDescent="0.25">
      <c r="A43" s="26"/>
      <c r="B43" s="26"/>
      <c r="C43" s="26"/>
      <c r="D43" s="26"/>
      <c r="E43" s="26"/>
      <c r="F43" s="26"/>
      <c r="G43" s="26"/>
      <c r="H43" s="26"/>
      <c r="I43" s="26"/>
      <c r="J43" s="26"/>
      <c r="K43" s="26"/>
      <c r="L43" s="26"/>
      <c r="M43" s="26"/>
      <c r="N43" s="29"/>
      <c r="O43" s="26"/>
      <c r="P43" s="26"/>
      <c r="Q43" s="26"/>
      <c r="R43" s="26"/>
      <c r="S43" s="26"/>
      <c r="T43" s="26"/>
      <c r="U43" s="26"/>
      <c r="V43" s="26"/>
      <c r="W43" s="26"/>
      <c r="X43" s="26"/>
      <c r="Y43" s="26"/>
      <c r="Z43" s="26"/>
      <c r="AA43" s="26"/>
      <c r="AB43" s="26"/>
      <c r="AC43" s="26"/>
      <c r="AD43" s="26"/>
      <c r="AE43" s="26"/>
      <c r="AF43" s="26"/>
      <c r="AG43" s="26"/>
      <c r="AH43" s="26"/>
      <c r="AI43" s="26"/>
      <c r="AJ43" s="26"/>
      <c r="AK43" s="26"/>
      <c r="AL43" s="26"/>
      <c r="AM43" s="26"/>
      <c r="AN43" s="26"/>
      <c r="AO43" s="18" t="str">
        <f t="shared" si="12"/>
        <v/>
      </c>
      <c r="AP43" s="48" t="str">
        <f t="shared" si="13"/>
        <v/>
      </c>
      <c r="AQ43" s="49" t="str">
        <f t="shared" si="14"/>
        <v/>
      </c>
      <c r="AR43" s="49" t="str">
        <f t="shared" si="15"/>
        <v/>
      </c>
      <c r="AS43" s="50">
        <f t="shared" si="16"/>
        <v>0</v>
      </c>
      <c r="AT43" s="49" t="str">
        <f t="shared" si="17"/>
        <v/>
      </c>
      <c r="AU43" s="49" t="str">
        <f t="shared" si="18"/>
        <v/>
      </c>
      <c r="AV43" s="50">
        <f t="shared" si="19"/>
        <v>0</v>
      </c>
      <c r="AW43" s="49" t="str">
        <f t="shared" si="20"/>
        <v/>
      </c>
      <c r="AX43" s="49" t="str">
        <f t="shared" si="21"/>
        <v/>
      </c>
      <c r="AY43" s="50">
        <f t="shared" si="22"/>
        <v>0</v>
      </c>
      <c r="AZ43" s="49" t="str">
        <f t="shared" si="23"/>
        <v/>
      </c>
      <c r="BA43" s="49" t="str">
        <f t="shared" si="24"/>
        <v/>
      </c>
      <c r="BB43" s="50">
        <f t="shared" si="25"/>
        <v>0</v>
      </c>
      <c r="BC43" s="69">
        <f t="shared" si="26"/>
        <v>0</v>
      </c>
      <c r="BD43" s="70">
        <f t="shared" si="27"/>
        <v>0</v>
      </c>
      <c r="BE43" s="71">
        <f t="shared" si="28"/>
        <v>0</v>
      </c>
      <c r="BF43" s="72">
        <f t="shared" si="29"/>
        <v>0</v>
      </c>
      <c r="BG43" s="26"/>
      <c r="BH43" s="14" t="str">
        <f t="shared" si="50"/>
        <v/>
      </c>
      <c r="BI43" s="55" t="str">
        <f t="shared" si="30"/>
        <v/>
      </c>
      <c r="BJ43" s="14" t="str">
        <f t="shared" si="31"/>
        <v/>
      </c>
      <c r="BK43" s="14" t="str">
        <f t="shared" si="52"/>
        <v>0</v>
      </c>
      <c r="BL43" s="57">
        <f t="shared" ca="1" si="32"/>
        <v>0</v>
      </c>
      <c r="BM43" s="57">
        <f t="shared" ca="1" si="33"/>
        <v>0</v>
      </c>
      <c r="BN43" s="57">
        <f t="shared" ca="1" si="34"/>
        <v>0</v>
      </c>
      <c r="BO43" s="57">
        <f t="shared" ca="1" si="35"/>
        <v>0</v>
      </c>
      <c r="BP43" s="14" t="str">
        <f t="shared" si="113"/>
        <v/>
      </c>
      <c r="BQ43" s="14" t="str">
        <f t="shared" si="36"/>
        <v/>
      </c>
      <c r="BR43" s="14" t="str">
        <f t="shared" si="37"/>
        <v/>
      </c>
      <c r="BS43" s="26"/>
      <c r="BT43" s="129"/>
      <c r="BU43" s="68" t="str">
        <f t="shared" si="177"/>
        <v/>
      </c>
      <c r="BV43" s="80" t="str">
        <f t="shared" si="178"/>
        <v/>
      </c>
      <c r="BW43" s="80" t="str">
        <f t="shared" si="179"/>
        <v/>
      </c>
      <c r="BX43" s="26"/>
      <c r="BY43" s="129"/>
      <c r="BZ43" s="68" t="str">
        <f t="shared" si="180"/>
        <v/>
      </c>
      <c r="CA43" s="80" t="str">
        <f t="shared" si="181"/>
        <v/>
      </c>
      <c r="CB43" s="80" t="str">
        <f t="shared" si="182"/>
        <v/>
      </c>
      <c r="CC43" s="26"/>
      <c r="CD43" s="129"/>
      <c r="CE43" s="68" t="str">
        <f t="shared" si="183"/>
        <v/>
      </c>
      <c r="CF43" s="97" t="str">
        <f t="shared" si="184"/>
        <v/>
      </c>
      <c r="CG43" s="97" t="str">
        <f t="shared" si="185"/>
        <v/>
      </c>
      <c r="CH43" s="26"/>
      <c r="CI43" s="129"/>
      <c r="CJ43" s="68" t="str">
        <f t="shared" si="186"/>
        <v/>
      </c>
      <c r="CK43" s="97" t="str">
        <f t="shared" si="187"/>
        <v/>
      </c>
      <c r="CL43" s="97" t="str">
        <f t="shared" si="188"/>
        <v/>
      </c>
      <c r="CM43" s="26"/>
      <c r="CN43" s="26"/>
    </row>
    <row r="44" spans="1:92" x14ac:dyDescent="0.25">
      <c r="A44" s="26"/>
      <c r="B44" s="26"/>
      <c r="C44" s="26"/>
      <c r="D44" s="26"/>
      <c r="E44" s="26"/>
      <c r="F44" s="26"/>
      <c r="G44" s="26"/>
      <c r="H44" s="26"/>
      <c r="I44" s="26"/>
      <c r="J44" s="26"/>
      <c r="K44" s="26"/>
      <c r="L44" s="26"/>
      <c r="M44" s="26"/>
      <c r="N44" s="29"/>
      <c r="O44" s="26"/>
      <c r="P44" s="26"/>
      <c r="Q44" s="26"/>
      <c r="R44" s="26"/>
      <c r="S44" s="26"/>
      <c r="T44" s="26"/>
      <c r="U44" s="26"/>
      <c r="V44" s="26"/>
      <c r="W44" s="26"/>
      <c r="X44" s="26"/>
      <c r="Y44" s="26"/>
      <c r="Z44" s="26"/>
      <c r="AA44" s="26"/>
      <c r="AB44" s="26"/>
      <c r="AC44" s="26"/>
      <c r="AD44" s="26"/>
      <c r="AE44" s="26"/>
      <c r="AF44" s="26"/>
      <c r="AG44" s="26"/>
      <c r="AH44" s="26"/>
      <c r="AI44" s="26"/>
      <c r="AJ44" s="26"/>
      <c r="AK44" s="26"/>
      <c r="AL44" s="26"/>
      <c r="AM44" s="26"/>
      <c r="AN44" s="26"/>
      <c r="AO44" s="18" t="str">
        <f t="shared" si="12"/>
        <v/>
      </c>
      <c r="AP44" s="60" t="str">
        <f t="shared" si="13"/>
        <v/>
      </c>
      <c r="AQ44" s="61" t="str">
        <f t="shared" si="14"/>
        <v/>
      </c>
      <c r="AR44" s="61" t="str">
        <f t="shared" si="15"/>
        <v/>
      </c>
      <c r="AS44" s="62">
        <f t="shared" si="16"/>
        <v>0</v>
      </c>
      <c r="AT44" s="63" t="str">
        <f t="shared" si="17"/>
        <v/>
      </c>
      <c r="AU44" s="63" t="str">
        <f t="shared" si="18"/>
        <v/>
      </c>
      <c r="AV44" s="62">
        <f t="shared" si="19"/>
        <v>0</v>
      </c>
      <c r="AW44" s="63" t="str">
        <f t="shared" si="20"/>
        <v/>
      </c>
      <c r="AX44" s="63" t="str">
        <f t="shared" si="21"/>
        <v/>
      </c>
      <c r="AY44" s="62">
        <f t="shared" si="22"/>
        <v>0</v>
      </c>
      <c r="AZ44" s="63" t="str">
        <f t="shared" si="23"/>
        <v/>
      </c>
      <c r="BA44" s="63" t="str">
        <f t="shared" si="24"/>
        <v/>
      </c>
      <c r="BB44" s="62">
        <f t="shared" si="25"/>
        <v>0</v>
      </c>
      <c r="BC44" s="75">
        <f t="shared" si="26"/>
        <v>0</v>
      </c>
      <c r="BD44" s="76">
        <f t="shared" si="27"/>
        <v>0</v>
      </c>
      <c r="BE44" s="77">
        <f t="shared" si="28"/>
        <v>0</v>
      </c>
      <c r="BF44" s="78">
        <f t="shared" si="29"/>
        <v>0</v>
      </c>
      <c r="BG44" s="26"/>
      <c r="BH44" s="14" t="str">
        <f t="shared" si="50"/>
        <v/>
      </c>
      <c r="BI44" s="55" t="str">
        <f t="shared" si="30"/>
        <v/>
      </c>
      <c r="BJ44" s="14" t="str">
        <f t="shared" si="31"/>
        <v/>
      </c>
      <c r="BK44" s="14" t="str">
        <f t="shared" si="52"/>
        <v>0</v>
      </c>
      <c r="BL44" s="57">
        <f t="shared" ca="1" si="32"/>
        <v>0</v>
      </c>
      <c r="BM44" s="57">
        <f t="shared" ca="1" si="33"/>
        <v>0</v>
      </c>
      <c r="BN44" s="57">
        <f t="shared" ca="1" si="34"/>
        <v>0</v>
      </c>
      <c r="BO44" s="57">
        <f t="shared" ca="1" si="35"/>
        <v>0</v>
      </c>
      <c r="BP44" s="14" t="str">
        <f t="shared" si="113"/>
        <v/>
      </c>
      <c r="BQ44" s="14" t="str">
        <f t="shared" si="36"/>
        <v/>
      </c>
      <c r="BR44" s="14" t="str">
        <f t="shared" si="37"/>
        <v/>
      </c>
      <c r="BS44" s="26"/>
      <c r="BT44" s="130"/>
      <c r="BU44" s="74" t="str">
        <f t="shared" si="177"/>
        <v/>
      </c>
      <c r="BV44" s="81" t="str">
        <f t="shared" si="178"/>
        <v/>
      </c>
      <c r="BW44" s="81" t="str">
        <f t="shared" si="179"/>
        <v/>
      </c>
      <c r="BX44" s="26"/>
      <c r="BY44" s="130"/>
      <c r="BZ44" s="74" t="str">
        <f t="shared" si="180"/>
        <v/>
      </c>
      <c r="CA44" s="81" t="str">
        <f t="shared" si="181"/>
        <v/>
      </c>
      <c r="CB44" s="81" t="str">
        <f t="shared" si="182"/>
        <v/>
      </c>
      <c r="CC44" s="26"/>
      <c r="CD44" s="130"/>
      <c r="CE44" s="74" t="str">
        <f t="shared" si="183"/>
        <v/>
      </c>
      <c r="CF44" s="98" t="str">
        <f t="shared" si="184"/>
        <v/>
      </c>
      <c r="CG44" s="98" t="str">
        <f t="shared" si="185"/>
        <v/>
      </c>
      <c r="CH44" s="26"/>
      <c r="CI44" s="130"/>
      <c r="CJ44" s="74" t="str">
        <f t="shared" si="186"/>
        <v/>
      </c>
      <c r="CK44" s="98" t="str">
        <f t="shared" si="187"/>
        <v/>
      </c>
      <c r="CL44" s="98" t="str">
        <f t="shared" si="188"/>
        <v/>
      </c>
      <c r="CM44" s="26"/>
      <c r="CN44" s="26"/>
    </row>
    <row r="45" spans="1:92" x14ac:dyDescent="0.25">
      <c r="A45" s="26"/>
      <c r="B45" s="26"/>
      <c r="C45" s="26"/>
      <c r="D45" s="26"/>
      <c r="E45" s="26"/>
      <c r="F45" s="26"/>
      <c r="G45" s="26"/>
      <c r="H45" s="26"/>
      <c r="I45" s="26"/>
      <c r="J45" s="26"/>
      <c r="K45" s="26"/>
      <c r="L45" s="26"/>
      <c r="M45" s="26"/>
      <c r="N45" s="29"/>
      <c r="O45" s="26"/>
      <c r="P45" s="26"/>
      <c r="Q45" s="26"/>
      <c r="R45" s="26"/>
      <c r="S45" s="26"/>
      <c r="T45" s="26"/>
      <c r="U45" s="26"/>
      <c r="V45" s="26"/>
      <c r="W45" s="26"/>
      <c r="X45" s="26"/>
      <c r="Y45" s="26"/>
      <c r="Z45" s="26"/>
      <c r="AA45" s="26"/>
      <c r="AB45" s="26"/>
      <c r="AC45" s="26"/>
      <c r="AD45" s="26"/>
      <c r="AE45" s="26"/>
      <c r="AF45" s="26"/>
      <c r="AG45" s="26"/>
      <c r="AH45" s="26"/>
      <c r="AI45" s="26"/>
      <c r="AJ45" s="26"/>
      <c r="AK45" s="26"/>
      <c r="AL45" s="26"/>
      <c r="AM45" s="26"/>
      <c r="AN45" s="26"/>
      <c r="AO45" s="26"/>
      <c r="AP45" s="26"/>
      <c r="AQ45" s="26"/>
      <c r="AR45" s="26"/>
      <c r="AS45" s="26"/>
      <c r="AT45" s="26"/>
      <c r="AU45" s="26"/>
      <c r="AV45" s="26"/>
      <c r="AW45" s="26"/>
      <c r="AX45" s="26"/>
      <c r="AY45" s="26"/>
      <c r="AZ45" s="26"/>
      <c r="BA45" s="26"/>
      <c r="BB45" s="26"/>
      <c r="BC45" s="26"/>
      <c r="BD45" s="26"/>
      <c r="BE45" s="26"/>
      <c r="BF45" s="26"/>
      <c r="BG45" s="26"/>
      <c r="BH45" s="26"/>
      <c r="BI45" s="26"/>
      <c r="BJ45" s="26"/>
      <c r="BK45" s="26"/>
      <c r="BL45" s="26"/>
      <c r="BM45" s="26"/>
      <c r="BN45" s="26"/>
      <c r="BO45" s="26"/>
      <c r="BP45" s="26"/>
      <c r="BQ45" s="26"/>
      <c r="BR45" s="26"/>
      <c r="BS45" s="26"/>
      <c r="BT45" s="26"/>
      <c r="BU45" s="26"/>
      <c r="BV45" s="26"/>
      <c r="BW45" s="26"/>
      <c r="BX45" s="26"/>
      <c r="BY45" s="26"/>
      <c r="BZ45" s="26"/>
      <c r="CA45" s="26"/>
      <c r="CB45" s="26"/>
      <c r="CC45" s="26"/>
      <c r="CD45" s="26"/>
      <c r="CE45" s="26"/>
      <c r="CF45" s="26"/>
      <c r="CG45" s="26"/>
      <c r="CH45" s="26"/>
      <c r="CI45" s="26"/>
      <c r="CJ45" s="26"/>
      <c r="CK45" s="26"/>
      <c r="CL45" s="26"/>
      <c r="CM45" s="26"/>
      <c r="CN45" s="26"/>
    </row>
  </sheetData>
  <sheetProtection sheet="1" objects="1" scenarios="1" selectLockedCells="1"/>
  <sortState xmlns:xlrd2="http://schemas.microsoft.com/office/spreadsheetml/2017/richdata2" ref="N5:O31">
    <sortCondition ref="O5:O31"/>
  </sortState>
  <mergeCells count="154">
    <mergeCell ref="Q29:Q32"/>
    <mergeCell ref="S29:S32"/>
    <mergeCell ref="T29:T32"/>
    <mergeCell ref="H1:H2"/>
    <mergeCell ref="E2:F2"/>
    <mergeCell ref="C3:G3"/>
    <mergeCell ref="E1:F1"/>
    <mergeCell ref="K3:L4"/>
    <mergeCell ref="S22:T22"/>
    <mergeCell ref="Q23:Q26"/>
    <mergeCell ref="S23:S26"/>
    <mergeCell ref="T23:T26"/>
    <mergeCell ref="S28:T28"/>
    <mergeCell ref="S4:T4"/>
    <mergeCell ref="Q5:Q8"/>
    <mergeCell ref="S5:S8"/>
    <mergeCell ref="T5:T8"/>
    <mergeCell ref="S10:T10"/>
    <mergeCell ref="Q11:Q14"/>
    <mergeCell ref="S11:S14"/>
    <mergeCell ref="T11:T14"/>
    <mergeCell ref="S16:T16"/>
    <mergeCell ref="Q17:Q20"/>
    <mergeCell ref="S17:S20"/>
    <mergeCell ref="T17:T20"/>
    <mergeCell ref="W11:W14"/>
    <mergeCell ref="Y11:Y14"/>
    <mergeCell ref="Z11:Z14"/>
    <mergeCell ref="Y16:Z16"/>
    <mergeCell ref="Y4:Z4"/>
    <mergeCell ref="W5:W8"/>
    <mergeCell ref="Y5:Y8"/>
    <mergeCell ref="Z5:Z8"/>
    <mergeCell ref="Y28:Z28"/>
    <mergeCell ref="W29:W32"/>
    <mergeCell ref="Y29:Y32"/>
    <mergeCell ref="Z29:Z32"/>
    <mergeCell ref="AE4:AF4"/>
    <mergeCell ref="AC5:AC8"/>
    <mergeCell ref="AE5:AE8"/>
    <mergeCell ref="AF5:AF8"/>
    <mergeCell ref="AE10:AF10"/>
    <mergeCell ref="AC11:AC14"/>
    <mergeCell ref="AE11:AE14"/>
    <mergeCell ref="AF11:AF14"/>
    <mergeCell ref="AE16:AF16"/>
    <mergeCell ref="AC17:AC20"/>
    <mergeCell ref="AE17:AE20"/>
    <mergeCell ref="W17:W20"/>
    <mergeCell ref="Y17:Y20"/>
    <mergeCell ref="Z17:Z20"/>
    <mergeCell ref="Y22:Z22"/>
    <mergeCell ref="W23:W26"/>
    <mergeCell ref="Y23:Y26"/>
    <mergeCell ref="Z23:Z26"/>
    <mergeCell ref="Y10:Z10"/>
    <mergeCell ref="AE28:AF28"/>
    <mergeCell ref="AC29:AC32"/>
    <mergeCell ref="AE29:AE32"/>
    <mergeCell ref="AF29:AF32"/>
    <mergeCell ref="AK4:AL4"/>
    <mergeCell ref="AI5:AI8"/>
    <mergeCell ref="AK5:AK8"/>
    <mergeCell ref="AL5:AL8"/>
    <mergeCell ref="AK10:AL10"/>
    <mergeCell ref="AI11:AI14"/>
    <mergeCell ref="AK11:AK14"/>
    <mergeCell ref="AL11:AL14"/>
    <mergeCell ref="AK16:AL16"/>
    <mergeCell ref="AI17:AI20"/>
    <mergeCell ref="AK17:AK20"/>
    <mergeCell ref="AF17:AF20"/>
    <mergeCell ref="AE22:AF22"/>
    <mergeCell ref="AC23:AC26"/>
    <mergeCell ref="AE23:AE26"/>
    <mergeCell ref="AF23:AF26"/>
    <mergeCell ref="AK28:AL28"/>
    <mergeCell ref="AI29:AI32"/>
    <mergeCell ref="AK29:AK32"/>
    <mergeCell ref="AL29:AL32"/>
    <mergeCell ref="AP3:AP4"/>
    <mergeCell ref="AL17:AL20"/>
    <mergeCell ref="AK22:AL22"/>
    <mergeCell ref="AI23:AI26"/>
    <mergeCell ref="AK23:AK26"/>
    <mergeCell ref="AL23:AL26"/>
    <mergeCell ref="AZ1:BB2"/>
    <mergeCell ref="BC1:BF2"/>
    <mergeCell ref="AV3:AV4"/>
    <mergeCell ref="AY3:AY4"/>
    <mergeCell ref="BB3:BB4"/>
    <mergeCell ref="BC3:BD3"/>
    <mergeCell ref="BE3:BE4"/>
    <mergeCell ref="BF3:BF4"/>
    <mergeCell ref="AS3:AS4"/>
    <mergeCell ref="AQ1:AS2"/>
    <mergeCell ref="AT1:AV2"/>
    <mergeCell ref="AW1:AY2"/>
    <mergeCell ref="AI2:AM3"/>
    <mergeCell ref="BO2:BO4"/>
    <mergeCell ref="BP2:BP4"/>
    <mergeCell ref="BQ2:BR4"/>
    <mergeCell ref="BT5:BT8"/>
    <mergeCell ref="BY5:BY8"/>
    <mergeCell ref="BI2:BI4"/>
    <mergeCell ref="BJ2:BJ4"/>
    <mergeCell ref="BK2:BK4"/>
    <mergeCell ref="BL2:BM3"/>
    <mergeCell ref="BN2:BN4"/>
    <mergeCell ref="BY17:BY20"/>
    <mergeCell ref="CD17:CD20"/>
    <mergeCell ref="CI17:CI20"/>
    <mergeCell ref="CD5:CD8"/>
    <mergeCell ref="CI5:CI8"/>
    <mergeCell ref="BT9:BT12"/>
    <mergeCell ref="BY9:BY12"/>
    <mergeCell ref="CD9:CD12"/>
    <mergeCell ref="CI9:CI12"/>
    <mergeCell ref="BT41:BT44"/>
    <mergeCell ref="BY41:BY44"/>
    <mergeCell ref="CD41:CD44"/>
    <mergeCell ref="CI41:CI44"/>
    <mergeCell ref="BT29:BT32"/>
    <mergeCell ref="BY29:BY32"/>
    <mergeCell ref="CD29:CD32"/>
    <mergeCell ref="CI29:CI32"/>
    <mergeCell ref="BT33:BT36"/>
    <mergeCell ref="BY33:BY36"/>
    <mergeCell ref="CD33:CD36"/>
    <mergeCell ref="CI33:CI36"/>
    <mergeCell ref="AC2:AG3"/>
    <mergeCell ref="W2:AA3"/>
    <mergeCell ref="Q2:U3"/>
    <mergeCell ref="CJ3:CJ4"/>
    <mergeCell ref="CE3:CE4"/>
    <mergeCell ref="BZ3:BZ4"/>
    <mergeCell ref="BU3:BU4"/>
    <mergeCell ref="BT37:BT40"/>
    <mergeCell ref="BY37:BY40"/>
    <mergeCell ref="CD37:CD40"/>
    <mergeCell ref="CI37:CI40"/>
    <mergeCell ref="BT21:BT24"/>
    <mergeCell ref="BY21:BY24"/>
    <mergeCell ref="CD21:CD24"/>
    <mergeCell ref="CI21:CI24"/>
    <mergeCell ref="BT25:BT28"/>
    <mergeCell ref="BY25:BY28"/>
    <mergeCell ref="CD25:CD28"/>
    <mergeCell ref="CI25:CI28"/>
    <mergeCell ref="BT13:BT16"/>
    <mergeCell ref="BY13:BY16"/>
    <mergeCell ref="CD13:CD16"/>
    <mergeCell ref="CI13:CI16"/>
    <mergeCell ref="BT17:BT20"/>
  </mergeCells>
  <phoneticPr fontId="34" type="noConversion"/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19E456-7CD9-414C-87C6-3BB96A3785F1}">
  <dimension ref="A1:BI90"/>
  <sheetViews>
    <sheetView zoomScale="85" zoomScaleNormal="85" workbookViewId="0">
      <selection activeCell="C14" sqref="C14:C18"/>
    </sheetView>
  </sheetViews>
  <sheetFormatPr baseColWidth="10" defaultRowHeight="15" x14ac:dyDescent="0.25"/>
  <cols>
    <col min="1" max="1" width="25" customWidth="1"/>
    <col min="2" max="2" width="25" hidden="1" customWidth="1"/>
    <col min="3" max="3" width="33" bestFit="1" customWidth="1"/>
    <col min="4" max="4" width="33" customWidth="1"/>
    <col min="5" max="5" width="30.7109375" customWidth="1"/>
    <col min="6" max="6" width="19.85546875" customWidth="1"/>
    <col min="7" max="7" width="8.28515625" bestFit="1" customWidth="1"/>
    <col min="8" max="8" width="2.5703125" customWidth="1"/>
    <col min="9" max="9" width="18.42578125" style="194" bestFit="1" customWidth="1"/>
    <col min="10" max="10" width="2.7109375" style="194" hidden="1" customWidth="1"/>
    <col min="11" max="11" width="25.5703125" style="194" bestFit="1" customWidth="1"/>
    <col min="12" max="13" width="2.5703125" style="194" customWidth="1"/>
    <col min="14" max="14" width="6.42578125" bestFit="1" customWidth="1"/>
    <col min="15" max="15" width="8.5703125" bestFit="1" customWidth="1"/>
    <col min="16" max="16" width="25.5703125" bestFit="1" customWidth="1"/>
    <col min="17" max="17" width="9.7109375" bestFit="1" customWidth="1"/>
    <col min="18" max="18" width="2.5703125" hidden="1" customWidth="1"/>
    <col min="19" max="19" width="9.5703125" hidden="1" customWidth="1"/>
    <col min="20" max="20" width="6.42578125" bestFit="1" customWidth="1"/>
    <col min="21" max="21" width="8.5703125" bestFit="1" customWidth="1"/>
    <col min="22" max="22" width="25.5703125" bestFit="1" customWidth="1"/>
    <col min="23" max="23" width="9.7109375" bestFit="1" customWidth="1"/>
    <col min="24" max="24" width="2.5703125" hidden="1" customWidth="1"/>
    <col min="25" max="25" width="8.5703125" hidden="1" customWidth="1"/>
    <col min="26" max="26" width="6.42578125" bestFit="1" customWidth="1"/>
    <col min="27" max="27" width="8.5703125" bestFit="1" customWidth="1"/>
    <col min="28" max="28" width="25.5703125" bestFit="1" customWidth="1"/>
    <col min="29" max="29" width="9.7109375" bestFit="1" customWidth="1"/>
    <col min="30" max="30" width="2.5703125" style="219" hidden="1" customWidth="1"/>
    <col min="31" max="31" width="8.5703125" style="219" hidden="1" customWidth="1"/>
    <col min="32" max="32" width="8.5703125" style="194" customWidth="1"/>
    <col min="33" max="33" width="25.5703125" style="194" bestFit="1" customWidth="1"/>
    <col min="34" max="34" width="9.7109375" style="194" customWidth="1"/>
    <col min="35" max="35" width="9.7109375" style="194" hidden="1" customWidth="1"/>
    <col min="36" max="36" width="9.7109375" style="194" customWidth="1"/>
    <col min="37" max="37" width="25.5703125" style="194" bestFit="1" customWidth="1"/>
    <col min="38" max="38" width="9.7109375" style="194" customWidth="1"/>
    <col min="39" max="39" width="9.7109375" style="194" hidden="1" customWidth="1"/>
    <col min="40" max="40" width="9.7109375" style="194" customWidth="1"/>
    <col min="41" max="41" width="25.5703125" style="194" bestFit="1" customWidth="1"/>
    <col min="42" max="42" width="9.7109375" style="194" customWidth="1"/>
    <col min="43" max="43" width="9.7109375" style="194" hidden="1" customWidth="1"/>
    <col min="44" max="44" width="30" style="194" customWidth="1"/>
    <col min="45" max="46" width="9.7109375" style="194" customWidth="1"/>
    <col min="48" max="48" width="25" bestFit="1" customWidth="1"/>
    <col min="49" max="50" width="5" bestFit="1" customWidth="1"/>
    <col min="51" max="51" width="5" style="14" bestFit="1" customWidth="1"/>
    <col min="52" max="52" width="2.5703125" customWidth="1"/>
    <col min="53" max="54" width="2" style="14" bestFit="1" customWidth="1"/>
    <col min="55" max="55" width="2.42578125" style="14" bestFit="1" customWidth="1"/>
    <col min="56" max="56" width="11.42578125" style="14"/>
    <col min="57" max="57" width="7" style="14" bestFit="1" customWidth="1"/>
    <col min="58" max="58" width="25" bestFit="1" customWidth="1"/>
    <col min="59" max="59" width="2.5703125" customWidth="1"/>
    <col min="60" max="60" width="2" bestFit="1" customWidth="1"/>
  </cols>
  <sheetData>
    <row r="1" spans="1:61" ht="18.75" customHeight="1" x14ac:dyDescent="0.25">
      <c r="A1" s="261"/>
      <c r="B1" s="261"/>
      <c r="C1" s="261"/>
      <c r="D1" s="261"/>
      <c r="E1" s="261"/>
      <c r="F1" s="261"/>
      <c r="G1" s="261"/>
      <c r="H1" s="26"/>
      <c r="I1" s="26"/>
      <c r="J1" s="26"/>
      <c r="K1" s="26"/>
      <c r="L1" s="26"/>
      <c r="M1" s="26"/>
      <c r="N1" s="26"/>
      <c r="O1" s="26"/>
      <c r="P1" s="26"/>
      <c r="Q1" s="26"/>
      <c r="R1" s="26"/>
      <c r="S1" s="26"/>
      <c r="T1" s="26"/>
      <c r="U1" s="26"/>
      <c r="V1" s="26"/>
      <c r="W1" s="26"/>
      <c r="X1" s="26"/>
      <c r="Y1" s="26"/>
      <c r="Z1" s="26"/>
      <c r="AA1" s="26"/>
      <c r="AB1" s="26"/>
      <c r="AC1" s="26"/>
      <c r="AF1" s="26"/>
      <c r="AG1" s="26"/>
      <c r="AH1" s="26"/>
      <c r="AI1" s="26"/>
      <c r="AJ1" s="26"/>
      <c r="AK1" s="26"/>
      <c r="AL1" s="26"/>
      <c r="AN1" s="26"/>
      <c r="AO1" s="26"/>
      <c r="AP1" s="26"/>
      <c r="AR1" s="26"/>
      <c r="AS1" s="26"/>
      <c r="AT1" s="26"/>
      <c r="AU1" s="26"/>
    </row>
    <row r="2" spans="1:61" ht="18.75" customHeight="1" x14ac:dyDescent="0.3">
      <c r="A2" s="261"/>
      <c r="B2" s="261"/>
      <c r="C2" s="261"/>
      <c r="D2" s="261"/>
      <c r="E2" s="261"/>
      <c r="F2" s="261"/>
      <c r="G2" s="261"/>
      <c r="H2" s="26"/>
      <c r="I2" s="26"/>
      <c r="J2" s="26"/>
      <c r="K2" s="26"/>
      <c r="L2" s="26"/>
      <c r="M2" s="26"/>
      <c r="N2" s="213" t="s">
        <v>127</v>
      </c>
      <c r="O2" s="213"/>
      <c r="P2" s="213"/>
      <c r="Q2" s="213"/>
      <c r="T2" s="213" t="s">
        <v>128</v>
      </c>
      <c r="U2" s="213"/>
      <c r="V2" s="213"/>
      <c r="W2" s="213"/>
      <c r="Z2" s="213" t="s">
        <v>126</v>
      </c>
      <c r="AA2" s="213"/>
      <c r="AB2" s="213"/>
      <c r="AC2" s="213"/>
      <c r="AD2" s="220"/>
      <c r="AE2" s="220"/>
      <c r="AF2" s="213" t="s">
        <v>129</v>
      </c>
      <c r="AG2" s="213"/>
      <c r="AH2" s="213"/>
      <c r="AI2" s="26"/>
      <c r="AJ2" s="213" t="s">
        <v>130</v>
      </c>
      <c r="AK2" s="213"/>
      <c r="AL2" s="213"/>
      <c r="AM2"/>
      <c r="AN2" s="213" t="s">
        <v>131</v>
      </c>
      <c r="AO2" s="213"/>
      <c r="AP2" s="213"/>
      <c r="AQ2"/>
      <c r="AR2" s="213" t="s">
        <v>132</v>
      </c>
      <c r="AS2" s="213"/>
      <c r="AT2" s="213"/>
      <c r="AU2" s="26"/>
    </row>
    <row r="3" spans="1:61" ht="18.75" customHeight="1" thickBot="1" x14ac:dyDescent="0.3">
      <c r="A3" s="26"/>
      <c r="B3" s="26"/>
      <c r="C3" s="106" t="s">
        <v>104</v>
      </c>
      <c r="D3" s="106" t="s">
        <v>116</v>
      </c>
      <c r="E3" s="106" t="s">
        <v>50</v>
      </c>
      <c r="F3" s="106" t="s">
        <v>107</v>
      </c>
      <c r="G3" s="106" t="s">
        <v>118</v>
      </c>
      <c r="H3" s="26"/>
      <c r="I3" s="106" t="s">
        <v>120</v>
      </c>
      <c r="J3" s="106"/>
      <c r="K3" s="106" t="s">
        <v>104</v>
      </c>
      <c r="L3" s="26"/>
      <c r="M3" s="26"/>
      <c r="N3" s="26"/>
      <c r="O3" s="106" t="s">
        <v>79</v>
      </c>
      <c r="P3" s="106" t="s">
        <v>104</v>
      </c>
      <c r="Q3" s="106" t="s">
        <v>119</v>
      </c>
      <c r="T3" s="26"/>
      <c r="U3" s="106" t="s">
        <v>79</v>
      </c>
      <c r="V3" s="106" t="s">
        <v>104</v>
      </c>
      <c r="W3" s="106" t="s">
        <v>119</v>
      </c>
      <c r="Z3" s="26"/>
      <c r="AA3" s="106" t="s">
        <v>79</v>
      </c>
      <c r="AB3" s="106" t="s">
        <v>104</v>
      </c>
      <c r="AC3" s="106" t="s">
        <v>119</v>
      </c>
      <c r="AD3" s="221"/>
      <c r="AE3" s="221"/>
      <c r="AF3" s="106"/>
      <c r="AG3" s="106"/>
      <c r="AH3" s="106"/>
      <c r="AI3" s="106"/>
      <c r="AJ3" s="106"/>
      <c r="AK3" s="106"/>
      <c r="AL3" s="106"/>
      <c r="AM3" s="217"/>
      <c r="AN3" s="106"/>
      <c r="AO3" s="106"/>
      <c r="AP3" s="106"/>
      <c r="AQ3" s="217"/>
      <c r="AR3" s="106"/>
      <c r="AS3" s="106"/>
      <c r="AT3" s="106"/>
      <c r="AU3" s="26"/>
      <c r="AV3" s="106" t="s">
        <v>121</v>
      </c>
      <c r="AW3" s="106" t="s">
        <v>123</v>
      </c>
      <c r="AX3" s="106" t="s">
        <v>122</v>
      </c>
      <c r="AZ3" s="26"/>
      <c r="BC3" s="14" t="s">
        <v>75</v>
      </c>
      <c r="BD3" s="14" t="s">
        <v>124</v>
      </c>
      <c r="BG3" s="26"/>
    </row>
    <row r="4" spans="1:61" ht="18.75" customHeight="1" thickTop="1" thickBot="1" x14ac:dyDescent="0.3">
      <c r="A4" s="189"/>
      <c r="B4" s="202" t="str">
        <f>IF(D5="","",D5)</f>
        <v/>
      </c>
      <c r="C4" s="239"/>
      <c r="D4" s="107" t="s">
        <v>115</v>
      </c>
      <c r="E4" s="111"/>
      <c r="F4" s="112"/>
      <c r="G4" s="112" t="b">
        <v>0</v>
      </c>
      <c r="H4" s="26"/>
      <c r="I4" s="195">
        <v>1</v>
      </c>
      <c r="J4" s="200">
        <v>1</v>
      </c>
      <c r="K4" s="196" t="e">
        <f>IF(J4="","",VLOOKUP(J4,$B$4:$C$84,2,0))</f>
        <v>#N/A</v>
      </c>
      <c r="L4" s="26"/>
      <c r="M4" s="26"/>
      <c r="N4" s="197"/>
      <c r="O4" s="253">
        <v>1</v>
      </c>
      <c r="P4" s="192" t="e">
        <f>IF(K4="","",K4)</f>
        <v>#N/A</v>
      </c>
      <c r="Q4" s="251"/>
      <c r="R4">
        <f>IF(AND(Q4&gt;Q5),1,0)</f>
        <v>0</v>
      </c>
      <c r="S4" s="232">
        <f>IF(AND(R4&gt;R5),$Q$24,0)</f>
        <v>0</v>
      </c>
      <c r="T4" s="197" t="s">
        <v>112</v>
      </c>
      <c r="U4" s="253">
        <v>1</v>
      </c>
      <c r="V4" s="192" t="str">
        <f>IF(Q4&gt;Q5,P4,IF(Q5&gt;Q4,P5,""))</f>
        <v/>
      </c>
      <c r="W4" s="251"/>
      <c r="X4">
        <f>IF(AND(W4&gt;W5),1,0)</f>
        <v>0</v>
      </c>
      <c r="Y4" s="232">
        <f>IF(AND(X4&gt;X5),$W$24,0)</f>
        <v>0</v>
      </c>
      <c r="Z4" s="197"/>
      <c r="AA4" s="214" t="s">
        <v>125</v>
      </c>
      <c r="AB4" s="211" t="e">
        <f>IF(BI4="","",BI4)</f>
        <v>#N/A</v>
      </c>
      <c r="AC4" s="209"/>
      <c r="AD4" s="222"/>
      <c r="AE4" s="222"/>
      <c r="AF4" s="262"/>
      <c r="AG4" s="262"/>
      <c r="AH4" s="262"/>
      <c r="AI4" s="262"/>
      <c r="AJ4" s="262"/>
      <c r="AK4" s="262"/>
      <c r="AL4" s="262"/>
      <c r="AM4" s="218"/>
      <c r="AN4" s="262"/>
      <c r="AO4" s="262"/>
      <c r="AP4" s="262"/>
      <c r="AQ4" s="218"/>
      <c r="AR4" s="226" t="str">
        <f>IF(AP12&gt;AP13,AO12,IF(AP13&gt;AP12,AO13,""))</f>
        <v/>
      </c>
      <c r="AS4" s="227" t="e">
        <f>IF(#REF!&gt;#REF!,#REF!,IF(#REF!&gt;#REF!,#REF!,""))</f>
        <v>#REF!</v>
      </c>
      <c r="AT4" s="228" t="e">
        <f>IF(#REF!&gt;#REF!,#REF!,IF(#REF!&gt;#REF!,#REF!,""))</f>
        <v>#REF!</v>
      </c>
      <c r="AU4" s="26"/>
      <c r="AV4" t="e">
        <f>IF(K4="","",K4)</f>
        <v>#N/A</v>
      </c>
      <c r="AW4" s="14" t="e">
        <f>IF(AV4="","",VLOOKUP(AV4,$P$4:$Q$7,2,0))</f>
        <v>#N/A</v>
      </c>
      <c r="AX4" s="14" t="e">
        <f>IF(AV4="","",VLOOKUP(AV4,$V$4:$W$7,2,0))</f>
        <v>#N/A</v>
      </c>
      <c r="AY4" s="14" t="e">
        <f>AW4+AX4</f>
        <v>#N/A</v>
      </c>
      <c r="AZ4" s="26"/>
      <c r="BA4" s="14" t="e">
        <f>IF(AV4="","",VLOOKUP(AV4,$P$4:$R$7,3,0))</f>
        <v>#N/A</v>
      </c>
      <c r="BB4" s="14" t="e">
        <f>IF(AV4="","",VLOOKUP(AV4,$V$4:$X$7,3,0))</f>
        <v>#N/A</v>
      </c>
      <c r="BC4" s="14" t="e">
        <f>BA4+BB4</f>
        <v>#N/A</v>
      </c>
      <c r="BD4" s="14" t="e">
        <f>IF(BE4=0,"",RANK(BE4,$BE$4:$BE$7,0))</f>
        <v>#N/A</v>
      </c>
      <c r="BE4" s="14" t="e">
        <f>(BC4*1000)+(AY4*100)</f>
        <v>#N/A</v>
      </c>
      <c r="BF4" t="e">
        <f>IF(AV4="","",AV4)</f>
        <v>#N/A</v>
      </c>
      <c r="BG4" s="26"/>
      <c r="BH4" s="14">
        <v>1</v>
      </c>
      <c r="BI4" t="e">
        <f>IF(ABS(MAX(BE$4:BE$7))&gt;=10^-5,VLOOKUP(MAX(BE$4:BE$7),BE$4:BF$7,2,FALSE),"")</f>
        <v>#N/A</v>
      </c>
    </row>
    <row r="5" spans="1:61" ht="18.75" customHeight="1" thickTop="1" thickBot="1" x14ac:dyDescent="0.3">
      <c r="A5" s="190"/>
      <c r="B5" s="203"/>
      <c r="C5" s="240"/>
      <c r="D5" s="242"/>
      <c r="E5" s="113"/>
      <c r="F5" s="114"/>
      <c r="G5" s="114" t="b">
        <v>0</v>
      </c>
      <c r="H5" s="26"/>
      <c r="I5" s="195"/>
      <c r="J5" s="200">
        <v>2</v>
      </c>
      <c r="K5" s="196" t="e">
        <f t="shared" ref="K5:K7" si="0">IF(J5="","",VLOOKUP(J5,$B$4:$C$84,2,0))</f>
        <v>#N/A</v>
      </c>
      <c r="L5" s="26"/>
      <c r="M5" s="26"/>
      <c r="N5" s="198"/>
      <c r="O5" s="254"/>
      <c r="P5" s="193" t="e">
        <f>IF(K5="","",K5)</f>
        <v>#N/A</v>
      </c>
      <c r="Q5" s="252"/>
      <c r="R5">
        <f>IF(AND(Q5&gt;Q4),1,0)</f>
        <v>0</v>
      </c>
      <c r="S5" s="232">
        <f>IF(AND(R5&gt;R4),$Q$24,0)</f>
        <v>0</v>
      </c>
      <c r="T5" s="198"/>
      <c r="U5" s="254"/>
      <c r="V5" s="193" t="str">
        <f>IF(Q6&gt;Q7,P6,IF(Q7&gt;Q6,P7,""))</f>
        <v/>
      </c>
      <c r="W5" s="252"/>
      <c r="X5">
        <f>IF(AND(W5&gt;W4),1,0)</f>
        <v>0</v>
      </c>
      <c r="Y5" s="232">
        <f>IF(AND(X5&gt;X4),$W$24,0)</f>
        <v>0</v>
      </c>
      <c r="Z5" s="198"/>
      <c r="AA5" s="255">
        <v>1</v>
      </c>
      <c r="AB5" s="210" t="e">
        <f t="shared" ref="AB5:AB6" si="1">IF(BI5="","",BI5)</f>
        <v>#N/A</v>
      </c>
      <c r="AC5" s="256"/>
      <c r="AD5" s="223">
        <f>IF(AND(AC5&gt;AC6),1,0)</f>
        <v>0</v>
      </c>
      <c r="AE5" s="234">
        <f>IF(AND(AD5&gt;AD6),$AC$24,0)</f>
        <v>0</v>
      </c>
      <c r="AF5" s="257">
        <v>1</v>
      </c>
      <c r="AG5" s="224" t="e">
        <f>IF(AB4="","",AB4)</f>
        <v>#N/A</v>
      </c>
      <c r="AH5" s="259"/>
      <c r="AI5" s="88">
        <f>IF(AND(AH5&gt;AH6),$AH$24,0)</f>
        <v>0</v>
      </c>
      <c r="AJ5" s="263"/>
      <c r="AK5" s="263"/>
      <c r="AL5" s="263"/>
      <c r="AM5" s="216"/>
      <c r="AN5" s="263"/>
      <c r="AO5" s="263"/>
      <c r="AP5" s="263"/>
      <c r="AQ5" s="216"/>
      <c r="AR5" s="229" t="e">
        <f>IF(#REF!&gt;AO1,#REF!,IF(AO1&gt;#REF!,AN1,""))</f>
        <v>#REF!</v>
      </c>
      <c r="AS5" s="230" t="e">
        <f>IF(#REF!&gt;AP1,#REF!,IF(AP1&gt;#REF!,AO1,""))</f>
        <v>#REF!</v>
      </c>
      <c r="AT5" s="231" t="e">
        <f>IF(#REF!&gt;AQ1,#REF!,IF(AQ1&gt;#REF!,AP1,""))</f>
        <v>#REF!</v>
      </c>
      <c r="AU5" s="26"/>
      <c r="AV5" t="e">
        <f>IF(K5="","",K5)</f>
        <v>#N/A</v>
      </c>
      <c r="AW5" s="14" t="e">
        <f t="shared" ref="AW5:AW7" si="2">IF(AV5="","",VLOOKUP(AV5,$P$4:$Q$7,2,0))</f>
        <v>#N/A</v>
      </c>
      <c r="AX5" s="14" t="e">
        <f t="shared" ref="AX5:AX7" si="3">IF(AV5="","",VLOOKUP(AV5,$V$4:$W$7,2,0))</f>
        <v>#N/A</v>
      </c>
      <c r="AY5" s="14" t="e">
        <f t="shared" ref="AY5:AY22" si="4">AW5+AX5</f>
        <v>#N/A</v>
      </c>
      <c r="AZ5" s="26"/>
      <c r="BA5" s="14" t="e">
        <f>IF(AV5="","",VLOOKUP(AV5,$P$4:$R$7,3,0))</f>
        <v>#N/A</v>
      </c>
      <c r="BB5" s="14" t="e">
        <f t="shared" ref="BB5:BB7" si="5">IF(AV5="","",VLOOKUP(AV5,$V$4:$X$7,3,0))</f>
        <v>#N/A</v>
      </c>
      <c r="BC5" s="14" t="e">
        <f t="shared" ref="BC5:BC22" si="6">BA5+BB5</f>
        <v>#N/A</v>
      </c>
      <c r="BD5" s="14" t="e">
        <f t="shared" ref="BD5:BD7" si="7">IF(BE5=0,"",RANK(BE5,$BE$4:$BE$7,0))</f>
        <v>#N/A</v>
      </c>
      <c r="BE5" s="14" t="e">
        <f t="shared" ref="BE5:BE7" si="8">(BC5*1000)+(AY5*100)</f>
        <v>#N/A</v>
      </c>
      <c r="BF5" t="e">
        <f t="shared" ref="BF5:BF7" si="9">IF(AV5="","",AV5)</f>
        <v>#N/A</v>
      </c>
      <c r="BG5" s="26"/>
      <c r="BH5" s="14">
        <v>2</v>
      </c>
      <c r="BI5" t="e">
        <f>IF(ABS(LARGE(BE$4:BE$7,2))&gt;=10^-5,VLOOKUP(LARGE(BE$4:BE$7,2),BE$4:BF$7,2,FALSE),"")</f>
        <v>#N/A</v>
      </c>
    </row>
    <row r="6" spans="1:61" ht="18.75" customHeight="1" thickTop="1" thickBot="1" x14ac:dyDescent="0.3">
      <c r="A6" s="190"/>
      <c r="B6" s="203"/>
      <c r="C6" s="240"/>
      <c r="D6" s="242"/>
      <c r="E6" s="113"/>
      <c r="F6" s="114"/>
      <c r="G6" s="114" t="b">
        <v>0</v>
      </c>
      <c r="H6" s="26"/>
      <c r="I6" s="195"/>
      <c r="J6" s="200">
        <v>3</v>
      </c>
      <c r="K6" s="196" t="e">
        <f t="shared" si="0"/>
        <v>#N/A</v>
      </c>
      <c r="L6" s="26"/>
      <c r="M6" s="26"/>
      <c r="N6" s="198"/>
      <c r="O6" s="253">
        <v>2</v>
      </c>
      <c r="P6" s="192" t="e">
        <f>IF(K6="","",K6)</f>
        <v>#N/A</v>
      </c>
      <c r="Q6" s="251"/>
      <c r="R6">
        <f>IF(AND(Q6&gt;Q7),1,0)</f>
        <v>0</v>
      </c>
      <c r="S6" s="232">
        <f>IF(AND(R6&gt;R7),$Q$24,0)</f>
        <v>0</v>
      </c>
      <c r="T6" s="198"/>
      <c r="U6" s="253">
        <v>2</v>
      </c>
      <c r="V6" s="192" t="str">
        <f>IF(Q4&lt;Q5,P4,IF(Q5&lt;Q4,P5,""))</f>
        <v/>
      </c>
      <c r="W6" s="251"/>
      <c r="X6">
        <f>IF(AND(W6&gt;W7),1,0)</f>
        <v>0</v>
      </c>
      <c r="Y6" s="232">
        <f>IF(AND(X6&gt;X7),$W$24,0)</f>
        <v>0</v>
      </c>
      <c r="Z6" s="198"/>
      <c r="AA6" s="255"/>
      <c r="AB6" s="210" t="e">
        <f t="shared" si="1"/>
        <v>#N/A</v>
      </c>
      <c r="AC6" s="256"/>
      <c r="AD6" s="223">
        <f>IF(AND(AC6&gt;AC5),1,0)</f>
        <v>0</v>
      </c>
      <c r="AE6" s="234">
        <f>IF(AND(AD6&gt;AD5),$W$24,0)</f>
        <v>0</v>
      </c>
      <c r="AF6" s="258"/>
      <c r="AG6" s="225" t="str">
        <f>IF(AC10&gt;AC11,AB10,IF(AC11&gt;AC10,AB11,""))</f>
        <v/>
      </c>
      <c r="AH6" s="260"/>
      <c r="AI6" s="88">
        <f>IF(AND(AH6&gt;AH5),$AH$24,0)</f>
        <v>0</v>
      </c>
      <c r="AJ6" s="263"/>
      <c r="AK6" s="263"/>
      <c r="AL6" s="263"/>
      <c r="AM6" s="216"/>
      <c r="AN6" s="263"/>
      <c r="AO6" s="263"/>
      <c r="AP6" s="263"/>
      <c r="AQ6" s="216"/>
      <c r="AR6" s="263"/>
      <c r="AS6" s="263"/>
      <c r="AT6" s="263"/>
      <c r="AU6" s="26"/>
      <c r="AV6" t="e">
        <f>IF(K6="","",K6)</f>
        <v>#N/A</v>
      </c>
      <c r="AW6" s="14" t="e">
        <f t="shared" si="2"/>
        <v>#N/A</v>
      </c>
      <c r="AX6" s="14" t="e">
        <f t="shared" si="3"/>
        <v>#N/A</v>
      </c>
      <c r="AY6" s="14" t="e">
        <f t="shared" si="4"/>
        <v>#N/A</v>
      </c>
      <c r="AZ6" s="26"/>
      <c r="BA6" s="14" t="e">
        <f>IF(AV6="","",VLOOKUP(AV6,$P$4:$R$7,3,0))</f>
        <v>#N/A</v>
      </c>
      <c r="BB6" s="14" t="e">
        <f t="shared" si="5"/>
        <v>#N/A</v>
      </c>
      <c r="BC6" s="14" t="e">
        <f t="shared" si="6"/>
        <v>#N/A</v>
      </c>
      <c r="BD6" s="14" t="e">
        <f t="shared" si="7"/>
        <v>#N/A</v>
      </c>
      <c r="BE6" s="14" t="e">
        <f t="shared" si="8"/>
        <v>#N/A</v>
      </c>
      <c r="BF6" t="e">
        <f t="shared" si="9"/>
        <v>#N/A</v>
      </c>
      <c r="BG6" s="26"/>
      <c r="BH6" s="14">
        <v>3</v>
      </c>
      <c r="BI6" t="e">
        <f>IF(ABS(LARGE(BE$4:BE$7,3))&gt;=10^-5,VLOOKUP(LARGE(BE$4:BE$7,3),BE$4:BF$7,2,FALSE),"")</f>
        <v>#N/A</v>
      </c>
    </row>
    <row r="7" spans="1:61" ht="18.75" customHeight="1" thickTop="1" thickBot="1" x14ac:dyDescent="0.3">
      <c r="A7" s="190"/>
      <c r="B7" s="203"/>
      <c r="C7" s="240"/>
      <c r="D7" s="242"/>
      <c r="E7" s="113"/>
      <c r="F7" s="114"/>
      <c r="G7" s="114" t="b">
        <v>0</v>
      </c>
      <c r="H7" s="26"/>
      <c r="I7" s="195"/>
      <c r="J7" s="200">
        <v>4</v>
      </c>
      <c r="K7" s="196" t="e">
        <f t="shared" si="0"/>
        <v>#N/A</v>
      </c>
      <c r="L7" s="26"/>
      <c r="M7" s="26"/>
      <c r="N7" s="198"/>
      <c r="O7" s="254"/>
      <c r="P7" s="193" t="e">
        <f>IF(K7="","",K7)</f>
        <v>#N/A</v>
      </c>
      <c r="Q7" s="252"/>
      <c r="R7">
        <f>IF(AND(Q7&gt;Q6),1,0)</f>
        <v>0</v>
      </c>
      <c r="S7" s="232">
        <f>IF(AND(R7&gt;R6),$Q$24,0)</f>
        <v>0</v>
      </c>
      <c r="T7" s="198"/>
      <c r="U7" s="254"/>
      <c r="V7" s="193" t="str">
        <f>IF(Q7&lt;Q6,P7,IF(Q6&lt;Q7,P6,""))</f>
        <v/>
      </c>
      <c r="W7" s="252"/>
      <c r="X7">
        <f>IF(AND(W7&gt;W6),1,0)</f>
        <v>0</v>
      </c>
      <c r="Y7" s="232">
        <f>IF(AND(X7&gt;X6),$W$24,0)</f>
        <v>0</v>
      </c>
      <c r="Z7" s="198"/>
      <c r="AA7" s="215" t="s">
        <v>76</v>
      </c>
      <c r="AB7" s="212" t="e">
        <f>IF(BI7="","",BI7)</f>
        <v>#N/A</v>
      </c>
      <c r="AC7" s="208"/>
      <c r="AD7" s="222"/>
      <c r="AE7" s="222"/>
      <c r="AF7" s="262"/>
      <c r="AG7" s="262"/>
      <c r="AH7" s="262"/>
      <c r="AI7" s="218"/>
      <c r="AJ7" s="257">
        <v>2</v>
      </c>
      <c r="AK7" s="224" t="str">
        <f>IF(AH5&gt;AH6,AG5,IF(AH6&gt;AH5,AG6,""))</f>
        <v/>
      </c>
      <c r="AL7" s="259"/>
      <c r="AM7" s="88">
        <f>IF(AND(AL7&gt;AL8),$AL$24,0)</f>
        <v>0</v>
      </c>
      <c r="AN7" s="263"/>
      <c r="AO7" s="263"/>
      <c r="AP7" s="263"/>
      <c r="AQ7" s="216"/>
      <c r="AR7" s="26"/>
      <c r="AS7" s="26"/>
      <c r="AT7" s="263"/>
      <c r="AU7" s="26"/>
      <c r="AV7" t="e">
        <f>IF(K7="","",K7)</f>
        <v>#N/A</v>
      </c>
      <c r="AW7" s="14" t="e">
        <f t="shared" si="2"/>
        <v>#N/A</v>
      </c>
      <c r="AX7" s="14" t="e">
        <f t="shared" si="3"/>
        <v>#N/A</v>
      </c>
      <c r="AY7" s="14" t="e">
        <f t="shared" si="4"/>
        <v>#N/A</v>
      </c>
      <c r="AZ7" s="26"/>
      <c r="BA7" s="14" t="e">
        <f>IF(AV7="","",VLOOKUP(AV7,$P$4:$R$7,3,0))</f>
        <v>#N/A</v>
      </c>
      <c r="BB7" s="14" t="e">
        <f t="shared" si="5"/>
        <v>#N/A</v>
      </c>
      <c r="BC7" s="14" t="e">
        <f t="shared" si="6"/>
        <v>#N/A</v>
      </c>
      <c r="BD7" s="14" t="e">
        <f t="shared" si="7"/>
        <v>#N/A</v>
      </c>
      <c r="BE7" s="14" t="e">
        <f t="shared" si="8"/>
        <v>#N/A</v>
      </c>
      <c r="BF7" t="e">
        <f t="shared" si="9"/>
        <v>#N/A</v>
      </c>
      <c r="BG7" s="26"/>
      <c r="BH7" s="14">
        <v>4</v>
      </c>
      <c r="BI7" t="e">
        <f>IF(ABS(LARGE(BE$4:BE$7,4))&gt;=10^-5,VLOOKUP(LARGE(BE$4:BE$7,4),BE$4:BF$7,2,FALSE),"")</f>
        <v>#N/A</v>
      </c>
    </row>
    <row r="8" spans="1:61" ht="18.75" customHeight="1" thickTop="1" thickBot="1" x14ac:dyDescent="0.3">
      <c r="A8" s="190"/>
      <c r="B8" s="203"/>
      <c r="C8" s="241"/>
      <c r="D8" s="243"/>
      <c r="E8" s="115"/>
      <c r="F8" s="116"/>
      <c r="G8" s="116" t="b">
        <v>0</v>
      </c>
      <c r="H8" s="26"/>
      <c r="I8" s="26"/>
      <c r="J8" s="26"/>
      <c r="K8" s="26"/>
      <c r="L8" s="26"/>
      <c r="M8" s="26"/>
      <c r="N8" s="198"/>
      <c r="O8" s="26"/>
      <c r="P8" s="26"/>
      <c r="Q8" s="26"/>
      <c r="T8" s="198"/>
      <c r="U8" s="26"/>
      <c r="V8" s="26"/>
      <c r="W8" s="26"/>
      <c r="Y8" s="232"/>
      <c r="Z8" s="198"/>
      <c r="AA8" s="26"/>
      <c r="AB8" s="26"/>
      <c r="AC8" s="26"/>
      <c r="AF8" s="26"/>
      <c r="AG8" s="26"/>
      <c r="AH8" s="26"/>
      <c r="AJ8" s="258"/>
      <c r="AK8" s="225" t="str">
        <f>IF(AH10&gt;AH11,AG10,IF(AH11&gt;AH10,AG11,""))</f>
        <v/>
      </c>
      <c r="AL8" s="260"/>
      <c r="AM8" s="88">
        <f>IF(AND(AL8&gt;AL7),$AL$24,0)</f>
        <v>0</v>
      </c>
      <c r="AN8" s="263"/>
      <c r="AO8" s="263"/>
      <c r="AP8" s="263"/>
      <c r="AQ8" s="216"/>
      <c r="AR8" s="263"/>
      <c r="AS8" s="263"/>
      <c r="AT8" s="263"/>
      <c r="AU8" s="26"/>
      <c r="AW8" s="14"/>
      <c r="AX8" s="24"/>
      <c r="AZ8" s="26"/>
      <c r="BG8" s="26"/>
    </row>
    <row r="9" spans="1:61" ht="18.75" customHeight="1" thickTop="1" thickBot="1" x14ac:dyDescent="0.3">
      <c r="A9" s="190"/>
      <c r="B9" s="204" t="str">
        <f t="shared" ref="B9" si="10">IF(D10="","",D10)</f>
        <v/>
      </c>
      <c r="C9" s="244"/>
      <c r="D9" s="108" t="s">
        <v>115</v>
      </c>
      <c r="E9" s="117"/>
      <c r="F9" s="118"/>
      <c r="G9" s="118" t="b">
        <v>0</v>
      </c>
      <c r="H9" s="26"/>
      <c r="I9" s="195">
        <v>2</v>
      </c>
      <c r="J9" s="201">
        <v>5</v>
      </c>
      <c r="K9" s="196" t="e">
        <f t="shared" ref="K9:K12" si="11">IF(J9="","",VLOOKUP(J9,$B$4:$C$84,2,0))</f>
        <v>#N/A</v>
      </c>
      <c r="L9" s="26"/>
      <c r="M9" s="26"/>
      <c r="N9" s="198"/>
      <c r="O9" s="253">
        <v>3</v>
      </c>
      <c r="P9" s="192" t="e">
        <f>IF(K9="","",K9)</f>
        <v>#N/A</v>
      </c>
      <c r="Q9" s="251"/>
      <c r="R9">
        <f>IF(AND(Q9&gt;Q10),1,0)</f>
        <v>0</v>
      </c>
      <c r="S9" s="232">
        <f>IF(AND(R9&gt;R10),$Q$24,0)</f>
        <v>0</v>
      </c>
      <c r="T9" s="198"/>
      <c r="U9" s="253">
        <v>3</v>
      </c>
      <c r="V9" s="192" t="str">
        <f>IF(Q9&gt;Q10,P9,IF(Q10&gt;Q9,P10,""))</f>
        <v/>
      </c>
      <c r="W9" s="251"/>
      <c r="X9">
        <f>IF(AND(W9&gt;W10),1,0)</f>
        <v>0</v>
      </c>
      <c r="Y9" s="232">
        <f>IF(AND(X9&gt;X10),$W$24,0)</f>
        <v>0</v>
      </c>
      <c r="Z9" s="198"/>
      <c r="AA9" s="214" t="s">
        <v>125</v>
      </c>
      <c r="AB9" s="211" t="e">
        <f>IF(BI9="","",BI9)</f>
        <v>#N/A</v>
      </c>
      <c r="AC9" s="209"/>
      <c r="AD9" s="222"/>
      <c r="AE9" s="222"/>
      <c r="AF9" s="262"/>
      <c r="AG9" s="262"/>
      <c r="AH9" s="262"/>
      <c r="AI9" s="218"/>
      <c r="AJ9" s="262"/>
      <c r="AK9" s="262"/>
      <c r="AL9" s="262"/>
      <c r="AM9" s="218"/>
      <c r="AN9" s="262"/>
      <c r="AO9" s="262"/>
      <c r="AP9" s="262"/>
      <c r="AQ9" s="218"/>
      <c r="AR9" s="262"/>
      <c r="AS9" s="262"/>
      <c r="AT9" s="262"/>
      <c r="AU9" s="26"/>
      <c r="AV9" t="e">
        <f>IF(K9="","",K9)</f>
        <v>#N/A</v>
      </c>
      <c r="AW9" s="14" t="e">
        <f>IF(AV9="","",VLOOKUP(AV9,$P$9:$Q$12,2,0))</f>
        <v>#N/A</v>
      </c>
      <c r="AX9" s="14" t="e">
        <f>IF(AV9="","",VLOOKUP(AV9,$V$9:$W$12,2,0))</f>
        <v>#N/A</v>
      </c>
      <c r="AY9" s="14" t="e">
        <f t="shared" si="4"/>
        <v>#N/A</v>
      </c>
      <c r="AZ9" s="26"/>
      <c r="BA9" s="14" t="e">
        <f>IF(AV9="","",VLOOKUP(AV9,$P$9:$R$12,3,0))</f>
        <v>#N/A</v>
      </c>
      <c r="BB9" s="14" t="e">
        <f>IF(AV9="","",VLOOKUP(AV9,$V$9:$X$12,3,0))</f>
        <v>#N/A</v>
      </c>
      <c r="BC9" s="14" t="e">
        <f t="shared" si="6"/>
        <v>#N/A</v>
      </c>
      <c r="BD9" s="14" t="e">
        <f>IF(BE9=0,"",RANK(BE9,$BE$9:$BE$12,0))</f>
        <v>#N/A</v>
      </c>
      <c r="BE9" s="14" t="e">
        <f>(BC9*1000)+(AY9*100)</f>
        <v>#N/A</v>
      </c>
      <c r="BF9" t="e">
        <f>IF(AV9="","",AV9)</f>
        <v>#N/A</v>
      </c>
      <c r="BG9" s="26"/>
      <c r="BH9" s="14">
        <v>1</v>
      </c>
      <c r="BI9" t="e">
        <f>IF(ABS(MAX(BE$9:BE$12))&gt;=10^-5,VLOOKUP(MAX(BE$9:BE$12),BE$9:BF$12,2,FALSE),"")</f>
        <v>#N/A</v>
      </c>
    </row>
    <row r="10" spans="1:61" ht="18.75" customHeight="1" thickTop="1" thickBot="1" x14ac:dyDescent="0.3">
      <c r="A10" s="190"/>
      <c r="B10" s="205"/>
      <c r="C10" s="245"/>
      <c r="D10" s="247"/>
      <c r="E10" s="119"/>
      <c r="F10" s="120"/>
      <c r="G10" s="120" t="b">
        <v>0</v>
      </c>
      <c r="H10" s="26"/>
      <c r="I10" s="195"/>
      <c r="J10" s="201">
        <v>6</v>
      </c>
      <c r="K10" s="196" t="e">
        <f t="shared" si="11"/>
        <v>#N/A</v>
      </c>
      <c r="L10" s="26"/>
      <c r="M10" s="26"/>
      <c r="N10" s="198"/>
      <c r="O10" s="254"/>
      <c r="P10" s="193" t="e">
        <f>IF(K10="","",K10)</f>
        <v>#N/A</v>
      </c>
      <c r="Q10" s="252"/>
      <c r="R10">
        <f>IF(AND(Q10&gt;Q9),1,0)</f>
        <v>0</v>
      </c>
      <c r="S10" s="232">
        <f>IF(AND(R10&gt;R9),$Q$24,0)</f>
        <v>0</v>
      </c>
      <c r="T10" s="198"/>
      <c r="U10" s="254"/>
      <c r="V10" s="193" t="str">
        <f>IF(Q11&gt;Q12,P11,IF(Q12&gt;Q11,P12,""))</f>
        <v/>
      </c>
      <c r="W10" s="252"/>
      <c r="X10">
        <f>IF(AND(W10&gt;W9),1,0)</f>
        <v>0</v>
      </c>
      <c r="Y10" s="232">
        <f>IF(AND(X10&gt;X9),$W$24,0)</f>
        <v>0</v>
      </c>
      <c r="Z10" s="198"/>
      <c r="AA10" s="255">
        <v>3</v>
      </c>
      <c r="AB10" s="210" t="e">
        <f t="shared" ref="AB10:AB11" si="12">IF(BI10="","",BI10)</f>
        <v>#N/A</v>
      </c>
      <c r="AC10" s="256"/>
      <c r="AD10" s="223">
        <f>IF(AND(AC10&gt;AC11),1,0)</f>
        <v>0</v>
      </c>
      <c r="AE10" s="234">
        <f>IF(AND(AD10&gt;AD11),$AC$24,0)</f>
        <v>0</v>
      </c>
      <c r="AF10" s="257">
        <v>3</v>
      </c>
      <c r="AG10" s="224" t="e">
        <f>IF(AB9="","",AB9)</f>
        <v>#N/A</v>
      </c>
      <c r="AH10" s="259"/>
      <c r="AI10" s="88">
        <f>IF(AND(AH10&gt;AH11),$AH$24,0)</f>
        <v>0</v>
      </c>
      <c r="AJ10" s="263"/>
      <c r="AK10" s="263"/>
      <c r="AL10" s="263"/>
      <c r="AM10" s="216"/>
      <c r="AN10" s="263"/>
      <c r="AO10" s="263"/>
      <c r="AP10" s="263"/>
      <c r="AQ10" s="216"/>
      <c r="AR10" s="263"/>
      <c r="AS10" s="263"/>
      <c r="AT10" s="263"/>
      <c r="AU10" s="26"/>
      <c r="AV10" t="e">
        <f>IF(K10="","",K10)</f>
        <v>#N/A</v>
      </c>
      <c r="AW10" s="14" t="e">
        <f t="shared" ref="AW10:AW12" si="13">IF(AV10="","",VLOOKUP(AV10,$P$9:$Q$12,2,0))</f>
        <v>#N/A</v>
      </c>
      <c r="AX10" s="14" t="e">
        <f t="shared" ref="AX10:AX12" si="14">IF(AV10="","",VLOOKUP(AV10,$V$9:$W$12,2,0))</f>
        <v>#N/A</v>
      </c>
      <c r="AY10" s="14" t="e">
        <f t="shared" si="4"/>
        <v>#N/A</v>
      </c>
      <c r="AZ10" s="26"/>
      <c r="BA10" s="14" t="e">
        <f>IF(AV10="","",VLOOKUP(AV10,$P$9:$R$12,3,0))</f>
        <v>#N/A</v>
      </c>
      <c r="BB10" s="14" t="e">
        <f t="shared" ref="BB10:BB12" si="15">IF(AV10="","",VLOOKUP(AV10,$V$9:$X$12,3,0))</f>
        <v>#N/A</v>
      </c>
      <c r="BC10" s="14" t="e">
        <f t="shared" si="6"/>
        <v>#N/A</v>
      </c>
      <c r="BD10" s="14" t="e">
        <f t="shared" ref="BD10:BD12" si="16">IF(BE10=0,"",RANK(BE10,$BE$9:$BE$12,0))</f>
        <v>#N/A</v>
      </c>
      <c r="BE10" s="14" t="e">
        <f t="shared" ref="BE10:BE12" si="17">(BC10*1000)+(AY10*100)</f>
        <v>#N/A</v>
      </c>
      <c r="BF10" t="e">
        <f t="shared" ref="BF10:BF12" si="18">IF(AV10="","",AV10)</f>
        <v>#N/A</v>
      </c>
      <c r="BG10" s="26"/>
      <c r="BH10" s="14">
        <v>2</v>
      </c>
      <c r="BI10" t="e">
        <f>IF(ABS(LARGE(BE$9:BE$12,2))&gt;=10^-5,VLOOKUP(LARGE(BE$9:BE$12,2),BE$9:BF$12,2,FALSE),"")</f>
        <v>#N/A</v>
      </c>
    </row>
    <row r="11" spans="1:61" ht="18.75" customHeight="1" thickTop="1" thickBot="1" x14ac:dyDescent="0.3">
      <c r="A11" s="190"/>
      <c r="B11" s="205"/>
      <c r="C11" s="245"/>
      <c r="D11" s="247"/>
      <c r="E11" s="119"/>
      <c r="F11" s="120"/>
      <c r="G11" s="120" t="b">
        <v>0</v>
      </c>
      <c r="H11" s="26"/>
      <c r="I11" s="195"/>
      <c r="J11" s="201">
        <v>7</v>
      </c>
      <c r="K11" s="196" t="e">
        <f t="shared" si="11"/>
        <v>#N/A</v>
      </c>
      <c r="L11" s="26"/>
      <c r="M11" s="26"/>
      <c r="N11" s="198"/>
      <c r="O11" s="253">
        <v>4</v>
      </c>
      <c r="P11" s="192" t="e">
        <f>IF(K11="","",K11)</f>
        <v>#N/A</v>
      </c>
      <c r="Q11" s="251"/>
      <c r="R11">
        <f>IF(AND(Q11&gt;Q12),1,0)</f>
        <v>0</v>
      </c>
      <c r="S11" s="232">
        <f>IF(AND(R11&gt;R12),$Q$24,0)</f>
        <v>0</v>
      </c>
      <c r="T11" s="198"/>
      <c r="U11" s="253">
        <v>4</v>
      </c>
      <c r="V11" s="192" t="str">
        <f>IF(Q9&lt;Q10,P9,IF(Q10&lt;Q9,P10,""))</f>
        <v/>
      </c>
      <c r="W11" s="251"/>
      <c r="X11">
        <f>IF(AND(W11&gt;W12),1,0)</f>
        <v>0</v>
      </c>
      <c r="Y11" s="232">
        <f>IF(AND(X11&gt;X12),$W$24,0)</f>
        <v>0</v>
      </c>
      <c r="Z11" s="198"/>
      <c r="AA11" s="255"/>
      <c r="AB11" s="210" t="e">
        <f t="shared" si="12"/>
        <v>#N/A</v>
      </c>
      <c r="AC11" s="256"/>
      <c r="AD11" s="223">
        <f>IF(AND(AC11&gt;AC10),1,0)</f>
        <v>0</v>
      </c>
      <c r="AE11" s="234">
        <f>IF(AND(AD11&gt;AD10),$W$24,0)</f>
        <v>0</v>
      </c>
      <c r="AF11" s="258"/>
      <c r="AG11" s="225" t="str">
        <f>IF(AC5&gt;AC6,AB5,IF(AC6&gt;AC5,AB6,""))</f>
        <v/>
      </c>
      <c r="AH11" s="260"/>
      <c r="AI11" s="88">
        <f>IF(AND(AH11&gt;AH10),$AH$24,0)</f>
        <v>0</v>
      </c>
      <c r="AJ11" s="263"/>
      <c r="AK11" s="263"/>
      <c r="AL11" s="263"/>
      <c r="AM11" s="216"/>
      <c r="AN11" s="263"/>
      <c r="AO11" s="263"/>
      <c r="AP11" s="263"/>
      <c r="AQ11" s="216"/>
      <c r="AR11" s="263"/>
      <c r="AS11" s="263"/>
      <c r="AT11" s="263"/>
      <c r="AU11" s="26"/>
      <c r="AV11" t="e">
        <f>IF(K11="","",K11)</f>
        <v>#N/A</v>
      </c>
      <c r="AW11" s="14" t="e">
        <f t="shared" si="13"/>
        <v>#N/A</v>
      </c>
      <c r="AX11" s="14" t="e">
        <f t="shared" si="14"/>
        <v>#N/A</v>
      </c>
      <c r="AY11" s="14" t="e">
        <f t="shared" si="4"/>
        <v>#N/A</v>
      </c>
      <c r="AZ11" s="26"/>
      <c r="BA11" s="14" t="e">
        <f>IF(AV11="","",VLOOKUP(AV11,$P$9:$R$12,3,0))</f>
        <v>#N/A</v>
      </c>
      <c r="BB11" s="14" t="e">
        <f t="shared" si="15"/>
        <v>#N/A</v>
      </c>
      <c r="BC11" s="14" t="e">
        <f t="shared" si="6"/>
        <v>#N/A</v>
      </c>
      <c r="BD11" s="14" t="e">
        <f t="shared" si="16"/>
        <v>#N/A</v>
      </c>
      <c r="BE11" s="14" t="e">
        <f t="shared" si="17"/>
        <v>#N/A</v>
      </c>
      <c r="BF11" t="e">
        <f t="shared" si="18"/>
        <v>#N/A</v>
      </c>
      <c r="BG11" s="26"/>
      <c r="BH11" s="14">
        <v>3</v>
      </c>
      <c r="BI11" t="e">
        <f>IF(ABS(LARGE(BE$9:BE$12,3))&gt;=10^-5,VLOOKUP(LARGE(BE$9:BE$12,3),BE$9:BF$12,2,FALSE),"")</f>
        <v>#N/A</v>
      </c>
    </row>
    <row r="12" spans="1:61" ht="18.75" customHeight="1" thickTop="1" thickBot="1" x14ac:dyDescent="0.3">
      <c r="A12" s="190"/>
      <c r="B12" s="205"/>
      <c r="C12" s="245"/>
      <c r="D12" s="247"/>
      <c r="E12" s="119"/>
      <c r="F12" s="120"/>
      <c r="G12" s="120" t="b">
        <v>0</v>
      </c>
      <c r="H12" s="26"/>
      <c r="I12" s="195"/>
      <c r="J12" s="201">
        <v>8</v>
      </c>
      <c r="K12" s="196" t="e">
        <f t="shared" si="11"/>
        <v>#N/A</v>
      </c>
      <c r="L12" s="26"/>
      <c r="M12" s="26"/>
      <c r="N12" s="199"/>
      <c r="O12" s="254"/>
      <c r="P12" s="193" t="e">
        <f>IF(K12="","",K12)</f>
        <v>#N/A</v>
      </c>
      <c r="Q12" s="252"/>
      <c r="R12">
        <f>IF(AND(Q12&gt;Q11),1,0)</f>
        <v>0</v>
      </c>
      <c r="S12" s="232">
        <f>IF(AND(R12&gt;R11),$Q$24,0)</f>
        <v>0</v>
      </c>
      <c r="T12" s="199"/>
      <c r="U12" s="254"/>
      <c r="V12" s="193" t="str">
        <f>IF(Q12&lt;Q11,P12,IF(Q11&lt;Q12,P11,""))</f>
        <v/>
      </c>
      <c r="W12" s="252"/>
      <c r="X12">
        <f>IF(AND(W12&gt;W11),1,0)</f>
        <v>0</v>
      </c>
      <c r="Y12" s="232">
        <f>IF(AND(X12&gt;X11),$W$24,0)</f>
        <v>0</v>
      </c>
      <c r="Z12" s="198"/>
      <c r="AA12" s="215" t="s">
        <v>76</v>
      </c>
      <c r="AB12" s="212" t="e">
        <f>IF(BI12="","",BI12)</f>
        <v>#N/A</v>
      </c>
      <c r="AC12" s="208"/>
      <c r="AD12" s="222"/>
      <c r="AE12" s="222"/>
      <c r="AF12" s="262"/>
      <c r="AG12" s="262"/>
      <c r="AH12" s="262"/>
      <c r="AI12" s="218"/>
      <c r="AJ12" s="262"/>
      <c r="AK12" s="262"/>
      <c r="AL12" s="262"/>
      <c r="AM12" s="218"/>
      <c r="AN12" s="257">
        <v>2</v>
      </c>
      <c r="AO12" s="224" t="str">
        <f>IF(AL7&gt;AL8,AK7,IF(AL8&gt;AL7,AK8,""))</f>
        <v/>
      </c>
      <c r="AP12" s="259"/>
      <c r="AQ12" s="216"/>
      <c r="AR12" s="263"/>
      <c r="AS12" s="263"/>
      <c r="AT12" s="263"/>
      <c r="AU12" s="26"/>
      <c r="AV12" t="e">
        <f>IF(K12="","",K12)</f>
        <v>#N/A</v>
      </c>
      <c r="AW12" s="14" t="e">
        <f t="shared" si="13"/>
        <v>#N/A</v>
      </c>
      <c r="AX12" s="14" t="e">
        <f t="shared" si="14"/>
        <v>#N/A</v>
      </c>
      <c r="AY12" s="14" t="e">
        <f t="shared" si="4"/>
        <v>#N/A</v>
      </c>
      <c r="AZ12" s="26"/>
      <c r="BA12" s="14" t="e">
        <f>IF(AV12="","",VLOOKUP(AV12,$P$9:$R$12,3,0))</f>
        <v>#N/A</v>
      </c>
      <c r="BB12" s="14" t="e">
        <f t="shared" si="15"/>
        <v>#N/A</v>
      </c>
      <c r="BC12" s="14" t="e">
        <f t="shared" si="6"/>
        <v>#N/A</v>
      </c>
      <c r="BD12" s="14" t="e">
        <f t="shared" si="16"/>
        <v>#N/A</v>
      </c>
      <c r="BE12" s="14" t="e">
        <f t="shared" si="17"/>
        <v>#N/A</v>
      </c>
      <c r="BF12" t="e">
        <f t="shared" si="18"/>
        <v>#N/A</v>
      </c>
      <c r="BG12" s="26"/>
      <c r="BH12" s="14">
        <v>4</v>
      </c>
      <c r="BI12" t="e">
        <f>IF(ABS(LARGE(BE$9:BE$12,4))&gt;=10^-5,VLOOKUP(LARGE(BE$9:BE$12,4),BE$9:BF$12,2,FALSE),"")</f>
        <v>#N/A</v>
      </c>
    </row>
    <row r="13" spans="1:61" ht="18.75" customHeight="1" thickTop="1" thickBot="1" x14ac:dyDescent="0.3">
      <c r="A13" s="190"/>
      <c r="B13" s="205"/>
      <c r="C13" s="246"/>
      <c r="D13" s="248"/>
      <c r="E13" s="121"/>
      <c r="F13" s="122"/>
      <c r="G13" s="122" t="b">
        <v>0</v>
      </c>
      <c r="H13" s="26"/>
      <c r="I13" s="26"/>
      <c r="J13" s="26"/>
      <c r="K13" s="26"/>
      <c r="L13" s="26"/>
      <c r="M13" s="26"/>
      <c r="N13" s="26"/>
      <c r="O13" s="26"/>
      <c r="P13" s="26"/>
      <c r="Q13" s="26"/>
      <c r="T13" s="26"/>
      <c r="U13" s="26"/>
      <c r="V13" s="26"/>
      <c r="W13" s="26"/>
      <c r="Y13" s="232"/>
      <c r="Z13" s="198"/>
      <c r="AA13" s="26"/>
      <c r="AB13" s="26"/>
      <c r="AC13" s="26"/>
      <c r="AF13" s="26"/>
      <c r="AG13" s="26"/>
      <c r="AH13" s="26"/>
      <c r="AJ13" s="26"/>
      <c r="AK13" s="26"/>
      <c r="AL13" s="26"/>
      <c r="AN13" s="258"/>
      <c r="AO13" s="225" t="str">
        <f>IF(AL17&gt;AL18,AK17,IF(AL18&gt;AL17,AK18,""))</f>
        <v/>
      </c>
      <c r="AP13" s="260"/>
      <c r="AQ13" s="216"/>
      <c r="AR13" s="263"/>
      <c r="AS13" s="263"/>
      <c r="AT13" s="263"/>
      <c r="AU13" s="26"/>
      <c r="AW13" s="14"/>
      <c r="AX13" s="24"/>
      <c r="AZ13" s="26"/>
      <c r="BG13" s="26"/>
    </row>
    <row r="14" spans="1:61" ht="18.75" customHeight="1" thickTop="1" thickBot="1" x14ac:dyDescent="0.3">
      <c r="A14" s="190"/>
      <c r="B14" s="204" t="str">
        <f t="shared" ref="B14" si="19">IF(D15="","",D15)</f>
        <v/>
      </c>
      <c r="C14" s="239"/>
      <c r="D14" s="107" t="s">
        <v>115</v>
      </c>
      <c r="E14" s="111"/>
      <c r="F14" s="112"/>
      <c r="G14" s="112" t="b">
        <v>0</v>
      </c>
      <c r="H14" s="26"/>
      <c r="I14" s="195">
        <v>3</v>
      </c>
      <c r="J14" s="201">
        <v>9</v>
      </c>
      <c r="K14" s="196" t="e">
        <f t="shared" ref="K14:K17" si="20">IF(J14="","",VLOOKUP(J14,$B$4:$C$84,2,0))</f>
        <v>#N/A</v>
      </c>
      <c r="L14" s="26"/>
      <c r="M14" s="26"/>
      <c r="N14" s="197"/>
      <c r="O14" s="253">
        <v>1</v>
      </c>
      <c r="P14" s="192" t="e">
        <f>IF(K14="","",K14)</f>
        <v>#N/A</v>
      </c>
      <c r="Q14" s="251"/>
      <c r="R14">
        <f>IF(AND(Q14&gt;Q15),1,0)</f>
        <v>0</v>
      </c>
      <c r="S14" s="232">
        <f>IF(AND(R14&gt;R15),$Q$24,0)</f>
        <v>0</v>
      </c>
      <c r="T14" s="197" t="s">
        <v>117</v>
      </c>
      <c r="U14" s="253">
        <v>1</v>
      </c>
      <c r="V14" s="192" t="str">
        <f>IF(Q14&gt;Q15,P14,IF(Q15&gt;Q14,P15,""))</f>
        <v/>
      </c>
      <c r="W14" s="251"/>
      <c r="X14">
        <f>IF(AND(W14&gt;W15),1,0)</f>
        <v>0</v>
      </c>
      <c r="Y14" s="232">
        <f>IF(AND(X14&gt;X15),$W$24,0)</f>
        <v>0</v>
      </c>
      <c r="Z14" s="198"/>
      <c r="AA14" s="214" t="s">
        <v>125</v>
      </c>
      <c r="AB14" s="211" t="e">
        <f>IF(BI14="","",BI14)</f>
        <v>#N/A</v>
      </c>
      <c r="AC14" s="209"/>
      <c r="AD14" s="222"/>
      <c r="AE14" s="222"/>
      <c r="AF14" s="262"/>
      <c r="AG14" s="262"/>
      <c r="AH14" s="262"/>
      <c r="AI14" s="218"/>
      <c r="AJ14" s="262"/>
      <c r="AK14" s="262"/>
      <c r="AL14" s="262"/>
      <c r="AM14" s="218"/>
      <c r="AN14" s="262"/>
      <c r="AO14" s="262"/>
      <c r="AP14" s="262"/>
      <c r="AQ14" s="218"/>
      <c r="AR14" s="262"/>
      <c r="AS14" s="262"/>
      <c r="AT14" s="262"/>
      <c r="AU14" s="26"/>
      <c r="AV14" t="e">
        <f>IF(K14="","",K14)</f>
        <v>#N/A</v>
      </c>
      <c r="AW14" s="14" t="e">
        <f>IF(AV14="","",VLOOKUP(AV14,$P$14:$Q$17,2,0))</f>
        <v>#N/A</v>
      </c>
      <c r="AX14" s="14" t="e">
        <f>IF(AV14="","",VLOOKUP(AV14,$V$14:$W$17,2,0))</f>
        <v>#N/A</v>
      </c>
      <c r="AY14" s="14" t="e">
        <f t="shared" si="4"/>
        <v>#N/A</v>
      </c>
      <c r="AZ14" s="26"/>
      <c r="BA14" s="14" t="e">
        <f>IF(AV14="","",VLOOKUP(AV14,$P$14:$R$17,3,0))</f>
        <v>#N/A</v>
      </c>
      <c r="BB14" s="14" t="e">
        <f>IF(AV14="","",VLOOKUP(AV14,$V$14:$X$17,3,0))</f>
        <v>#N/A</v>
      </c>
      <c r="BC14" s="14" t="e">
        <f t="shared" si="6"/>
        <v>#N/A</v>
      </c>
      <c r="BD14" s="14" t="e">
        <f>IF(BE14=0,"",RANK(BE14,$BE$14:$BE$17,0))</f>
        <v>#N/A</v>
      </c>
      <c r="BE14" s="14" t="e">
        <f>(BC14*1000)+(AY14*100)</f>
        <v>#N/A</v>
      </c>
      <c r="BF14" t="e">
        <f>IF(AV14="","",AV14)</f>
        <v>#N/A</v>
      </c>
      <c r="BG14" s="26"/>
      <c r="BH14" s="14">
        <v>1</v>
      </c>
      <c r="BI14" t="e">
        <f>IF(ABS(MAX(BE$14:BE$17))&gt;=10^-5,VLOOKUP(MAX(BE$14:BE$17),BE$14:BF$17,2,FALSE),"")</f>
        <v>#N/A</v>
      </c>
    </row>
    <row r="15" spans="1:61" ht="18.75" customHeight="1" thickTop="1" thickBot="1" x14ac:dyDescent="0.3">
      <c r="A15" s="190"/>
      <c r="B15" s="205"/>
      <c r="C15" s="240"/>
      <c r="D15" s="242"/>
      <c r="E15" s="113"/>
      <c r="F15" s="114"/>
      <c r="G15" s="114" t="b">
        <v>0</v>
      </c>
      <c r="H15" s="26"/>
      <c r="I15" s="195"/>
      <c r="J15" s="201">
        <v>10</v>
      </c>
      <c r="K15" s="196" t="e">
        <f t="shared" si="20"/>
        <v>#N/A</v>
      </c>
      <c r="L15" s="26"/>
      <c r="M15" s="26"/>
      <c r="N15" s="198"/>
      <c r="O15" s="254"/>
      <c r="P15" s="193" t="e">
        <f>IF(K15="","",K15)</f>
        <v>#N/A</v>
      </c>
      <c r="Q15" s="252"/>
      <c r="R15">
        <f>IF(AND(Q15&gt;Q14),1,0)</f>
        <v>0</v>
      </c>
      <c r="S15" s="232">
        <f>IF(AND(R15&gt;R14),$Q$24,0)</f>
        <v>0</v>
      </c>
      <c r="T15" s="198"/>
      <c r="U15" s="254"/>
      <c r="V15" s="193" t="str">
        <f>IF(Q16&gt;Q17,P16,IF(Q17&gt;Q16,P17,""))</f>
        <v/>
      </c>
      <c r="W15" s="252"/>
      <c r="X15">
        <f>IF(AND(W15&gt;W14),1,0)</f>
        <v>0</v>
      </c>
      <c r="Y15" s="232">
        <f>IF(AND(X15&gt;X14),$W$24,0)</f>
        <v>0</v>
      </c>
      <c r="Z15" s="198"/>
      <c r="AA15" s="255">
        <v>4</v>
      </c>
      <c r="AB15" s="210" t="e">
        <f t="shared" ref="AB15:AB16" si="21">IF(BI15="","",BI15)</f>
        <v>#N/A</v>
      </c>
      <c r="AC15" s="256"/>
      <c r="AD15" s="223">
        <f>IF(AND(AC15&gt;AC16),1,0)</f>
        <v>0</v>
      </c>
      <c r="AE15" s="234">
        <f>IF(AND(AD15&gt;AD16),$AC$24,0)</f>
        <v>0</v>
      </c>
      <c r="AF15" s="257">
        <v>4</v>
      </c>
      <c r="AG15" s="224" t="e">
        <f>IF(AB14="","",AB14)</f>
        <v>#N/A</v>
      </c>
      <c r="AH15" s="259"/>
      <c r="AI15" s="88">
        <f>IF(AND(AH15&gt;AH16),$AH$24,0)</f>
        <v>0</v>
      </c>
      <c r="AJ15" s="263"/>
      <c r="AK15" s="263"/>
      <c r="AL15" s="263"/>
      <c r="AM15" s="216"/>
      <c r="AN15" s="263"/>
      <c r="AO15" s="263"/>
      <c r="AP15" s="263"/>
      <c r="AQ15" s="216"/>
      <c r="AR15" s="263"/>
      <c r="AS15" s="263"/>
      <c r="AT15" s="263"/>
      <c r="AU15" s="26"/>
      <c r="AV15" t="e">
        <f>IF(K15="","",K15)</f>
        <v>#N/A</v>
      </c>
      <c r="AW15" s="14" t="e">
        <f>IF(AV15="","",VLOOKUP(AV15,$P$14:$Q$17,2,0))</f>
        <v>#N/A</v>
      </c>
      <c r="AX15" s="14" t="e">
        <f t="shared" ref="AX15:AX17" si="22">IF(AV15="","",VLOOKUP(AV15,$V$14:$W$17,2,0))</f>
        <v>#N/A</v>
      </c>
      <c r="AY15" s="14" t="e">
        <f t="shared" si="4"/>
        <v>#N/A</v>
      </c>
      <c r="AZ15" s="26"/>
      <c r="BA15" s="14" t="e">
        <f>IF(AV15="","",VLOOKUP(AV15,$P$14:$R$17,3,0))</f>
        <v>#N/A</v>
      </c>
      <c r="BB15" s="14" t="e">
        <f t="shared" ref="BB15:BB17" si="23">IF(AV15="","",VLOOKUP(AV15,$V$14:$X$17,3,0))</f>
        <v>#N/A</v>
      </c>
      <c r="BC15" s="14" t="e">
        <f t="shared" si="6"/>
        <v>#N/A</v>
      </c>
      <c r="BD15" s="14" t="e">
        <f t="shared" ref="BD15:BD17" si="24">IF(BE15=0,"",RANK(BE15,$BE$14:$BE$17,0))</f>
        <v>#N/A</v>
      </c>
      <c r="BE15" s="14" t="e">
        <f t="shared" ref="BE15:BE17" si="25">(BC15*1000)+(AY15*100)</f>
        <v>#N/A</v>
      </c>
      <c r="BF15" t="e">
        <f t="shared" ref="BF15:BF17" si="26">IF(AV15="","",AV15)</f>
        <v>#N/A</v>
      </c>
      <c r="BG15" s="26"/>
      <c r="BH15" s="14">
        <v>2</v>
      </c>
      <c r="BI15" t="e">
        <f>IF(ABS(LARGE(BE$14:BE$17,2))&gt;=10^-5,VLOOKUP(LARGE(BE$14:BE$17,2),BE$14:BF$17,2,FALSE),"")</f>
        <v>#N/A</v>
      </c>
    </row>
    <row r="16" spans="1:61" ht="18.75" customHeight="1" thickTop="1" thickBot="1" x14ac:dyDescent="0.3">
      <c r="A16" s="190"/>
      <c r="B16" s="205"/>
      <c r="C16" s="240"/>
      <c r="D16" s="242"/>
      <c r="E16" s="113"/>
      <c r="F16" s="114"/>
      <c r="G16" s="114" t="b">
        <v>0</v>
      </c>
      <c r="H16" s="26"/>
      <c r="I16" s="195"/>
      <c r="J16" s="201">
        <v>11</v>
      </c>
      <c r="K16" s="196" t="e">
        <f t="shared" si="20"/>
        <v>#N/A</v>
      </c>
      <c r="L16" s="26"/>
      <c r="M16" s="26"/>
      <c r="N16" s="198"/>
      <c r="O16" s="253">
        <v>2</v>
      </c>
      <c r="P16" s="192" t="e">
        <f>IF(K16="","",K16)</f>
        <v>#N/A</v>
      </c>
      <c r="Q16" s="251"/>
      <c r="R16">
        <f>IF(AND(Q16&gt;Q17),1,0)</f>
        <v>0</v>
      </c>
      <c r="S16" s="232">
        <f>IF(AND(R16&gt;R17),$Q$24,0)</f>
        <v>0</v>
      </c>
      <c r="T16" s="198"/>
      <c r="U16" s="253">
        <v>2</v>
      </c>
      <c r="V16" s="192" t="str">
        <f>IF(Q14&lt;Q15,P14,IF(Q15&lt;Q14,P15,""))</f>
        <v/>
      </c>
      <c r="W16" s="251"/>
      <c r="X16">
        <f>IF(AND(W16&gt;W17),1,0)</f>
        <v>0</v>
      </c>
      <c r="Y16" s="232">
        <f>IF(AND(X16&gt;X17),$W$24,0)</f>
        <v>0</v>
      </c>
      <c r="Z16" s="198"/>
      <c r="AA16" s="255"/>
      <c r="AB16" s="210" t="e">
        <f t="shared" si="21"/>
        <v>#N/A</v>
      </c>
      <c r="AC16" s="256"/>
      <c r="AD16" s="223">
        <f>IF(AND(AC16&gt;AC15),1,0)</f>
        <v>0</v>
      </c>
      <c r="AE16" s="234">
        <f>IF(AND(AD16&gt;AD15),$W$24,0)</f>
        <v>0</v>
      </c>
      <c r="AF16" s="258"/>
      <c r="AG16" s="225" t="str">
        <f>IF(AC20&gt;AC21,AB20,IF(AC21&gt;AC20,AB21,""))</f>
        <v/>
      </c>
      <c r="AH16" s="260"/>
      <c r="AI16" s="88">
        <f>IF(AND(AH16&gt;AH15),$AH$24,0)</f>
        <v>0</v>
      </c>
      <c r="AJ16" s="263"/>
      <c r="AK16" s="263"/>
      <c r="AL16" s="263"/>
      <c r="AM16" s="216"/>
      <c r="AN16" s="263"/>
      <c r="AO16" s="263"/>
      <c r="AP16" s="263"/>
      <c r="AQ16" s="216"/>
      <c r="AR16" s="263"/>
      <c r="AS16" s="263"/>
      <c r="AT16" s="263"/>
      <c r="AU16" s="26"/>
      <c r="AV16" t="e">
        <f>IF(K16="","",K16)</f>
        <v>#N/A</v>
      </c>
      <c r="AW16" s="14" t="e">
        <f>IF(AV16="","",VLOOKUP(AV16,$P$14:$Q$17,2,0))</f>
        <v>#N/A</v>
      </c>
      <c r="AX16" s="14" t="e">
        <f t="shared" si="22"/>
        <v>#N/A</v>
      </c>
      <c r="AY16" s="14" t="e">
        <f t="shared" si="4"/>
        <v>#N/A</v>
      </c>
      <c r="AZ16" s="26"/>
      <c r="BA16" s="14" t="e">
        <f>IF(AV16="","",VLOOKUP(AV16,$P$14:$R$17,3,0))</f>
        <v>#N/A</v>
      </c>
      <c r="BB16" s="14" t="e">
        <f t="shared" si="23"/>
        <v>#N/A</v>
      </c>
      <c r="BC16" s="14" t="e">
        <f t="shared" si="6"/>
        <v>#N/A</v>
      </c>
      <c r="BD16" s="14" t="e">
        <f t="shared" si="24"/>
        <v>#N/A</v>
      </c>
      <c r="BE16" s="14" t="e">
        <f t="shared" si="25"/>
        <v>#N/A</v>
      </c>
      <c r="BF16" t="e">
        <f t="shared" si="26"/>
        <v>#N/A</v>
      </c>
      <c r="BG16" s="26"/>
      <c r="BH16" s="14">
        <v>3</v>
      </c>
      <c r="BI16" t="e">
        <f>IF(ABS(LARGE(BE$14:BE$17,3))&gt;=10^-5,VLOOKUP(LARGE(BE$14:BE$17,3),BE$14:BF$17,2,FALSE),"")</f>
        <v>#N/A</v>
      </c>
    </row>
    <row r="17" spans="1:61" ht="18.75" customHeight="1" thickTop="1" thickBot="1" x14ac:dyDescent="0.3">
      <c r="A17" s="190"/>
      <c r="B17" s="205"/>
      <c r="C17" s="240"/>
      <c r="D17" s="242"/>
      <c r="E17" s="113"/>
      <c r="F17" s="114"/>
      <c r="G17" s="114" t="b">
        <v>0</v>
      </c>
      <c r="H17" s="26"/>
      <c r="I17" s="195"/>
      <c r="J17" s="201">
        <v>12</v>
      </c>
      <c r="K17" s="196" t="e">
        <f t="shared" si="20"/>
        <v>#N/A</v>
      </c>
      <c r="L17" s="26"/>
      <c r="M17" s="26"/>
      <c r="N17" s="198"/>
      <c r="O17" s="254"/>
      <c r="P17" s="193" t="e">
        <f>IF(K17="","",K17)</f>
        <v>#N/A</v>
      </c>
      <c r="Q17" s="252"/>
      <c r="R17">
        <f>IF(AND(Q17&gt;Q16),1,0)</f>
        <v>0</v>
      </c>
      <c r="S17" s="232">
        <f>IF(AND(R17&gt;R16),$Q$24,0)</f>
        <v>0</v>
      </c>
      <c r="T17" s="198"/>
      <c r="U17" s="254"/>
      <c r="V17" s="193" t="str">
        <f>IF(Q17&lt;Q16,P17,IF(Q16&lt;Q17,P16,""))</f>
        <v/>
      </c>
      <c r="W17" s="252"/>
      <c r="X17">
        <f>IF(AND(W17&gt;W16),1,0)</f>
        <v>0</v>
      </c>
      <c r="Y17" s="232">
        <f>IF(AND(X17&gt;X16),$W$24,0)</f>
        <v>0</v>
      </c>
      <c r="Z17" s="198"/>
      <c r="AA17" s="215" t="s">
        <v>76</v>
      </c>
      <c r="AB17" s="212" t="e">
        <f>IF(BI17="","",BI17)</f>
        <v>#N/A</v>
      </c>
      <c r="AC17" s="208"/>
      <c r="AD17" s="222"/>
      <c r="AE17" s="222"/>
      <c r="AF17" s="262"/>
      <c r="AG17" s="262"/>
      <c r="AH17" s="262"/>
      <c r="AI17" s="218"/>
      <c r="AJ17" s="257">
        <v>4</v>
      </c>
      <c r="AK17" s="224" t="str">
        <f>IF(AH15&gt;AH16,AG15,IF(AH16&gt;AH15,AG16,""))</f>
        <v/>
      </c>
      <c r="AL17" s="259"/>
      <c r="AM17" s="88">
        <f>IF(AND(AL17&gt;AL18),$AL$24,0)</f>
        <v>0</v>
      </c>
      <c r="AN17" s="263"/>
      <c r="AO17" s="263"/>
      <c r="AP17" s="263"/>
      <c r="AQ17" s="216"/>
      <c r="AR17" s="263"/>
      <c r="AS17" s="263"/>
      <c r="AT17" s="263"/>
      <c r="AU17" s="26"/>
      <c r="AV17" t="e">
        <f>IF(K17="","",K17)</f>
        <v>#N/A</v>
      </c>
      <c r="AW17" s="14" t="e">
        <f>IF(AV17="","",VLOOKUP(AV17,$P$14:$Q$17,2,0))</f>
        <v>#N/A</v>
      </c>
      <c r="AX17" s="14" t="e">
        <f t="shared" si="22"/>
        <v>#N/A</v>
      </c>
      <c r="AY17" s="14" t="e">
        <f t="shared" si="4"/>
        <v>#N/A</v>
      </c>
      <c r="AZ17" s="26"/>
      <c r="BA17" s="14" t="e">
        <f>IF(AV17="","",VLOOKUP(AV17,$P$14:$R$17,3,0))</f>
        <v>#N/A</v>
      </c>
      <c r="BB17" s="14" t="e">
        <f t="shared" si="23"/>
        <v>#N/A</v>
      </c>
      <c r="BC17" s="14" t="e">
        <f t="shared" si="6"/>
        <v>#N/A</v>
      </c>
      <c r="BD17" s="14" t="e">
        <f t="shared" si="24"/>
        <v>#N/A</v>
      </c>
      <c r="BE17" s="14" t="e">
        <f t="shared" si="25"/>
        <v>#N/A</v>
      </c>
      <c r="BF17" t="e">
        <f t="shared" si="26"/>
        <v>#N/A</v>
      </c>
      <c r="BG17" s="26"/>
      <c r="BH17" s="14">
        <v>4</v>
      </c>
      <c r="BI17" t="e">
        <f>IF(ABS(LARGE(BE$14:BE$17,4))&gt;=10^-5,VLOOKUP(LARGE(BE$14:BE$17,4),BE$14:BF$17,2,FALSE),"")</f>
        <v>#N/A</v>
      </c>
    </row>
    <row r="18" spans="1:61" ht="18.75" customHeight="1" thickTop="1" thickBot="1" x14ac:dyDescent="0.3">
      <c r="A18" s="190"/>
      <c r="B18" s="205"/>
      <c r="C18" s="241"/>
      <c r="D18" s="243"/>
      <c r="E18" s="115"/>
      <c r="F18" s="116"/>
      <c r="G18" s="116" t="b">
        <v>0</v>
      </c>
      <c r="H18" s="26"/>
      <c r="I18" s="26"/>
      <c r="J18" s="26"/>
      <c r="K18" s="26"/>
      <c r="L18" s="26"/>
      <c r="M18" s="26"/>
      <c r="N18" s="198"/>
      <c r="O18" s="26"/>
      <c r="P18" s="26"/>
      <c r="Q18" s="26"/>
      <c r="T18" s="198"/>
      <c r="U18" s="26"/>
      <c r="V18" s="26"/>
      <c r="W18" s="26"/>
      <c r="Y18" s="232"/>
      <c r="Z18" s="198"/>
      <c r="AA18" s="26"/>
      <c r="AB18" s="26"/>
      <c r="AC18" s="26"/>
      <c r="AF18" s="26"/>
      <c r="AG18" s="26"/>
      <c r="AH18" s="26"/>
      <c r="AJ18" s="258"/>
      <c r="AK18" s="225" t="str">
        <f>IF(AH20&gt;AH21,AG20,IF(AH21&gt;AH20,AG21,""))</f>
        <v/>
      </c>
      <c r="AL18" s="260"/>
      <c r="AM18" s="88">
        <f>IF(AND(AL18&gt;AL17),$AL$24,0)</f>
        <v>0</v>
      </c>
      <c r="AN18" s="263"/>
      <c r="AO18" s="263"/>
      <c r="AP18" s="263"/>
      <c r="AQ18" s="216"/>
      <c r="AR18" s="263"/>
      <c r="AS18" s="263"/>
      <c r="AT18" s="263"/>
      <c r="AU18" s="26"/>
      <c r="AW18" s="14"/>
      <c r="AX18" s="24"/>
      <c r="AZ18" s="26"/>
      <c r="BG18" s="26"/>
    </row>
    <row r="19" spans="1:61" ht="18.75" customHeight="1" thickTop="1" thickBot="1" x14ac:dyDescent="0.3">
      <c r="A19" s="190"/>
      <c r="B19" s="204" t="str">
        <f t="shared" ref="B19" si="27">IF(D20="","",D20)</f>
        <v/>
      </c>
      <c r="C19" s="244"/>
      <c r="D19" s="108" t="s">
        <v>115</v>
      </c>
      <c r="E19" s="117"/>
      <c r="F19" s="118"/>
      <c r="G19" s="118" t="b">
        <v>0</v>
      </c>
      <c r="H19" s="26"/>
      <c r="I19" s="195">
        <v>4</v>
      </c>
      <c r="J19" s="201">
        <v>13</v>
      </c>
      <c r="K19" s="196" t="e">
        <f t="shared" ref="K19:K22" si="28">IF(J19="","",VLOOKUP(J19,$B$4:$C$84,2,0))</f>
        <v>#N/A</v>
      </c>
      <c r="L19" s="26"/>
      <c r="M19" s="26"/>
      <c r="N19" s="198"/>
      <c r="O19" s="253">
        <v>3</v>
      </c>
      <c r="P19" s="192" t="e">
        <f>IF(K19="","",K19)</f>
        <v>#N/A</v>
      </c>
      <c r="Q19" s="251"/>
      <c r="R19">
        <f>IF(AND(Q19&gt;Q20),1,0)</f>
        <v>0</v>
      </c>
      <c r="S19" s="232">
        <f>IF(AND(R19&gt;R20),$Q$24,0)</f>
        <v>0</v>
      </c>
      <c r="T19" s="198"/>
      <c r="U19" s="253">
        <v>3</v>
      </c>
      <c r="V19" s="192" t="str">
        <f>IF(Q19&gt;Q20,P19,IF(Q20&gt;Q19,P20,""))</f>
        <v/>
      </c>
      <c r="W19" s="251"/>
      <c r="X19">
        <f>IF(AND(W19&gt;W20),1,0)</f>
        <v>0</v>
      </c>
      <c r="Y19" s="232">
        <f>IF(AND(X19&gt;X20),$W$24,0)</f>
        <v>0</v>
      </c>
      <c r="Z19" s="198"/>
      <c r="AA19" s="214" t="s">
        <v>125</v>
      </c>
      <c r="AB19" s="211" t="e">
        <f>IF(BI19="","",BI19)</f>
        <v>#N/A</v>
      </c>
      <c r="AC19" s="209"/>
      <c r="AD19" s="222"/>
      <c r="AE19" s="222"/>
      <c r="AF19" s="262"/>
      <c r="AG19" s="262"/>
      <c r="AH19" s="262"/>
      <c r="AI19" s="218"/>
      <c r="AJ19" s="262"/>
      <c r="AK19" s="262"/>
      <c r="AL19" s="262"/>
      <c r="AM19" s="218"/>
      <c r="AN19" s="262"/>
      <c r="AO19" s="262"/>
      <c r="AP19" s="262"/>
      <c r="AQ19" s="218"/>
      <c r="AR19" s="262"/>
      <c r="AS19" s="262"/>
      <c r="AT19" s="262"/>
      <c r="AU19" s="26"/>
      <c r="AV19" t="e">
        <f>IF(K19="","",K19)</f>
        <v>#N/A</v>
      </c>
      <c r="AW19" s="14" t="e">
        <f>IF(AV19="","",VLOOKUP(AV19,$P$19:$Q$22,2,0))</f>
        <v>#N/A</v>
      </c>
      <c r="AX19" s="14" t="e">
        <f>IF(AV19="","",VLOOKUP(AV19,$V$19:$W$22,2,0))</f>
        <v>#N/A</v>
      </c>
      <c r="AY19" s="14" t="e">
        <f t="shared" si="4"/>
        <v>#N/A</v>
      </c>
      <c r="AZ19" s="26"/>
      <c r="BA19" s="14" t="e">
        <f>IF(AV19="","",VLOOKUP(AV19,$P$19:$R$22,3,0))</f>
        <v>#N/A</v>
      </c>
      <c r="BB19" s="14" t="e">
        <f>IF(AV19="","",VLOOKUP(AV19,$V$19:$X$22,3,0))</f>
        <v>#N/A</v>
      </c>
      <c r="BC19" s="14" t="e">
        <f t="shared" si="6"/>
        <v>#N/A</v>
      </c>
      <c r="BD19" s="14" t="e">
        <f>IF(BE19=0,"",RANK(BE19,$BE$19:$BE$22,0))</f>
        <v>#N/A</v>
      </c>
      <c r="BE19" s="14" t="e">
        <f>(BC19*1000)+(AY19*100)</f>
        <v>#N/A</v>
      </c>
      <c r="BF19" t="e">
        <f>IF(AV19="","",AV19)</f>
        <v>#N/A</v>
      </c>
      <c r="BG19" s="26"/>
      <c r="BH19" s="14">
        <v>1</v>
      </c>
      <c r="BI19" t="e">
        <f>IF(ABS(MAX(BE$19:BE$22))&gt;=10^-5,VLOOKUP(MAX(BE$19:BE$22),BE$19:BF$22,2,FALSE),"")</f>
        <v>#N/A</v>
      </c>
    </row>
    <row r="20" spans="1:61" ht="18.75" customHeight="1" thickTop="1" thickBot="1" x14ac:dyDescent="0.3">
      <c r="A20" s="190"/>
      <c r="B20" s="205"/>
      <c r="C20" s="245"/>
      <c r="D20" s="247"/>
      <c r="E20" s="119"/>
      <c r="F20" s="120"/>
      <c r="G20" s="120" t="b">
        <v>0</v>
      </c>
      <c r="H20" s="26"/>
      <c r="I20" s="195"/>
      <c r="J20" s="201">
        <v>14</v>
      </c>
      <c r="K20" s="196" t="e">
        <f t="shared" si="28"/>
        <v>#N/A</v>
      </c>
      <c r="L20" s="26"/>
      <c r="M20" s="26"/>
      <c r="N20" s="198"/>
      <c r="O20" s="254"/>
      <c r="P20" s="193" t="e">
        <f>IF(K20="","",K20)</f>
        <v>#N/A</v>
      </c>
      <c r="Q20" s="252"/>
      <c r="R20">
        <f>IF(AND(Q20&gt;Q19),1,0)</f>
        <v>0</v>
      </c>
      <c r="S20" s="232">
        <f>IF(AND(R20&gt;R19),$Q$24,0)</f>
        <v>0</v>
      </c>
      <c r="T20" s="198"/>
      <c r="U20" s="254"/>
      <c r="V20" s="193" t="str">
        <f>IF(Q21&gt;Q22,P21,IF(Q22&gt;Q21,P22,""))</f>
        <v/>
      </c>
      <c r="W20" s="252"/>
      <c r="X20">
        <f>IF(AND(W20&gt;W19),1,0)</f>
        <v>0</v>
      </c>
      <c r="Y20" s="232">
        <f>IF(AND(X20&gt;X19),$W$24,0)</f>
        <v>0</v>
      </c>
      <c r="Z20" s="198"/>
      <c r="AA20" s="255">
        <v>5</v>
      </c>
      <c r="AB20" s="210" t="e">
        <f t="shared" ref="AB20:AB21" si="29">IF(BI20="","",BI20)</f>
        <v>#N/A</v>
      </c>
      <c r="AC20" s="256"/>
      <c r="AD20" s="223">
        <f>IF(AND(AC20&gt;AC21),1,0)</f>
        <v>0</v>
      </c>
      <c r="AE20" s="234">
        <f>IF(AND(AD20&gt;AD21),$AC$24,0)</f>
        <v>0</v>
      </c>
      <c r="AF20" s="257">
        <v>5</v>
      </c>
      <c r="AG20" s="224" t="e">
        <f>IF(AB19="","",AB19)</f>
        <v>#N/A</v>
      </c>
      <c r="AH20" s="259"/>
      <c r="AI20" s="88">
        <f>IF(AND(AH20&gt;AH21),$AH$24,0)</f>
        <v>0</v>
      </c>
      <c r="AJ20" s="263"/>
      <c r="AK20" s="263"/>
      <c r="AL20" s="263"/>
      <c r="AM20" s="216"/>
      <c r="AN20" s="263"/>
      <c r="AO20" s="263"/>
      <c r="AP20" s="263"/>
      <c r="AQ20" s="216"/>
      <c r="AR20" s="263"/>
      <c r="AS20" s="263"/>
      <c r="AT20" s="263"/>
      <c r="AU20" s="26"/>
      <c r="AV20" t="e">
        <f>IF(K20="","",K20)</f>
        <v>#N/A</v>
      </c>
      <c r="AW20" s="14" t="e">
        <f t="shared" ref="AW20:AW22" si="30">IF(AV20="","",VLOOKUP(AV20,$P$19:$Q$22,2,0))</f>
        <v>#N/A</v>
      </c>
      <c r="AX20" s="14" t="e">
        <f t="shared" ref="AX20:AX22" si="31">IF(AV20="","",VLOOKUP(AV20,$V$19:$W$22,2,0))</f>
        <v>#N/A</v>
      </c>
      <c r="AY20" s="14" t="e">
        <f t="shared" si="4"/>
        <v>#N/A</v>
      </c>
      <c r="AZ20" s="26"/>
      <c r="BA20" s="14" t="e">
        <f>IF(AV20="","",VLOOKUP(AV20,$P$19:$R$22,3,0))</f>
        <v>#N/A</v>
      </c>
      <c r="BB20" s="14" t="e">
        <f t="shared" ref="BB20:BB22" si="32">IF(AV20="","",VLOOKUP(AV20,$V$19:$X$22,3,0))</f>
        <v>#N/A</v>
      </c>
      <c r="BC20" s="14" t="e">
        <f t="shared" si="6"/>
        <v>#N/A</v>
      </c>
      <c r="BD20" s="14" t="e">
        <f t="shared" ref="BD20:BD22" si="33">IF(BE20=0,"",RANK(BE20,$BE$19:$BE$22,0))</f>
        <v>#N/A</v>
      </c>
      <c r="BE20" s="14" t="e">
        <f t="shared" ref="BE20:BE22" si="34">(BC20*1000)+(AY20*100)</f>
        <v>#N/A</v>
      </c>
      <c r="BF20" t="e">
        <f t="shared" ref="BF20:BF22" si="35">IF(AV20="","",AV20)</f>
        <v>#N/A</v>
      </c>
      <c r="BG20" s="26"/>
      <c r="BH20" s="14">
        <v>2</v>
      </c>
      <c r="BI20" t="e">
        <f>IF(ABS(LARGE(BE$19:BE$22,2))&gt;=10^-5,VLOOKUP(LARGE(BE$19:BE$22,2),BE$19:BF$22,2,FALSE),"")</f>
        <v>#N/A</v>
      </c>
    </row>
    <row r="21" spans="1:61" ht="18.75" customHeight="1" thickTop="1" thickBot="1" x14ac:dyDescent="0.3">
      <c r="A21" s="190"/>
      <c r="B21" s="205"/>
      <c r="C21" s="245"/>
      <c r="D21" s="247"/>
      <c r="E21" s="119"/>
      <c r="F21" s="120"/>
      <c r="G21" s="120" t="b">
        <v>0</v>
      </c>
      <c r="H21" s="26"/>
      <c r="I21" s="195"/>
      <c r="J21" s="201">
        <v>15</v>
      </c>
      <c r="K21" s="196" t="e">
        <f t="shared" si="28"/>
        <v>#N/A</v>
      </c>
      <c r="L21" s="26"/>
      <c r="M21" s="26"/>
      <c r="N21" s="198"/>
      <c r="O21" s="253">
        <v>4</v>
      </c>
      <c r="P21" s="192" t="e">
        <f>IF(K21="","",K21)</f>
        <v>#N/A</v>
      </c>
      <c r="Q21" s="251"/>
      <c r="R21">
        <f>IF(AND(Q21&gt;Q22),1,0)</f>
        <v>0</v>
      </c>
      <c r="S21" s="232">
        <f>IF(AND(R21&gt;R22),$Q$24,0)</f>
        <v>0</v>
      </c>
      <c r="T21" s="198"/>
      <c r="U21" s="253">
        <v>4</v>
      </c>
      <c r="V21" s="192" t="str">
        <f>IF(Q19&lt;Q20,P19,IF(Q20&lt;Q19,P20,""))</f>
        <v/>
      </c>
      <c r="W21" s="251"/>
      <c r="X21">
        <f>IF(AND(W21&gt;W22),1,0)</f>
        <v>0</v>
      </c>
      <c r="Y21" s="232">
        <f>IF(AND(X21&gt;X22),$W$24,0)</f>
        <v>0</v>
      </c>
      <c r="Z21" s="198"/>
      <c r="AA21" s="255"/>
      <c r="AB21" s="210" t="e">
        <f t="shared" si="29"/>
        <v>#N/A</v>
      </c>
      <c r="AC21" s="256"/>
      <c r="AD21" s="223">
        <f>IF(AND(AC21&gt;AC20),1,0)</f>
        <v>0</v>
      </c>
      <c r="AE21" s="234">
        <f>IF(AND(AD21&gt;AD20),$W$24,0)</f>
        <v>0</v>
      </c>
      <c r="AF21" s="258"/>
      <c r="AG21" s="225" t="str">
        <f>IF(AC15&gt;AC16,AB15,IF(AC16&gt;AC15,AB16,""))</f>
        <v/>
      </c>
      <c r="AH21" s="260"/>
      <c r="AI21" s="88">
        <f>IF(AND(AH21&gt;AH20),$AH$24,0)</f>
        <v>0</v>
      </c>
      <c r="AJ21" s="263"/>
      <c r="AK21" s="263"/>
      <c r="AL21" s="263"/>
      <c r="AM21" s="216"/>
      <c r="AN21" s="263"/>
      <c r="AO21" s="263"/>
      <c r="AP21" s="263"/>
      <c r="AQ21" s="216"/>
      <c r="AR21" s="263"/>
      <c r="AS21" s="263"/>
      <c r="AT21" s="263"/>
      <c r="AU21" s="26"/>
      <c r="AV21" t="e">
        <f>IF(K21="","",K21)</f>
        <v>#N/A</v>
      </c>
      <c r="AW21" s="14" t="e">
        <f t="shared" si="30"/>
        <v>#N/A</v>
      </c>
      <c r="AX21" s="14" t="e">
        <f t="shared" si="31"/>
        <v>#N/A</v>
      </c>
      <c r="AY21" s="14" t="e">
        <f t="shared" si="4"/>
        <v>#N/A</v>
      </c>
      <c r="AZ21" s="26"/>
      <c r="BA21" s="14" t="e">
        <f>IF(AV21="","",VLOOKUP(AV21,$P$19:$R$22,3,0))</f>
        <v>#N/A</v>
      </c>
      <c r="BB21" s="14" t="e">
        <f t="shared" si="32"/>
        <v>#N/A</v>
      </c>
      <c r="BC21" s="14" t="e">
        <f t="shared" si="6"/>
        <v>#N/A</v>
      </c>
      <c r="BD21" s="14" t="e">
        <f t="shared" si="33"/>
        <v>#N/A</v>
      </c>
      <c r="BE21" s="14" t="e">
        <f t="shared" si="34"/>
        <v>#N/A</v>
      </c>
      <c r="BF21" t="e">
        <f t="shared" si="35"/>
        <v>#N/A</v>
      </c>
      <c r="BG21" s="26"/>
      <c r="BH21" s="14">
        <v>3</v>
      </c>
      <c r="BI21" t="e">
        <f>IF(ABS(LARGE(BE$19:BE$22,3))&gt;=10^-5,VLOOKUP(LARGE(BE$19:BE$22,3),BE$19:BF$22,2,FALSE),"")</f>
        <v>#N/A</v>
      </c>
    </row>
    <row r="22" spans="1:61" ht="18.75" customHeight="1" thickTop="1" thickBot="1" x14ac:dyDescent="0.3">
      <c r="A22" s="190"/>
      <c r="B22" s="205"/>
      <c r="C22" s="245"/>
      <c r="D22" s="247"/>
      <c r="E22" s="119"/>
      <c r="F22" s="120"/>
      <c r="G22" s="120" t="b">
        <v>0</v>
      </c>
      <c r="H22" s="26"/>
      <c r="I22" s="195"/>
      <c r="J22" s="201">
        <v>16</v>
      </c>
      <c r="K22" s="196" t="e">
        <f t="shared" si="28"/>
        <v>#N/A</v>
      </c>
      <c r="L22" s="26"/>
      <c r="M22" s="26"/>
      <c r="N22" s="199"/>
      <c r="O22" s="254"/>
      <c r="P22" s="193" t="e">
        <f>IF(K22="","",K22)</f>
        <v>#N/A</v>
      </c>
      <c r="Q22" s="252"/>
      <c r="R22">
        <f>IF(AND(Q22&gt;Q21),1,0)</f>
        <v>0</v>
      </c>
      <c r="S22" s="232">
        <f>IF(AND(R22&gt;R21),$Q$24,0)</f>
        <v>0</v>
      </c>
      <c r="T22" s="199"/>
      <c r="U22" s="254"/>
      <c r="V22" s="193" t="str">
        <f>IF(Q22&lt;Q21,P22,IF(Q21&lt;Q22,P21,""))</f>
        <v/>
      </c>
      <c r="W22" s="252"/>
      <c r="X22">
        <f>IF(AND(W22&gt;W21),1,0)</f>
        <v>0</v>
      </c>
      <c r="Y22" s="232">
        <f>IF(AND(X22&gt;X21),$W$24,0)</f>
        <v>0</v>
      </c>
      <c r="Z22" s="199"/>
      <c r="AA22" s="215" t="s">
        <v>76</v>
      </c>
      <c r="AB22" s="212" t="e">
        <f>IF(BI22="","",BI22)</f>
        <v>#N/A</v>
      </c>
      <c r="AC22" s="208"/>
      <c r="AD22" s="222"/>
      <c r="AE22" s="222"/>
      <c r="AF22" s="262"/>
      <c r="AG22" s="262"/>
      <c r="AH22" s="262"/>
      <c r="AI22" s="262"/>
      <c r="AJ22" s="262"/>
      <c r="AK22" s="262"/>
      <c r="AL22" s="262"/>
      <c r="AM22" s="218"/>
      <c r="AN22" s="262"/>
      <c r="AO22" s="262"/>
      <c r="AP22" s="262"/>
      <c r="AQ22" s="218"/>
      <c r="AR22" s="262"/>
      <c r="AS22" s="262"/>
      <c r="AT22" s="262"/>
      <c r="AU22" s="26"/>
      <c r="AV22" t="e">
        <f>IF(K22="","",K22)</f>
        <v>#N/A</v>
      </c>
      <c r="AW22" s="14" t="e">
        <f t="shared" si="30"/>
        <v>#N/A</v>
      </c>
      <c r="AX22" s="14" t="e">
        <f t="shared" si="31"/>
        <v>#N/A</v>
      </c>
      <c r="AY22" s="14" t="e">
        <f t="shared" si="4"/>
        <v>#N/A</v>
      </c>
      <c r="AZ22" s="26"/>
      <c r="BA22" s="14" t="e">
        <f>IF(AV22="","",VLOOKUP(AV22,$P$19:$R$22,3,0))</f>
        <v>#N/A</v>
      </c>
      <c r="BB22" s="14" t="e">
        <f t="shared" si="32"/>
        <v>#N/A</v>
      </c>
      <c r="BC22" s="14" t="e">
        <f t="shared" si="6"/>
        <v>#N/A</v>
      </c>
      <c r="BD22" s="14" t="e">
        <f t="shared" si="33"/>
        <v>#N/A</v>
      </c>
      <c r="BE22" s="14" t="e">
        <f t="shared" si="34"/>
        <v>#N/A</v>
      </c>
      <c r="BF22" t="e">
        <f t="shared" si="35"/>
        <v>#N/A</v>
      </c>
      <c r="BG22" s="26"/>
      <c r="BH22" s="14">
        <v>4</v>
      </c>
      <c r="BI22" t="e">
        <f>IF(ABS(LARGE(BE$19:BE$22,4))&gt;=10^-5,VLOOKUP(LARGE(BE$19:BE$22,4),BE$19:BF$22,2,FALSE),"")</f>
        <v>#N/A</v>
      </c>
    </row>
    <row r="23" spans="1:61" ht="18.75" customHeight="1" thickTop="1" thickBot="1" x14ac:dyDescent="0.3">
      <c r="A23" s="190"/>
      <c r="B23" s="205"/>
      <c r="C23" s="246"/>
      <c r="D23" s="248"/>
      <c r="E23" s="121"/>
      <c r="F23" s="122"/>
      <c r="G23" s="122" t="b">
        <v>0</v>
      </c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26"/>
      <c r="X23" s="26"/>
      <c r="Y23" s="26"/>
      <c r="Z23" s="26"/>
      <c r="AA23" s="26"/>
      <c r="AB23" s="26"/>
      <c r="AC23" s="26"/>
      <c r="AF23" s="26"/>
      <c r="AG23" s="26"/>
      <c r="AH23" s="26"/>
      <c r="AI23" s="26"/>
      <c r="AJ23" s="26"/>
      <c r="AK23" s="26"/>
      <c r="AL23" s="26"/>
      <c r="AN23" s="26"/>
      <c r="AO23" s="26"/>
      <c r="AP23" s="26"/>
      <c r="AR23" s="26"/>
      <c r="AS23" s="26"/>
      <c r="AT23" s="26"/>
      <c r="AU23" s="26"/>
    </row>
    <row r="24" spans="1:61" ht="18.75" customHeight="1" x14ac:dyDescent="0.25">
      <c r="A24" s="190"/>
      <c r="B24" s="204" t="str">
        <f t="shared" ref="B24" si="36">IF(D25="","",D25)</f>
        <v/>
      </c>
      <c r="C24" s="239"/>
      <c r="D24" s="107" t="s">
        <v>115</v>
      </c>
      <c r="E24" s="111"/>
      <c r="F24" s="112"/>
      <c r="G24" s="112" t="b">
        <v>0</v>
      </c>
      <c r="H24" s="26"/>
      <c r="I24" s="26"/>
      <c r="J24" s="26"/>
      <c r="K24" s="26"/>
      <c r="L24" s="26"/>
      <c r="M24" s="26"/>
      <c r="N24" s="26"/>
      <c r="O24" s="26"/>
      <c r="P24" s="264" t="s">
        <v>133</v>
      </c>
      <c r="Q24" s="266">
        <v>30</v>
      </c>
      <c r="R24" s="26"/>
      <c r="S24" s="26"/>
      <c r="T24" s="26"/>
      <c r="U24" s="26"/>
      <c r="V24" s="264" t="s">
        <v>133</v>
      </c>
      <c r="W24" s="266">
        <v>30</v>
      </c>
      <c r="X24" s="26"/>
      <c r="Y24" s="26"/>
      <c r="Z24" s="26"/>
      <c r="AA24" s="26"/>
      <c r="AB24" s="264" t="s">
        <v>133</v>
      </c>
      <c r="AC24" s="266">
        <v>30</v>
      </c>
      <c r="AD24" s="265"/>
      <c r="AE24" s="265"/>
      <c r="AF24" s="26"/>
      <c r="AG24" s="264" t="s">
        <v>133</v>
      </c>
      <c r="AH24" s="266">
        <v>60</v>
      </c>
      <c r="AI24" s="26"/>
      <c r="AJ24" s="26"/>
      <c r="AK24" s="264" t="s">
        <v>133</v>
      </c>
      <c r="AL24" s="266">
        <v>180</v>
      </c>
      <c r="AN24" s="26"/>
      <c r="AO24" s="264" t="s">
        <v>133</v>
      </c>
      <c r="AP24" s="266">
        <v>300</v>
      </c>
      <c r="AR24" s="26"/>
      <c r="AS24" s="26"/>
      <c r="AT24" s="26"/>
      <c r="AU24" s="26"/>
    </row>
    <row r="25" spans="1:61" ht="18.75" customHeight="1" x14ac:dyDescent="0.25">
      <c r="A25" s="190"/>
      <c r="B25" s="205"/>
      <c r="C25" s="240"/>
      <c r="D25" s="242"/>
      <c r="E25" s="113"/>
      <c r="F25" s="114"/>
      <c r="G25" s="114" t="b">
        <v>0</v>
      </c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26"/>
      <c r="X25" s="26"/>
      <c r="Y25" s="26"/>
      <c r="Z25" s="26"/>
      <c r="AA25" s="26"/>
      <c r="AB25" s="26"/>
      <c r="AC25" s="26"/>
      <c r="AD25" s="265"/>
      <c r="AE25" s="265"/>
      <c r="AF25" s="26"/>
      <c r="AG25" s="26"/>
      <c r="AH25" s="26"/>
      <c r="AI25" s="26"/>
      <c r="AJ25" s="26"/>
      <c r="AK25" s="26"/>
      <c r="AL25" s="26"/>
      <c r="AN25" s="26"/>
      <c r="AO25" s="26"/>
      <c r="AP25" s="26"/>
      <c r="AR25" s="26"/>
      <c r="AS25" s="26"/>
      <c r="AT25" s="26"/>
      <c r="AU25" s="26"/>
    </row>
    <row r="26" spans="1:61" ht="18.75" customHeight="1" x14ac:dyDescent="0.25">
      <c r="A26" s="190"/>
      <c r="B26" s="205"/>
      <c r="C26" s="240"/>
      <c r="D26" s="242"/>
      <c r="E26" s="113"/>
      <c r="F26" s="114"/>
      <c r="G26" s="114" t="b">
        <v>0</v>
      </c>
      <c r="H26" s="26"/>
      <c r="I26" s="207" t="s">
        <v>136</v>
      </c>
      <c r="K26" s="238">
        <f>SUM(K27:K32)</f>
        <v>300</v>
      </c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26"/>
      <c r="X26" s="26"/>
      <c r="Y26" s="26"/>
      <c r="Z26" s="26"/>
      <c r="AA26" s="26"/>
      <c r="AB26" s="26"/>
      <c r="AC26" s="26"/>
      <c r="AD26" s="265"/>
      <c r="AE26" s="265"/>
      <c r="AF26" s="26"/>
      <c r="AG26" s="26"/>
      <c r="AH26" s="26"/>
      <c r="AI26" s="26"/>
      <c r="AJ26" s="26"/>
      <c r="AK26" s="26"/>
      <c r="AL26" s="26"/>
      <c r="AN26" s="26"/>
      <c r="AO26" s="26"/>
      <c r="AP26" s="26"/>
      <c r="AR26" s="26"/>
      <c r="AS26" s="26"/>
      <c r="AT26" s="26"/>
      <c r="AU26" s="26"/>
    </row>
    <row r="27" spans="1:61" ht="18.75" customHeight="1" x14ac:dyDescent="0.25">
      <c r="A27" s="190"/>
      <c r="B27" s="205"/>
      <c r="C27" s="240"/>
      <c r="D27" s="242"/>
      <c r="E27" s="113"/>
      <c r="F27" s="114"/>
      <c r="G27" s="114" t="b">
        <v>0</v>
      </c>
      <c r="H27" s="26"/>
      <c r="I27" s="194" t="s">
        <v>134</v>
      </c>
      <c r="K27" s="233">
        <f>SUM(S4:S22)</f>
        <v>0</v>
      </c>
      <c r="L27" s="26"/>
      <c r="M27" s="26"/>
      <c r="N27" s="26"/>
      <c r="O27" s="26"/>
      <c r="P27" s="26"/>
      <c r="Q27" s="26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265"/>
      <c r="AE27" s="265"/>
      <c r="AF27" s="26"/>
      <c r="AG27" s="26"/>
      <c r="AH27" s="26"/>
      <c r="AI27" s="26"/>
      <c r="AJ27" s="26"/>
      <c r="AK27" s="26"/>
      <c r="AL27" s="26"/>
      <c r="AM27" s="26"/>
      <c r="AN27" s="26"/>
      <c r="AO27" s="26"/>
      <c r="AP27" s="26"/>
      <c r="AQ27" s="26"/>
      <c r="AR27" s="26"/>
      <c r="AS27" s="26"/>
      <c r="AT27" s="26"/>
      <c r="AU27" s="26"/>
    </row>
    <row r="28" spans="1:61" ht="18.75" customHeight="1" thickBot="1" x14ac:dyDescent="0.3">
      <c r="A28" s="190"/>
      <c r="B28" s="205"/>
      <c r="C28" s="241"/>
      <c r="D28" s="243"/>
      <c r="E28" s="115"/>
      <c r="F28" s="116"/>
      <c r="G28" s="116" t="b">
        <v>0</v>
      </c>
      <c r="H28" s="26"/>
      <c r="I28" s="194" t="s">
        <v>135</v>
      </c>
      <c r="K28" s="233">
        <f>SUM(Y4:Y22)</f>
        <v>0</v>
      </c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26"/>
      <c r="X28" s="26"/>
      <c r="Y28" s="26"/>
      <c r="Z28" s="26"/>
      <c r="AA28" s="26"/>
      <c r="AB28" s="26"/>
      <c r="AC28" s="26"/>
      <c r="AD28" s="265"/>
      <c r="AE28" s="265"/>
      <c r="AF28" s="26"/>
      <c r="AG28" s="26"/>
      <c r="AH28" s="26"/>
      <c r="AI28" s="26"/>
      <c r="AJ28" s="26"/>
      <c r="AK28" s="26"/>
      <c r="AL28" s="26"/>
      <c r="AM28" s="26"/>
      <c r="AN28" s="26"/>
      <c r="AO28" s="26"/>
      <c r="AP28" s="26"/>
      <c r="AQ28" s="26"/>
      <c r="AR28" s="26"/>
      <c r="AS28" s="26"/>
      <c r="AT28" s="26"/>
      <c r="AU28" s="26"/>
    </row>
    <row r="29" spans="1:61" ht="18.75" customHeight="1" x14ac:dyDescent="0.25">
      <c r="A29" s="190"/>
      <c r="B29" s="204" t="str">
        <f t="shared" ref="B29" si="37">IF(D30="","",D30)</f>
        <v/>
      </c>
      <c r="C29" s="244"/>
      <c r="D29" s="108" t="s">
        <v>115</v>
      </c>
      <c r="E29" s="117"/>
      <c r="F29" s="118"/>
      <c r="G29" s="118" t="b">
        <v>0</v>
      </c>
      <c r="H29" s="26"/>
      <c r="I29" s="194" t="s">
        <v>137</v>
      </c>
      <c r="K29" s="235">
        <f>SUM(AE5:AE21)</f>
        <v>0</v>
      </c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26"/>
      <c r="X29" s="26"/>
      <c r="Y29" s="26"/>
      <c r="Z29" s="26"/>
      <c r="AA29" s="26"/>
      <c r="AB29" s="26"/>
      <c r="AC29" s="26"/>
      <c r="AD29" s="265"/>
      <c r="AE29" s="265"/>
      <c r="AF29" s="26"/>
      <c r="AG29" s="26"/>
      <c r="AH29" s="26"/>
      <c r="AI29" s="26"/>
      <c r="AJ29" s="26"/>
      <c r="AK29" s="26"/>
      <c r="AL29" s="26"/>
      <c r="AM29" s="26"/>
      <c r="AN29" s="26"/>
      <c r="AO29" s="26"/>
      <c r="AP29" s="26"/>
      <c r="AQ29" s="26"/>
      <c r="AR29" s="26"/>
      <c r="AS29" s="26"/>
      <c r="AT29" s="26"/>
      <c r="AU29" s="26"/>
    </row>
    <row r="30" spans="1:61" ht="18.75" customHeight="1" x14ac:dyDescent="0.25">
      <c r="A30" s="190"/>
      <c r="B30" s="205"/>
      <c r="C30" s="245"/>
      <c r="D30" s="247"/>
      <c r="E30" s="119"/>
      <c r="F30" s="120"/>
      <c r="G30" s="120" t="b">
        <v>0</v>
      </c>
      <c r="H30" s="26"/>
      <c r="I30" s="194" t="s">
        <v>138</v>
      </c>
      <c r="K30" s="235">
        <f>SUM(AI5:AI21)</f>
        <v>0</v>
      </c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265"/>
      <c r="AE30" s="265"/>
      <c r="AF30" s="26"/>
      <c r="AG30" s="26"/>
      <c r="AH30" s="26"/>
      <c r="AI30" s="26"/>
      <c r="AJ30" s="26"/>
      <c r="AK30" s="26"/>
      <c r="AL30" s="26"/>
      <c r="AM30" s="26"/>
      <c r="AN30" s="26"/>
      <c r="AO30" s="26"/>
      <c r="AP30" s="26"/>
      <c r="AQ30" s="26"/>
      <c r="AR30" s="26"/>
      <c r="AS30" s="26"/>
      <c r="AT30" s="26"/>
      <c r="AU30" s="26"/>
    </row>
    <row r="31" spans="1:61" ht="18.75" customHeight="1" x14ac:dyDescent="0.25">
      <c r="A31" s="190"/>
      <c r="B31" s="205"/>
      <c r="C31" s="245"/>
      <c r="D31" s="247"/>
      <c r="E31" s="119"/>
      <c r="F31" s="120"/>
      <c r="G31" s="120" t="b">
        <v>0</v>
      </c>
      <c r="H31" s="26"/>
      <c r="I31" s="194" t="s">
        <v>139</v>
      </c>
      <c r="K31" s="237" cm="1">
        <f t="array" ref="K31">SUM(AM7:AM8+AM17:AM18)</f>
        <v>0</v>
      </c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265"/>
      <c r="AE31" s="265"/>
      <c r="AF31" s="26"/>
      <c r="AG31" s="26"/>
      <c r="AH31" s="26"/>
      <c r="AI31" s="26"/>
      <c r="AJ31" s="26"/>
      <c r="AK31" s="26"/>
      <c r="AL31" s="26"/>
      <c r="AM31" s="26"/>
      <c r="AN31" s="26"/>
      <c r="AO31" s="26"/>
      <c r="AP31" s="26"/>
      <c r="AQ31" s="26"/>
      <c r="AR31" s="26"/>
      <c r="AS31" s="26"/>
      <c r="AT31" s="26"/>
      <c r="AU31" s="26"/>
    </row>
    <row r="32" spans="1:61" ht="18.75" customHeight="1" x14ac:dyDescent="0.25">
      <c r="A32" s="190"/>
      <c r="B32" s="205"/>
      <c r="C32" s="245"/>
      <c r="D32" s="247"/>
      <c r="E32" s="119"/>
      <c r="F32" s="120"/>
      <c r="G32" s="120" t="b">
        <v>0</v>
      </c>
      <c r="H32" s="26"/>
      <c r="I32" s="194" t="s">
        <v>140</v>
      </c>
      <c r="K32" s="236">
        <f>SUM(AP24)</f>
        <v>300</v>
      </c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26"/>
      <c r="X32" s="26"/>
      <c r="Y32" s="26"/>
      <c r="Z32" s="26"/>
      <c r="AA32" s="26"/>
      <c r="AB32" s="26"/>
      <c r="AC32" s="26"/>
      <c r="AD32" s="265"/>
      <c r="AE32" s="265"/>
      <c r="AF32" s="26"/>
      <c r="AG32" s="26"/>
      <c r="AH32" s="26"/>
      <c r="AI32" s="26"/>
      <c r="AJ32" s="26"/>
      <c r="AK32" s="26"/>
      <c r="AL32" s="26"/>
      <c r="AM32" s="26"/>
      <c r="AN32" s="26"/>
      <c r="AO32" s="26"/>
      <c r="AP32" s="26"/>
      <c r="AQ32" s="26"/>
      <c r="AR32" s="26"/>
      <c r="AS32" s="26"/>
      <c r="AT32" s="26"/>
      <c r="AU32" s="26"/>
    </row>
    <row r="33" spans="1:47" ht="18.75" customHeight="1" thickBot="1" x14ac:dyDescent="0.3">
      <c r="A33" s="190"/>
      <c r="B33" s="205"/>
      <c r="C33" s="246"/>
      <c r="D33" s="248"/>
      <c r="E33" s="121"/>
      <c r="F33" s="122"/>
      <c r="G33" s="122" t="b">
        <v>0</v>
      </c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26"/>
      <c r="X33" s="26"/>
      <c r="Y33" s="26"/>
      <c r="Z33" s="26"/>
      <c r="AA33" s="26"/>
      <c r="AB33" s="26"/>
      <c r="AC33" s="26"/>
      <c r="AD33" s="265"/>
      <c r="AE33" s="265"/>
      <c r="AF33" s="26"/>
      <c r="AG33" s="26"/>
      <c r="AH33" s="26"/>
      <c r="AI33" s="26"/>
      <c r="AJ33" s="26"/>
      <c r="AK33" s="26"/>
      <c r="AL33" s="26"/>
      <c r="AM33" s="26"/>
      <c r="AN33" s="26"/>
      <c r="AO33" s="26"/>
      <c r="AP33" s="26"/>
      <c r="AQ33" s="26"/>
      <c r="AR33" s="26"/>
      <c r="AS33" s="26"/>
      <c r="AT33" s="26"/>
      <c r="AU33" s="26"/>
    </row>
    <row r="34" spans="1:47" ht="18.75" customHeight="1" x14ac:dyDescent="0.25">
      <c r="A34" s="190"/>
      <c r="B34" s="204" t="str">
        <f t="shared" ref="B34" si="38">IF(D35="","",D35)</f>
        <v/>
      </c>
      <c r="C34" s="239"/>
      <c r="D34" s="107" t="s">
        <v>115</v>
      </c>
      <c r="E34" s="111"/>
      <c r="F34" s="112"/>
      <c r="G34" s="112" t="b">
        <v>0</v>
      </c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26"/>
      <c r="AB34" s="26"/>
      <c r="AC34" s="26"/>
      <c r="AD34" s="265"/>
      <c r="AE34" s="265"/>
      <c r="AF34" s="26"/>
      <c r="AG34" s="26"/>
      <c r="AH34" s="26"/>
      <c r="AI34" s="26"/>
      <c r="AJ34" s="26"/>
      <c r="AK34" s="26"/>
      <c r="AL34" s="26"/>
      <c r="AM34" s="26"/>
      <c r="AN34" s="26"/>
      <c r="AO34" s="26"/>
      <c r="AP34" s="26"/>
      <c r="AQ34" s="26"/>
      <c r="AR34" s="26"/>
      <c r="AS34" s="26"/>
      <c r="AT34" s="26"/>
      <c r="AU34" s="26"/>
    </row>
    <row r="35" spans="1:47" ht="18.75" customHeight="1" x14ac:dyDescent="0.25">
      <c r="A35" s="190"/>
      <c r="B35" s="205"/>
      <c r="C35" s="240"/>
      <c r="D35" s="242"/>
      <c r="E35" s="113"/>
      <c r="F35" s="114"/>
      <c r="G35" s="114" t="b">
        <v>0</v>
      </c>
      <c r="H35" s="26"/>
      <c r="I35" s="26"/>
      <c r="J35" s="26"/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26"/>
      <c r="AB35" s="26"/>
      <c r="AC35" s="26"/>
      <c r="AD35" s="265"/>
      <c r="AE35" s="265"/>
      <c r="AF35" s="26"/>
      <c r="AG35" s="26"/>
      <c r="AH35" s="26"/>
      <c r="AI35" s="26"/>
      <c r="AJ35" s="26"/>
      <c r="AK35" s="26"/>
      <c r="AL35" s="26"/>
      <c r="AM35" s="26"/>
      <c r="AN35" s="26"/>
      <c r="AO35" s="26"/>
      <c r="AP35" s="26"/>
      <c r="AQ35" s="26"/>
      <c r="AR35" s="26"/>
      <c r="AS35" s="26"/>
      <c r="AT35" s="26"/>
      <c r="AU35" s="26"/>
    </row>
    <row r="36" spans="1:47" ht="18.75" customHeight="1" x14ac:dyDescent="0.25">
      <c r="A36" s="190"/>
      <c r="B36" s="205"/>
      <c r="C36" s="240"/>
      <c r="D36" s="242"/>
      <c r="E36" s="113"/>
      <c r="F36" s="114"/>
      <c r="G36" s="114" t="b">
        <v>0</v>
      </c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26"/>
      <c r="X36" s="26"/>
      <c r="Y36" s="26"/>
      <c r="Z36" s="26"/>
      <c r="AA36" s="26"/>
      <c r="AB36" s="26"/>
      <c r="AC36" s="26"/>
      <c r="AD36" s="265"/>
      <c r="AE36" s="265"/>
      <c r="AF36" s="26"/>
      <c r="AG36" s="26"/>
      <c r="AH36" s="26"/>
      <c r="AI36" s="26"/>
      <c r="AJ36" s="26"/>
      <c r="AK36" s="26"/>
      <c r="AL36" s="26"/>
      <c r="AM36" s="26"/>
      <c r="AN36" s="26"/>
      <c r="AO36" s="26"/>
      <c r="AP36" s="26"/>
      <c r="AQ36" s="26"/>
      <c r="AR36" s="26"/>
      <c r="AS36" s="26"/>
      <c r="AT36" s="26"/>
      <c r="AU36" s="26"/>
    </row>
    <row r="37" spans="1:47" ht="18.75" customHeight="1" x14ac:dyDescent="0.25">
      <c r="A37" s="190"/>
      <c r="B37" s="205"/>
      <c r="C37" s="240"/>
      <c r="D37" s="242"/>
      <c r="E37" s="113"/>
      <c r="F37" s="114"/>
      <c r="G37" s="114" t="b">
        <v>0</v>
      </c>
      <c r="H37" s="26"/>
      <c r="I37" s="26"/>
      <c r="J37" s="26"/>
      <c r="K37" s="26"/>
      <c r="L37" s="26"/>
      <c r="M37" s="26"/>
      <c r="N37" s="26"/>
      <c r="O37" s="26"/>
      <c r="P37" s="26"/>
      <c r="Q37" s="26"/>
      <c r="R37" s="26"/>
      <c r="S37" s="26"/>
      <c r="T37" s="26"/>
      <c r="U37" s="26"/>
      <c r="V37" s="26"/>
      <c r="W37" s="26"/>
      <c r="X37" s="26"/>
      <c r="Y37" s="26"/>
      <c r="Z37" s="26"/>
      <c r="AA37" s="26"/>
      <c r="AB37" s="26"/>
      <c r="AC37" s="26"/>
      <c r="AD37" s="265"/>
      <c r="AE37" s="265"/>
      <c r="AF37" s="26"/>
      <c r="AG37" s="26"/>
      <c r="AH37" s="26"/>
      <c r="AI37" s="26"/>
      <c r="AJ37" s="26"/>
      <c r="AK37" s="26"/>
      <c r="AL37" s="26"/>
      <c r="AM37" s="26"/>
      <c r="AN37" s="26"/>
      <c r="AO37" s="26"/>
      <c r="AP37" s="26"/>
      <c r="AQ37" s="26"/>
      <c r="AR37" s="26"/>
      <c r="AS37" s="26"/>
      <c r="AT37" s="26"/>
      <c r="AU37" s="26"/>
    </row>
    <row r="38" spans="1:47" ht="18.75" customHeight="1" thickBot="1" x14ac:dyDescent="0.3">
      <c r="A38" s="190"/>
      <c r="B38" s="205"/>
      <c r="C38" s="241"/>
      <c r="D38" s="243"/>
      <c r="E38" s="115"/>
      <c r="F38" s="116"/>
      <c r="G38" s="116" t="b">
        <v>0</v>
      </c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5"/>
      <c r="AE38" s="265"/>
      <c r="AF38" s="26"/>
      <c r="AG38" s="26"/>
      <c r="AH38" s="26"/>
      <c r="AI38" s="26"/>
      <c r="AJ38" s="26"/>
      <c r="AK38" s="26"/>
      <c r="AL38" s="26"/>
      <c r="AM38" s="26"/>
      <c r="AN38" s="26"/>
      <c r="AO38" s="26"/>
      <c r="AP38" s="26"/>
      <c r="AQ38" s="26"/>
      <c r="AR38" s="26"/>
      <c r="AS38" s="26"/>
      <c r="AT38" s="26"/>
      <c r="AU38" s="26"/>
    </row>
    <row r="39" spans="1:47" ht="18.75" customHeight="1" x14ac:dyDescent="0.25">
      <c r="A39" s="190"/>
      <c r="B39" s="204" t="str">
        <f t="shared" ref="B39" si="39">IF(D40="","",D40)</f>
        <v/>
      </c>
      <c r="C39" s="249"/>
      <c r="D39" s="108" t="s">
        <v>115</v>
      </c>
      <c r="E39" s="117"/>
      <c r="F39" s="118"/>
      <c r="G39" s="118" t="b">
        <v>0</v>
      </c>
      <c r="H39" s="26"/>
      <c r="I39" s="26"/>
      <c r="J39" s="26"/>
      <c r="K39" s="26"/>
      <c r="L39" s="26"/>
      <c r="M39" s="26"/>
      <c r="N39" s="26"/>
      <c r="O39" s="26"/>
      <c r="P39" s="26"/>
      <c r="Q39" s="26"/>
      <c r="R39" s="26"/>
      <c r="S39" s="26"/>
      <c r="T39" s="26"/>
      <c r="U39" s="26"/>
      <c r="V39" s="26"/>
      <c r="W39" s="26"/>
      <c r="X39" s="26"/>
      <c r="Y39" s="26"/>
      <c r="Z39" s="26"/>
      <c r="AA39" s="26"/>
      <c r="AB39" s="26"/>
      <c r="AC39" s="26"/>
      <c r="AD39" s="265"/>
      <c r="AE39" s="265"/>
      <c r="AF39" s="26"/>
      <c r="AG39" s="26"/>
      <c r="AH39" s="26"/>
      <c r="AI39" s="26"/>
      <c r="AJ39" s="26"/>
      <c r="AK39" s="26"/>
      <c r="AL39" s="26"/>
      <c r="AM39" s="26"/>
      <c r="AN39" s="26"/>
      <c r="AO39" s="26"/>
      <c r="AP39" s="26"/>
      <c r="AQ39" s="26"/>
      <c r="AR39" s="26"/>
      <c r="AS39" s="26"/>
      <c r="AT39" s="26"/>
      <c r="AU39" s="26"/>
    </row>
    <row r="40" spans="1:47" ht="18.75" customHeight="1" x14ac:dyDescent="0.25">
      <c r="A40" s="190"/>
      <c r="B40" s="205"/>
      <c r="C40" s="250"/>
      <c r="D40" s="247"/>
      <c r="E40" s="119"/>
      <c r="F40" s="120"/>
      <c r="G40" s="120" t="b">
        <v>0</v>
      </c>
      <c r="H40" s="26"/>
      <c r="I40" s="26"/>
      <c r="J40" s="26"/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265"/>
      <c r="AE40" s="265"/>
      <c r="AF40" s="26"/>
      <c r="AG40" s="26"/>
      <c r="AH40" s="26"/>
      <c r="AI40" s="26"/>
      <c r="AJ40" s="26"/>
      <c r="AK40" s="26"/>
      <c r="AL40" s="26"/>
      <c r="AM40" s="26"/>
      <c r="AN40" s="26"/>
      <c r="AO40" s="26"/>
      <c r="AP40" s="26"/>
      <c r="AQ40" s="26"/>
      <c r="AR40" s="26"/>
      <c r="AS40" s="26"/>
      <c r="AT40" s="26"/>
      <c r="AU40" s="26"/>
    </row>
    <row r="41" spans="1:47" ht="18.75" customHeight="1" x14ac:dyDescent="0.25">
      <c r="A41" s="190"/>
      <c r="B41" s="205"/>
      <c r="C41" s="250"/>
      <c r="D41" s="247"/>
      <c r="E41" s="119"/>
      <c r="F41" s="120"/>
      <c r="G41" s="120" t="b">
        <v>0</v>
      </c>
      <c r="H41" s="26"/>
      <c r="I41" s="26"/>
      <c r="J41" s="26"/>
      <c r="K41" s="26"/>
      <c r="L41" s="26"/>
      <c r="M41" s="26"/>
      <c r="N41" s="26"/>
      <c r="O41" s="26"/>
      <c r="P41" s="26"/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265"/>
      <c r="AE41" s="265"/>
      <c r="AF41" s="26"/>
      <c r="AG41" s="26"/>
      <c r="AH41" s="26"/>
      <c r="AI41" s="26"/>
      <c r="AJ41" s="26"/>
      <c r="AK41" s="26"/>
      <c r="AL41" s="26"/>
      <c r="AM41" s="26"/>
      <c r="AN41" s="26"/>
      <c r="AO41" s="26"/>
      <c r="AP41" s="26"/>
      <c r="AQ41" s="26"/>
      <c r="AR41" s="26"/>
      <c r="AS41" s="26"/>
      <c r="AT41" s="26"/>
      <c r="AU41" s="26"/>
    </row>
    <row r="42" spans="1:47" ht="18.75" customHeight="1" x14ac:dyDescent="0.25">
      <c r="A42" s="190"/>
      <c r="B42" s="205"/>
      <c r="C42" s="250"/>
      <c r="D42" s="247"/>
      <c r="E42" s="119"/>
      <c r="F42" s="120"/>
      <c r="G42" s="120" t="b">
        <v>0</v>
      </c>
      <c r="H42" s="26"/>
      <c r="I42" s="26"/>
      <c r="J42" s="26"/>
      <c r="K42" s="26"/>
      <c r="L42" s="26"/>
      <c r="M42" s="26"/>
      <c r="N42" s="26"/>
      <c r="O42" s="26"/>
      <c r="P42" s="26"/>
      <c r="Q42" s="26"/>
      <c r="R42" s="26"/>
      <c r="S42" s="26"/>
      <c r="T42" s="26"/>
      <c r="U42" s="26"/>
      <c r="V42" s="26"/>
      <c r="W42" s="26"/>
      <c r="X42" s="26"/>
      <c r="Y42" s="26"/>
      <c r="Z42" s="26"/>
      <c r="AA42" s="26"/>
      <c r="AB42" s="26"/>
      <c r="AC42" s="26"/>
      <c r="AD42" s="265"/>
      <c r="AE42" s="265"/>
      <c r="AF42" s="26"/>
      <c r="AG42" s="26"/>
      <c r="AH42" s="26"/>
      <c r="AI42" s="26"/>
      <c r="AJ42" s="26"/>
      <c r="AK42" s="26"/>
      <c r="AL42" s="26"/>
      <c r="AM42" s="26"/>
      <c r="AN42" s="26"/>
      <c r="AO42" s="26"/>
      <c r="AP42" s="26"/>
      <c r="AQ42" s="26"/>
      <c r="AR42" s="26"/>
      <c r="AS42" s="26"/>
      <c r="AT42" s="26"/>
      <c r="AU42" s="26"/>
    </row>
    <row r="43" spans="1:47" ht="18.75" customHeight="1" thickBot="1" x14ac:dyDescent="0.3">
      <c r="A43" s="191"/>
      <c r="B43" s="206"/>
      <c r="C43" s="250"/>
      <c r="D43" s="248"/>
      <c r="E43" s="123"/>
      <c r="F43" s="124"/>
      <c r="G43" s="124" t="b">
        <v>0</v>
      </c>
      <c r="H43" s="26"/>
      <c r="I43" s="26"/>
      <c r="J43" s="26"/>
      <c r="K43" s="26"/>
      <c r="L43" s="26"/>
      <c r="M43" s="26"/>
      <c r="N43" s="26"/>
      <c r="O43" s="26"/>
      <c r="P43" s="26"/>
      <c r="Q43" s="26"/>
      <c r="R43" s="26"/>
      <c r="S43" s="26"/>
      <c r="T43" s="26"/>
      <c r="U43" s="26"/>
      <c r="V43" s="26"/>
      <c r="W43" s="26"/>
      <c r="X43" s="26"/>
      <c r="Y43" s="26"/>
      <c r="Z43" s="26"/>
      <c r="AA43" s="26"/>
      <c r="AB43" s="26"/>
      <c r="AC43" s="26"/>
      <c r="AD43" s="265"/>
      <c r="AE43" s="265"/>
      <c r="AF43" s="26"/>
      <c r="AG43" s="26"/>
      <c r="AH43" s="26"/>
      <c r="AI43" s="26"/>
      <c r="AJ43" s="26"/>
      <c r="AK43" s="26"/>
      <c r="AL43" s="26"/>
      <c r="AM43" s="26"/>
      <c r="AN43" s="26"/>
      <c r="AO43" s="26"/>
      <c r="AP43" s="26"/>
      <c r="AQ43" s="26"/>
      <c r="AR43" s="26"/>
      <c r="AS43" s="26"/>
      <c r="AT43" s="26"/>
      <c r="AU43" s="26"/>
    </row>
    <row r="44" spans="1:47" ht="18.75" customHeight="1" thickBot="1" x14ac:dyDescent="0.3">
      <c r="A44" s="26"/>
      <c r="B44" s="26"/>
      <c r="C44" s="109"/>
      <c r="D44" s="109"/>
      <c r="E44" s="110"/>
      <c r="F44" s="110"/>
      <c r="G44" s="26"/>
      <c r="H44" s="26"/>
      <c r="I44" s="26"/>
      <c r="J44" s="26"/>
      <c r="K44" s="26"/>
      <c r="L44" s="26"/>
      <c r="M44" s="26"/>
      <c r="N44" s="26"/>
      <c r="O44" s="26"/>
      <c r="P44" s="26"/>
      <c r="Q44" s="26"/>
      <c r="R44" s="26"/>
      <c r="S44" s="26"/>
      <c r="T44" s="26"/>
      <c r="U44" s="26"/>
      <c r="V44" s="26"/>
      <c r="W44" s="26"/>
      <c r="X44" s="26"/>
      <c r="Y44" s="26"/>
      <c r="Z44" s="26"/>
      <c r="AA44" s="26"/>
      <c r="AB44" s="26"/>
      <c r="AC44" s="26"/>
      <c r="AD44" s="265"/>
      <c r="AE44" s="265"/>
      <c r="AF44" s="26"/>
      <c r="AG44" s="26"/>
      <c r="AH44" s="26"/>
      <c r="AI44" s="26"/>
      <c r="AJ44" s="26"/>
      <c r="AK44" s="26"/>
      <c r="AL44" s="26"/>
      <c r="AM44" s="26"/>
      <c r="AN44" s="26"/>
      <c r="AO44" s="26"/>
      <c r="AP44" s="26"/>
      <c r="AQ44" s="26"/>
      <c r="AR44" s="26"/>
      <c r="AS44" s="26"/>
      <c r="AT44" s="26"/>
      <c r="AU44" s="26"/>
    </row>
    <row r="45" spans="1:47" ht="18.75" customHeight="1" x14ac:dyDescent="0.25">
      <c r="A45" s="189"/>
      <c r="B45" s="204" t="str">
        <f>IF(D46="","",D46)</f>
        <v/>
      </c>
      <c r="C45" s="239" t="s">
        <v>110</v>
      </c>
      <c r="D45" s="107" t="s">
        <v>115</v>
      </c>
      <c r="E45" s="111"/>
      <c r="F45" s="112"/>
      <c r="G45" s="112" t="b">
        <v>0</v>
      </c>
      <c r="H45" s="26"/>
      <c r="I45" s="26"/>
      <c r="J45" s="26"/>
      <c r="K45" s="26"/>
      <c r="L45" s="26"/>
      <c r="M45" s="26"/>
      <c r="N45" s="26"/>
      <c r="O45" s="26"/>
      <c r="P45" s="26"/>
      <c r="Q45" s="26"/>
      <c r="R45" s="26"/>
      <c r="S45" s="26"/>
      <c r="T45" s="26"/>
      <c r="U45" s="26"/>
      <c r="V45" s="26"/>
      <c r="W45" s="26"/>
      <c r="X45" s="26"/>
      <c r="Y45" s="26"/>
      <c r="Z45" s="26"/>
      <c r="AA45" s="26"/>
      <c r="AB45" s="26"/>
      <c r="AC45" s="26"/>
      <c r="AD45" s="265"/>
      <c r="AE45" s="265"/>
      <c r="AF45" s="26"/>
      <c r="AG45" s="26"/>
      <c r="AH45" s="26"/>
      <c r="AI45" s="26"/>
      <c r="AJ45" s="26"/>
      <c r="AK45" s="26"/>
      <c r="AL45" s="26"/>
      <c r="AM45" s="26"/>
      <c r="AN45" s="26"/>
      <c r="AO45" s="26"/>
      <c r="AP45" s="26"/>
      <c r="AQ45" s="26"/>
      <c r="AR45" s="26"/>
      <c r="AS45" s="26"/>
      <c r="AT45" s="26"/>
      <c r="AU45" s="26"/>
    </row>
    <row r="46" spans="1:47" ht="18.75" customHeight="1" x14ac:dyDescent="0.25">
      <c r="A46" s="190"/>
      <c r="B46" s="205"/>
      <c r="C46" s="240"/>
      <c r="D46" s="242"/>
      <c r="E46" s="113"/>
      <c r="F46" s="114"/>
      <c r="G46" s="114" t="b">
        <v>0</v>
      </c>
      <c r="H46" s="26"/>
      <c r="I46" s="26"/>
      <c r="J46" s="26"/>
      <c r="K46" s="26"/>
      <c r="L46" s="26"/>
      <c r="M46" s="26"/>
      <c r="N46" s="26"/>
      <c r="O46" s="26"/>
      <c r="P46" s="26"/>
      <c r="Q46" s="26"/>
      <c r="R46" s="26"/>
      <c r="S46" s="26"/>
      <c r="T46" s="26"/>
      <c r="U46" s="26"/>
      <c r="V46" s="26"/>
      <c r="W46" s="26"/>
      <c r="X46" s="26"/>
      <c r="Y46" s="26"/>
      <c r="Z46" s="26"/>
      <c r="AA46" s="26"/>
      <c r="AB46" s="26"/>
      <c r="AC46" s="26"/>
      <c r="AD46" s="265"/>
      <c r="AE46" s="265"/>
      <c r="AF46" s="26"/>
      <c r="AG46" s="26"/>
      <c r="AH46" s="26"/>
      <c r="AI46" s="26"/>
      <c r="AJ46" s="26"/>
      <c r="AK46" s="26"/>
      <c r="AL46" s="26"/>
      <c r="AM46" s="26"/>
      <c r="AN46" s="26"/>
      <c r="AO46" s="26"/>
      <c r="AP46" s="26"/>
      <c r="AQ46" s="26"/>
      <c r="AR46" s="26"/>
      <c r="AS46" s="26"/>
      <c r="AT46" s="26"/>
      <c r="AU46" s="26"/>
    </row>
    <row r="47" spans="1:47" ht="18.75" customHeight="1" x14ac:dyDescent="0.25">
      <c r="A47" s="190"/>
      <c r="B47" s="205"/>
      <c r="C47" s="240"/>
      <c r="D47" s="242"/>
      <c r="E47" s="113"/>
      <c r="F47" s="114"/>
      <c r="G47" s="114" t="b">
        <v>0</v>
      </c>
      <c r="H47" s="26"/>
      <c r="I47" s="26"/>
      <c r="J47" s="26"/>
      <c r="K47" s="26"/>
      <c r="L47" s="26"/>
      <c r="M47" s="26"/>
      <c r="N47" s="26"/>
      <c r="O47" s="26"/>
      <c r="P47" s="26"/>
      <c r="Q47" s="26"/>
      <c r="R47" s="26"/>
      <c r="S47" s="26"/>
      <c r="T47" s="26"/>
      <c r="U47" s="26"/>
      <c r="V47" s="26"/>
      <c r="W47" s="26"/>
      <c r="X47" s="26"/>
      <c r="Y47" s="26"/>
      <c r="Z47" s="26"/>
      <c r="AA47" s="26"/>
      <c r="AB47" s="26"/>
      <c r="AC47" s="26"/>
      <c r="AD47" s="265"/>
      <c r="AE47" s="265"/>
      <c r="AF47" s="26"/>
      <c r="AG47" s="26"/>
      <c r="AH47" s="26"/>
      <c r="AI47" s="26"/>
      <c r="AJ47" s="26"/>
      <c r="AK47" s="26"/>
      <c r="AL47" s="26"/>
      <c r="AM47" s="26"/>
      <c r="AN47" s="26"/>
      <c r="AO47" s="26"/>
      <c r="AP47" s="26"/>
      <c r="AQ47" s="26"/>
      <c r="AR47" s="26"/>
      <c r="AS47" s="26"/>
      <c r="AT47" s="26"/>
      <c r="AU47" s="26"/>
    </row>
    <row r="48" spans="1:47" ht="18.75" customHeight="1" x14ac:dyDescent="0.25">
      <c r="A48" s="190"/>
      <c r="B48" s="205"/>
      <c r="C48" s="240"/>
      <c r="D48" s="242"/>
      <c r="E48" s="113"/>
      <c r="F48" s="114"/>
      <c r="G48" s="114" t="b">
        <v>0</v>
      </c>
      <c r="H48" s="26"/>
      <c r="I48" s="26"/>
      <c r="J48" s="26"/>
      <c r="K48" s="26"/>
      <c r="L48" s="26"/>
      <c r="M48" s="26"/>
      <c r="N48" s="26"/>
      <c r="O48" s="26"/>
      <c r="P48" s="26"/>
      <c r="Q48" s="26"/>
      <c r="R48" s="26"/>
      <c r="S48" s="26"/>
      <c r="T48" s="26"/>
      <c r="U48" s="26"/>
      <c r="V48" s="26"/>
      <c r="W48" s="26"/>
      <c r="X48" s="26"/>
      <c r="Y48" s="26"/>
      <c r="Z48" s="26"/>
      <c r="AA48" s="26"/>
      <c r="AB48" s="26"/>
      <c r="AC48" s="26"/>
      <c r="AD48" s="265"/>
      <c r="AE48" s="265"/>
      <c r="AF48" s="26"/>
      <c r="AG48" s="26"/>
      <c r="AH48" s="26"/>
      <c r="AI48" s="26"/>
      <c r="AJ48" s="26"/>
      <c r="AK48" s="26"/>
      <c r="AL48" s="26"/>
      <c r="AM48" s="26"/>
      <c r="AN48" s="26"/>
      <c r="AO48" s="26"/>
      <c r="AP48" s="26"/>
      <c r="AQ48" s="26"/>
      <c r="AR48" s="26"/>
      <c r="AS48" s="26"/>
      <c r="AT48" s="26"/>
      <c r="AU48" s="26"/>
    </row>
    <row r="49" spans="1:47" ht="18.75" customHeight="1" thickBot="1" x14ac:dyDescent="0.3">
      <c r="A49" s="190"/>
      <c r="B49" s="205"/>
      <c r="C49" s="241"/>
      <c r="D49" s="243"/>
      <c r="E49" s="115"/>
      <c r="F49" s="116"/>
      <c r="G49" s="116" t="b">
        <v>0</v>
      </c>
      <c r="H49" s="26"/>
      <c r="I49" s="26"/>
      <c r="J49" s="26"/>
      <c r="K49" s="26"/>
      <c r="L49" s="26"/>
      <c r="M49" s="26"/>
      <c r="N49" s="26"/>
      <c r="O49" s="26"/>
      <c r="P49" s="26"/>
      <c r="Q49" s="26"/>
      <c r="R49" s="26"/>
      <c r="S49" s="26"/>
      <c r="T49" s="26"/>
      <c r="U49" s="26"/>
      <c r="V49" s="26"/>
      <c r="W49" s="26"/>
      <c r="X49" s="26"/>
      <c r="Y49" s="26"/>
      <c r="Z49" s="26"/>
      <c r="AA49" s="26"/>
      <c r="AB49" s="26"/>
      <c r="AC49" s="26"/>
      <c r="AD49" s="265"/>
      <c r="AE49" s="265"/>
      <c r="AF49" s="26"/>
      <c r="AG49" s="26"/>
      <c r="AH49" s="26"/>
      <c r="AI49" s="26"/>
      <c r="AJ49" s="26"/>
      <c r="AK49" s="26"/>
      <c r="AL49" s="26"/>
      <c r="AM49" s="26"/>
      <c r="AN49" s="26"/>
      <c r="AO49" s="26"/>
      <c r="AP49" s="26"/>
      <c r="AQ49" s="26"/>
      <c r="AR49" s="26"/>
      <c r="AS49" s="26"/>
      <c r="AT49" s="26"/>
      <c r="AU49" s="26"/>
    </row>
    <row r="50" spans="1:47" ht="18.75" customHeight="1" x14ac:dyDescent="0.25">
      <c r="A50" s="190"/>
      <c r="B50" s="204" t="str">
        <f t="shared" ref="B50" si="40">IF(D51="","",D51)</f>
        <v/>
      </c>
      <c r="C50" s="244" t="s">
        <v>105</v>
      </c>
      <c r="D50" s="108" t="s">
        <v>115</v>
      </c>
      <c r="E50" s="117"/>
      <c r="F50" s="118"/>
      <c r="G50" s="118" t="b">
        <v>0</v>
      </c>
      <c r="H50" s="26"/>
      <c r="I50" s="26"/>
      <c r="J50" s="26"/>
      <c r="K50" s="26"/>
      <c r="L50" s="26"/>
      <c r="M50" s="26"/>
      <c r="N50" s="26"/>
      <c r="O50" s="26"/>
      <c r="P50" s="26"/>
      <c r="Q50" s="26"/>
      <c r="R50" s="26"/>
      <c r="S50" s="26"/>
      <c r="T50" s="26"/>
      <c r="U50" s="26"/>
      <c r="V50" s="26"/>
      <c r="W50" s="26"/>
      <c r="X50" s="26"/>
      <c r="Y50" s="26"/>
      <c r="Z50" s="26"/>
      <c r="AA50" s="26"/>
      <c r="AB50" s="26"/>
      <c r="AC50" s="26"/>
      <c r="AD50" s="265"/>
      <c r="AE50" s="265"/>
      <c r="AF50" s="26"/>
      <c r="AG50" s="26"/>
      <c r="AH50" s="26"/>
      <c r="AI50" s="26"/>
      <c r="AJ50" s="26"/>
      <c r="AK50" s="26"/>
      <c r="AL50" s="26"/>
      <c r="AM50" s="26"/>
      <c r="AN50" s="26"/>
      <c r="AO50" s="26"/>
      <c r="AP50" s="26"/>
      <c r="AQ50" s="26"/>
      <c r="AR50" s="26"/>
      <c r="AS50" s="26"/>
      <c r="AT50" s="26"/>
      <c r="AU50" s="26"/>
    </row>
    <row r="51" spans="1:47" ht="18.75" customHeight="1" x14ac:dyDescent="0.25">
      <c r="A51" s="190"/>
      <c r="B51" s="205"/>
      <c r="C51" s="245"/>
      <c r="D51" s="247"/>
      <c r="E51" s="119"/>
      <c r="F51" s="120"/>
      <c r="G51" s="120" t="b">
        <v>0</v>
      </c>
      <c r="H51" s="26"/>
      <c r="I51" s="26"/>
      <c r="J51" s="26"/>
      <c r="K51" s="26"/>
      <c r="L51" s="26"/>
      <c r="M51" s="26"/>
      <c r="N51" s="26"/>
      <c r="O51" s="26"/>
      <c r="P51" s="26"/>
      <c r="Q51" s="26"/>
      <c r="R51" s="26"/>
      <c r="S51" s="26"/>
      <c r="T51" s="26"/>
      <c r="U51" s="26"/>
      <c r="V51" s="26"/>
      <c r="W51" s="26"/>
      <c r="X51" s="26"/>
      <c r="Y51" s="26"/>
      <c r="Z51" s="26"/>
      <c r="AA51" s="26"/>
      <c r="AB51" s="26"/>
      <c r="AC51" s="26"/>
      <c r="AD51" s="265"/>
      <c r="AE51" s="265"/>
      <c r="AF51" s="26"/>
      <c r="AG51" s="26"/>
      <c r="AH51" s="26"/>
      <c r="AI51" s="26"/>
      <c r="AJ51" s="26"/>
      <c r="AK51" s="26"/>
      <c r="AL51" s="26"/>
      <c r="AM51" s="26"/>
      <c r="AN51" s="26"/>
      <c r="AO51" s="26"/>
      <c r="AP51" s="26"/>
      <c r="AQ51" s="26"/>
      <c r="AR51" s="26"/>
      <c r="AS51" s="26"/>
      <c r="AT51" s="26"/>
      <c r="AU51" s="26"/>
    </row>
    <row r="52" spans="1:47" ht="18.75" customHeight="1" x14ac:dyDescent="0.25">
      <c r="A52" s="190"/>
      <c r="B52" s="205"/>
      <c r="C52" s="245"/>
      <c r="D52" s="247"/>
      <c r="E52" s="119"/>
      <c r="F52" s="120"/>
      <c r="G52" s="120" t="b">
        <v>0</v>
      </c>
      <c r="H52" s="26"/>
      <c r="I52" s="26"/>
      <c r="J52" s="26"/>
      <c r="K52" s="26"/>
      <c r="L52" s="26"/>
      <c r="M52" s="26"/>
      <c r="N52" s="26"/>
      <c r="O52" s="26"/>
      <c r="P52" s="26"/>
      <c r="Q52" s="26"/>
      <c r="R52" s="26"/>
      <c r="S52" s="26"/>
      <c r="T52" s="26"/>
      <c r="U52" s="26"/>
      <c r="V52" s="26"/>
      <c r="W52" s="26"/>
      <c r="X52" s="26"/>
      <c r="Y52" s="26"/>
      <c r="Z52" s="26"/>
      <c r="AA52" s="26"/>
      <c r="AB52" s="26"/>
      <c r="AC52" s="26"/>
      <c r="AD52" s="265"/>
      <c r="AE52" s="265"/>
      <c r="AF52" s="26"/>
      <c r="AG52" s="26"/>
      <c r="AH52" s="26"/>
      <c r="AI52" s="26"/>
      <c r="AJ52" s="26"/>
      <c r="AK52" s="26"/>
      <c r="AL52" s="26"/>
      <c r="AM52" s="26"/>
      <c r="AN52" s="26"/>
      <c r="AO52" s="26"/>
      <c r="AP52" s="26"/>
      <c r="AQ52" s="26"/>
      <c r="AR52" s="26"/>
      <c r="AS52" s="26"/>
      <c r="AT52" s="26"/>
      <c r="AU52" s="26"/>
    </row>
    <row r="53" spans="1:47" ht="18.75" customHeight="1" x14ac:dyDescent="0.25">
      <c r="A53" s="190"/>
      <c r="B53" s="205"/>
      <c r="C53" s="245"/>
      <c r="D53" s="247"/>
      <c r="E53" s="119"/>
      <c r="F53" s="120"/>
      <c r="G53" s="120" t="b">
        <v>0</v>
      </c>
      <c r="H53" s="26"/>
      <c r="I53" s="26"/>
      <c r="J53" s="26"/>
      <c r="K53" s="26"/>
      <c r="L53" s="26"/>
      <c r="M53" s="26"/>
      <c r="N53" s="26"/>
      <c r="O53" s="26"/>
      <c r="P53" s="26"/>
      <c r="Q53" s="26"/>
      <c r="R53" s="26"/>
      <c r="S53" s="26"/>
      <c r="T53" s="26"/>
      <c r="U53" s="26"/>
      <c r="V53" s="26"/>
      <c r="W53" s="26"/>
      <c r="X53" s="26"/>
      <c r="Y53" s="26"/>
      <c r="Z53" s="26"/>
      <c r="AA53" s="26"/>
      <c r="AB53" s="26"/>
      <c r="AC53" s="26"/>
      <c r="AD53" s="265"/>
      <c r="AE53" s="265"/>
      <c r="AF53" s="26"/>
      <c r="AG53" s="26"/>
      <c r="AH53" s="26"/>
      <c r="AI53" s="26"/>
      <c r="AJ53" s="26"/>
      <c r="AK53" s="26"/>
      <c r="AL53" s="26"/>
      <c r="AM53" s="26"/>
      <c r="AN53" s="26"/>
      <c r="AO53" s="26"/>
      <c r="AP53" s="26"/>
      <c r="AQ53" s="26"/>
      <c r="AR53" s="26"/>
      <c r="AS53" s="26"/>
      <c r="AT53" s="26"/>
      <c r="AU53" s="26"/>
    </row>
    <row r="54" spans="1:47" ht="18.75" customHeight="1" thickBot="1" x14ac:dyDescent="0.3">
      <c r="A54" s="190"/>
      <c r="B54" s="205"/>
      <c r="C54" s="246"/>
      <c r="D54" s="248"/>
      <c r="E54" s="121"/>
      <c r="F54" s="122"/>
      <c r="G54" s="122" t="b">
        <v>0</v>
      </c>
      <c r="H54" s="26"/>
      <c r="I54" s="26"/>
      <c r="J54" s="26"/>
      <c r="K54" s="26"/>
      <c r="L54" s="26"/>
      <c r="M54" s="26"/>
      <c r="N54" s="26"/>
      <c r="O54" s="26"/>
      <c r="P54" s="26"/>
      <c r="Q54" s="26"/>
      <c r="R54" s="26"/>
      <c r="S54" s="26"/>
      <c r="T54" s="26"/>
      <c r="U54" s="26"/>
      <c r="V54" s="26"/>
      <c r="W54" s="26"/>
      <c r="X54" s="26"/>
      <c r="Y54" s="26"/>
      <c r="Z54" s="26"/>
      <c r="AA54" s="26"/>
      <c r="AB54" s="26"/>
      <c r="AC54" s="26"/>
      <c r="AD54" s="265"/>
      <c r="AE54" s="265"/>
      <c r="AF54" s="26"/>
      <c r="AG54" s="26"/>
      <c r="AH54" s="26"/>
      <c r="AI54" s="26"/>
      <c r="AJ54" s="26"/>
      <c r="AK54" s="26"/>
      <c r="AL54" s="26"/>
      <c r="AM54" s="26"/>
      <c r="AN54" s="26"/>
      <c r="AO54" s="26"/>
      <c r="AP54" s="26"/>
      <c r="AQ54" s="26"/>
      <c r="AR54" s="26"/>
      <c r="AS54" s="26"/>
      <c r="AT54" s="26"/>
      <c r="AU54" s="26"/>
    </row>
    <row r="55" spans="1:47" ht="18.75" customHeight="1" x14ac:dyDescent="0.25">
      <c r="A55" s="190"/>
      <c r="B55" s="204" t="str">
        <f t="shared" ref="B55" si="41">IF(D56="","",D56)</f>
        <v/>
      </c>
      <c r="C55" s="239" t="s">
        <v>114</v>
      </c>
      <c r="D55" s="107" t="s">
        <v>115</v>
      </c>
      <c r="E55" s="111"/>
      <c r="F55" s="112"/>
      <c r="G55" s="112" t="b">
        <v>0</v>
      </c>
      <c r="H55" s="26"/>
      <c r="I55" s="26"/>
      <c r="J55" s="26"/>
      <c r="K55" s="26"/>
      <c r="L55" s="26"/>
      <c r="M55" s="26"/>
      <c r="N55" s="26"/>
      <c r="O55" s="26"/>
      <c r="P55" s="26"/>
      <c r="Q55" s="26"/>
      <c r="R55" s="26"/>
      <c r="S55" s="26"/>
      <c r="T55" s="26"/>
      <c r="U55" s="26"/>
      <c r="V55" s="26"/>
      <c r="W55" s="26"/>
      <c r="X55" s="26"/>
      <c r="Y55" s="26"/>
      <c r="Z55" s="26"/>
      <c r="AA55" s="26"/>
      <c r="AB55" s="26"/>
      <c r="AC55" s="26"/>
      <c r="AD55" s="265"/>
      <c r="AE55" s="265"/>
      <c r="AF55" s="26"/>
      <c r="AG55" s="26"/>
      <c r="AH55" s="26"/>
      <c r="AI55" s="26"/>
      <c r="AJ55" s="26"/>
      <c r="AK55" s="26"/>
      <c r="AL55" s="26"/>
      <c r="AM55" s="26"/>
      <c r="AN55" s="26"/>
      <c r="AO55" s="26"/>
      <c r="AP55" s="26"/>
      <c r="AQ55" s="26"/>
      <c r="AR55" s="26"/>
      <c r="AS55" s="26"/>
      <c r="AT55" s="26"/>
      <c r="AU55" s="26"/>
    </row>
    <row r="56" spans="1:47" ht="18.75" customHeight="1" x14ac:dyDescent="0.25">
      <c r="A56" s="190"/>
      <c r="B56" s="205"/>
      <c r="C56" s="240"/>
      <c r="D56" s="242"/>
      <c r="E56" s="113"/>
      <c r="F56" s="114"/>
      <c r="G56" s="114" t="b">
        <v>0</v>
      </c>
      <c r="H56" s="26"/>
      <c r="I56" s="26"/>
      <c r="J56" s="26"/>
      <c r="K56" s="26"/>
      <c r="L56" s="26"/>
      <c r="M56" s="26"/>
      <c r="N56" s="26"/>
      <c r="O56" s="26"/>
      <c r="P56" s="26"/>
      <c r="Q56" s="26"/>
      <c r="R56" s="26"/>
      <c r="S56" s="26"/>
      <c r="T56" s="26"/>
      <c r="U56" s="26"/>
      <c r="V56" s="26"/>
      <c r="W56" s="26"/>
      <c r="X56" s="26"/>
      <c r="Y56" s="26"/>
      <c r="Z56" s="26"/>
      <c r="AA56" s="26"/>
      <c r="AB56" s="26"/>
      <c r="AC56" s="26"/>
      <c r="AD56" s="265"/>
      <c r="AE56" s="265"/>
      <c r="AF56" s="26"/>
      <c r="AG56" s="26"/>
      <c r="AH56" s="26"/>
      <c r="AI56" s="26"/>
      <c r="AJ56" s="26"/>
      <c r="AK56" s="26"/>
      <c r="AL56" s="26"/>
      <c r="AM56" s="26"/>
      <c r="AN56" s="26"/>
      <c r="AO56" s="26"/>
      <c r="AP56" s="26"/>
      <c r="AQ56" s="26"/>
      <c r="AR56" s="26"/>
      <c r="AS56" s="26"/>
      <c r="AT56" s="26"/>
      <c r="AU56" s="26"/>
    </row>
    <row r="57" spans="1:47" ht="18.75" customHeight="1" x14ac:dyDescent="0.25">
      <c r="A57" s="190"/>
      <c r="B57" s="205"/>
      <c r="C57" s="240"/>
      <c r="D57" s="242"/>
      <c r="E57" s="113"/>
      <c r="F57" s="114"/>
      <c r="G57" s="114" t="b">
        <v>0</v>
      </c>
      <c r="H57" s="26"/>
      <c r="I57" s="26"/>
      <c r="J57" s="26"/>
      <c r="K57" s="26"/>
      <c r="L57" s="26"/>
      <c r="M57" s="26"/>
      <c r="N57" s="26"/>
      <c r="O57" s="26"/>
      <c r="P57" s="26"/>
      <c r="Q57" s="26"/>
      <c r="R57" s="26"/>
      <c r="S57" s="26"/>
      <c r="T57" s="26"/>
      <c r="U57" s="26"/>
      <c r="V57" s="26"/>
      <c r="W57" s="26"/>
      <c r="X57" s="26"/>
      <c r="Y57" s="26"/>
      <c r="Z57" s="26"/>
      <c r="AA57" s="26"/>
      <c r="AB57" s="26"/>
      <c r="AC57" s="26"/>
      <c r="AD57" s="265"/>
      <c r="AE57" s="265"/>
      <c r="AF57" s="26"/>
      <c r="AG57" s="26"/>
      <c r="AH57" s="26"/>
      <c r="AI57" s="26"/>
      <c r="AJ57" s="26"/>
      <c r="AK57" s="26"/>
      <c r="AL57" s="26"/>
      <c r="AM57" s="26"/>
      <c r="AN57" s="26"/>
      <c r="AO57" s="26"/>
      <c r="AP57" s="26"/>
      <c r="AQ57" s="26"/>
      <c r="AR57" s="26"/>
      <c r="AS57" s="26"/>
      <c r="AT57" s="26"/>
      <c r="AU57" s="26"/>
    </row>
    <row r="58" spans="1:47" ht="18.75" customHeight="1" x14ac:dyDescent="0.25">
      <c r="A58" s="190"/>
      <c r="B58" s="205"/>
      <c r="C58" s="240"/>
      <c r="D58" s="242"/>
      <c r="E58" s="113"/>
      <c r="F58" s="114"/>
      <c r="G58" s="114" t="b">
        <v>0</v>
      </c>
      <c r="H58" s="26"/>
      <c r="I58" s="26"/>
      <c r="J58" s="26"/>
      <c r="K58" s="26"/>
      <c r="L58" s="26"/>
      <c r="M58" s="26"/>
      <c r="N58" s="26"/>
      <c r="O58" s="26"/>
      <c r="P58" s="26"/>
      <c r="Q58" s="26"/>
      <c r="R58" s="26"/>
      <c r="S58" s="26"/>
      <c r="T58" s="26"/>
      <c r="U58" s="26"/>
      <c r="V58" s="26"/>
      <c r="W58" s="26"/>
      <c r="X58" s="26"/>
      <c r="Y58" s="26"/>
      <c r="Z58" s="26"/>
      <c r="AA58" s="26"/>
      <c r="AB58" s="26"/>
      <c r="AC58" s="26"/>
      <c r="AD58" s="265"/>
      <c r="AE58" s="265"/>
      <c r="AF58" s="26"/>
      <c r="AG58" s="26"/>
      <c r="AH58" s="26"/>
      <c r="AI58" s="26"/>
      <c r="AJ58" s="26"/>
      <c r="AK58" s="26"/>
      <c r="AL58" s="26"/>
      <c r="AM58" s="26"/>
      <c r="AN58" s="26"/>
      <c r="AO58" s="26"/>
      <c r="AP58" s="26"/>
      <c r="AQ58" s="26"/>
      <c r="AR58" s="26"/>
      <c r="AS58" s="26"/>
      <c r="AT58" s="26"/>
      <c r="AU58" s="26"/>
    </row>
    <row r="59" spans="1:47" ht="18.75" customHeight="1" thickBot="1" x14ac:dyDescent="0.3">
      <c r="A59" s="190"/>
      <c r="B59" s="205"/>
      <c r="C59" s="241"/>
      <c r="D59" s="243"/>
      <c r="E59" s="115"/>
      <c r="F59" s="116"/>
      <c r="G59" s="116" t="b">
        <v>0</v>
      </c>
      <c r="H59" s="26"/>
      <c r="I59" s="26"/>
      <c r="J59" s="26"/>
      <c r="K59" s="26"/>
      <c r="L59" s="26"/>
      <c r="M59" s="26"/>
      <c r="N59" s="26"/>
      <c r="O59" s="26"/>
      <c r="P59" s="26"/>
      <c r="Q59" s="26"/>
      <c r="R59" s="26"/>
      <c r="S59" s="26"/>
      <c r="T59" s="26"/>
      <c r="U59" s="26"/>
      <c r="V59" s="26"/>
      <c r="W59" s="26"/>
      <c r="X59" s="26"/>
      <c r="Y59" s="26"/>
      <c r="Z59" s="26"/>
      <c r="AA59" s="26"/>
      <c r="AB59" s="26"/>
      <c r="AC59" s="26"/>
      <c r="AD59" s="265"/>
      <c r="AE59" s="265"/>
      <c r="AF59" s="26"/>
      <c r="AG59" s="26"/>
      <c r="AH59" s="26"/>
      <c r="AI59" s="26"/>
      <c r="AJ59" s="26"/>
      <c r="AK59" s="26"/>
      <c r="AL59" s="26"/>
      <c r="AM59" s="26"/>
      <c r="AN59" s="26"/>
      <c r="AO59" s="26"/>
      <c r="AP59" s="26"/>
      <c r="AQ59" s="26"/>
      <c r="AR59" s="26"/>
      <c r="AS59" s="26"/>
      <c r="AT59" s="26"/>
      <c r="AU59" s="26"/>
    </row>
    <row r="60" spans="1:47" ht="18.75" customHeight="1" x14ac:dyDescent="0.25">
      <c r="A60" s="190"/>
      <c r="B60" s="204" t="str">
        <f t="shared" ref="B60" si="42">IF(D61="","",D61)</f>
        <v/>
      </c>
      <c r="C60" s="244" t="s">
        <v>109</v>
      </c>
      <c r="D60" s="108" t="s">
        <v>115</v>
      </c>
      <c r="E60" s="117"/>
      <c r="F60" s="118"/>
      <c r="G60" s="118" t="b">
        <v>0</v>
      </c>
      <c r="H60" s="26"/>
      <c r="I60" s="26"/>
      <c r="J60" s="26"/>
      <c r="K60" s="26"/>
      <c r="L60" s="26"/>
      <c r="M60" s="26"/>
      <c r="N60" s="26"/>
      <c r="O60" s="26"/>
      <c r="P60" s="26"/>
      <c r="Q60" s="26"/>
      <c r="R60" s="26"/>
      <c r="S60" s="26"/>
      <c r="T60" s="26"/>
      <c r="U60" s="26"/>
      <c r="V60" s="26"/>
      <c r="W60" s="26"/>
      <c r="X60" s="26"/>
      <c r="Y60" s="26"/>
      <c r="Z60" s="26"/>
      <c r="AA60" s="26"/>
      <c r="AB60" s="26"/>
      <c r="AC60" s="26"/>
      <c r="AD60" s="265"/>
      <c r="AE60" s="265"/>
      <c r="AF60" s="26"/>
      <c r="AG60" s="26"/>
      <c r="AH60" s="26"/>
      <c r="AI60" s="26"/>
      <c r="AJ60" s="26"/>
      <c r="AK60" s="26"/>
      <c r="AL60" s="26"/>
      <c r="AM60" s="26"/>
      <c r="AN60" s="26"/>
      <c r="AO60" s="26"/>
      <c r="AP60" s="26"/>
      <c r="AQ60" s="26"/>
      <c r="AR60" s="26"/>
      <c r="AS60" s="26"/>
      <c r="AT60" s="26"/>
      <c r="AU60" s="26"/>
    </row>
    <row r="61" spans="1:47" ht="18.75" customHeight="1" x14ac:dyDescent="0.25">
      <c r="A61" s="190"/>
      <c r="B61" s="205"/>
      <c r="C61" s="245"/>
      <c r="D61" s="247"/>
      <c r="E61" s="119"/>
      <c r="F61" s="120"/>
      <c r="G61" s="120" t="b">
        <v>0</v>
      </c>
      <c r="H61" s="26"/>
      <c r="I61" s="26"/>
      <c r="J61" s="26"/>
      <c r="K61" s="26"/>
      <c r="L61" s="26"/>
      <c r="M61" s="26"/>
      <c r="N61" s="26"/>
      <c r="O61" s="26"/>
      <c r="P61" s="26"/>
      <c r="Q61" s="26"/>
      <c r="R61" s="26"/>
      <c r="S61" s="26"/>
      <c r="T61" s="26"/>
      <c r="U61" s="26"/>
      <c r="V61" s="26"/>
      <c r="W61" s="26"/>
      <c r="X61" s="26"/>
      <c r="Y61" s="26"/>
      <c r="Z61" s="26"/>
      <c r="AA61" s="26"/>
      <c r="AB61" s="26"/>
      <c r="AC61" s="26"/>
      <c r="AD61" s="265"/>
      <c r="AE61" s="265"/>
      <c r="AF61" s="26"/>
      <c r="AG61" s="26"/>
      <c r="AH61" s="26"/>
      <c r="AI61" s="26"/>
      <c r="AJ61" s="26"/>
      <c r="AK61" s="26"/>
      <c r="AL61" s="26"/>
      <c r="AM61" s="26"/>
      <c r="AN61" s="26"/>
      <c r="AO61" s="26"/>
      <c r="AP61" s="26"/>
      <c r="AQ61" s="26"/>
      <c r="AR61" s="26"/>
      <c r="AS61" s="26"/>
      <c r="AT61" s="26"/>
      <c r="AU61" s="26"/>
    </row>
    <row r="62" spans="1:47" ht="18.75" customHeight="1" x14ac:dyDescent="0.25">
      <c r="A62" s="190"/>
      <c r="B62" s="205"/>
      <c r="C62" s="245"/>
      <c r="D62" s="247"/>
      <c r="E62" s="119"/>
      <c r="F62" s="120"/>
      <c r="G62" s="120" t="b">
        <v>0</v>
      </c>
      <c r="H62" s="26"/>
      <c r="I62" s="26"/>
      <c r="J62" s="26"/>
      <c r="K62" s="26"/>
      <c r="L62" s="26"/>
      <c r="M62" s="26"/>
      <c r="N62" s="26"/>
      <c r="O62" s="26"/>
      <c r="P62" s="26"/>
      <c r="Q62" s="26"/>
      <c r="R62" s="26"/>
      <c r="S62" s="26"/>
      <c r="T62" s="26"/>
      <c r="U62" s="26"/>
      <c r="V62" s="26"/>
      <c r="W62" s="26"/>
      <c r="X62" s="26"/>
      <c r="Y62" s="26"/>
      <c r="Z62" s="26"/>
      <c r="AA62" s="26"/>
      <c r="AB62" s="26"/>
      <c r="AC62" s="26"/>
      <c r="AD62" s="265"/>
      <c r="AE62" s="265"/>
      <c r="AF62" s="26"/>
      <c r="AG62" s="26"/>
      <c r="AH62" s="26"/>
      <c r="AI62" s="26"/>
      <c r="AJ62" s="26"/>
      <c r="AK62" s="26"/>
      <c r="AL62" s="26"/>
      <c r="AM62" s="26"/>
      <c r="AN62" s="26"/>
      <c r="AO62" s="26"/>
      <c r="AP62" s="26"/>
      <c r="AQ62" s="26"/>
      <c r="AR62" s="26"/>
      <c r="AS62" s="26"/>
      <c r="AT62" s="26"/>
      <c r="AU62" s="26"/>
    </row>
    <row r="63" spans="1:47" ht="18.75" customHeight="1" x14ac:dyDescent="0.25">
      <c r="A63" s="190"/>
      <c r="B63" s="205"/>
      <c r="C63" s="245"/>
      <c r="D63" s="247"/>
      <c r="E63" s="119"/>
      <c r="F63" s="120"/>
      <c r="G63" s="120" t="b">
        <v>0</v>
      </c>
      <c r="H63" s="26"/>
      <c r="I63" s="26"/>
      <c r="J63" s="26"/>
      <c r="K63" s="26"/>
      <c r="L63" s="26"/>
      <c r="M63" s="26"/>
      <c r="N63" s="26"/>
      <c r="O63" s="26"/>
      <c r="P63" s="26"/>
      <c r="Q63" s="26"/>
      <c r="R63" s="26"/>
      <c r="S63" s="26"/>
      <c r="T63" s="26"/>
      <c r="U63" s="26"/>
      <c r="V63" s="26"/>
      <c r="W63" s="26"/>
      <c r="X63" s="26"/>
      <c r="Y63" s="26"/>
      <c r="Z63" s="26"/>
      <c r="AA63" s="26"/>
      <c r="AB63" s="26"/>
      <c r="AC63" s="26"/>
      <c r="AD63" s="265"/>
      <c r="AE63" s="265"/>
      <c r="AF63" s="26"/>
      <c r="AG63" s="26"/>
      <c r="AH63" s="26"/>
      <c r="AI63" s="26"/>
      <c r="AJ63" s="26"/>
      <c r="AK63" s="26"/>
      <c r="AL63" s="26"/>
      <c r="AM63" s="26"/>
      <c r="AN63" s="26"/>
      <c r="AO63" s="26"/>
      <c r="AP63" s="26"/>
      <c r="AQ63" s="26"/>
      <c r="AR63" s="26"/>
      <c r="AS63" s="26"/>
      <c r="AT63" s="26"/>
      <c r="AU63" s="26"/>
    </row>
    <row r="64" spans="1:47" ht="18.75" customHeight="1" thickBot="1" x14ac:dyDescent="0.3">
      <c r="A64" s="190"/>
      <c r="B64" s="205"/>
      <c r="C64" s="246"/>
      <c r="D64" s="248"/>
      <c r="E64" s="121"/>
      <c r="F64" s="122"/>
      <c r="G64" s="122" t="b">
        <v>0</v>
      </c>
      <c r="H64" s="26"/>
      <c r="I64" s="26"/>
      <c r="J64" s="26"/>
      <c r="K64" s="26"/>
      <c r="L64" s="26"/>
      <c r="M64" s="26"/>
      <c r="N64" s="26"/>
      <c r="O64" s="26"/>
      <c r="P64" s="26"/>
      <c r="Q64" s="26"/>
      <c r="R64" s="26"/>
      <c r="S64" s="26"/>
      <c r="T64" s="26"/>
      <c r="U64" s="26"/>
      <c r="V64" s="26"/>
      <c r="W64" s="26"/>
      <c r="X64" s="26"/>
      <c r="Y64" s="26"/>
      <c r="Z64" s="26"/>
      <c r="AA64" s="26"/>
      <c r="AB64" s="26"/>
      <c r="AC64" s="26"/>
      <c r="AD64" s="265"/>
      <c r="AE64" s="265"/>
      <c r="AF64" s="26"/>
      <c r="AG64" s="26"/>
      <c r="AH64" s="26"/>
      <c r="AI64" s="26"/>
      <c r="AJ64" s="26"/>
      <c r="AK64" s="26"/>
      <c r="AL64" s="26"/>
      <c r="AM64" s="26"/>
      <c r="AN64" s="26"/>
      <c r="AO64" s="26"/>
      <c r="AP64" s="26"/>
      <c r="AQ64" s="26"/>
      <c r="AR64" s="26"/>
      <c r="AS64" s="26"/>
      <c r="AT64" s="26"/>
      <c r="AU64" s="26"/>
    </row>
    <row r="65" spans="1:47" ht="18.75" customHeight="1" x14ac:dyDescent="0.25">
      <c r="A65" s="190"/>
      <c r="B65" s="204" t="str">
        <f t="shared" ref="B65" si="43">IF(D66="","",D66)</f>
        <v/>
      </c>
      <c r="C65" s="239" t="s">
        <v>111</v>
      </c>
      <c r="D65" s="107" t="s">
        <v>115</v>
      </c>
      <c r="E65" s="111"/>
      <c r="F65" s="112"/>
      <c r="G65" s="112" t="b">
        <v>0</v>
      </c>
      <c r="H65" s="26"/>
      <c r="I65" s="26"/>
      <c r="J65" s="26"/>
      <c r="K65" s="26"/>
      <c r="L65" s="26"/>
      <c r="M65" s="26"/>
      <c r="N65" s="26"/>
      <c r="O65" s="26"/>
      <c r="P65" s="26"/>
      <c r="Q65" s="26"/>
      <c r="R65" s="26"/>
      <c r="S65" s="26"/>
      <c r="T65" s="26"/>
      <c r="U65" s="26"/>
      <c r="V65" s="26"/>
      <c r="W65" s="26"/>
      <c r="X65" s="26"/>
      <c r="Y65" s="26"/>
      <c r="Z65" s="26"/>
      <c r="AA65" s="26"/>
      <c r="AB65" s="26"/>
      <c r="AC65" s="26"/>
      <c r="AD65" s="265"/>
      <c r="AE65" s="265"/>
      <c r="AF65" s="26"/>
      <c r="AG65" s="26"/>
      <c r="AH65" s="26"/>
      <c r="AI65" s="26"/>
      <c r="AJ65" s="26"/>
      <c r="AK65" s="26"/>
      <c r="AL65" s="26"/>
      <c r="AM65" s="26"/>
      <c r="AN65" s="26"/>
      <c r="AO65" s="26"/>
      <c r="AP65" s="26"/>
      <c r="AQ65" s="26"/>
      <c r="AR65" s="26"/>
      <c r="AS65" s="26"/>
      <c r="AT65" s="26"/>
      <c r="AU65" s="26"/>
    </row>
    <row r="66" spans="1:47" ht="18.75" customHeight="1" x14ac:dyDescent="0.25">
      <c r="A66" s="190"/>
      <c r="B66" s="205"/>
      <c r="C66" s="240"/>
      <c r="D66" s="242"/>
      <c r="E66" s="113"/>
      <c r="F66" s="114"/>
      <c r="G66" s="114" t="b">
        <v>0</v>
      </c>
      <c r="H66" s="26"/>
      <c r="I66" s="26"/>
      <c r="J66" s="26"/>
      <c r="K66" s="26"/>
      <c r="L66" s="26"/>
      <c r="M66" s="26"/>
      <c r="N66" s="26"/>
      <c r="O66" s="26"/>
      <c r="P66" s="26"/>
      <c r="Q66" s="26"/>
      <c r="R66" s="26"/>
      <c r="S66" s="26"/>
      <c r="T66" s="26"/>
      <c r="U66" s="26"/>
      <c r="V66" s="26"/>
      <c r="W66" s="26"/>
      <c r="X66" s="26"/>
      <c r="Y66" s="26"/>
      <c r="Z66" s="26"/>
      <c r="AA66" s="26"/>
      <c r="AB66" s="26"/>
      <c r="AC66" s="26"/>
      <c r="AD66" s="265"/>
      <c r="AE66" s="265"/>
      <c r="AF66" s="26"/>
      <c r="AG66" s="26"/>
      <c r="AH66" s="26"/>
      <c r="AI66" s="26"/>
      <c r="AJ66" s="26"/>
      <c r="AK66" s="26"/>
      <c r="AL66" s="26"/>
      <c r="AM66" s="26"/>
      <c r="AN66" s="26"/>
      <c r="AO66" s="26"/>
      <c r="AP66" s="26"/>
      <c r="AQ66" s="26"/>
      <c r="AR66" s="26"/>
      <c r="AS66" s="26"/>
      <c r="AT66" s="26"/>
      <c r="AU66" s="26"/>
    </row>
    <row r="67" spans="1:47" ht="18.75" customHeight="1" x14ac:dyDescent="0.25">
      <c r="A67" s="190"/>
      <c r="B67" s="205"/>
      <c r="C67" s="240"/>
      <c r="D67" s="242"/>
      <c r="E67" s="113"/>
      <c r="F67" s="114"/>
      <c r="G67" s="114" t="b">
        <v>0</v>
      </c>
      <c r="H67" s="26"/>
      <c r="I67" s="26"/>
      <c r="J67" s="26"/>
      <c r="K67" s="26"/>
      <c r="L67" s="26"/>
      <c r="M67" s="26"/>
      <c r="N67" s="26"/>
      <c r="O67" s="26"/>
      <c r="P67" s="26"/>
      <c r="Q67" s="26"/>
      <c r="R67" s="26"/>
      <c r="S67" s="26"/>
      <c r="T67" s="26"/>
      <c r="U67" s="26"/>
      <c r="V67" s="26"/>
      <c r="W67" s="26"/>
      <c r="X67" s="26"/>
      <c r="Y67" s="26"/>
      <c r="Z67" s="26"/>
      <c r="AA67" s="26"/>
      <c r="AB67" s="26"/>
      <c r="AC67" s="26"/>
      <c r="AD67" s="265"/>
      <c r="AE67" s="265"/>
      <c r="AF67" s="26"/>
      <c r="AG67" s="26"/>
      <c r="AH67" s="26"/>
      <c r="AI67" s="26"/>
      <c r="AJ67" s="26"/>
      <c r="AK67" s="26"/>
      <c r="AL67" s="26"/>
      <c r="AM67" s="26"/>
      <c r="AN67" s="26"/>
      <c r="AO67" s="26"/>
      <c r="AP67" s="26"/>
      <c r="AQ67" s="26"/>
      <c r="AR67" s="26"/>
      <c r="AS67" s="26"/>
      <c r="AT67" s="26"/>
      <c r="AU67" s="26"/>
    </row>
    <row r="68" spans="1:47" ht="18.75" customHeight="1" x14ac:dyDescent="0.25">
      <c r="A68" s="190"/>
      <c r="B68" s="205"/>
      <c r="C68" s="240"/>
      <c r="D68" s="242"/>
      <c r="E68" s="113"/>
      <c r="F68" s="114"/>
      <c r="G68" s="114" t="b">
        <v>0</v>
      </c>
      <c r="H68" s="26"/>
      <c r="I68" s="26"/>
      <c r="J68" s="26"/>
      <c r="K68" s="26"/>
      <c r="L68" s="26"/>
      <c r="M68" s="26"/>
      <c r="N68" s="26"/>
      <c r="O68" s="26"/>
      <c r="P68" s="26"/>
      <c r="Q68" s="26"/>
      <c r="R68" s="26"/>
      <c r="S68" s="26"/>
      <c r="T68" s="26"/>
      <c r="U68" s="26"/>
      <c r="V68" s="26"/>
      <c r="W68" s="26"/>
      <c r="X68" s="26"/>
      <c r="Y68" s="26"/>
      <c r="Z68" s="26"/>
      <c r="AA68" s="26"/>
      <c r="AB68" s="26"/>
      <c r="AC68" s="26"/>
      <c r="AD68" s="265"/>
      <c r="AE68" s="265"/>
      <c r="AF68" s="26"/>
      <c r="AG68" s="26"/>
      <c r="AH68" s="26"/>
      <c r="AI68" s="26"/>
      <c r="AJ68" s="26"/>
      <c r="AK68" s="26"/>
      <c r="AL68" s="26"/>
      <c r="AM68" s="26"/>
      <c r="AN68" s="26"/>
      <c r="AO68" s="26"/>
      <c r="AP68" s="26"/>
      <c r="AQ68" s="26"/>
      <c r="AR68" s="26"/>
      <c r="AS68" s="26"/>
      <c r="AT68" s="26"/>
      <c r="AU68" s="26"/>
    </row>
    <row r="69" spans="1:47" ht="18.75" customHeight="1" thickBot="1" x14ac:dyDescent="0.3">
      <c r="A69" s="190"/>
      <c r="B69" s="205"/>
      <c r="C69" s="241"/>
      <c r="D69" s="243"/>
      <c r="E69" s="115"/>
      <c r="F69" s="116"/>
      <c r="G69" s="116" t="b">
        <v>0</v>
      </c>
      <c r="H69" s="26"/>
      <c r="I69" s="26"/>
      <c r="J69" s="26"/>
      <c r="K69" s="26"/>
      <c r="L69" s="26"/>
      <c r="M69" s="26"/>
      <c r="N69" s="26"/>
      <c r="O69" s="26"/>
      <c r="P69" s="26"/>
      <c r="Q69" s="26"/>
      <c r="R69" s="26"/>
      <c r="S69" s="26"/>
      <c r="T69" s="26"/>
      <c r="U69" s="26"/>
      <c r="V69" s="26"/>
      <c r="W69" s="26"/>
      <c r="X69" s="26"/>
      <c r="Y69" s="26"/>
      <c r="Z69" s="26"/>
      <c r="AA69" s="26"/>
      <c r="AB69" s="26"/>
      <c r="AC69" s="26"/>
      <c r="AD69" s="265"/>
      <c r="AE69" s="265"/>
      <c r="AF69" s="26"/>
      <c r="AG69" s="26"/>
      <c r="AH69" s="26"/>
      <c r="AI69" s="26"/>
      <c r="AJ69" s="26"/>
      <c r="AK69" s="26"/>
      <c r="AL69" s="26"/>
      <c r="AM69" s="26"/>
      <c r="AN69" s="26"/>
      <c r="AO69" s="26"/>
      <c r="AP69" s="26"/>
      <c r="AQ69" s="26"/>
      <c r="AR69" s="26"/>
      <c r="AS69" s="26"/>
      <c r="AT69" s="26"/>
      <c r="AU69" s="26"/>
    </row>
    <row r="70" spans="1:47" ht="18.75" customHeight="1" x14ac:dyDescent="0.25">
      <c r="A70" s="190"/>
      <c r="B70" s="204" t="str">
        <f t="shared" ref="B70" si="44">IF(D71="","",D71)</f>
        <v/>
      </c>
      <c r="C70" s="244" t="s">
        <v>113</v>
      </c>
      <c r="D70" s="108" t="s">
        <v>115</v>
      </c>
      <c r="E70" s="117"/>
      <c r="F70" s="118"/>
      <c r="G70" s="118" t="b">
        <v>0</v>
      </c>
      <c r="H70" s="26"/>
      <c r="I70" s="26"/>
      <c r="J70" s="26"/>
      <c r="K70" s="26"/>
      <c r="L70" s="26"/>
      <c r="M70" s="26"/>
      <c r="N70" s="26"/>
      <c r="O70" s="26"/>
      <c r="P70" s="26"/>
      <c r="Q70" s="26"/>
      <c r="R70" s="26"/>
      <c r="S70" s="26"/>
      <c r="T70" s="26"/>
      <c r="U70" s="26"/>
      <c r="V70" s="26"/>
      <c r="W70" s="26"/>
      <c r="X70" s="26"/>
      <c r="Y70" s="26"/>
      <c r="Z70" s="26"/>
      <c r="AA70" s="26"/>
      <c r="AB70" s="26"/>
      <c r="AC70" s="26"/>
      <c r="AD70" s="265"/>
      <c r="AE70" s="265"/>
      <c r="AF70" s="26"/>
      <c r="AG70" s="26"/>
      <c r="AH70" s="26"/>
      <c r="AI70" s="26"/>
      <c r="AJ70" s="26"/>
      <c r="AK70" s="26"/>
      <c r="AL70" s="26"/>
      <c r="AM70" s="26"/>
      <c r="AN70" s="26"/>
      <c r="AO70" s="26"/>
      <c r="AP70" s="26"/>
      <c r="AQ70" s="26"/>
      <c r="AR70" s="26"/>
      <c r="AS70" s="26"/>
      <c r="AT70" s="26"/>
      <c r="AU70" s="26"/>
    </row>
    <row r="71" spans="1:47" ht="18.75" customHeight="1" x14ac:dyDescent="0.25">
      <c r="A71" s="190"/>
      <c r="B71" s="205"/>
      <c r="C71" s="245"/>
      <c r="D71" s="247"/>
      <c r="E71" s="119"/>
      <c r="F71" s="120"/>
      <c r="G71" s="120" t="b">
        <v>0</v>
      </c>
      <c r="H71" s="26"/>
      <c r="I71" s="26"/>
      <c r="J71" s="26"/>
      <c r="K71" s="26"/>
      <c r="L71" s="26"/>
      <c r="M71" s="26"/>
      <c r="N71" s="26"/>
      <c r="O71" s="26"/>
      <c r="P71" s="26"/>
      <c r="Q71" s="26"/>
      <c r="R71" s="26"/>
      <c r="S71" s="26"/>
      <c r="T71" s="26"/>
      <c r="U71" s="26"/>
      <c r="V71" s="26"/>
      <c r="W71" s="26"/>
      <c r="X71" s="26"/>
      <c r="Y71" s="26"/>
      <c r="Z71" s="26"/>
      <c r="AA71" s="26"/>
      <c r="AB71" s="26"/>
      <c r="AC71" s="26"/>
      <c r="AD71" s="265"/>
      <c r="AE71" s="265"/>
      <c r="AF71" s="26"/>
      <c r="AG71" s="26"/>
      <c r="AH71" s="26"/>
      <c r="AI71" s="26"/>
      <c r="AJ71" s="26"/>
      <c r="AK71" s="26"/>
      <c r="AL71" s="26"/>
      <c r="AM71" s="26"/>
      <c r="AN71" s="26"/>
      <c r="AO71" s="26"/>
      <c r="AP71" s="26"/>
      <c r="AQ71" s="26"/>
      <c r="AR71" s="26"/>
      <c r="AS71" s="26"/>
      <c r="AT71" s="26"/>
      <c r="AU71" s="26"/>
    </row>
    <row r="72" spans="1:47" ht="18.75" customHeight="1" x14ac:dyDescent="0.25">
      <c r="A72" s="190"/>
      <c r="B72" s="205"/>
      <c r="C72" s="245"/>
      <c r="D72" s="247"/>
      <c r="E72" s="119"/>
      <c r="F72" s="120"/>
      <c r="G72" s="120" t="b">
        <v>0</v>
      </c>
      <c r="H72" s="26"/>
      <c r="I72" s="26"/>
      <c r="J72" s="26"/>
      <c r="K72" s="26"/>
      <c r="L72" s="26"/>
      <c r="M72" s="26"/>
      <c r="N72" s="26"/>
      <c r="O72" s="26"/>
      <c r="P72" s="26"/>
      <c r="Q72" s="26"/>
      <c r="R72" s="26"/>
      <c r="S72" s="26"/>
      <c r="T72" s="26"/>
      <c r="U72" s="26"/>
      <c r="V72" s="26"/>
      <c r="W72" s="26"/>
      <c r="X72" s="26"/>
      <c r="Y72" s="26"/>
      <c r="Z72" s="26"/>
      <c r="AA72" s="26"/>
      <c r="AB72" s="26"/>
      <c r="AC72" s="26"/>
      <c r="AD72" s="265"/>
      <c r="AE72" s="265"/>
      <c r="AF72" s="26"/>
      <c r="AG72" s="26"/>
      <c r="AH72" s="26"/>
      <c r="AI72" s="26"/>
      <c r="AJ72" s="26"/>
      <c r="AK72" s="26"/>
      <c r="AL72" s="26"/>
      <c r="AM72" s="26"/>
      <c r="AN72" s="26"/>
      <c r="AO72" s="26"/>
      <c r="AP72" s="26"/>
      <c r="AQ72" s="26"/>
      <c r="AR72" s="26"/>
      <c r="AS72" s="26"/>
      <c r="AT72" s="26"/>
      <c r="AU72" s="26"/>
    </row>
    <row r="73" spans="1:47" ht="18.75" customHeight="1" x14ac:dyDescent="0.25">
      <c r="A73" s="190"/>
      <c r="B73" s="205"/>
      <c r="C73" s="245"/>
      <c r="D73" s="247"/>
      <c r="E73" s="119"/>
      <c r="F73" s="120"/>
      <c r="G73" s="120" t="b">
        <v>0</v>
      </c>
      <c r="H73" s="26"/>
      <c r="I73" s="26"/>
      <c r="J73" s="26"/>
      <c r="K73" s="26"/>
      <c r="L73" s="26"/>
      <c r="M73" s="26"/>
      <c r="N73" s="26"/>
      <c r="O73" s="26"/>
      <c r="P73" s="26"/>
      <c r="Q73" s="26"/>
      <c r="R73" s="26"/>
      <c r="S73" s="26"/>
      <c r="T73" s="26"/>
      <c r="U73" s="26"/>
      <c r="V73" s="26"/>
      <c r="W73" s="26"/>
      <c r="X73" s="26"/>
      <c r="Y73" s="26"/>
      <c r="Z73" s="26"/>
      <c r="AA73" s="26"/>
      <c r="AB73" s="26"/>
      <c r="AC73" s="26"/>
      <c r="AD73" s="265"/>
      <c r="AE73" s="265"/>
      <c r="AF73" s="26"/>
      <c r="AG73" s="26"/>
      <c r="AH73" s="26"/>
      <c r="AI73" s="26"/>
      <c r="AJ73" s="26"/>
      <c r="AK73" s="26"/>
      <c r="AL73" s="26"/>
      <c r="AM73" s="26"/>
      <c r="AN73" s="26"/>
      <c r="AO73" s="26"/>
      <c r="AP73" s="26"/>
      <c r="AQ73" s="26"/>
      <c r="AR73" s="26"/>
      <c r="AS73" s="26"/>
      <c r="AT73" s="26"/>
      <c r="AU73" s="26"/>
    </row>
    <row r="74" spans="1:47" ht="18.75" customHeight="1" thickBot="1" x14ac:dyDescent="0.3">
      <c r="A74" s="190"/>
      <c r="B74" s="205"/>
      <c r="C74" s="246"/>
      <c r="D74" s="248"/>
      <c r="E74" s="121"/>
      <c r="F74" s="122"/>
      <c r="G74" s="122" t="b">
        <v>0</v>
      </c>
      <c r="H74" s="26"/>
      <c r="I74" s="26"/>
      <c r="J74" s="26"/>
      <c r="K74" s="26"/>
      <c r="L74" s="26"/>
      <c r="M74" s="26"/>
      <c r="N74" s="26"/>
      <c r="O74" s="26"/>
      <c r="P74" s="26"/>
      <c r="Q74" s="26"/>
      <c r="R74" s="26"/>
      <c r="S74" s="26"/>
      <c r="T74" s="26"/>
      <c r="U74" s="26"/>
      <c r="V74" s="26"/>
      <c r="W74" s="26"/>
      <c r="X74" s="26"/>
      <c r="Y74" s="26"/>
      <c r="Z74" s="26"/>
      <c r="AA74" s="26"/>
      <c r="AB74" s="26"/>
      <c r="AC74" s="26"/>
      <c r="AD74" s="265"/>
      <c r="AE74" s="265"/>
      <c r="AF74" s="26"/>
      <c r="AG74" s="26"/>
      <c r="AH74" s="26"/>
      <c r="AI74" s="26"/>
      <c r="AJ74" s="26"/>
      <c r="AK74" s="26"/>
      <c r="AL74" s="26"/>
      <c r="AM74" s="26"/>
      <c r="AN74" s="26"/>
      <c r="AO74" s="26"/>
      <c r="AP74" s="26"/>
      <c r="AQ74" s="26"/>
      <c r="AR74" s="26"/>
      <c r="AS74" s="26"/>
      <c r="AT74" s="26"/>
      <c r="AU74" s="26"/>
    </row>
    <row r="75" spans="1:47" ht="18.75" customHeight="1" x14ac:dyDescent="0.25">
      <c r="A75" s="190"/>
      <c r="B75" s="204" t="str">
        <f t="shared" ref="B75" si="45">IF(D76="","",D76)</f>
        <v/>
      </c>
      <c r="C75" s="239" t="s">
        <v>108</v>
      </c>
      <c r="D75" s="107" t="s">
        <v>115</v>
      </c>
      <c r="E75" s="111"/>
      <c r="F75" s="112"/>
      <c r="G75" s="112" t="b">
        <v>0</v>
      </c>
      <c r="H75" s="26"/>
      <c r="I75" s="26"/>
      <c r="J75" s="26"/>
      <c r="K75" s="26"/>
      <c r="L75" s="26"/>
      <c r="M75" s="26"/>
      <c r="N75" s="26"/>
      <c r="O75" s="26"/>
      <c r="P75" s="26"/>
      <c r="Q75" s="26"/>
      <c r="R75" s="26"/>
      <c r="S75" s="26"/>
      <c r="T75" s="26"/>
      <c r="U75" s="26"/>
      <c r="V75" s="26"/>
      <c r="W75" s="26"/>
      <c r="X75" s="26"/>
      <c r="Y75" s="26"/>
      <c r="Z75" s="26"/>
      <c r="AA75" s="26"/>
      <c r="AB75" s="26"/>
      <c r="AC75" s="26"/>
      <c r="AD75" s="265"/>
      <c r="AE75" s="265"/>
      <c r="AF75" s="26"/>
      <c r="AG75" s="26"/>
      <c r="AH75" s="26"/>
      <c r="AI75" s="26"/>
      <c r="AJ75" s="26"/>
      <c r="AK75" s="26"/>
      <c r="AL75" s="26"/>
      <c r="AM75" s="26"/>
      <c r="AN75" s="26"/>
      <c r="AO75" s="26"/>
      <c r="AP75" s="26"/>
      <c r="AQ75" s="26"/>
      <c r="AR75" s="26"/>
      <c r="AS75" s="26"/>
      <c r="AT75" s="26"/>
      <c r="AU75" s="26"/>
    </row>
    <row r="76" spans="1:47" ht="18.75" customHeight="1" x14ac:dyDescent="0.25">
      <c r="A76" s="190"/>
      <c r="B76" s="205"/>
      <c r="C76" s="240"/>
      <c r="D76" s="242"/>
      <c r="E76" s="113"/>
      <c r="F76" s="114"/>
      <c r="G76" s="114" t="b">
        <v>0</v>
      </c>
      <c r="H76" s="26"/>
      <c r="I76" s="26"/>
      <c r="J76" s="26"/>
      <c r="K76" s="26"/>
      <c r="L76" s="26"/>
      <c r="M76" s="26"/>
      <c r="N76" s="26"/>
      <c r="O76" s="26"/>
      <c r="P76" s="26"/>
      <c r="Q76" s="26"/>
      <c r="R76" s="26"/>
      <c r="S76" s="26"/>
      <c r="T76" s="26"/>
      <c r="U76" s="26"/>
      <c r="V76" s="26"/>
      <c r="W76" s="26"/>
      <c r="X76" s="26"/>
      <c r="Y76" s="26"/>
      <c r="Z76" s="26"/>
      <c r="AA76" s="26"/>
      <c r="AB76" s="26"/>
      <c r="AC76" s="26"/>
      <c r="AD76" s="265"/>
      <c r="AE76" s="265"/>
      <c r="AF76" s="26"/>
      <c r="AG76" s="26"/>
      <c r="AH76" s="26"/>
      <c r="AI76" s="26"/>
      <c r="AJ76" s="26"/>
      <c r="AK76" s="26"/>
      <c r="AL76" s="26"/>
      <c r="AM76" s="26"/>
      <c r="AN76" s="26"/>
      <c r="AO76" s="26"/>
      <c r="AP76" s="26"/>
      <c r="AQ76" s="26"/>
      <c r="AR76" s="26"/>
      <c r="AS76" s="26"/>
      <c r="AT76" s="26"/>
      <c r="AU76" s="26"/>
    </row>
    <row r="77" spans="1:47" ht="18.75" customHeight="1" x14ac:dyDescent="0.25">
      <c r="A77" s="190"/>
      <c r="B77" s="205"/>
      <c r="C77" s="240"/>
      <c r="D77" s="242"/>
      <c r="E77" s="113"/>
      <c r="F77" s="114"/>
      <c r="G77" s="114" t="b">
        <v>0</v>
      </c>
      <c r="H77" s="26"/>
      <c r="I77" s="26"/>
      <c r="J77" s="26"/>
      <c r="K77" s="26"/>
      <c r="L77" s="26"/>
      <c r="M77" s="26"/>
      <c r="N77" s="26"/>
      <c r="O77" s="26"/>
      <c r="P77" s="26"/>
      <c r="Q77" s="26"/>
      <c r="R77" s="26"/>
      <c r="S77" s="26"/>
      <c r="T77" s="26"/>
      <c r="U77" s="26"/>
      <c r="V77" s="26"/>
      <c r="W77" s="26"/>
      <c r="X77" s="26"/>
      <c r="Y77" s="26"/>
      <c r="Z77" s="26"/>
      <c r="AA77" s="26"/>
      <c r="AB77" s="26"/>
      <c r="AC77" s="26"/>
      <c r="AD77" s="265"/>
      <c r="AE77" s="265"/>
      <c r="AF77" s="26"/>
      <c r="AG77" s="26"/>
      <c r="AH77" s="26"/>
      <c r="AI77" s="26"/>
      <c r="AJ77" s="26"/>
      <c r="AK77" s="26"/>
      <c r="AL77" s="26"/>
      <c r="AM77" s="26"/>
      <c r="AN77" s="26"/>
      <c r="AO77" s="26"/>
      <c r="AP77" s="26"/>
      <c r="AQ77" s="26"/>
      <c r="AR77" s="26"/>
      <c r="AS77" s="26"/>
      <c r="AT77" s="26"/>
      <c r="AU77" s="26"/>
    </row>
    <row r="78" spans="1:47" ht="18.75" customHeight="1" x14ac:dyDescent="0.25">
      <c r="A78" s="190"/>
      <c r="B78" s="205"/>
      <c r="C78" s="240"/>
      <c r="D78" s="242"/>
      <c r="E78" s="113"/>
      <c r="F78" s="114"/>
      <c r="G78" s="114" t="b">
        <v>0</v>
      </c>
      <c r="H78" s="26"/>
      <c r="I78" s="26"/>
      <c r="J78" s="26"/>
      <c r="K78" s="26"/>
      <c r="L78" s="26"/>
      <c r="M78" s="26"/>
      <c r="N78" s="26"/>
      <c r="O78" s="26"/>
      <c r="P78" s="26"/>
      <c r="Q78" s="26"/>
      <c r="R78" s="26"/>
      <c r="S78" s="26"/>
      <c r="T78" s="26"/>
      <c r="U78" s="26"/>
      <c r="V78" s="26"/>
      <c r="W78" s="26"/>
      <c r="X78" s="26"/>
      <c r="Y78" s="26"/>
      <c r="Z78" s="26"/>
      <c r="AA78" s="26"/>
      <c r="AB78" s="26"/>
      <c r="AC78" s="26"/>
      <c r="AD78" s="265"/>
      <c r="AE78" s="265"/>
      <c r="AF78" s="26"/>
      <c r="AG78" s="26"/>
      <c r="AH78" s="26"/>
      <c r="AI78" s="26"/>
      <c r="AJ78" s="26"/>
      <c r="AK78" s="26"/>
      <c r="AL78" s="26"/>
      <c r="AM78" s="26"/>
      <c r="AN78" s="26"/>
      <c r="AO78" s="26"/>
      <c r="AP78" s="26"/>
      <c r="AQ78" s="26"/>
      <c r="AR78" s="26"/>
      <c r="AS78" s="26"/>
      <c r="AT78" s="26"/>
      <c r="AU78" s="26"/>
    </row>
    <row r="79" spans="1:47" ht="18.75" customHeight="1" thickBot="1" x14ac:dyDescent="0.3">
      <c r="A79" s="190"/>
      <c r="B79" s="205"/>
      <c r="C79" s="241"/>
      <c r="D79" s="243"/>
      <c r="E79" s="115"/>
      <c r="F79" s="116"/>
      <c r="G79" s="116" t="b">
        <v>0</v>
      </c>
      <c r="H79" s="26"/>
      <c r="I79" s="26"/>
      <c r="J79" s="26"/>
      <c r="K79" s="26"/>
      <c r="L79" s="26"/>
      <c r="M79" s="26"/>
      <c r="N79" s="26"/>
      <c r="O79" s="26"/>
      <c r="P79" s="26"/>
      <c r="Q79" s="26"/>
      <c r="R79" s="26"/>
      <c r="S79" s="26"/>
      <c r="T79" s="26"/>
      <c r="U79" s="26"/>
      <c r="V79" s="26"/>
      <c r="W79" s="26"/>
      <c r="X79" s="26"/>
      <c r="Y79" s="26"/>
      <c r="Z79" s="26"/>
      <c r="AA79" s="26"/>
      <c r="AB79" s="26"/>
      <c r="AC79" s="26"/>
      <c r="AD79" s="265"/>
      <c r="AE79" s="265"/>
      <c r="AF79" s="26"/>
      <c r="AG79" s="26"/>
      <c r="AH79" s="26"/>
      <c r="AI79" s="26"/>
      <c r="AJ79" s="26"/>
      <c r="AK79" s="26"/>
      <c r="AL79" s="26"/>
      <c r="AM79" s="26"/>
      <c r="AN79" s="26"/>
      <c r="AO79" s="26"/>
      <c r="AP79" s="26"/>
      <c r="AQ79" s="26"/>
      <c r="AR79" s="26"/>
      <c r="AS79" s="26"/>
      <c r="AT79" s="26"/>
      <c r="AU79" s="26"/>
    </row>
    <row r="80" spans="1:47" ht="18.75" customHeight="1" x14ac:dyDescent="0.25">
      <c r="A80" s="190"/>
      <c r="B80" s="204" t="str">
        <f t="shared" ref="B80" si="46">IF(D81="","",D81)</f>
        <v/>
      </c>
      <c r="C80" s="244" t="s">
        <v>106</v>
      </c>
      <c r="D80" s="108" t="s">
        <v>115</v>
      </c>
      <c r="E80" s="117"/>
      <c r="F80" s="118"/>
      <c r="G80" s="118" t="b">
        <v>0</v>
      </c>
      <c r="H80" s="26"/>
      <c r="I80" s="26"/>
      <c r="J80" s="26"/>
      <c r="K80" s="26"/>
      <c r="L80" s="26"/>
      <c r="M80" s="26"/>
      <c r="N80" s="26"/>
      <c r="O80" s="26"/>
      <c r="P80" s="26"/>
      <c r="Q80" s="26"/>
      <c r="R80" s="26"/>
      <c r="S80" s="26"/>
      <c r="T80" s="26"/>
      <c r="U80" s="26"/>
      <c r="V80" s="26"/>
      <c r="W80" s="26"/>
      <c r="X80" s="26"/>
      <c r="Y80" s="26"/>
      <c r="Z80" s="26"/>
      <c r="AA80" s="26"/>
      <c r="AB80" s="26"/>
      <c r="AC80" s="26"/>
      <c r="AD80" s="265"/>
      <c r="AE80" s="265"/>
      <c r="AF80" s="26"/>
      <c r="AG80" s="26"/>
      <c r="AH80" s="26"/>
      <c r="AI80" s="26"/>
      <c r="AJ80" s="26"/>
      <c r="AK80" s="26"/>
      <c r="AL80" s="26"/>
      <c r="AM80" s="26"/>
      <c r="AN80" s="26"/>
      <c r="AO80" s="26"/>
      <c r="AP80" s="26"/>
      <c r="AQ80" s="26"/>
      <c r="AR80" s="26"/>
      <c r="AS80" s="26"/>
      <c r="AT80" s="26"/>
      <c r="AU80" s="26"/>
    </row>
    <row r="81" spans="1:47" ht="18.75" customHeight="1" x14ac:dyDescent="0.25">
      <c r="A81" s="190"/>
      <c r="B81" s="205"/>
      <c r="C81" s="245"/>
      <c r="D81" s="247"/>
      <c r="E81" s="119"/>
      <c r="F81" s="120"/>
      <c r="G81" s="120" t="b">
        <v>0</v>
      </c>
      <c r="H81" s="26"/>
      <c r="I81" s="26"/>
      <c r="J81" s="26"/>
      <c r="K81" s="26"/>
      <c r="L81" s="26"/>
      <c r="M81" s="26"/>
      <c r="N81" s="26"/>
      <c r="O81" s="26"/>
      <c r="P81" s="26"/>
      <c r="Q81" s="26"/>
      <c r="R81" s="26"/>
      <c r="S81" s="26"/>
      <c r="T81" s="26"/>
      <c r="U81" s="26"/>
      <c r="V81" s="26"/>
      <c r="W81" s="26"/>
      <c r="X81" s="26"/>
      <c r="Y81" s="26"/>
      <c r="Z81" s="26"/>
      <c r="AA81" s="26"/>
      <c r="AB81" s="26"/>
      <c r="AC81" s="26"/>
      <c r="AD81" s="265"/>
      <c r="AE81" s="265"/>
      <c r="AF81" s="26"/>
      <c r="AG81" s="26"/>
      <c r="AH81" s="26"/>
      <c r="AI81" s="26"/>
      <c r="AJ81" s="26"/>
      <c r="AK81" s="26"/>
      <c r="AL81" s="26"/>
      <c r="AM81" s="26"/>
      <c r="AN81" s="26"/>
      <c r="AO81" s="26"/>
      <c r="AP81" s="26"/>
      <c r="AQ81" s="26"/>
      <c r="AR81" s="26"/>
      <c r="AS81" s="26"/>
      <c r="AT81" s="26"/>
      <c r="AU81" s="26"/>
    </row>
    <row r="82" spans="1:47" ht="18.75" customHeight="1" x14ac:dyDescent="0.25">
      <c r="A82" s="190"/>
      <c r="B82" s="205"/>
      <c r="C82" s="245"/>
      <c r="D82" s="247"/>
      <c r="E82" s="119"/>
      <c r="F82" s="120"/>
      <c r="G82" s="120" t="b">
        <v>0</v>
      </c>
      <c r="H82" s="26"/>
      <c r="I82" s="26"/>
      <c r="J82" s="26"/>
      <c r="K82" s="26"/>
      <c r="L82" s="26"/>
      <c r="M82" s="26"/>
      <c r="N82" s="26"/>
      <c r="O82" s="26"/>
      <c r="P82" s="26"/>
      <c r="Q82" s="26"/>
      <c r="R82" s="26"/>
      <c r="S82" s="26"/>
      <c r="T82" s="26"/>
      <c r="U82" s="26"/>
      <c r="V82" s="26"/>
      <c r="W82" s="26"/>
      <c r="X82" s="26"/>
      <c r="Y82" s="26"/>
      <c r="Z82" s="26"/>
      <c r="AA82" s="26"/>
      <c r="AB82" s="26"/>
      <c r="AC82" s="26"/>
      <c r="AD82" s="265"/>
      <c r="AE82" s="265"/>
      <c r="AF82" s="26"/>
      <c r="AG82" s="26"/>
      <c r="AH82" s="26"/>
      <c r="AI82" s="26"/>
      <c r="AJ82" s="26"/>
      <c r="AK82" s="26"/>
      <c r="AL82" s="26"/>
      <c r="AM82" s="26"/>
      <c r="AN82" s="26"/>
      <c r="AO82" s="26"/>
      <c r="AP82" s="26"/>
      <c r="AQ82" s="26"/>
      <c r="AR82" s="26"/>
      <c r="AS82" s="26"/>
      <c r="AT82" s="26"/>
      <c r="AU82" s="26"/>
    </row>
    <row r="83" spans="1:47" ht="18.75" customHeight="1" x14ac:dyDescent="0.25">
      <c r="A83" s="190"/>
      <c r="B83" s="205"/>
      <c r="C83" s="245"/>
      <c r="D83" s="247"/>
      <c r="E83" s="119"/>
      <c r="F83" s="120"/>
      <c r="G83" s="120" t="b">
        <v>0</v>
      </c>
      <c r="H83" s="26"/>
      <c r="I83" s="26"/>
      <c r="J83" s="26"/>
      <c r="K83" s="26"/>
      <c r="L83" s="26"/>
      <c r="M83" s="26"/>
      <c r="N83" s="26"/>
      <c r="O83" s="26"/>
      <c r="P83" s="26"/>
      <c r="Q83" s="26"/>
      <c r="R83" s="26"/>
      <c r="S83" s="26"/>
      <c r="T83" s="26"/>
      <c r="U83" s="26"/>
      <c r="V83" s="26"/>
      <c r="W83" s="26"/>
      <c r="X83" s="26"/>
      <c r="Y83" s="26"/>
      <c r="Z83" s="26"/>
      <c r="AA83" s="26"/>
      <c r="AB83" s="26"/>
      <c r="AC83" s="26"/>
      <c r="AD83" s="265"/>
      <c r="AE83" s="265"/>
      <c r="AF83" s="26"/>
      <c r="AG83" s="26"/>
      <c r="AH83" s="26"/>
      <c r="AI83" s="26"/>
      <c r="AJ83" s="26"/>
      <c r="AK83" s="26"/>
      <c r="AL83" s="26"/>
      <c r="AM83" s="26"/>
      <c r="AN83" s="26"/>
      <c r="AO83" s="26"/>
      <c r="AP83" s="26"/>
      <c r="AQ83" s="26"/>
      <c r="AR83" s="26"/>
      <c r="AS83" s="26"/>
      <c r="AT83" s="26"/>
      <c r="AU83" s="26"/>
    </row>
    <row r="84" spans="1:47" ht="18.75" customHeight="1" thickBot="1" x14ac:dyDescent="0.3">
      <c r="A84" s="191"/>
      <c r="B84" s="206"/>
      <c r="C84" s="246"/>
      <c r="D84" s="248"/>
      <c r="E84" s="121"/>
      <c r="F84" s="122"/>
      <c r="G84" s="122" t="b">
        <v>0</v>
      </c>
      <c r="H84" s="26"/>
      <c r="I84" s="26"/>
      <c r="J84" s="26"/>
      <c r="K84" s="26"/>
      <c r="L84" s="26"/>
      <c r="M84" s="26"/>
      <c r="N84" s="26"/>
      <c r="O84" s="26"/>
      <c r="P84" s="26"/>
      <c r="Q84" s="26"/>
      <c r="R84" s="26"/>
      <c r="S84" s="26"/>
      <c r="T84" s="26"/>
      <c r="U84" s="26"/>
      <c r="V84" s="26"/>
      <c r="W84" s="26"/>
      <c r="X84" s="26"/>
      <c r="Y84" s="26"/>
      <c r="Z84" s="26"/>
      <c r="AA84" s="26"/>
      <c r="AB84" s="26"/>
      <c r="AC84" s="26"/>
      <c r="AD84" s="265"/>
      <c r="AE84" s="265"/>
      <c r="AF84" s="26"/>
      <c r="AG84" s="26"/>
      <c r="AH84" s="26"/>
      <c r="AI84" s="26"/>
      <c r="AJ84" s="26"/>
      <c r="AK84" s="26"/>
      <c r="AL84" s="26"/>
      <c r="AM84" s="26"/>
      <c r="AN84" s="26"/>
      <c r="AO84" s="26"/>
      <c r="AP84" s="26"/>
      <c r="AQ84" s="26"/>
      <c r="AR84" s="26"/>
      <c r="AS84" s="26"/>
      <c r="AT84" s="26"/>
      <c r="AU84" s="26"/>
    </row>
    <row r="85" spans="1:47" ht="18.75" customHeight="1" x14ac:dyDescent="0.25">
      <c r="A85" s="26"/>
      <c r="B85" s="26"/>
      <c r="C85" s="26"/>
      <c r="D85" s="26"/>
      <c r="E85" s="26"/>
      <c r="F85" s="26"/>
      <c r="G85" s="26"/>
      <c r="H85" s="26"/>
      <c r="I85" s="26"/>
      <c r="J85" s="26"/>
      <c r="K85" s="26"/>
      <c r="L85" s="26"/>
      <c r="M85" s="26"/>
      <c r="N85" s="26"/>
      <c r="O85" s="26"/>
      <c r="P85" s="26"/>
      <c r="Q85" s="26"/>
      <c r="R85" s="26"/>
      <c r="S85" s="26"/>
      <c r="T85" s="26"/>
      <c r="U85" s="26"/>
      <c r="V85" s="26"/>
      <c r="W85" s="26"/>
      <c r="X85" s="26"/>
      <c r="Y85" s="26"/>
      <c r="Z85" s="26"/>
      <c r="AA85" s="26"/>
      <c r="AB85" s="26"/>
      <c r="AC85" s="26"/>
      <c r="AD85" s="265"/>
      <c r="AE85" s="265"/>
      <c r="AF85" s="26"/>
      <c r="AG85" s="26"/>
      <c r="AH85" s="26"/>
      <c r="AI85" s="26"/>
      <c r="AJ85" s="26"/>
      <c r="AK85" s="26"/>
      <c r="AL85" s="26"/>
      <c r="AM85" s="26"/>
      <c r="AN85" s="26"/>
      <c r="AO85" s="26"/>
      <c r="AP85" s="26"/>
      <c r="AQ85" s="26"/>
      <c r="AR85" s="26"/>
      <c r="AS85" s="26"/>
      <c r="AT85" s="26"/>
      <c r="AU85" s="26"/>
    </row>
    <row r="86" spans="1:47" ht="18.75" customHeight="1" x14ac:dyDescent="0.25"/>
    <row r="87" spans="1:47" ht="18.75" customHeight="1" x14ac:dyDescent="0.25"/>
    <row r="88" spans="1:47" ht="18.75" customHeight="1" x14ac:dyDescent="0.25"/>
    <row r="89" spans="1:47" ht="18.75" customHeight="1" x14ac:dyDescent="0.25"/>
    <row r="90" spans="1:47" ht="18.75" customHeight="1" x14ac:dyDescent="0.25"/>
  </sheetData>
  <sheetProtection sheet="1" objects="1" scenarios="1" selectLockedCells="1"/>
  <mergeCells count="95">
    <mergeCell ref="A1:G2"/>
    <mergeCell ref="AN2:AP2"/>
    <mergeCell ref="AN12:AN13"/>
    <mergeCell ref="AR2:AT2"/>
    <mergeCell ref="AR4:AT5"/>
    <mergeCell ref="AF2:AH2"/>
    <mergeCell ref="AJ2:AL2"/>
    <mergeCell ref="AJ7:AJ8"/>
    <mergeCell ref="AJ17:AJ18"/>
    <mergeCell ref="AA15:AA16"/>
    <mergeCell ref="AA20:AA21"/>
    <mergeCell ref="Z4:Z22"/>
    <mergeCell ref="AF5:AF6"/>
    <mergeCell ref="AF10:AF11"/>
    <mergeCell ref="AF15:AF16"/>
    <mergeCell ref="AF20:AF21"/>
    <mergeCell ref="Z2:AC2"/>
    <mergeCell ref="T2:W2"/>
    <mergeCell ref="N2:Q2"/>
    <mergeCell ref="AA10:AA11"/>
    <mergeCell ref="AA5:AA6"/>
    <mergeCell ref="B75:B79"/>
    <mergeCell ref="B80:B84"/>
    <mergeCell ref="T4:T12"/>
    <mergeCell ref="U4:U5"/>
    <mergeCell ref="U6:U7"/>
    <mergeCell ref="U9:U10"/>
    <mergeCell ref="U11:U12"/>
    <mergeCell ref="T14:T22"/>
    <mergeCell ref="U14:U15"/>
    <mergeCell ref="U16:U17"/>
    <mergeCell ref="U19:U20"/>
    <mergeCell ref="U21:U22"/>
    <mergeCell ref="B50:B54"/>
    <mergeCell ref="B55:B59"/>
    <mergeCell ref="B60:B64"/>
    <mergeCell ref="B65:B69"/>
    <mergeCell ref="B70:B74"/>
    <mergeCell ref="B29:B33"/>
    <mergeCell ref="B34:B38"/>
    <mergeCell ref="B39:B43"/>
    <mergeCell ref="B45:B49"/>
    <mergeCell ref="B4:B8"/>
    <mergeCell ref="B9:B13"/>
    <mergeCell ref="B14:B18"/>
    <mergeCell ref="B19:B23"/>
    <mergeCell ref="B24:B28"/>
    <mergeCell ref="C24:C28"/>
    <mergeCell ref="C29:C33"/>
    <mergeCell ref="O4:O5"/>
    <mergeCell ref="I4:I7"/>
    <mergeCell ref="I9:I12"/>
    <mergeCell ref="I14:I17"/>
    <mergeCell ref="I19:I22"/>
    <mergeCell ref="O6:O7"/>
    <mergeCell ref="O9:O10"/>
    <mergeCell ref="O11:O12"/>
    <mergeCell ref="N4:N12"/>
    <mergeCell ref="N14:N22"/>
    <mergeCell ref="O14:O15"/>
    <mergeCell ref="O16:O17"/>
    <mergeCell ref="O19:O20"/>
    <mergeCell ref="O21:O22"/>
    <mergeCell ref="C80:C84"/>
    <mergeCell ref="D5:D8"/>
    <mergeCell ref="D10:D13"/>
    <mergeCell ref="D20:D23"/>
    <mergeCell ref="D15:D18"/>
    <mergeCell ref="D25:D28"/>
    <mergeCell ref="D35:D38"/>
    <mergeCell ref="C34:C38"/>
    <mergeCell ref="C45:C49"/>
    <mergeCell ref="C50:C54"/>
    <mergeCell ref="C55:C59"/>
    <mergeCell ref="C60:C64"/>
    <mergeCell ref="C4:C8"/>
    <mergeCell ref="C9:C13"/>
    <mergeCell ref="C14:C18"/>
    <mergeCell ref="C19:C23"/>
    <mergeCell ref="D81:D84"/>
    <mergeCell ref="C39:C43"/>
    <mergeCell ref="D40:D43"/>
    <mergeCell ref="A4:A43"/>
    <mergeCell ref="A45:A84"/>
    <mergeCell ref="D46:D49"/>
    <mergeCell ref="D56:D59"/>
    <mergeCell ref="D66:D69"/>
    <mergeCell ref="D76:D79"/>
    <mergeCell ref="D30:D33"/>
    <mergeCell ref="D51:D54"/>
    <mergeCell ref="D61:D64"/>
    <mergeCell ref="D71:D74"/>
    <mergeCell ref="C65:C69"/>
    <mergeCell ref="C70:C74"/>
    <mergeCell ref="C75:C79"/>
  </mergeCells>
  <conditionalFormatting sqref="G4:G43 G45:G84">
    <cfRule type="containsText" dxfId="73" priority="161" operator="containsText" text="FAUX">
      <formula>NOT(ISERROR(SEARCH("FAUX",G4)))</formula>
    </cfRule>
    <cfRule type="containsText" dxfId="72" priority="162" operator="containsText" text="VRAI">
      <formula>NOT(ISERROR(SEARCH("VRAI",G4)))</formula>
    </cfRule>
  </conditionalFormatting>
  <conditionalFormatting sqref="Q4">
    <cfRule type="cellIs" dxfId="71" priority="151" operator="lessThan">
      <formula>Q5</formula>
    </cfRule>
    <cfRule type="cellIs" dxfId="70" priority="152" operator="greaterThan">
      <formula>Q5</formula>
    </cfRule>
  </conditionalFormatting>
  <conditionalFormatting sqref="Q5">
    <cfRule type="cellIs" dxfId="69" priority="149" operator="lessThan">
      <formula>Q4</formula>
    </cfRule>
    <cfRule type="cellIs" dxfId="68" priority="150" operator="greaterThan">
      <formula>Q4</formula>
    </cfRule>
  </conditionalFormatting>
  <conditionalFormatting sqref="Q6">
    <cfRule type="cellIs" dxfId="67" priority="147" operator="lessThan">
      <formula>Q7</formula>
    </cfRule>
    <cfRule type="cellIs" dxfId="66" priority="148" operator="greaterThan">
      <formula>Q7</formula>
    </cfRule>
  </conditionalFormatting>
  <conditionalFormatting sqref="Q7">
    <cfRule type="cellIs" dxfId="65" priority="145" operator="lessThan">
      <formula>Q6</formula>
    </cfRule>
    <cfRule type="cellIs" dxfId="64" priority="146" operator="greaterThan">
      <formula>Q6</formula>
    </cfRule>
  </conditionalFormatting>
  <conditionalFormatting sqref="Q9">
    <cfRule type="cellIs" dxfId="63" priority="143" operator="lessThan">
      <formula>Q10</formula>
    </cfRule>
    <cfRule type="cellIs" dxfId="62" priority="144" operator="greaterThan">
      <formula>Q10</formula>
    </cfRule>
  </conditionalFormatting>
  <conditionalFormatting sqref="Q10">
    <cfRule type="cellIs" dxfId="61" priority="141" operator="lessThan">
      <formula>Q9</formula>
    </cfRule>
    <cfRule type="cellIs" dxfId="60" priority="142" operator="greaterThan">
      <formula>Q9</formula>
    </cfRule>
  </conditionalFormatting>
  <conditionalFormatting sqref="Q11">
    <cfRule type="cellIs" dxfId="59" priority="139" operator="lessThan">
      <formula>Q12</formula>
    </cfRule>
    <cfRule type="cellIs" dxfId="58" priority="140" operator="greaterThan">
      <formula>Q12</formula>
    </cfRule>
  </conditionalFormatting>
  <conditionalFormatting sqref="Q12">
    <cfRule type="cellIs" dxfId="57" priority="137" operator="lessThan">
      <formula>Q11</formula>
    </cfRule>
    <cfRule type="cellIs" dxfId="56" priority="138" operator="greaterThan">
      <formula>Q11</formula>
    </cfRule>
  </conditionalFormatting>
  <conditionalFormatting sqref="Q14">
    <cfRule type="cellIs" dxfId="55" priority="127" operator="lessThan">
      <formula>Q15</formula>
    </cfRule>
    <cfRule type="cellIs" dxfId="54" priority="128" operator="greaterThan">
      <formula>Q15</formula>
    </cfRule>
  </conditionalFormatting>
  <conditionalFormatting sqref="Q15">
    <cfRule type="cellIs" dxfId="53" priority="125" operator="lessThan">
      <formula>Q14</formula>
    </cfRule>
    <cfRule type="cellIs" dxfId="52" priority="126" operator="greaterThan">
      <formula>Q14</formula>
    </cfRule>
  </conditionalFormatting>
  <conditionalFormatting sqref="Q16">
    <cfRule type="cellIs" dxfId="51" priority="118" operator="lessThan">
      <formula>Q17</formula>
    </cfRule>
    <cfRule type="cellIs" dxfId="50" priority="124" operator="greaterThan">
      <formula>Q17</formula>
    </cfRule>
  </conditionalFormatting>
  <conditionalFormatting sqref="Q17">
    <cfRule type="cellIs" dxfId="49" priority="117" operator="lessThan">
      <formula>Q16</formula>
    </cfRule>
    <cfRule type="cellIs" dxfId="48" priority="123" operator="greaterThan">
      <formula>Q16</formula>
    </cfRule>
  </conditionalFormatting>
  <conditionalFormatting sqref="Q19">
    <cfRule type="cellIs" dxfId="47" priority="116" operator="lessThan">
      <formula>Q20</formula>
    </cfRule>
    <cfRule type="cellIs" dxfId="46" priority="122" operator="greaterThan">
      <formula>Q20</formula>
    </cfRule>
  </conditionalFormatting>
  <conditionalFormatting sqref="Q20">
    <cfRule type="cellIs" dxfId="45" priority="115" operator="lessThan">
      <formula>Q19</formula>
    </cfRule>
    <cfRule type="cellIs" dxfId="44" priority="121" operator="greaterThan">
      <formula>Q19</formula>
    </cfRule>
  </conditionalFormatting>
  <conditionalFormatting sqref="Q21">
    <cfRule type="cellIs" dxfId="43" priority="114" operator="lessThan">
      <formula>Q22</formula>
    </cfRule>
    <cfRule type="cellIs" dxfId="42" priority="120" operator="greaterThan">
      <formula>Q22</formula>
    </cfRule>
  </conditionalFormatting>
  <conditionalFormatting sqref="Q22">
    <cfRule type="cellIs" dxfId="41" priority="113" operator="lessThan">
      <formula>Q21</formula>
    </cfRule>
    <cfRule type="cellIs" dxfId="40" priority="119" operator="greaterThan">
      <formula>Q21</formula>
    </cfRule>
  </conditionalFormatting>
  <conditionalFormatting sqref="W4">
    <cfRule type="cellIs" dxfId="39" priority="79" operator="lessThan">
      <formula>W5</formula>
    </cfRule>
    <cfRule type="cellIs" dxfId="38" priority="80" operator="greaterThan">
      <formula>W5</formula>
    </cfRule>
  </conditionalFormatting>
  <conditionalFormatting sqref="W5">
    <cfRule type="cellIs" dxfId="37" priority="77" operator="lessThan">
      <formula>W4</formula>
    </cfRule>
    <cfRule type="cellIs" dxfId="36" priority="78" operator="greaterThan">
      <formula>W4</formula>
    </cfRule>
  </conditionalFormatting>
  <conditionalFormatting sqref="W6">
    <cfRule type="cellIs" dxfId="35" priority="75" operator="lessThan">
      <formula>W7</formula>
    </cfRule>
    <cfRule type="cellIs" dxfId="34" priority="76" operator="greaterThan">
      <formula>W7</formula>
    </cfRule>
  </conditionalFormatting>
  <conditionalFormatting sqref="W7">
    <cfRule type="cellIs" dxfId="33" priority="73" operator="lessThan">
      <formula>W6</formula>
    </cfRule>
    <cfRule type="cellIs" dxfId="32" priority="74" operator="greaterThan">
      <formula>W6</formula>
    </cfRule>
  </conditionalFormatting>
  <conditionalFormatting sqref="W9">
    <cfRule type="cellIs" dxfId="31" priority="71" operator="lessThan">
      <formula>W10</formula>
    </cfRule>
    <cfRule type="cellIs" dxfId="30" priority="72" operator="greaterThan">
      <formula>W10</formula>
    </cfRule>
  </conditionalFormatting>
  <conditionalFormatting sqref="W10">
    <cfRule type="cellIs" dxfId="29" priority="69" operator="lessThan">
      <formula>W9</formula>
    </cfRule>
    <cfRule type="cellIs" dxfId="28" priority="70" operator="greaterThan">
      <formula>W9</formula>
    </cfRule>
  </conditionalFormatting>
  <conditionalFormatting sqref="W11">
    <cfRule type="cellIs" dxfId="27" priority="67" operator="lessThan">
      <formula>W12</formula>
    </cfRule>
    <cfRule type="cellIs" dxfId="26" priority="68" operator="greaterThan">
      <formula>W12</formula>
    </cfRule>
  </conditionalFormatting>
  <conditionalFormatting sqref="W12">
    <cfRule type="cellIs" dxfId="25" priority="65" operator="lessThan">
      <formula>W11</formula>
    </cfRule>
    <cfRule type="cellIs" dxfId="24" priority="66" operator="greaterThan">
      <formula>W11</formula>
    </cfRule>
  </conditionalFormatting>
  <conditionalFormatting sqref="W14">
    <cfRule type="cellIs" dxfId="23" priority="63" operator="lessThan">
      <formula>W15</formula>
    </cfRule>
    <cfRule type="cellIs" dxfId="22" priority="64" operator="greaterThan">
      <formula>W15</formula>
    </cfRule>
  </conditionalFormatting>
  <conditionalFormatting sqref="W15">
    <cfRule type="cellIs" dxfId="21" priority="61" operator="lessThan">
      <formula>W14</formula>
    </cfRule>
    <cfRule type="cellIs" dxfId="20" priority="62" operator="greaterThan">
      <formula>W14</formula>
    </cfRule>
  </conditionalFormatting>
  <conditionalFormatting sqref="W16">
    <cfRule type="cellIs" dxfId="19" priority="54" operator="lessThan">
      <formula>W17</formula>
    </cfRule>
    <cfRule type="cellIs" dxfId="18" priority="60" operator="greaterThan">
      <formula>W17</formula>
    </cfRule>
  </conditionalFormatting>
  <conditionalFormatting sqref="W17">
    <cfRule type="cellIs" dxfId="17" priority="53" operator="lessThan">
      <formula>W16</formula>
    </cfRule>
    <cfRule type="cellIs" dxfId="16" priority="59" operator="greaterThan">
      <formula>W16</formula>
    </cfRule>
  </conditionalFormatting>
  <conditionalFormatting sqref="W19">
    <cfRule type="cellIs" dxfId="15" priority="52" operator="lessThan">
      <formula>W20</formula>
    </cfRule>
    <cfRule type="cellIs" dxfId="14" priority="58" operator="greaterThan">
      <formula>W20</formula>
    </cfRule>
  </conditionalFormatting>
  <conditionalFormatting sqref="W20">
    <cfRule type="cellIs" dxfId="13" priority="51" operator="lessThan">
      <formula>W19</formula>
    </cfRule>
    <cfRule type="cellIs" dxfId="12" priority="57" operator="greaterThan">
      <formula>W19</formula>
    </cfRule>
  </conditionalFormatting>
  <conditionalFormatting sqref="W21">
    <cfRule type="cellIs" dxfId="11" priority="50" operator="lessThan">
      <formula>W22</formula>
    </cfRule>
    <cfRule type="cellIs" dxfId="10" priority="56" operator="greaterThan">
      <formula>W22</formula>
    </cfRule>
  </conditionalFormatting>
  <conditionalFormatting sqref="W22">
    <cfRule type="cellIs" dxfId="9" priority="49" operator="lessThan">
      <formula>W21</formula>
    </cfRule>
    <cfRule type="cellIs" dxfId="8" priority="55" operator="greaterThan">
      <formula>W21</formula>
    </cfRule>
  </conditionalFormatting>
  <conditionalFormatting sqref="AC4 AF4:AQ4">
    <cfRule type="cellIs" dxfId="7" priority="47" operator="lessThan">
      <formula>AC5</formula>
    </cfRule>
    <cfRule type="cellIs" dxfId="6" priority="48" operator="greaterThan">
      <formula>AC5</formula>
    </cfRule>
  </conditionalFormatting>
  <conditionalFormatting sqref="AC7 AF7:AI7">
    <cfRule type="cellIs" dxfId="5" priority="41" operator="lessThan">
      <formula>AC6</formula>
    </cfRule>
    <cfRule type="cellIs" dxfId="4" priority="42" operator="greaterThan">
      <formula>AC6</formula>
    </cfRule>
  </conditionalFormatting>
  <conditionalFormatting sqref="AC19 AC14 AC9 AF9:AT9 AF14:AT14 AF19:AT19">
    <cfRule type="cellIs" dxfId="3" priority="15" operator="lessThan">
      <formula>AC10</formula>
    </cfRule>
    <cfRule type="cellIs" dxfId="2" priority="16" operator="greaterThan">
      <formula>AC10</formula>
    </cfRule>
  </conditionalFormatting>
  <conditionalFormatting sqref="AC22 AC17 AC12 AF12:AM12 AF17:AI17 AF22:AT22">
    <cfRule type="cellIs" dxfId="1" priority="9" operator="lessThan">
      <formula>AC11</formula>
    </cfRule>
    <cfRule type="cellIs" dxfId="0" priority="10" operator="greaterThan">
      <formula>AC11</formula>
    </cfRule>
  </conditionalFormatting>
  <pageMargins left="0.7" right="0.7" top="0.75" bottom="0.75" header="0.3" footer="0.3"/>
  <pageSetup paperSize="9" orientation="portrait" horizontalDpi="0" verticalDpi="0" r:id="rId1"/>
  <ignoredErrors>
    <ignoredError sqref="R10 R15 R20 R5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Check Box 1">
              <controlPr locked="0" defaultSize="0" autoFill="0" autoLine="0" autoPict="0" altText="">
                <anchor moveWithCells="1">
                  <from>
                    <xdr:col>6</xdr:col>
                    <xdr:colOff>0</xdr:colOff>
                    <xdr:row>2</xdr:row>
                    <xdr:rowOff>219075</xdr:rowOff>
                  </from>
                  <to>
                    <xdr:col>7</xdr:col>
                    <xdr:colOff>104775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Check Box 2">
              <controlPr defaultSize="0" autoFill="0" autoLine="0" autoPict="0" altText="">
                <anchor moveWithCells="1">
                  <from>
                    <xdr:col>6</xdr:col>
                    <xdr:colOff>0</xdr:colOff>
                    <xdr:row>3</xdr:row>
                    <xdr:rowOff>209550</xdr:rowOff>
                  </from>
                  <to>
                    <xdr:col>7</xdr:col>
                    <xdr:colOff>104775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Check Box 3">
              <controlPr defaultSize="0" autoFill="0" autoLine="0" autoPict="0" altText="">
                <anchor moveWithCells="1">
                  <from>
                    <xdr:col>6</xdr:col>
                    <xdr:colOff>0</xdr:colOff>
                    <xdr:row>4</xdr:row>
                    <xdr:rowOff>200025</xdr:rowOff>
                  </from>
                  <to>
                    <xdr:col>7</xdr:col>
                    <xdr:colOff>104775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7" name="Check Box 4">
              <controlPr defaultSize="0" autoFill="0" autoLine="0" autoPict="0" altText="">
                <anchor moveWithCells="1">
                  <from>
                    <xdr:col>6</xdr:col>
                    <xdr:colOff>0</xdr:colOff>
                    <xdr:row>5</xdr:row>
                    <xdr:rowOff>219075</xdr:rowOff>
                  </from>
                  <to>
                    <xdr:col>7</xdr:col>
                    <xdr:colOff>104775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8" name="Check Box 5">
              <controlPr defaultSize="0" autoFill="0" autoLine="0" autoPict="0" altText="">
                <anchor moveWithCells="1">
                  <from>
                    <xdr:col>6</xdr:col>
                    <xdr:colOff>0</xdr:colOff>
                    <xdr:row>6</xdr:row>
                    <xdr:rowOff>209550</xdr:rowOff>
                  </from>
                  <to>
                    <xdr:col>7</xdr:col>
                    <xdr:colOff>104775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7" r:id="rId9" name="Check Box 11">
              <controlPr defaultSize="0" autoFill="0" autoLine="0" autoPict="0" altText="">
                <anchor moveWithCells="1">
                  <from>
                    <xdr:col>6</xdr:col>
                    <xdr:colOff>9525</xdr:colOff>
                    <xdr:row>12</xdr:row>
                    <xdr:rowOff>219075</xdr:rowOff>
                  </from>
                  <to>
                    <xdr:col>7</xdr:col>
                    <xdr:colOff>114300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8" r:id="rId10" name="Check Box 12">
              <controlPr defaultSize="0" autoFill="0" autoLine="0" autoPict="0" altText="">
                <anchor moveWithCells="1">
                  <from>
                    <xdr:col>6</xdr:col>
                    <xdr:colOff>9525</xdr:colOff>
                    <xdr:row>13</xdr:row>
                    <xdr:rowOff>219075</xdr:rowOff>
                  </from>
                  <to>
                    <xdr:col>7</xdr:col>
                    <xdr:colOff>114300</xdr:colOff>
                    <xdr:row>15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9" r:id="rId11" name="Check Box 13">
              <controlPr defaultSize="0" autoFill="0" autoLine="0" autoPict="0" altText="">
                <anchor moveWithCells="1">
                  <from>
                    <xdr:col>6</xdr:col>
                    <xdr:colOff>9525</xdr:colOff>
                    <xdr:row>14</xdr:row>
                    <xdr:rowOff>209550</xdr:rowOff>
                  </from>
                  <to>
                    <xdr:col>7</xdr:col>
                    <xdr:colOff>114300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0" r:id="rId12" name="Check Box 14">
              <controlPr defaultSize="0" autoFill="0" autoLine="0" autoPict="0" altText="">
                <anchor moveWithCells="1">
                  <from>
                    <xdr:col>6</xdr:col>
                    <xdr:colOff>9525</xdr:colOff>
                    <xdr:row>15</xdr:row>
                    <xdr:rowOff>200025</xdr:rowOff>
                  </from>
                  <to>
                    <xdr:col>8</xdr:col>
                    <xdr:colOff>361950</xdr:colOff>
                    <xdr:row>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1" r:id="rId13" name="Check Box 15">
              <controlPr defaultSize="0" autoFill="0" autoLine="0" autoPict="0" altText="">
                <anchor moveWithCells="1">
                  <from>
                    <xdr:col>6</xdr:col>
                    <xdr:colOff>9525</xdr:colOff>
                    <xdr:row>16</xdr:row>
                    <xdr:rowOff>190500</xdr:rowOff>
                  </from>
                  <to>
                    <xdr:col>7</xdr:col>
                    <xdr:colOff>114300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7" r:id="rId14" name="Check Box 21">
              <controlPr defaultSize="0" autoFill="0" autoLine="0" autoPict="0" altText="">
                <anchor moveWithCells="1">
                  <from>
                    <xdr:col>6</xdr:col>
                    <xdr:colOff>0</xdr:colOff>
                    <xdr:row>17</xdr:row>
                    <xdr:rowOff>219075</xdr:rowOff>
                  </from>
                  <to>
                    <xdr:col>7</xdr:col>
                    <xdr:colOff>104775</xdr:colOff>
                    <xdr:row>19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8" r:id="rId15" name="Check Box 22">
              <controlPr defaultSize="0" autoFill="0" autoLine="0" autoPict="0" altText="">
                <anchor moveWithCells="1">
                  <from>
                    <xdr:col>6</xdr:col>
                    <xdr:colOff>0</xdr:colOff>
                    <xdr:row>18</xdr:row>
                    <xdr:rowOff>200025</xdr:rowOff>
                  </from>
                  <to>
                    <xdr:col>7</xdr:col>
                    <xdr:colOff>104775</xdr:colOff>
                    <xdr:row>20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9" r:id="rId16" name="Check Box 23">
              <controlPr defaultSize="0" autoFill="0" autoLine="0" autoPict="0" altText="">
                <anchor moveWithCells="1">
                  <from>
                    <xdr:col>6</xdr:col>
                    <xdr:colOff>0</xdr:colOff>
                    <xdr:row>19</xdr:row>
                    <xdr:rowOff>209550</xdr:rowOff>
                  </from>
                  <to>
                    <xdr:col>7</xdr:col>
                    <xdr:colOff>104775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0" r:id="rId17" name="Check Box 24">
              <controlPr defaultSize="0" autoFill="0" autoLine="0" autoPict="0" altText="">
                <anchor moveWithCells="1">
                  <from>
                    <xdr:col>5</xdr:col>
                    <xdr:colOff>1314450</xdr:colOff>
                    <xdr:row>20</xdr:row>
                    <xdr:rowOff>190500</xdr:rowOff>
                  </from>
                  <to>
                    <xdr:col>7</xdr:col>
                    <xdr:colOff>95250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1" r:id="rId18" name="Check Box 25">
              <controlPr defaultSize="0" autoFill="0" autoLine="0" autoPict="0" altText="">
                <anchor moveWithCells="1">
                  <from>
                    <xdr:col>5</xdr:col>
                    <xdr:colOff>1314450</xdr:colOff>
                    <xdr:row>21</xdr:row>
                    <xdr:rowOff>219075</xdr:rowOff>
                  </from>
                  <to>
                    <xdr:col>7</xdr:col>
                    <xdr:colOff>95250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2" r:id="rId19" name="Check Box 26">
              <controlPr defaultSize="0" autoFill="0" autoLine="0" autoPict="0" altText="">
                <anchor moveWithCells="1">
                  <from>
                    <xdr:col>6</xdr:col>
                    <xdr:colOff>9525</xdr:colOff>
                    <xdr:row>7</xdr:row>
                    <xdr:rowOff>219075</xdr:rowOff>
                  </from>
                  <to>
                    <xdr:col>7</xdr:col>
                    <xdr:colOff>114300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3" r:id="rId20" name="Check Box 27">
              <controlPr defaultSize="0" autoFill="0" autoLine="0" autoPict="0" altText="">
                <anchor moveWithCells="1">
                  <from>
                    <xdr:col>6</xdr:col>
                    <xdr:colOff>0</xdr:colOff>
                    <xdr:row>8</xdr:row>
                    <xdr:rowOff>209550</xdr:rowOff>
                  </from>
                  <to>
                    <xdr:col>7</xdr:col>
                    <xdr:colOff>104775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4" r:id="rId21" name="Check Box 28">
              <controlPr defaultSize="0" autoFill="0" autoLine="0" autoPict="0" altText="">
                <anchor moveWithCells="1">
                  <from>
                    <xdr:col>6</xdr:col>
                    <xdr:colOff>0</xdr:colOff>
                    <xdr:row>9</xdr:row>
                    <xdr:rowOff>219075</xdr:rowOff>
                  </from>
                  <to>
                    <xdr:col>7</xdr:col>
                    <xdr:colOff>104775</xdr:colOff>
                    <xdr:row>11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5" r:id="rId22" name="Check Box 29">
              <controlPr defaultSize="0" autoFill="0" autoLine="0" autoPict="0" altText="">
                <anchor moveWithCells="1">
                  <from>
                    <xdr:col>6</xdr:col>
                    <xdr:colOff>0</xdr:colOff>
                    <xdr:row>10</xdr:row>
                    <xdr:rowOff>209550</xdr:rowOff>
                  </from>
                  <to>
                    <xdr:col>7</xdr:col>
                    <xdr:colOff>104775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6" r:id="rId23" name="Check Box 30">
              <controlPr defaultSize="0" autoFill="0" autoLine="0" autoPict="0" altText="">
                <anchor moveWithCells="1">
                  <from>
                    <xdr:col>6</xdr:col>
                    <xdr:colOff>19050</xdr:colOff>
                    <xdr:row>11</xdr:row>
                    <xdr:rowOff>209550</xdr:rowOff>
                  </from>
                  <to>
                    <xdr:col>7</xdr:col>
                    <xdr:colOff>123825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7" r:id="rId24" name="Check Box 31">
              <controlPr defaultSize="0" autoFill="0" autoLine="0" autoPict="0" altText="">
                <anchor moveWithCells="1">
                  <from>
                    <xdr:col>6</xdr:col>
                    <xdr:colOff>0</xdr:colOff>
                    <xdr:row>23</xdr:row>
                    <xdr:rowOff>0</xdr:rowOff>
                  </from>
                  <to>
                    <xdr:col>7</xdr:col>
                    <xdr:colOff>104775</xdr:colOff>
                    <xdr:row>24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8" r:id="rId25" name="Check Box 32">
              <controlPr defaultSize="0" autoFill="0" autoLine="0" autoPict="0" altText="">
                <anchor moveWithCells="1">
                  <from>
                    <xdr:col>6</xdr:col>
                    <xdr:colOff>0</xdr:colOff>
                    <xdr:row>23</xdr:row>
                    <xdr:rowOff>219075</xdr:rowOff>
                  </from>
                  <to>
                    <xdr:col>7</xdr:col>
                    <xdr:colOff>104775</xdr:colOff>
                    <xdr:row>25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9" r:id="rId26" name="Check Box 33">
              <controlPr defaultSize="0" autoFill="0" autoLine="0" autoPict="0" altText="">
                <anchor moveWithCells="1">
                  <from>
                    <xdr:col>6</xdr:col>
                    <xdr:colOff>0</xdr:colOff>
                    <xdr:row>24</xdr:row>
                    <xdr:rowOff>209550</xdr:rowOff>
                  </from>
                  <to>
                    <xdr:col>7</xdr:col>
                    <xdr:colOff>104775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0" r:id="rId27" name="Check Box 34">
              <controlPr defaultSize="0" autoFill="0" autoLine="0" autoPict="0" altText="">
                <anchor moveWithCells="1">
                  <from>
                    <xdr:col>5</xdr:col>
                    <xdr:colOff>1314450</xdr:colOff>
                    <xdr:row>25</xdr:row>
                    <xdr:rowOff>219075</xdr:rowOff>
                  </from>
                  <to>
                    <xdr:col>7</xdr:col>
                    <xdr:colOff>95250</xdr:colOff>
                    <xdr:row>27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1" r:id="rId28" name="Check Box 35">
              <controlPr defaultSize="0" autoFill="0" autoLine="0" autoPict="0" altText="">
                <anchor moveWithCells="1">
                  <from>
                    <xdr:col>6</xdr:col>
                    <xdr:colOff>9525</xdr:colOff>
                    <xdr:row>26</xdr:row>
                    <xdr:rowOff>209550</xdr:rowOff>
                  </from>
                  <to>
                    <xdr:col>7</xdr:col>
                    <xdr:colOff>114300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2" r:id="rId29" name="Check Box 36">
              <controlPr defaultSize="0" autoFill="0" autoLine="0" autoPict="0" altText="">
                <anchor moveWithCells="1">
                  <from>
                    <xdr:col>6</xdr:col>
                    <xdr:colOff>9525</xdr:colOff>
                    <xdr:row>27</xdr:row>
                    <xdr:rowOff>219075</xdr:rowOff>
                  </from>
                  <to>
                    <xdr:col>7</xdr:col>
                    <xdr:colOff>114300</xdr:colOff>
                    <xdr:row>29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3" r:id="rId30" name="Check Box 37">
              <controlPr defaultSize="0" autoFill="0" autoLine="0" autoPict="0" altText="">
                <anchor moveWithCells="1">
                  <from>
                    <xdr:col>6</xdr:col>
                    <xdr:colOff>0</xdr:colOff>
                    <xdr:row>28</xdr:row>
                    <xdr:rowOff>228600</xdr:rowOff>
                  </from>
                  <to>
                    <xdr:col>7</xdr:col>
                    <xdr:colOff>104775</xdr:colOff>
                    <xdr:row>30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4" r:id="rId31" name="Check Box 38">
              <controlPr defaultSize="0" autoFill="0" autoLine="0" autoPict="0" altText="">
                <anchor moveWithCells="1">
                  <from>
                    <xdr:col>6</xdr:col>
                    <xdr:colOff>9525</xdr:colOff>
                    <xdr:row>29</xdr:row>
                    <xdr:rowOff>219075</xdr:rowOff>
                  </from>
                  <to>
                    <xdr:col>7</xdr:col>
                    <xdr:colOff>114300</xdr:colOff>
                    <xdr:row>31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5" r:id="rId32" name="Check Box 39">
              <controlPr defaultSize="0" autoFill="0" autoLine="0" autoPict="0" altText="">
                <anchor moveWithCells="1">
                  <from>
                    <xdr:col>6</xdr:col>
                    <xdr:colOff>9525</xdr:colOff>
                    <xdr:row>30</xdr:row>
                    <xdr:rowOff>219075</xdr:rowOff>
                  </from>
                  <to>
                    <xdr:col>7</xdr:col>
                    <xdr:colOff>114300</xdr:colOff>
                    <xdr:row>32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6" r:id="rId33" name="Check Box 40">
              <controlPr defaultSize="0" autoFill="0" autoLine="0" autoPict="0" altText="">
                <anchor moveWithCells="1">
                  <from>
                    <xdr:col>6</xdr:col>
                    <xdr:colOff>0</xdr:colOff>
                    <xdr:row>31</xdr:row>
                    <xdr:rowOff>228600</xdr:rowOff>
                  </from>
                  <to>
                    <xdr:col>7</xdr:col>
                    <xdr:colOff>104775</xdr:colOff>
                    <xdr:row>33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7" r:id="rId34" name="Check Box 41">
              <controlPr defaultSize="0" autoFill="0" autoLine="0" autoPict="0" altText="">
                <anchor moveWithCells="1">
                  <from>
                    <xdr:col>6</xdr:col>
                    <xdr:colOff>9525</xdr:colOff>
                    <xdr:row>32</xdr:row>
                    <xdr:rowOff>228600</xdr:rowOff>
                  </from>
                  <to>
                    <xdr:col>7</xdr:col>
                    <xdr:colOff>114300</xdr:colOff>
                    <xdr:row>34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8" r:id="rId35" name="Check Box 42">
              <controlPr defaultSize="0" autoFill="0" autoLine="0" autoPict="0" altText="">
                <anchor moveWithCells="1">
                  <from>
                    <xdr:col>6</xdr:col>
                    <xdr:colOff>9525</xdr:colOff>
                    <xdr:row>33</xdr:row>
                    <xdr:rowOff>209550</xdr:rowOff>
                  </from>
                  <to>
                    <xdr:col>7</xdr:col>
                    <xdr:colOff>114300</xdr:colOff>
                    <xdr:row>35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9" r:id="rId36" name="Check Box 43">
              <controlPr defaultSize="0" autoFill="0" autoLine="0" autoPict="0" altText="">
                <anchor moveWithCells="1">
                  <from>
                    <xdr:col>6</xdr:col>
                    <xdr:colOff>9525</xdr:colOff>
                    <xdr:row>34</xdr:row>
                    <xdr:rowOff>200025</xdr:rowOff>
                  </from>
                  <to>
                    <xdr:col>7</xdr:col>
                    <xdr:colOff>114300</xdr:colOff>
                    <xdr:row>36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0" r:id="rId37" name="Check Box 44">
              <controlPr defaultSize="0" autoFill="0" autoLine="0" autoPict="0" altText="">
                <anchor moveWithCells="1">
                  <from>
                    <xdr:col>6</xdr:col>
                    <xdr:colOff>9525</xdr:colOff>
                    <xdr:row>35</xdr:row>
                    <xdr:rowOff>200025</xdr:rowOff>
                  </from>
                  <to>
                    <xdr:col>7</xdr:col>
                    <xdr:colOff>114300</xdr:colOff>
                    <xdr:row>37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1" r:id="rId38" name="Check Box 45">
              <controlPr defaultSize="0" autoFill="0" autoLine="0" autoPict="0" altText="">
                <anchor moveWithCells="1">
                  <from>
                    <xdr:col>6</xdr:col>
                    <xdr:colOff>0</xdr:colOff>
                    <xdr:row>36</xdr:row>
                    <xdr:rowOff>209550</xdr:rowOff>
                  </from>
                  <to>
                    <xdr:col>7</xdr:col>
                    <xdr:colOff>104775</xdr:colOff>
                    <xdr:row>38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2" r:id="rId39" name="Check Box 46">
              <controlPr defaultSize="0" autoFill="0" autoLine="0" autoPict="0" altText="">
                <anchor moveWithCells="1">
                  <from>
                    <xdr:col>6</xdr:col>
                    <xdr:colOff>0</xdr:colOff>
                    <xdr:row>37</xdr:row>
                    <xdr:rowOff>219075</xdr:rowOff>
                  </from>
                  <to>
                    <xdr:col>7</xdr:col>
                    <xdr:colOff>104775</xdr:colOff>
                    <xdr:row>39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3" r:id="rId40" name="Check Box 47">
              <controlPr defaultSize="0" autoFill="0" autoLine="0" autoPict="0" altText="">
                <anchor moveWithCells="1">
                  <from>
                    <xdr:col>6</xdr:col>
                    <xdr:colOff>0</xdr:colOff>
                    <xdr:row>38</xdr:row>
                    <xdr:rowOff>200025</xdr:rowOff>
                  </from>
                  <to>
                    <xdr:col>7</xdr:col>
                    <xdr:colOff>104775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4" r:id="rId41" name="Check Box 48">
              <controlPr defaultSize="0" autoFill="0" autoLine="0" autoPict="0" altText="">
                <anchor moveWithCells="1">
                  <from>
                    <xdr:col>6</xdr:col>
                    <xdr:colOff>0</xdr:colOff>
                    <xdr:row>39</xdr:row>
                    <xdr:rowOff>190500</xdr:rowOff>
                  </from>
                  <to>
                    <xdr:col>7</xdr:col>
                    <xdr:colOff>104775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5" r:id="rId42" name="Check Box 49">
              <controlPr defaultSize="0" autoFill="0" autoLine="0" autoPict="0" altText="">
                <anchor moveWithCells="1">
                  <from>
                    <xdr:col>6</xdr:col>
                    <xdr:colOff>0</xdr:colOff>
                    <xdr:row>40</xdr:row>
                    <xdr:rowOff>190500</xdr:rowOff>
                  </from>
                  <to>
                    <xdr:col>7</xdr:col>
                    <xdr:colOff>104775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6" r:id="rId43" name="Check Box 50">
              <controlPr defaultSize="0" autoFill="0" autoLine="0" autoPict="0" altText="">
                <anchor moveWithCells="1">
                  <from>
                    <xdr:col>6</xdr:col>
                    <xdr:colOff>9525</xdr:colOff>
                    <xdr:row>41</xdr:row>
                    <xdr:rowOff>200025</xdr:rowOff>
                  </from>
                  <to>
                    <xdr:col>7</xdr:col>
                    <xdr:colOff>114300</xdr:colOff>
                    <xdr:row>43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87" r:id="rId44" name="Check Box 91">
              <controlPr defaultSize="0" autoFill="0" autoLine="0" autoPict="0" altText="">
                <anchor moveWithCells="1">
                  <from>
                    <xdr:col>6</xdr:col>
                    <xdr:colOff>19050</xdr:colOff>
                    <xdr:row>43</xdr:row>
                    <xdr:rowOff>219075</xdr:rowOff>
                  </from>
                  <to>
                    <xdr:col>7</xdr:col>
                    <xdr:colOff>114300</xdr:colOff>
                    <xdr:row>45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88" r:id="rId45" name="Check Box 92">
              <controlPr defaultSize="0" autoFill="0" autoLine="0" autoPict="0" altText="">
                <anchor moveWithCells="1">
                  <from>
                    <xdr:col>6</xdr:col>
                    <xdr:colOff>19050</xdr:colOff>
                    <xdr:row>44</xdr:row>
                    <xdr:rowOff>209550</xdr:rowOff>
                  </from>
                  <to>
                    <xdr:col>7</xdr:col>
                    <xdr:colOff>114300</xdr:colOff>
                    <xdr:row>46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89" r:id="rId46" name="Check Box 93">
              <controlPr defaultSize="0" autoFill="0" autoLine="0" autoPict="0" altText="">
                <anchor moveWithCells="1">
                  <from>
                    <xdr:col>6</xdr:col>
                    <xdr:colOff>19050</xdr:colOff>
                    <xdr:row>45</xdr:row>
                    <xdr:rowOff>200025</xdr:rowOff>
                  </from>
                  <to>
                    <xdr:col>7</xdr:col>
                    <xdr:colOff>114300</xdr:colOff>
                    <xdr:row>47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0" r:id="rId47" name="Check Box 94">
              <controlPr defaultSize="0" autoFill="0" autoLine="0" autoPict="0" altText="">
                <anchor moveWithCells="1">
                  <from>
                    <xdr:col>6</xdr:col>
                    <xdr:colOff>19050</xdr:colOff>
                    <xdr:row>46</xdr:row>
                    <xdr:rowOff>219075</xdr:rowOff>
                  </from>
                  <to>
                    <xdr:col>7</xdr:col>
                    <xdr:colOff>114300</xdr:colOff>
                    <xdr:row>48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1" r:id="rId48" name="Check Box 95">
              <controlPr defaultSize="0" autoFill="0" autoLine="0" autoPict="0" altText="">
                <anchor moveWithCells="1">
                  <from>
                    <xdr:col>6</xdr:col>
                    <xdr:colOff>19050</xdr:colOff>
                    <xdr:row>47</xdr:row>
                    <xdr:rowOff>209550</xdr:rowOff>
                  </from>
                  <to>
                    <xdr:col>7</xdr:col>
                    <xdr:colOff>114300</xdr:colOff>
                    <xdr:row>49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2" r:id="rId49" name="Check Box 96">
              <controlPr defaultSize="0" autoFill="0" autoLine="0" autoPict="0" altText="">
                <anchor moveWithCells="1">
                  <from>
                    <xdr:col>6</xdr:col>
                    <xdr:colOff>28575</xdr:colOff>
                    <xdr:row>53</xdr:row>
                    <xdr:rowOff>219075</xdr:rowOff>
                  </from>
                  <to>
                    <xdr:col>7</xdr:col>
                    <xdr:colOff>123825</xdr:colOff>
                    <xdr:row>55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3" r:id="rId50" name="Check Box 97">
              <controlPr defaultSize="0" autoFill="0" autoLine="0" autoPict="0" altText="">
                <anchor moveWithCells="1">
                  <from>
                    <xdr:col>6</xdr:col>
                    <xdr:colOff>28575</xdr:colOff>
                    <xdr:row>54</xdr:row>
                    <xdr:rowOff>219075</xdr:rowOff>
                  </from>
                  <to>
                    <xdr:col>7</xdr:col>
                    <xdr:colOff>123825</xdr:colOff>
                    <xdr:row>56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4" r:id="rId51" name="Check Box 98">
              <controlPr defaultSize="0" autoFill="0" autoLine="0" autoPict="0" altText="">
                <anchor moveWithCells="1">
                  <from>
                    <xdr:col>6</xdr:col>
                    <xdr:colOff>28575</xdr:colOff>
                    <xdr:row>55</xdr:row>
                    <xdr:rowOff>209550</xdr:rowOff>
                  </from>
                  <to>
                    <xdr:col>7</xdr:col>
                    <xdr:colOff>123825</xdr:colOff>
                    <xdr:row>57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5" r:id="rId52" name="Check Box 99">
              <controlPr defaultSize="0" autoFill="0" autoLine="0" autoPict="0" altText="">
                <anchor moveWithCells="1">
                  <from>
                    <xdr:col>6</xdr:col>
                    <xdr:colOff>28575</xdr:colOff>
                    <xdr:row>56</xdr:row>
                    <xdr:rowOff>200025</xdr:rowOff>
                  </from>
                  <to>
                    <xdr:col>8</xdr:col>
                    <xdr:colOff>371475</xdr:colOff>
                    <xdr:row>58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6" r:id="rId53" name="Check Box 100">
              <controlPr defaultSize="0" autoFill="0" autoLine="0" autoPict="0" altText="">
                <anchor moveWithCells="1">
                  <from>
                    <xdr:col>6</xdr:col>
                    <xdr:colOff>28575</xdr:colOff>
                    <xdr:row>57</xdr:row>
                    <xdr:rowOff>190500</xdr:rowOff>
                  </from>
                  <to>
                    <xdr:col>7</xdr:col>
                    <xdr:colOff>123825</xdr:colOff>
                    <xdr:row>59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7" r:id="rId54" name="Check Box 101">
              <controlPr defaultSize="0" autoFill="0" autoLine="0" autoPict="0" altText="">
                <anchor moveWithCells="1">
                  <from>
                    <xdr:col>6</xdr:col>
                    <xdr:colOff>19050</xdr:colOff>
                    <xdr:row>58</xdr:row>
                    <xdr:rowOff>219075</xdr:rowOff>
                  </from>
                  <to>
                    <xdr:col>7</xdr:col>
                    <xdr:colOff>114300</xdr:colOff>
                    <xdr:row>60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8" r:id="rId55" name="Check Box 102">
              <controlPr defaultSize="0" autoFill="0" autoLine="0" autoPict="0" altText="">
                <anchor moveWithCells="1">
                  <from>
                    <xdr:col>6</xdr:col>
                    <xdr:colOff>28575</xdr:colOff>
                    <xdr:row>59</xdr:row>
                    <xdr:rowOff>209550</xdr:rowOff>
                  </from>
                  <to>
                    <xdr:col>7</xdr:col>
                    <xdr:colOff>123825</xdr:colOff>
                    <xdr:row>61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9" r:id="rId56" name="Check Box 103">
              <controlPr defaultSize="0" autoFill="0" autoLine="0" autoPict="0" altText="">
                <anchor moveWithCells="1">
                  <from>
                    <xdr:col>6</xdr:col>
                    <xdr:colOff>19050</xdr:colOff>
                    <xdr:row>60</xdr:row>
                    <xdr:rowOff>209550</xdr:rowOff>
                  </from>
                  <to>
                    <xdr:col>7</xdr:col>
                    <xdr:colOff>114300</xdr:colOff>
                    <xdr:row>62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0" r:id="rId57" name="Check Box 104">
              <controlPr defaultSize="0" autoFill="0" autoLine="0" autoPict="0" altText="">
                <anchor moveWithCells="1">
                  <from>
                    <xdr:col>6</xdr:col>
                    <xdr:colOff>0</xdr:colOff>
                    <xdr:row>61</xdr:row>
                    <xdr:rowOff>190500</xdr:rowOff>
                  </from>
                  <to>
                    <xdr:col>7</xdr:col>
                    <xdr:colOff>104775</xdr:colOff>
                    <xdr:row>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1" r:id="rId58" name="Check Box 105">
              <controlPr defaultSize="0" autoFill="0" autoLine="0" autoPict="0" altText="">
                <anchor moveWithCells="1">
                  <from>
                    <xdr:col>6</xdr:col>
                    <xdr:colOff>0</xdr:colOff>
                    <xdr:row>62</xdr:row>
                    <xdr:rowOff>219075</xdr:rowOff>
                  </from>
                  <to>
                    <xdr:col>7</xdr:col>
                    <xdr:colOff>104775</xdr:colOff>
                    <xdr:row>64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2" r:id="rId59" name="Check Box 106">
              <controlPr defaultSize="0" autoFill="0" autoLine="0" autoPict="0" altText="">
                <anchor moveWithCells="1">
                  <from>
                    <xdr:col>6</xdr:col>
                    <xdr:colOff>28575</xdr:colOff>
                    <xdr:row>48</xdr:row>
                    <xdr:rowOff>219075</xdr:rowOff>
                  </from>
                  <to>
                    <xdr:col>7</xdr:col>
                    <xdr:colOff>123825</xdr:colOff>
                    <xdr:row>50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3" r:id="rId60" name="Check Box 107">
              <controlPr defaultSize="0" autoFill="0" autoLine="0" autoPict="0" altText="">
                <anchor moveWithCells="1">
                  <from>
                    <xdr:col>6</xdr:col>
                    <xdr:colOff>19050</xdr:colOff>
                    <xdr:row>49</xdr:row>
                    <xdr:rowOff>209550</xdr:rowOff>
                  </from>
                  <to>
                    <xdr:col>7</xdr:col>
                    <xdr:colOff>114300</xdr:colOff>
                    <xdr:row>51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4" r:id="rId61" name="Check Box 108">
              <controlPr defaultSize="0" autoFill="0" autoLine="0" autoPict="0" altText="">
                <anchor moveWithCells="1">
                  <from>
                    <xdr:col>6</xdr:col>
                    <xdr:colOff>19050</xdr:colOff>
                    <xdr:row>50</xdr:row>
                    <xdr:rowOff>219075</xdr:rowOff>
                  </from>
                  <to>
                    <xdr:col>7</xdr:col>
                    <xdr:colOff>114300</xdr:colOff>
                    <xdr:row>52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5" r:id="rId62" name="Check Box 109">
              <controlPr defaultSize="0" autoFill="0" autoLine="0" autoPict="0" altText="">
                <anchor moveWithCells="1">
                  <from>
                    <xdr:col>6</xdr:col>
                    <xdr:colOff>19050</xdr:colOff>
                    <xdr:row>51</xdr:row>
                    <xdr:rowOff>209550</xdr:rowOff>
                  </from>
                  <to>
                    <xdr:col>7</xdr:col>
                    <xdr:colOff>114300</xdr:colOff>
                    <xdr:row>53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6" r:id="rId63" name="Check Box 110">
              <controlPr defaultSize="0" autoFill="0" autoLine="0" autoPict="0" altText="">
                <anchor moveWithCells="1">
                  <from>
                    <xdr:col>6</xdr:col>
                    <xdr:colOff>19050</xdr:colOff>
                    <xdr:row>52</xdr:row>
                    <xdr:rowOff>209550</xdr:rowOff>
                  </from>
                  <to>
                    <xdr:col>7</xdr:col>
                    <xdr:colOff>123825</xdr:colOff>
                    <xdr:row>54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7" r:id="rId64" name="Check Box 111">
              <controlPr defaultSize="0" autoFill="0" autoLine="0" autoPict="0" altText="">
                <anchor moveWithCells="1">
                  <from>
                    <xdr:col>6</xdr:col>
                    <xdr:colOff>0</xdr:colOff>
                    <xdr:row>63</xdr:row>
                    <xdr:rowOff>219075</xdr:rowOff>
                  </from>
                  <to>
                    <xdr:col>7</xdr:col>
                    <xdr:colOff>95250</xdr:colOff>
                    <xdr:row>65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8" r:id="rId65" name="Check Box 112">
              <controlPr defaultSize="0" autoFill="0" autoLine="0" autoPict="0" altText="">
                <anchor moveWithCells="1">
                  <from>
                    <xdr:col>6</xdr:col>
                    <xdr:colOff>19050</xdr:colOff>
                    <xdr:row>64</xdr:row>
                    <xdr:rowOff>219075</xdr:rowOff>
                  </from>
                  <to>
                    <xdr:col>7</xdr:col>
                    <xdr:colOff>114300</xdr:colOff>
                    <xdr:row>66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9" r:id="rId66" name="Check Box 113">
              <controlPr defaultSize="0" autoFill="0" autoLine="0" autoPict="0" altText="">
                <anchor moveWithCells="1">
                  <from>
                    <xdr:col>6</xdr:col>
                    <xdr:colOff>19050</xdr:colOff>
                    <xdr:row>65</xdr:row>
                    <xdr:rowOff>209550</xdr:rowOff>
                  </from>
                  <to>
                    <xdr:col>7</xdr:col>
                    <xdr:colOff>114300</xdr:colOff>
                    <xdr:row>67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10" r:id="rId67" name="Check Box 114">
              <controlPr defaultSize="0" autoFill="0" autoLine="0" autoPict="0" altText="">
                <anchor moveWithCells="1">
                  <from>
                    <xdr:col>6</xdr:col>
                    <xdr:colOff>19050</xdr:colOff>
                    <xdr:row>66</xdr:row>
                    <xdr:rowOff>219075</xdr:rowOff>
                  </from>
                  <to>
                    <xdr:col>7</xdr:col>
                    <xdr:colOff>123825</xdr:colOff>
                    <xdr:row>68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11" r:id="rId68" name="Check Box 115">
              <controlPr defaultSize="0" autoFill="0" autoLine="0" autoPict="0" altText="">
                <anchor moveWithCells="1">
                  <from>
                    <xdr:col>6</xdr:col>
                    <xdr:colOff>28575</xdr:colOff>
                    <xdr:row>67</xdr:row>
                    <xdr:rowOff>209550</xdr:rowOff>
                  </from>
                  <to>
                    <xdr:col>7</xdr:col>
                    <xdr:colOff>123825</xdr:colOff>
                    <xdr:row>69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12" r:id="rId69" name="Check Box 116">
              <controlPr defaultSize="0" autoFill="0" autoLine="0" autoPict="0" altText="">
                <anchor moveWithCells="1">
                  <from>
                    <xdr:col>6</xdr:col>
                    <xdr:colOff>28575</xdr:colOff>
                    <xdr:row>68</xdr:row>
                    <xdr:rowOff>219075</xdr:rowOff>
                  </from>
                  <to>
                    <xdr:col>7</xdr:col>
                    <xdr:colOff>123825</xdr:colOff>
                    <xdr:row>70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13" r:id="rId70" name="Check Box 117">
              <controlPr defaultSize="0" autoFill="0" autoLine="0" autoPict="0" altText="">
                <anchor moveWithCells="1">
                  <from>
                    <xdr:col>6</xdr:col>
                    <xdr:colOff>19050</xdr:colOff>
                    <xdr:row>69</xdr:row>
                    <xdr:rowOff>228600</xdr:rowOff>
                  </from>
                  <to>
                    <xdr:col>7</xdr:col>
                    <xdr:colOff>114300</xdr:colOff>
                    <xdr:row>71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14" r:id="rId71" name="Check Box 118">
              <controlPr defaultSize="0" autoFill="0" autoLine="0" autoPict="0" altText="">
                <anchor moveWithCells="1">
                  <from>
                    <xdr:col>6</xdr:col>
                    <xdr:colOff>28575</xdr:colOff>
                    <xdr:row>70</xdr:row>
                    <xdr:rowOff>219075</xdr:rowOff>
                  </from>
                  <to>
                    <xdr:col>7</xdr:col>
                    <xdr:colOff>123825</xdr:colOff>
                    <xdr:row>72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15" r:id="rId72" name="Check Box 119">
              <controlPr defaultSize="0" autoFill="0" autoLine="0" autoPict="0" altText="">
                <anchor moveWithCells="1">
                  <from>
                    <xdr:col>6</xdr:col>
                    <xdr:colOff>28575</xdr:colOff>
                    <xdr:row>71</xdr:row>
                    <xdr:rowOff>219075</xdr:rowOff>
                  </from>
                  <to>
                    <xdr:col>7</xdr:col>
                    <xdr:colOff>123825</xdr:colOff>
                    <xdr:row>73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16" r:id="rId73" name="Check Box 120">
              <controlPr defaultSize="0" autoFill="0" autoLine="0" autoPict="0" altText="">
                <anchor moveWithCells="1">
                  <from>
                    <xdr:col>6</xdr:col>
                    <xdr:colOff>19050</xdr:colOff>
                    <xdr:row>72</xdr:row>
                    <xdr:rowOff>228600</xdr:rowOff>
                  </from>
                  <to>
                    <xdr:col>7</xdr:col>
                    <xdr:colOff>114300</xdr:colOff>
                    <xdr:row>74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17" r:id="rId74" name="Check Box 121">
              <controlPr defaultSize="0" autoFill="0" autoLine="0" autoPict="0" altText="">
                <anchor moveWithCells="1">
                  <from>
                    <xdr:col>6</xdr:col>
                    <xdr:colOff>28575</xdr:colOff>
                    <xdr:row>73</xdr:row>
                    <xdr:rowOff>228600</xdr:rowOff>
                  </from>
                  <to>
                    <xdr:col>7</xdr:col>
                    <xdr:colOff>123825</xdr:colOff>
                    <xdr:row>75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18" r:id="rId75" name="Check Box 122">
              <controlPr defaultSize="0" autoFill="0" autoLine="0" autoPict="0" altText="">
                <anchor moveWithCells="1">
                  <from>
                    <xdr:col>6</xdr:col>
                    <xdr:colOff>28575</xdr:colOff>
                    <xdr:row>74</xdr:row>
                    <xdr:rowOff>209550</xdr:rowOff>
                  </from>
                  <to>
                    <xdr:col>7</xdr:col>
                    <xdr:colOff>123825</xdr:colOff>
                    <xdr:row>76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19" r:id="rId76" name="Check Box 123">
              <controlPr defaultSize="0" autoFill="0" autoLine="0" autoPict="0" altText="">
                <anchor moveWithCells="1">
                  <from>
                    <xdr:col>6</xdr:col>
                    <xdr:colOff>28575</xdr:colOff>
                    <xdr:row>75</xdr:row>
                    <xdr:rowOff>200025</xdr:rowOff>
                  </from>
                  <to>
                    <xdr:col>7</xdr:col>
                    <xdr:colOff>123825</xdr:colOff>
                    <xdr:row>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0" r:id="rId77" name="Check Box 124">
              <controlPr defaultSize="0" autoFill="0" autoLine="0" autoPict="0" altText="">
                <anchor moveWithCells="1">
                  <from>
                    <xdr:col>6</xdr:col>
                    <xdr:colOff>28575</xdr:colOff>
                    <xdr:row>76</xdr:row>
                    <xdr:rowOff>200025</xdr:rowOff>
                  </from>
                  <to>
                    <xdr:col>7</xdr:col>
                    <xdr:colOff>123825</xdr:colOff>
                    <xdr:row>78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1" r:id="rId78" name="Check Box 125">
              <controlPr defaultSize="0" autoFill="0" autoLine="0" autoPict="0" altText="">
                <anchor moveWithCells="1">
                  <from>
                    <xdr:col>6</xdr:col>
                    <xdr:colOff>19050</xdr:colOff>
                    <xdr:row>77</xdr:row>
                    <xdr:rowOff>209550</xdr:rowOff>
                  </from>
                  <to>
                    <xdr:col>7</xdr:col>
                    <xdr:colOff>114300</xdr:colOff>
                    <xdr:row>79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2" r:id="rId79" name="Check Box 126">
              <controlPr defaultSize="0" autoFill="0" autoLine="0" autoPict="0" altText="">
                <anchor moveWithCells="1">
                  <from>
                    <xdr:col>6</xdr:col>
                    <xdr:colOff>19050</xdr:colOff>
                    <xdr:row>78</xdr:row>
                    <xdr:rowOff>219075</xdr:rowOff>
                  </from>
                  <to>
                    <xdr:col>7</xdr:col>
                    <xdr:colOff>114300</xdr:colOff>
                    <xdr:row>80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3" r:id="rId80" name="Check Box 127">
              <controlPr defaultSize="0" autoFill="0" autoLine="0" autoPict="0" altText="">
                <anchor moveWithCells="1">
                  <from>
                    <xdr:col>6</xdr:col>
                    <xdr:colOff>19050</xdr:colOff>
                    <xdr:row>79</xdr:row>
                    <xdr:rowOff>200025</xdr:rowOff>
                  </from>
                  <to>
                    <xdr:col>7</xdr:col>
                    <xdr:colOff>114300</xdr:colOff>
                    <xdr:row>81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4" r:id="rId81" name="Check Box 128">
              <controlPr defaultSize="0" autoFill="0" autoLine="0" autoPict="0" altText="">
                <anchor moveWithCells="1">
                  <from>
                    <xdr:col>6</xdr:col>
                    <xdr:colOff>19050</xdr:colOff>
                    <xdr:row>80</xdr:row>
                    <xdr:rowOff>190500</xdr:rowOff>
                  </from>
                  <to>
                    <xdr:col>7</xdr:col>
                    <xdr:colOff>114300</xdr:colOff>
                    <xdr:row>82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5" r:id="rId82" name="Check Box 129">
              <controlPr defaultSize="0" autoFill="0" autoLine="0" autoPict="0" altText="">
                <anchor moveWithCells="1">
                  <from>
                    <xdr:col>6</xdr:col>
                    <xdr:colOff>19050</xdr:colOff>
                    <xdr:row>81</xdr:row>
                    <xdr:rowOff>190500</xdr:rowOff>
                  </from>
                  <to>
                    <xdr:col>7</xdr:col>
                    <xdr:colOff>114300</xdr:colOff>
                    <xdr:row>83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6" r:id="rId83" name="Check Box 130">
              <controlPr defaultSize="0" autoFill="0" autoLine="0" autoPict="0" altText="">
                <anchor moveWithCells="1">
                  <from>
                    <xdr:col>6</xdr:col>
                    <xdr:colOff>19050</xdr:colOff>
                    <xdr:row>82</xdr:row>
                    <xdr:rowOff>190500</xdr:rowOff>
                  </from>
                  <to>
                    <xdr:col>7</xdr:col>
                    <xdr:colOff>123825</xdr:colOff>
                    <xdr:row>84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805D58-E2BD-4D34-8B31-3B89EB369550}">
  <sheetPr codeName="Feuil3">
    <tabColor rgb="FFFF0000"/>
  </sheetPr>
  <dimension ref="A1:H12"/>
  <sheetViews>
    <sheetView workbookViewId="0">
      <selection activeCell="E9" sqref="E9"/>
    </sheetView>
  </sheetViews>
  <sheetFormatPr baseColWidth="10" defaultRowHeight="15" x14ac:dyDescent="0.25"/>
  <cols>
    <col min="2" max="2" width="1.5703125" customWidth="1"/>
    <col min="3" max="3" width="31" bestFit="1" customWidth="1"/>
    <col min="4" max="4" width="1.5703125" customWidth="1"/>
    <col min="6" max="6" width="1.5703125" customWidth="1"/>
    <col min="8" max="8" width="13" bestFit="1" customWidth="1"/>
  </cols>
  <sheetData>
    <row r="1" spans="1:8" x14ac:dyDescent="0.25">
      <c r="A1" t="s">
        <v>31</v>
      </c>
      <c r="C1" t="s">
        <v>21</v>
      </c>
      <c r="E1" t="s">
        <v>42</v>
      </c>
      <c r="G1" t="s">
        <v>44</v>
      </c>
      <c r="H1" t="s">
        <v>45</v>
      </c>
    </row>
    <row r="2" spans="1:8" x14ac:dyDescent="0.25">
      <c r="A2" t="s">
        <v>33</v>
      </c>
      <c r="C2" t="s">
        <v>37</v>
      </c>
      <c r="E2" s="14" t="s">
        <v>43</v>
      </c>
      <c r="G2" t="s">
        <v>16</v>
      </c>
      <c r="H2" s="20">
        <v>2</v>
      </c>
    </row>
    <row r="3" spans="1:8" x14ac:dyDescent="0.25">
      <c r="A3" t="s">
        <v>32</v>
      </c>
      <c r="C3" t="s">
        <v>24</v>
      </c>
      <c r="E3" s="14" t="s">
        <v>25</v>
      </c>
      <c r="G3" t="s">
        <v>15</v>
      </c>
      <c r="H3" s="20"/>
    </row>
    <row r="4" spans="1:8" x14ac:dyDescent="0.25">
      <c r="C4" t="s">
        <v>28</v>
      </c>
    </row>
    <row r="5" spans="1:8" x14ac:dyDescent="0.25">
      <c r="C5" t="s">
        <v>38</v>
      </c>
    </row>
    <row r="6" spans="1:8" x14ac:dyDescent="0.25">
      <c r="C6" t="s">
        <v>40</v>
      </c>
    </row>
    <row r="7" spans="1:8" x14ac:dyDescent="0.25">
      <c r="C7" t="s">
        <v>27</v>
      </c>
    </row>
    <row r="8" spans="1:8" x14ac:dyDescent="0.25">
      <c r="C8" t="s">
        <v>29</v>
      </c>
    </row>
    <row r="9" spans="1:8" x14ac:dyDescent="0.25">
      <c r="C9" t="s">
        <v>26</v>
      </c>
    </row>
    <row r="10" spans="1:8" x14ac:dyDescent="0.25">
      <c r="C10" t="s">
        <v>41</v>
      </c>
    </row>
    <row r="11" spans="1:8" x14ac:dyDescent="0.25">
      <c r="C11" t="s">
        <v>39</v>
      </c>
    </row>
    <row r="12" spans="1:8" x14ac:dyDescent="0.25">
      <c r="C12" t="s">
        <v>30</v>
      </c>
    </row>
  </sheetData>
  <sheetProtection selectLockedCells="1"/>
  <sortState xmlns:xlrd2="http://schemas.microsoft.com/office/spreadsheetml/2017/richdata2" ref="C2:C12">
    <sortCondition ref="C12"/>
  </sortState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ACCUEIL</vt:lpstr>
      <vt:lpstr>INSCRIPTIONS</vt:lpstr>
      <vt:lpstr>GALETTE DES ROIS</vt:lpstr>
      <vt:lpstr>FEDERAL 1</vt:lpstr>
      <vt:lpstr>BASE DE DONNEES</vt:lpstr>
      <vt:lpstr>ListeCIVILITE</vt:lpstr>
      <vt:lpstr>ListePAIEMENT</vt:lpstr>
      <vt:lpstr>ListeREPONSE</vt:lpstr>
      <vt:lpstr>ListeVILLE</vt:lpstr>
      <vt:lpstr>NumeroLigne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CLUB BOULISTE</dc:creator>
  <cp:lastModifiedBy>CLUB BOULISTE</cp:lastModifiedBy>
  <dcterms:created xsi:type="dcterms:W3CDTF">2023-01-23T19:41:47Z</dcterms:created>
  <dcterms:modified xsi:type="dcterms:W3CDTF">2023-01-30T20:52:15Z</dcterms:modified>
</cp:coreProperties>
</file>