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3.xml" ContentType="application/vnd.openxmlformats-officedocument.drawing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59" codeName="{3D1A710C-6663-3D7B-7F91-EC182F24A4B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renar\OneDrive\Bureau\"/>
    </mc:Choice>
  </mc:AlternateContent>
  <xr:revisionPtr revIDLastSave="0" documentId="13_ncr:1_{B8481F8B-A505-442D-9F4C-F287D924EF43}" xr6:coauthVersionLast="36" xr6:coauthVersionMax="36" xr10:uidLastSave="{00000000-0000-0000-0000-000000000000}"/>
  <bookViews>
    <workbookView xWindow="0" yWindow="0" windowWidth="23040" windowHeight="6180" tabRatio="728" activeTab="4" xr2:uid="{00000000-000D-0000-FFFF-FFFF00000000}"/>
  </bookViews>
  <sheets>
    <sheet name="solo" sheetId="2" r:id="rId1"/>
    <sheet name="double" sheetId="12" r:id="rId2"/>
    <sheet name="Paramétrage" sheetId="5" r:id="rId3"/>
    <sheet name="bareme" sheetId="11" r:id="rId4"/>
    <sheet name="mono az" sheetId="15" r:id="rId5"/>
    <sheet name="duo tp az" sheetId="17" r:id="rId6"/>
    <sheet name="duo clt az" sheetId="16" r:id="rId7"/>
  </sheets>
  <functionGroups builtInGroupCount="19"/>
  <externalReferences>
    <externalReference r:id="rId8"/>
    <externalReference r:id="rId9"/>
  </externalReferences>
  <definedNames>
    <definedName name="_xlnm._FilterDatabase" localSheetId="3" hidden="1">bareme!$F$57:$W$58</definedName>
    <definedName name="_xlnm._FilterDatabase" localSheetId="1" hidden="1">double!$A$5:$AU$10</definedName>
    <definedName name="_xlnm._FilterDatabase" localSheetId="6" hidden="1">'duo clt az'!$A$2:$AC$2</definedName>
    <definedName name="_xlnm._FilterDatabase" localSheetId="5">'duo tp az'!$D$2:$AC$2</definedName>
    <definedName name="_xlnm._FilterDatabase" localSheetId="4" hidden="1">'mono az'!$C$1:$Z$53</definedName>
    <definedName name="BRUTMD" localSheetId="1">#REF!</definedName>
    <definedName name="BRUTMD">#REF!</definedName>
    <definedName name="brutmd1">#REF!</definedName>
    <definedName name="data">#REF!</definedName>
    <definedName name="QUALIFLASH">[1]Monitoring!#REF!</definedName>
    <definedName name="tmono">[2]!Tableau1[#All]</definedName>
    <definedName name="Z_0B67385B_ED6B_4181_9F6D_BF0EEA628C4B_.wvu.FilterData" localSheetId="1" hidden="1">double!$Z$5:$AA$105</definedName>
    <definedName name="Z_299A0CDC_BE3A_420B_94DC_C5E33AA29D69_.wvu.FilterData" localSheetId="1" hidden="1">double!$Z$5:$AA$105</definedName>
    <definedName name="Z_2CB97857_82DB_4A9B_A9CA_FF9DF0CACD52_.wvu.FilterData" localSheetId="1" hidden="1">double!$Z$5:$AA$105</definedName>
    <definedName name="Z_2D5DFE0D_6362_423E_B6CF_68A7C2A74FD8_.wvu.FilterData" localSheetId="1" hidden="1">double!$Z$5:$AA$105</definedName>
    <definedName name="Z_2E484C62_B153_4C8B_9B42_348BCD2201CC_.wvu.FilterData" localSheetId="1" hidden="1">double!$Z$5:$AA$105</definedName>
    <definedName name="Z_38EDA337_4F0C_4585_80F2_22DCC59995D2_.wvu.Cols" localSheetId="1" hidden="1">double!$Z:$AB</definedName>
    <definedName name="Z_38EDA337_4F0C_4585_80F2_22DCC59995D2_.wvu.FilterData" localSheetId="1" hidden="1">double!$Z$5:$AA$105</definedName>
    <definedName name="Z_38EDA337_4F0C_4585_80F2_22DCC59995D2_.wvu.Rows" localSheetId="1" hidden="1">double!$1:$3</definedName>
    <definedName name="Z_38EDA337_4F0C_4585_80F2_22DCC59995D2_.wvu.Rows" localSheetId="0" hidden="1">solo!$1:$3</definedName>
    <definedName name="Z_4ABD1F2A_B306_4014_A329_60A810783A1D_.wvu.FilterData" localSheetId="1" hidden="1">double!$Z$5:$AA$105</definedName>
    <definedName name="Z_4ABD1F2A_B306_4014_A329_60A810783A1D_.wvu.Rows" localSheetId="1" hidden="1">double!$1:$3</definedName>
    <definedName name="Z_4ABD1F2A_B306_4014_A329_60A810783A1D_.wvu.Rows" localSheetId="0" hidden="1">solo!$1:$3</definedName>
    <definedName name="Z_AE89DD6D_0270_465D_B293_0890CC553044_.wvu.FilterData" localSheetId="1" hidden="1">double!$Z$5:$AA$105</definedName>
    <definedName name="Z_B2C3B7E2_F3E6_4E96_BFF4_8567BD52BF01_.wvu.FilterData" localSheetId="1" hidden="1">double!$Z$5:$AA$105</definedName>
    <definedName name="Z_C661EF09_AC09_4210_9E95_62163A9C1DBD_.wvu.FilterData" localSheetId="1" hidden="1">double!$Z$5:$AA$105</definedName>
    <definedName name="Z_E7430EBD_6407_4B01_BFAE_E5D33677330F_.wvu.Cols" localSheetId="1" hidden="1">double!$Z:$AB</definedName>
    <definedName name="Z_E7430EBD_6407_4B01_BFAE_E5D33677330F_.wvu.FilterData" localSheetId="1" hidden="1">double!$Z$5:$AA$105</definedName>
    <definedName name="Z_E7430EBD_6407_4B01_BFAE_E5D33677330F_.wvu.Rows" localSheetId="1" hidden="1">double!$1:$3</definedName>
    <definedName name="Z_E7430EBD_6407_4B01_BFAE_E5D33677330F_.wvu.Rows" localSheetId="0" hidden="1">solo!$1:$3</definedName>
  </definedNames>
  <calcPr calcId="191029"/>
  <customWorkbookViews>
    <customWorkbookView name="Jonathan Renard - Affichage personnalisé" guid="{E7430EBD-6407-4B01-BFAE-E5D33677330F}" mergeInterval="0" personalView="1" maximized="1" xWindow="-8" yWindow="-8" windowWidth="1936" windowHeight="1056" activeSheetId="5"/>
    <customWorkbookView name="Michele Frances - Affichage personnalisé" guid="{38EDA337-4F0C-4585-80F2-22DCC59995D2}" mergeInterval="0" personalView="1" maximized="1" xWindow="-8" yWindow="-8" windowWidth="1696" windowHeight="1026" activeSheetId="3"/>
    <customWorkbookView name="Stephane Gelis - Affichage personnalisé" guid="{4ABD1F2A-B306-4014-A329-60A810783A1D}" mergeInterval="0" personalView="1" maximized="1" xWindow="-8" yWindow="-8" windowWidth="1936" windowHeight="1056" activeSheetId="3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1" i="11" l="1"/>
  <c r="Y60" i="11"/>
  <c r="X1" i="11"/>
  <c r="X60" i="11"/>
  <c r="W1" i="11"/>
  <c r="W60" i="11"/>
  <c r="V1" i="11"/>
  <c r="V60" i="11"/>
  <c r="U1" i="11"/>
  <c r="U60" i="11"/>
  <c r="T1" i="11"/>
  <c r="T60" i="11"/>
  <c r="S1" i="11"/>
  <c r="S60" i="11"/>
  <c r="R1" i="11"/>
  <c r="R60" i="11"/>
  <c r="Q1" i="11"/>
  <c r="Q60" i="11"/>
  <c r="P1" i="11"/>
  <c r="P60" i="11"/>
  <c r="AC16" i="16"/>
  <c r="AC11" i="16"/>
  <c r="AC8" i="16"/>
  <c r="AC16" i="17"/>
  <c r="AC11" i="17"/>
  <c r="AC8" i="17"/>
  <c r="AC8" i="15"/>
  <c r="AC11" i="15"/>
  <c r="AC16" i="15"/>
  <c r="E9" i="11"/>
  <c r="F9" i="11" s="1"/>
  <c r="E10" i="11"/>
  <c r="F10" i="11" s="1"/>
  <c r="E11" i="11"/>
  <c r="F11" i="11" s="1"/>
  <c r="E12" i="11"/>
  <c r="F12" i="11" s="1"/>
  <c r="J63" i="15" l="1"/>
  <c r="K63" i="15"/>
  <c r="I63" i="15"/>
  <c r="G63" i="15"/>
  <c r="C52" i="16"/>
  <c r="C51" i="16"/>
  <c r="C50" i="16"/>
  <c r="C49" i="16"/>
  <c r="C48" i="16"/>
  <c r="C47" i="16"/>
  <c r="C46" i="16"/>
  <c r="C45" i="16"/>
  <c r="C44" i="16"/>
  <c r="C43" i="16"/>
  <c r="C42" i="16"/>
  <c r="C41" i="16"/>
  <c r="C40" i="16"/>
  <c r="C39" i="16"/>
  <c r="C38" i="16"/>
  <c r="C37" i="16"/>
  <c r="C36" i="16"/>
  <c r="C35" i="16"/>
  <c r="C34" i="16"/>
  <c r="C33" i="16"/>
  <c r="C32" i="16"/>
  <c r="C31" i="16"/>
  <c r="C30" i="16"/>
  <c r="C29" i="16"/>
  <c r="C28" i="16"/>
  <c r="C27" i="16"/>
  <c r="C26" i="16"/>
  <c r="C25" i="16"/>
  <c r="C24" i="16"/>
  <c r="C23" i="16"/>
  <c r="C22" i="16"/>
  <c r="C21" i="16"/>
  <c r="C20" i="16"/>
  <c r="C19" i="16"/>
  <c r="C18" i="16"/>
  <c r="C17" i="16"/>
  <c r="C16" i="16"/>
  <c r="C15" i="16"/>
  <c r="C14" i="16"/>
  <c r="C13" i="16"/>
  <c r="C12" i="16"/>
  <c r="C11" i="16"/>
  <c r="C10" i="16"/>
  <c r="C9" i="16"/>
  <c r="C8" i="16"/>
  <c r="C7" i="16"/>
  <c r="C6" i="16"/>
  <c r="C5" i="16"/>
  <c r="C4" i="16"/>
  <c r="C3" i="16"/>
  <c r="C36" i="17"/>
  <c r="C41" i="17"/>
  <c r="C40" i="17"/>
  <c r="C28" i="17"/>
  <c r="C9" i="17"/>
  <c r="C27" i="17"/>
  <c r="C15" i="17"/>
  <c r="C14" i="17"/>
  <c r="C20" i="17"/>
  <c r="C26" i="17"/>
  <c r="C8" i="17"/>
  <c r="C37" i="17"/>
  <c r="C44" i="17"/>
  <c r="C34" i="17"/>
  <c r="C45" i="17"/>
  <c r="C51" i="17"/>
  <c r="C25" i="17"/>
  <c r="C33" i="17"/>
  <c r="C32" i="17"/>
  <c r="C11" i="17"/>
  <c r="C39" i="17"/>
  <c r="C46" i="17"/>
  <c r="C31" i="17"/>
  <c r="C50" i="17"/>
  <c r="C48" i="17"/>
  <c r="C43" i="17"/>
  <c r="C7" i="17"/>
  <c r="C6" i="17"/>
  <c r="C30" i="17"/>
  <c r="C49" i="17"/>
  <c r="C5" i="17"/>
  <c r="C24" i="17"/>
  <c r="C19" i="17"/>
  <c r="C10" i="17"/>
  <c r="C23" i="17"/>
  <c r="C29" i="17"/>
  <c r="C13" i="17"/>
  <c r="C4" i="17"/>
  <c r="C42" i="17"/>
  <c r="C12" i="17"/>
  <c r="C17" i="17"/>
  <c r="C38" i="17"/>
  <c r="C21" i="17"/>
  <c r="C22" i="17"/>
  <c r="C18" i="17"/>
  <c r="C3" i="17"/>
  <c r="C16" i="17"/>
  <c r="C52" i="17"/>
  <c r="C47" i="17"/>
  <c r="C34" i="15"/>
  <c r="C5" i="15"/>
  <c r="C30" i="15"/>
  <c r="C47" i="15"/>
  <c r="C41" i="15"/>
  <c r="C35" i="15"/>
  <c r="C16" i="15"/>
  <c r="C19" i="15"/>
  <c r="C23" i="15"/>
  <c r="C4" i="15"/>
  <c r="C32" i="15"/>
  <c r="C33" i="15"/>
  <c r="C46" i="15"/>
  <c r="C38" i="15"/>
  <c r="C18" i="15"/>
  <c r="C17" i="15"/>
  <c r="C3" i="15"/>
  <c r="C51" i="15"/>
  <c r="C48" i="15"/>
  <c r="C15" i="15"/>
  <c r="C25" i="15"/>
  <c r="C10" i="15"/>
  <c r="C21" i="15"/>
  <c r="C14" i="15"/>
  <c r="C9" i="15"/>
  <c r="C29" i="15"/>
  <c r="C13" i="15"/>
  <c r="C50" i="15"/>
  <c r="C28" i="15"/>
  <c r="C8" i="15"/>
  <c r="C31" i="15"/>
  <c r="C20" i="15"/>
  <c r="C12" i="15"/>
  <c r="C37" i="15"/>
  <c r="C36" i="15"/>
  <c r="C49" i="15"/>
  <c r="C45" i="15"/>
  <c r="C52" i="15"/>
  <c r="C27" i="15"/>
  <c r="C22" i="15"/>
  <c r="C44" i="15"/>
  <c r="C39" i="15"/>
  <c r="C43" i="15"/>
  <c r="C24" i="15"/>
  <c r="C7" i="15"/>
  <c r="C26" i="15"/>
  <c r="C40" i="15"/>
  <c r="C11" i="15"/>
  <c r="C6" i="15"/>
  <c r="C42" i="15"/>
  <c r="R53" i="15"/>
  <c r="Q53" i="15"/>
  <c r="P53" i="15"/>
  <c r="O53" i="15"/>
  <c r="N53" i="15"/>
  <c r="M53" i="15"/>
  <c r="L53" i="15"/>
  <c r="K53" i="15"/>
  <c r="J53" i="15"/>
  <c r="I53" i="15"/>
  <c r="R36" i="17" l="1"/>
  <c r="Q36" i="17"/>
  <c r="P36" i="17"/>
  <c r="O36" i="17"/>
  <c r="N36" i="17"/>
  <c r="M36" i="17"/>
  <c r="L36" i="17"/>
  <c r="K36" i="17"/>
  <c r="J36" i="17"/>
  <c r="R40" i="17"/>
  <c r="Q40" i="17"/>
  <c r="P40" i="17"/>
  <c r="O40" i="17"/>
  <c r="N40" i="17"/>
  <c r="M40" i="17"/>
  <c r="L40" i="17"/>
  <c r="K40" i="17"/>
  <c r="J40" i="17"/>
  <c r="R28" i="17"/>
  <c r="Q28" i="17"/>
  <c r="P28" i="17"/>
  <c r="O28" i="17"/>
  <c r="N28" i="17"/>
  <c r="M28" i="17"/>
  <c r="L28" i="17"/>
  <c r="K28" i="17"/>
  <c r="J28" i="17"/>
  <c r="R9" i="17"/>
  <c r="Q9" i="17"/>
  <c r="P9" i="17"/>
  <c r="O9" i="17"/>
  <c r="N9" i="17"/>
  <c r="M9" i="17"/>
  <c r="L9" i="17"/>
  <c r="K9" i="17"/>
  <c r="J9" i="17"/>
  <c r="R27" i="17"/>
  <c r="Q27" i="17"/>
  <c r="P27" i="17"/>
  <c r="O27" i="17"/>
  <c r="N27" i="17"/>
  <c r="M27" i="17"/>
  <c r="L27" i="17"/>
  <c r="K27" i="17"/>
  <c r="J27" i="17"/>
  <c r="R15" i="17"/>
  <c r="Q15" i="17"/>
  <c r="P15" i="17"/>
  <c r="O15" i="17"/>
  <c r="N15" i="17"/>
  <c r="M15" i="17"/>
  <c r="L15" i="17"/>
  <c r="K15" i="17"/>
  <c r="J15" i="17"/>
  <c r="R14" i="17"/>
  <c r="Q14" i="17"/>
  <c r="P14" i="17"/>
  <c r="O14" i="17"/>
  <c r="N14" i="17"/>
  <c r="M14" i="17"/>
  <c r="L14" i="17"/>
  <c r="K14" i="17"/>
  <c r="J14" i="17"/>
  <c r="R20" i="17"/>
  <c r="Q20" i="17"/>
  <c r="P20" i="17"/>
  <c r="O20" i="17"/>
  <c r="N20" i="17"/>
  <c r="M20" i="17"/>
  <c r="L20" i="17"/>
  <c r="K20" i="17"/>
  <c r="J20" i="17"/>
  <c r="R26" i="17"/>
  <c r="Q26" i="17"/>
  <c r="P26" i="17"/>
  <c r="O26" i="17"/>
  <c r="N26" i="17"/>
  <c r="M26" i="17"/>
  <c r="L26" i="17"/>
  <c r="K26" i="17"/>
  <c r="J26" i="17"/>
  <c r="R8" i="17"/>
  <c r="Q8" i="17"/>
  <c r="P8" i="17"/>
  <c r="O8" i="17"/>
  <c r="N8" i="17"/>
  <c r="M8" i="17"/>
  <c r="L8" i="17"/>
  <c r="K8" i="17"/>
  <c r="J8" i="17"/>
  <c r="R37" i="17"/>
  <c r="Q37" i="17"/>
  <c r="P37" i="17"/>
  <c r="O37" i="17"/>
  <c r="N37" i="17"/>
  <c r="M37" i="17"/>
  <c r="L37" i="17"/>
  <c r="K37" i="17"/>
  <c r="J37" i="17"/>
  <c r="R44" i="17"/>
  <c r="Q44" i="17"/>
  <c r="P44" i="17"/>
  <c r="O44" i="17"/>
  <c r="N44" i="17"/>
  <c r="M44" i="17"/>
  <c r="L44" i="17"/>
  <c r="K44" i="17"/>
  <c r="J44" i="17"/>
  <c r="R45" i="17"/>
  <c r="Q45" i="17"/>
  <c r="P45" i="17"/>
  <c r="O45" i="17"/>
  <c r="N45" i="17"/>
  <c r="M45" i="17"/>
  <c r="L45" i="17"/>
  <c r="K45" i="17"/>
  <c r="J45" i="17"/>
  <c r="R51" i="17"/>
  <c r="Q51" i="17"/>
  <c r="P51" i="17"/>
  <c r="O51" i="17"/>
  <c r="N51" i="17"/>
  <c r="M51" i="17"/>
  <c r="L51" i="17"/>
  <c r="K51" i="17"/>
  <c r="J51" i="17"/>
  <c r="R25" i="17"/>
  <c r="Q25" i="17"/>
  <c r="P25" i="17"/>
  <c r="O25" i="17"/>
  <c r="N25" i="17"/>
  <c r="M25" i="17"/>
  <c r="L25" i="17"/>
  <c r="K25" i="17"/>
  <c r="J25" i="17"/>
  <c r="R33" i="17"/>
  <c r="Q33" i="17"/>
  <c r="P33" i="17"/>
  <c r="O33" i="17"/>
  <c r="N33" i="17"/>
  <c r="M33" i="17"/>
  <c r="L33" i="17"/>
  <c r="K33" i="17"/>
  <c r="J33" i="17"/>
  <c r="R32" i="17"/>
  <c r="Q32" i="17"/>
  <c r="P32" i="17"/>
  <c r="O32" i="17"/>
  <c r="N32" i="17"/>
  <c r="M32" i="17"/>
  <c r="L32" i="17"/>
  <c r="K32" i="17"/>
  <c r="J32" i="17"/>
  <c r="R11" i="17"/>
  <c r="Q11" i="17"/>
  <c r="P11" i="17"/>
  <c r="O11" i="17"/>
  <c r="N11" i="17"/>
  <c r="M11" i="17"/>
  <c r="L11" i="17"/>
  <c r="K11" i="17"/>
  <c r="J11" i="17"/>
  <c r="R39" i="17"/>
  <c r="Q39" i="17"/>
  <c r="P39" i="17"/>
  <c r="O39" i="17"/>
  <c r="N39" i="17"/>
  <c r="M39" i="17"/>
  <c r="L39" i="17"/>
  <c r="K39" i="17"/>
  <c r="J39" i="17"/>
  <c r="R46" i="17"/>
  <c r="Q46" i="17"/>
  <c r="P46" i="17"/>
  <c r="O46" i="17"/>
  <c r="N46" i="17"/>
  <c r="M46" i="17"/>
  <c r="L46" i="17"/>
  <c r="K46" i="17"/>
  <c r="J46" i="17"/>
  <c r="R31" i="17"/>
  <c r="Q31" i="17"/>
  <c r="P31" i="17"/>
  <c r="O31" i="17"/>
  <c r="N31" i="17"/>
  <c r="M31" i="17"/>
  <c r="L31" i="17"/>
  <c r="K31" i="17"/>
  <c r="J31" i="17"/>
  <c r="R50" i="17"/>
  <c r="Q50" i="17"/>
  <c r="P50" i="17"/>
  <c r="O50" i="17"/>
  <c r="N50" i="17"/>
  <c r="M50" i="17"/>
  <c r="L50" i="17"/>
  <c r="K50" i="17"/>
  <c r="J50" i="17"/>
  <c r="R48" i="17"/>
  <c r="Q48" i="17"/>
  <c r="P48" i="17"/>
  <c r="O48" i="17"/>
  <c r="N48" i="17"/>
  <c r="M48" i="17"/>
  <c r="L48" i="17"/>
  <c r="K48" i="17"/>
  <c r="J48" i="17"/>
  <c r="R43" i="17"/>
  <c r="Q43" i="17"/>
  <c r="P43" i="17"/>
  <c r="O43" i="17"/>
  <c r="N43" i="17"/>
  <c r="M43" i="17"/>
  <c r="L43" i="17"/>
  <c r="K43" i="17"/>
  <c r="J43" i="17"/>
  <c r="R7" i="17"/>
  <c r="Q7" i="17"/>
  <c r="P7" i="17"/>
  <c r="O7" i="17"/>
  <c r="N7" i="17"/>
  <c r="M7" i="17"/>
  <c r="L7" i="17"/>
  <c r="K7" i="17"/>
  <c r="J7" i="17"/>
  <c r="R6" i="17"/>
  <c r="Q6" i="17"/>
  <c r="P6" i="17"/>
  <c r="O6" i="17"/>
  <c r="N6" i="17"/>
  <c r="M6" i="17"/>
  <c r="L6" i="17"/>
  <c r="K6" i="17"/>
  <c r="J6" i="17"/>
  <c r="R30" i="17"/>
  <c r="Q30" i="17"/>
  <c r="P30" i="17"/>
  <c r="O30" i="17"/>
  <c r="N30" i="17"/>
  <c r="M30" i="17"/>
  <c r="L30" i="17"/>
  <c r="K30" i="17"/>
  <c r="J30" i="17"/>
  <c r="R24" i="17"/>
  <c r="Q24" i="17"/>
  <c r="P24" i="17"/>
  <c r="O24" i="17"/>
  <c r="N24" i="17"/>
  <c r="M24" i="17"/>
  <c r="L24" i="17"/>
  <c r="K24" i="17"/>
  <c r="J24" i="17"/>
  <c r="R19" i="17"/>
  <c r="Q19" i="17"/>
  <c r="P19" i="17"/>
  <c r="O19" i="17"/>
  <c r="N19" i="17"/>
  <c r="M19" i="17"/>
  <c r="L19" i="17"/>
  <c r="K19" i="17"/>
  <c r="J19" i="17"/>
  <c r="R10" i="17"/>
  <c r="Q10" i="17"/>
  <c r="P10" i="17"/>
  <c r="O10" i="17"/>
  <c r="N10" i="17"/>
  <c r="M10" i="17"/>
  <c r="L10" i="17"/>
  <c r="K10" i="17"/>
  <c r="J10" i="17"/>
  <c r="R29" i="17"/>
  <c r="Q29" i="17"/>
  <c r="P29" i="17"/>
  <c r="O29" i="17"/>
  <c r="N29" i="17"/>
  <c r="M29" i="17"/>
  <c r="L29" i="17"/>
  <c r="K29" i="17"/>
  <c r="J29" i="17"/>
  <c r="R13" i="17"/>
  <c r="Q13" i="17"/>
  <c r="P13" i="17"/>
  <c r="O13" i="17"/>
  <c r="N13" i="17"/>
  <c r="M13" i="17"/>
  <c r="L13" i="17"/>
  <c r="K13" i="17"/>
  <c r="J13" i="17"/>
  <c r="R12" i="17"/>
  <c r="Q12" i="17"/>
  <c r="P12" i="17"/>
  <c r="O12" i="17"/>
  <c r="N12" i="17"/>
  <c r="M12" i="17"/>
  <c r="L12" i="17"/>
  <c r="K12" i="17"/>
  <c r="J12" i="17"/>
  <c r="R17" i="17"/>
  <c r="Q17" i="17"/>
  <c r="P17" i="17"/>
  <c r="O17" i="17"/>
  <c r="N17" i="17"/>
  <c r="M17" i="17"/>
  <c r="L17" i="17"/>
  <c r="K17" i="17"/>
  <c r="J17" i="17"/>
  <c r="R38" i="17"/>
  <c r="Q38" i="17"/>
  <c r="P38" i="17"/>
  <c r="O38" i="17"/>
  <c r="N38" i="17"/>
  <c r="M38" i="17"/>
  <c r="L38" i="17"/>
  <c r="K38" i="17"/>
  <c r="J38" i="17"/>
  <c r="R21" i="17"/>
  <c r="Q21" i="17"/>
  <c r="P21" i="17"/>
  <c r="O21" i="17"/>
  <c r="N21" i="17"/>
  <c r="M21" i="17"/>
  <c r="L21" i="17"/>
  <c r="K21" i="17"/>
  <c r="J21" i="17"/>
  <c r="R3" i="17"/>
  <c r="Q3" i="17"/>
  <c r="P3" i="17"/>
  <c r="O3" i="17"/>
  <c r="N3" i="17"/>
  <c r="M3" i="17"/>
  <c r="L3" i="17"/>
  <c r="K3" i="17"/>
  <c r="J3" i="17"/>
  <c r="R16" i="17"/>
  <c r="Q16" i="17"/>
  <c r="P16" i="17"/>
  <c r="O16" i="17"/>
  <c r="N16" i="17"/>
  <c r="M16" i="17"/>
  <c r="L16" i="17"/>
  <c r="K16" i="17"/>
  <c r="J16" i="17"/>
  <c r="R52" i="17"/>
  <c r="Q52" i="17"/>
  <c r="P52" i="17"/>
  <c r="O52" i="17"/>
  <c r="N52" i="17"/>
  <c r="M52" i="17"/>
  <c r="L52" i="17"/>
  <c r="K52" i="17"/>
  <c r="J52" i="17"/>
  <c r="R35" i="17"/>
  <c r="Q35" i="17"/>
  <c r="P35" i="17"/>
  <c r="O35" i="17"/>
  <c r="N35" i="17"/>
  <c r="M35" i="17"/>
  <c r="L35" i="17"/>
  <c r="K35" i="17"/>
  <c r="J35" i="17"/>
  <c r="R41" i="17"/>
  <c r="Q41" i="17"/>
  <c r="P41" i="17"/>
  <c r="O41" i="17"/>
  <c r="N41" i="17"/>
  <c r="M41" i="17"/>
  <c r="L41" i="17"/>
  <c r="K41" i="17"/>
  <c r="J41" i="17"/>
  <c r="R49" i="17"/>
  <c r="Q49" i="17"/>
  <c r="P49" i="17"/>
  <c r="O49" i="17"/>
  <c r="N49" i="17"/>
  <c r="M49" i="17"/>
  <c r="L49" i="17"/>
  <c r="K49" i="17"/>
  <c r="J49" i="17"/>
  <c r="R34" i="17"/>
  <c r="Q34" i="17"/>
  <c r="P34" i="17"/>
  <c r="O34" i="17"/>
  <c r="N34" i="17"/>
  <c r="M34" i="17"/>
  <c r="L34" i="17"/>
  <c r="K34" i="17"/>
  <c r="J34" i="17"/>
  <c r="R42" i="17"/>
  <c r="Q42" i="17"/>
  <c r="P42" i="17"/>
  <c r="O42" i="17"/>
  <c r="N42" i="17"/>
  <c r="M42" i="17"/>
  <c r="L42" i="17"/>
  <c r="K42" i="17"/>
  <c r="J42" i="17"/>
  <c r="R47" i="17"/>
  <c r="Q47" i="17"/>
  <c r="P47" i="17"/>
  <c r="O47" i="17"/>
  <c r="N47" i="17"/>
  <c r="M47" i="17"/>
  <c r="L47" i="17"/>
  <c r="K47" i="17"/>
  <c r="J47" i="17"/>
  <c r="R4" i="17"/>
  <c r="Q4" i="17"/>
  <c r="P4" i="17"/>
  <c r="O4" i="17"/>
  <c r="N4" i="17"/>
  <c r="M4" i="17"/>
  <c r="L4" i="17"/>
  <c r="K4" i="17"/>
  <c r="J4" i="17"/>
  <c r="R22" i="17"/>
  <c r="Q22" i="17"/>
  <c r="P22" i="17"/>
  <c r="O22" i="17"/>
  <c r="N22" i="17"/>
  <c r="M22" i="17"/>
  <c r="L22" i="17"/>
  <c r="K22" i="17"/>
  <c r="J22" i="17"/>
  <c r="R23" i="17"/>
  <c r="Q23" i="17"/>
  <c r="P23" i="17"/>
  <c r="O23" i="17"/>
  <c r="N23" i="17"/>
  <c r="M23" i="17"/>
  <c r="L23" i="17"/>
  <c r="K23" i="17"/>
  <c r="J23" i="17"/>
  <c r="R5" i="17"/>
  <c r="Q5" i="17"/>
  <c r="P5" i="17"/>
  <c r="O5" i="17"/>
  <c r="N5" i="17"/>
  <c r="M5" i="17"/>
  <c r="L5" i="17"/>
  <c r="K5" i="17"/>
  <c r="J5" i="17"/>
  <c r="R18" i="17"/>
  <c r="Q18" i="17"/>
  <c r="P18" i="17"/>
  <c r="O18" i="17"/>
  <c r="N18" i="17"/>
  <c r="M18" i="17"/>
  <c r="L18" i="17"/>
  <c r="K18" i="17"/>
  <c r="J18" i="17"/>
  <c r="V6" i="17" l="1"/>
  <c r="W6" i="17" s="1"/>
  <c r="V14" i="17"/>
  <c r="W14" i="17" s="1"/>
  <c r="V22" i="17"/>
  <c r="W22" i="17" s="1"/>
  <c r="V30" i="17"/>
  <c r="W30" i="17" s="1"/>
  <c r="V8" i="17"/>
  <c r="W8" i="17" s="1"/>
  <c r="V38" i="17"/>
  <c r="W38" i="17" s="1"/>
  <c r="V48" i="17"/>
  <c r="W48" i="17" s="1"/>
  <c r="V15" i="17"/>
  <c r="W15" i="17" s="1"/>
  <c r="V16" i="17"/>
  <c r="W16" i="17" s="1"/>
  <c r="V24" i="17"/>
  <c r="W24" i="17" s="1"/>
  <c r="V10" i="17"/>
  <c r="W10" i="17" s="1"/>
  <c r="V18" i="17"/>
  <c r="W18" i="17" s="1"/>
  <c r="V34" i="17"/>
  <c r="W34" i="17" s="1"/>
  <c r="V50" i="17"/>
  <c r="W50" i="17" s="1"/>
  <c r="V5" i="17"/>
  <c r="W5" i="17" s="1"/>
  <c r="V13" i="17"/>
  <c r="W13" i="17" s="1"/>
  <c r="V45" i="17"/>
  <c r="W45" i="17" s="1"/>
  <c r="X5" i="17"/>
  <c r="Y5" i="17" s="1"/>
  <c r="X3" i="17"/>
  <c r="Y3" i="17" s="1"/>
  <c r="X11" i="17"/>
  <c r="Y11" i="17" s="1"/>
  <c r="X27" i="17"/>
  <c r="Y27" i="17" s="1"/>
  <c r="X35" i="17"/>
  <c r="Y35" i="17" s="1"/>
  <c r="X4" i="17"/>
  <c r="Y4" i="17" s="1"/>
  <c r="X12" i="17"/>
  <c r="Y12" i="17" s="1"/>
  <c r="X13" i="17"/>
  <c r="Y13" i="17" s="1"/>
  <c r="V46" i="17"/>
  <c r="W46" i="17" s="1"/>
  <c r="V23" i="17"/>
  <c r="W23" i="17" s="1"/>
  <c r="V31" i="17"/>
  <c r="W31" i="17" s="1"/>
  <c r="V9" i="17"/>
  <c r="W9" i="17" s="1"/>
  <c r="V25" i="17"/>
  <c r="W25" i="17" s="1"/>
  <c r="V33" i="17"/>
  <c r="W33" i="17" s="1"/>
  <c r="V41" i="17"/>
  <c r="W41" i="17" s="1"/>
  <c r="V49" i="17"/>
  <c r="W49" i="17" s="1"/>
  <c r="V51" i="17"/>
  <c r="W51" i="17" s="1"/>
  <c r="X37" i="17"/>
  <c r="Y37" i="17" s="1"/>
  <c r="V21" i="17"/>
  <c r="W21" i="17" s="1"/>
  <c r="V29" i="17"/>
  <c r="W29" i="17" s="1"/>
  <c r="V37" i="17"/>
  <c r="W37" i="17" s="1"/>
  <c r="X51" i="17"/>
  <c r="Y51" i="17" s="1"/>
  <c r="X20" i="17"/>
  <c r="Y20" i="17" s="1"/>
  <c r="X28" i="17"/>
  <c r="Y28" i="17" s="1"/>
  <c r="X36" i="17"/>
  <c r="Y36" i="17" s="1"/>
  <c r="X44" i="17"/>
  <c r="Y44" i="17" s="1"/>
  <c r="X52" i="17"/>
  <c r="Y52" i="17" s="1"/>
  <c r="X19" i="17"/>
  <c r="Y19" i="17" s="1"/>
  <c r="V7" i="17"/>
  <c r="W7" i="17" s="1"/>
  <c r="X21" i="17"/>
  <c r="Y21" i="17" s="1"/>
  <c r="X29" i="17"/>
  <c r="Y29" i="17" s="1"/>
  <c r="V39" i="17"/>
  <c r="W39" i="17" s="1"/>
  <c r="X45" i="17"/>
  <c r="Y45" i="17" s="1"/>
  <c r="V47" i="17"/>
  <c r="W47" i="17" s="1"/>
  <c r="V17" i="17"/>
  <c r="W17" i="17" s="1"/>
  <c r="V26" i="17"/>
  <c r="W26" i="17" s="1"/>
  <c r="V42" i="17"/>
  <c r="W42" i="17" s="1"/>
  <c r="X43" i="17"/>
  <c r="Y43" i="17" s="1"/>
  <c r="X6" i="17"/>
  <c r="Y6" i="17" s="1"/>
  <c r="X14" i="17"/>
  <c r="Y14" i="17" s="1"/>
  <c r="X22" i="17"/>
  <c r="Y22" i="17" s="1"/>
  <c r="X30" i="17"/>
  <c r="Y30" i="17" s="1"/>
  <c r="V32" i="17"/>
  <c r="W32" i="17" s="1"/>
  <c r="X38" i="17"/>
  <c r="Y38" i="17" s="1"/>
  <c r="V40" i="17"/>
  <c r="W40" i="17" s="1"/>
  <c r="X46" i="17"/>
  <c r="Y46" i="17" s="1"/>
  <c r="X7" i="17"/>
  <c r="Y7" i="17" s="1"/>
  <c r="X15" i="17"/>
  <c r="Y15" i="17" s="1"/>
  <c r="X23" i="17"/>
  <c r="Y23" i="17" s="1"/>
  <c r="X31" i="17"/>
  <c r="Y31" i="17" s="1"/>
  <c r="X39" i="17"/>
  <c r="Y39" i="17" s="1"/>
  <c r="X47" i="17"/>
  <c r="Y47" i="17" s="1"/>
  <c r="X16" i="17"/>
  <c r="Y16" i="17" s="1"/>
  <c r="X24" i="17"/>
  <c r="Y24" i="17" s="1"/>
  <c r="X32" i="17"/>
  <c r="Y32" i="17" s="1"/>
  <c r="X40" i="17"/>
  <c r="Y40" i="17" s="1"/>
  <c r="X48" i="17"/>
  <c r="Y48" i="17" s="1"/>
  <c r="X8" i="17"/>
  <c r="Y8" i="17" s="1"/>
  <c r="V3" i="17"/>
  <c r="W3" i="17" s="1"/>
  <c r="X9" i="17"/>
  <c r="Y9" i="17" s="1"/>
  <c r="V11" i="17"/>
  <c r="W11" i="17" s="1"/>
  <c r="X17" i="17"/>
  <c r="Y17" i="17" s="1"/>
  <c r="V19" i="17"/>
  <c r="W19" i="17" s="1"/>
  <c r="X25" i="17"/>
  <c r="Y25" i="17" s="1"/>
  <c r="V27" i="17"/>
  <c r="W27" i="17" s="1"/>
  <c r="X33" i="17"/>
  <c r="Y33" i="17" s="1"/>
  <c r="V35" i="17"/>
  <c r="W35" i="17" s="1"/>
  <c r="X41" i="17"/>
  <c r="Y41" i="17" s="1"/>
  <c r="V43" i="17"/>
  <c r="W43" i="17" s="1"/>
  <c r="X49" i="17"/>
  <c r="Y49" i="17" s="1"/>
  <c r="V4" i="17"/>
  <c r="W4" i="17" s="1"/>
  <c r="X10" i="17"/>
  <c r="Y10" i="17" s="1"/>
  <c r="V12" i="17"/>
  <c r="W12" i="17" s="1"/>
  <c r="X18" i="17"/>
  <c r="Y18" i="17" s="1"/>
  <c r="V20" i="17"/>
  <c r="W20" i="17" s="1"/>
  <c r="X26" i="17"/>
  <c r="Y26" i="17" s="1"/>
  <c r="V28" i="17"/>
  <c r="W28" i="17" s="1"/>
  <c r="X34" i="17"/>
  <c r="Y34" i="17" s="1"/>
  <c r="V36" i="17"/>
  <c r="W36" i="17" s="1"/>
  <c r="X42" i="17"/>
  <c r="Y42" i="17" s="1"/>
  <c r="V44" i="17"/>
  <c r="W44" i="17" s="1"/>
  <c r="X50" i="17"/>
  <c r="Y50" i="17" s="1"/>
  <c r="V52" i="17"/>
  <c r="W52" i="17" s="1"/>
  <c r="D3" i="16"/>
  <c r="E3" i="16"/>
  <c r="F3" i="16"/>
  <c r="G3" i="16"/>
  <c r="H3" i="16"/>
  <c r="S3" i="16" s="1"/>
  <c r="I3" i="16"/>
  <c r="J3" i="16"/>
  <c r="K3" i="16"/>
  <c r="L3" i="16"/>
  <c r="J42" i="15"/>
  <c r="K42" i="15"/>
  <c r="L42" i="15"/>
  <c r="M42" i="15"/>
  <c r="N42" i="15"/>
  <c r="O42" i="15"/>
  <c r="P42" i="15"/>
  <c r="Q42" i="15"/>
  <c r="R42" i="15"/>
  <c r="J6" i="15"/>
  <c r="K6" i="15"/>
  <c r="L6" i="15"/>
  <c r="M6" i="15"/>
  <c r="N6" i="15"/>
  <c r="O6" i="15"/>
  <c r="P6" i="15"/>
  <c r="Q6" i="15"/>
  <c r="R6" i="15"/>
  <c r="J11" i="15"/>
  <c r="K11" i="15"/>
  <c r="L11" i="15"/>
  <c r="M11" i="15"/>
  <c r="N11" i="15"/>
  <c r="O11" i="15"/>
  <c r="P11" i="15"/>
  <c r="Q11" i="15"/>
  <c r="R11" i="15"/>
  <c r="J40" i="15"/>
  <c r="K40" i="15"/>
  <c r="L40" i="15"/>
  <c r="M40" i="15"/>
  <c r="N40" i="15"/>
  <c r="O40" i="15"/>
  <c r="P40" i="15"/>
  <c r="Q40" i="15"/>
  <c r="R40" i="15"/>
  <c r="J26" i="15"/>
  <c r="K26" i="15"/>
  <c r="L26" i="15"/>
  <c r="M26" i="15"/>
  <c r="N26" i="15"/>
  <c r="O26" i="15"/>
  <c r="P26" i="15"/>
  <c r="Q26" i="15"/>
  <c r="R26" i="15"/>
  <c r="J7" i="15"/>
  <c r="K7" i="15"/>
  <c r="L7" i="15"/>
  <c r="M7" i="15"/>
  <c r="N7" i="15"/>
  <c r="O7" i="15"/>
  <c r="P7" i="15"/>
  <c r="Q7" i="15"/>
  <c r="R7" i="15"/>
  <c r="J24" i="15"/>
  <c r="K24" i="15"/>
  <c r="L24" i="15"/>
  <c r="M24" i="15"/>
  <c r="N24" i="15"/>
  <c r="O24" i="15"/>
  <c r="P24" i="15"/>
  <c r="Q24" i="15"/>
  <c r="R24" i="15"/>
  <c r="J43" i="15"/>
  <c r="K43" i="15"/>
  <c r="L43" i="15"/>
  <c r="M43" i="15"/>
  <c r="N43" i="15"/>
  <c r="O43" i="15"/>
  <c r="P43" i="15"/>
  <c r="Q43" i="15"/>
  <c r="R43" i="15"/>
  <c r="J39" i="15"/>
  <c r="K39" i="15"/>
  <c r="L39" i="15"/>
  <c r="M39" i="15"/>
  <c r="N39" i="15"/>
  <c r="O39" i="15"/>
  <c r="P39" i="15"/>
  <c r="Q39" i="15"/>
  <c r="R39" i="15"/>
  <c r="J44" i="15"/>
  <c r="K44" i="15"/>
  <c r="L44" i="15"/>
  <c r="M44" i="15"/>
  <c r="N44" i="15"/>
  <c r="O44" i="15"/>
  <c r="P44" i="15"/>
  <c r="Q44" i="15"/>
  <c r="R44" i="15"/>
  <c r="J22" i="15"/>
  <c r="K22" i="15"/>
  <c r="L22" i="15"/>
  <c r="M22" i="15"/>
  <c r="N22" i="15"/>
  <c r="O22" i="15"/>
  <c r="P22" i="15"/>
  <c r="Q22" i="15"/>
  <c r="R22" i="15"/>
  <c r="J27" i="15"/>
  <c r="K27" i="15"/>
  <c r="L27" i="15"/>
  <c r="M27" i="15"/>
  <c r="N27" i="15"/>
  <c r="O27" i="15"/>
  <c r="P27" i="15"/>
  <c r="Q27" i="15"/>
  <c r="R27" i="15"/>
  <c r="J52" i="15"/>
  <c r="K52" i="15"/>
  <c r="L52" i="15"/>
  <c r="M52" i="15"/>
  <c r="N52" i="15"/>
  <c r="O52" i="15"/>
  <c r="P52" i="15"/>
  <c r="Q52" i="15"/>
  <c r="R52" i="15"/>
  <c r="J45" i="15"/>
  <c r="K45" i="15"/>
  <c r="L45" i="15"/>
  <c r="M45" i="15"/>
  <c r="N45" i="15"/>
  <c r="O45" i="15"/>
  <c r="P45" i="15"/>
  <c r="Q45" i="15"/>
  <c r="R45" i="15"/>
  <c r="J49" i="15"/>
  <c r="K49" i="15"/>
  <c r="L49" i="15"/>
  <c r="M49" i="15"/>
  <c r="N49" i="15"/>
  <c r="O49" i="15"/>
  <c r="P49" i="15"/>
  <c r="Q49" i="15"/>
  <c r="R49" i="15"/>
  <c r="J36" i="15"/>
  <c r="K36" i="15"/>
  <c r="L36" i="15"/>
  <c r="M36" i="15"/>
  <c r="N36" i="15"/>
  <c r="O36" i="15"/>
  <c r="P36" i="15"/>
  <c r="Q36" i="15"/>
  <c r="R36" i="15"/>
  <c r="J37" i="15"/>
  <c r="K37" i="15"/>
  <c r="L37" i="15"/>
  <c r="M37" i="15"/>
  <c r="N37" i="15"/>
  <c r="O37" i="15"/>
  <c r="P37" i="15"/>
  <c r="Q37" i="15"/>
  <c r="R37" i="15"/>
  <c r="J12" i="15"/>
  <c r="K12" i="15"/>
  <c r="L12" i="15"/>
  <c r="M12" i="15"/>
  <c r="N12" i="15"/>
  <c r="O12" i="15"/>
  <c r="P12" i="15"/>
  <c r="Q12" i="15"/>
  <c r="R12" i="15"/>
  <c r="J20" i="15"/>
  <c r="K20" i="15"/>
  <c r="L20" i="15"/>
  <c r="M20" i="15"/>
  <c r="N20" i="15"/>
  <c r="O20" i="15"/>
  <c r="P20" i="15"/>
  <c r="Q20" i="15"/>
  <c r="R20" i="15"/>
  <c r="J31" i="15"/>
  <c r="K31" i="15"/>
  <c r="L31" i="15"/>
  <c r="M31" i="15"/>
  <c r="N31" i="15"/>
  <c r="O31" i="15"/>
  <c r="P31" i="15"/>
  <c r="Q31" i="15"/>
  <c r="R31" i="15"/>
  <c r="J8" i="15"/>
  <c r="K8" i="15"/>
  <c r="L8" i="15"/>
  <c r="M8" i="15"/>
  <c r="N8" i="15"/>
  <c r="O8" i="15"/>
  <c r="P8" i="15"/>
  <c r="Q8" i="15"/>
  <c r="R8" i="15"/>
  <c r="J28" i="15"/>
  <c r="K28" i="15"/>
  <c r="L28" i="15"/>
  <c r="M28" i="15"/>
  <c r="N28" i="15"/>
  <c r="O28" i="15"/>
  <c r="P28" i="15"/>
  <c r="Q28" i="15"/>
  <c r="R28" i="15"/>
  <c r="J50" i="15"/>
  <c r="K50" i="15"/>
  <c r="L50" i="15"/>
  <c r="M50" i="15"/>
  <c r="N50" i="15"/>
  <c r="O50" i="15"/>
  <c r="P50" i="15"/>
  <c r="Q50" i="15"/>
  <c r="R50" i="15"/>
  <c r="J13" i="15"/>
  <c r="K13" i="15"/>
  <c r="L13" i="15"/>
  <c r="M13" i="15"/>
  <c r="N13" i="15"/>
  <c r="O13" i="15"/>
  <c r="P13" i="15"/>
  <c r="Q13" i="15"/>
  <c r="R13" i="15"/>
  <c r="J29" i="15"/>
  <c r="K29" i="15"/>
  <c r="L29" i="15"/>
  <c r="M29" i="15"/>
  <c r="N29" i="15"/>
  <c r="O29" i="15"/>
  <c r="P29" i="15"/>
  <c r="Q29" i="15"/>
  <c r="R29" i="15"/>
  <c r="J9" i="15"/>
  <c r="K9" i="15"/>
  <c r="L9" i="15"/>
  <c r="M9" i="15"/>
  <c r="N9" i="15"/>
  <c r="O9" i="15"/>
  <c r="P9" i="15"/>
  <c r="Q9" i="15"/>
  <c r="R9" i="15"/>
  <c r="J14" i="15"/>
  <c r="K14" i="15"/>
  <c r="L14" i="15"/>
  <c r="M14" i="15"/>
  <c r="N14" i="15"/>
  <c r="O14" i="15"/>
  <c r="P14" i="15"/>
  <c r="Q14" i="15"/>
  <c r="R14" i="15"/>
  <c r="J21" i="15"/>
  <c r="K21" i="15"/>
  <c r="L21" i="15"/>
  <c r="M21" i="15"/>
  <c r="N21" i="15"/>
  <c r="O21" i="15"/>
  <c r="P21" i="15"/>
  <c r="Q21" i="15"/>
  <c r="R21" i="15"/>
  <c r="J10" i="15"/>
  <c r="K10" i="15"/>
  <c r="L10" i="15"/>
  <c r="M10" i="15"/>
  <c r="N10" i="15"/>
  <c r="O10" i="15"/>
  <c r="P10" i="15"/>
  <c r="Q10" i="15"/>
  <c r="R10" i="15"/>
  <c r="J25" i="15"/>
  <c r="K25" i="15"/>
  <c r="L25" i="15"/>
  <c r="M25" i="15"/>
  <c r="N25" i="15"/>
  <c r="O25" i="15"/>
  <c r="P25" i="15"/>
  <c r="Q25" i="15"/>
  <c r="R25" i="15"/>
  <c r="J15" i="15"/>
  <c r="K15" i="15"/>
  <c r="L15" i="15"/>
  <c r="M15" i="15"/>
  <c r="N15" i="15"/>
  <c r="O15" i="15"/>
  <c r="P15" i="15"/>
  <c r="Q15" i="15"/>
  <c r="R15" i="15"/>
  <c r="J48" i="15"/>
  <c r="K48" i="15"/>
  <c r="L48" i="15"/>
  <c r="M48" i="15"/>
  <c r="N48" i="15"/>
  <c r="O48" i="15"/>
  <c r="P48" i="15"/>
  <c r="Q48" i="15"/>
  <c r="R48" i="15"/>
  <c r="J51" i="15"/>
  <c r="K51" i="15"/>
  <c r="L51" i="15"/>
  <c r="M51" i="15"/>
  <c r="N51" i="15"/>
  <c r="O51" i="15"/>
  <c r="P51" i="15"/>
  <c r="Q51" i="15"/>
  <c r="R51" i="15"/>
  <c r="J3" i="15"/>
  <c r="K3" i="15"/>
  <c r="L3" i="15"/>
  <c r="M3" i="15"/>
  <c r="N3" i="15"/>
  <c r="O3" i="15"/>
  <c r="P3" i="15"/>
  <c r="Q3" i="15"/>
  <c r="R3" i="15"/>
  <c r="J17" i="15"/>
  <c r="K17" i="15"/>
  <c r="L17" i="15"/>
  <c r="M17" i="15"/>
  <c r="N17" i="15"/>
  <c r="O17" i="15"/>
  <c r="P17" i="15"/>
  <c r="Q17" i="15"/>
  <c r="R17" i="15"/>
  <c r="J18" i="15"/>
  <c r="K18" i="15"/>
  <c r="L18" i="15"/>
  <c r="M18" i="15"/>
  <c r="N18" i="15"/>
  <c r="O18" i="15"/>
  <c r="P18" i="15"/>
  <c r="Q18" i="15"/>
  <c r="R18" i="15"/>
  <c r="J38" i="15"/>
  <c r="K38" i="15"/>
  <c r="L38" i="15"/>
  <c r="M38" i="15"/>
  <c r="N38" i="15"/>
  <c r="O38" i="15"/>
  <c r="P38" i="15"/>
  <c r="Q38" i="15"/>
  <c r="R38" i="15"/>
  <c r="J46" i="15"/>
  <c r="K46" i="15"/>
  <c r="L46" i="15"/>
  <c r="M46" i="15"/>
  <c r="N46" i="15"/>
  <c r="O46" i="15"/>
  <c r="P46" i="15"/>
  <c r="Q46" i="15"/>
  <c r="R46" i="15"/>
  <c r="J33" i="15"/>
  <c r="K33" i="15"/>
  <c r="L33" i="15"/>
  <c r="M33" i="15"/>
  <c r="N33" i="15"/>
  <c r="O33" i="15"/>
  <c r="P33" i="15"/>
  <c r="Q33" i="15"/>
  <c r="R33" i="15"/>
  <c r="J32" i="15"/>
  <c r="K32" i="15"/>
  <c r="L32" i="15"/>
  <c r="M32" i="15"/>
  <c r="N32" i="15"/>
  <c r="O32" i="15"/>
  <c r="P32" i="15"/>
  <c r="Q32" i="15"/>
  <c r="R32" i="15"/>
  <c r="J35" i="15"/>
  <c r="K35" i="15"/>
  <c r="L35" i="15"/>
  <c r="M35" i="15"/>
  <c r="N35" i="15"/>
  <c r="O35" i="15"/>
  <c r="P35" i="15"/>
  <c r="Q35" i="15"/>
  <c r="R35" i="15"/>
  <c r="J4" i="15"/>
  <c r="K4" i="15"/>
  <c r="L4" i="15"/>
  <c r="M4" i="15"/>
  <c r="N4" i="15"/>
  <c r="O4" i="15"/>
  <c r="P4" i="15"/>
  <c r="Q4" i="15"/>
  <c r="R4" i="15"/>
  <c r="J23" i="15"/>
  <c r="K23" i="15"/>
  <c r="L23" i="15"/>
  <c r="M23" i="15"/>
  <c r="N23" i="15"/>
  <c r="O23" i="15"/>
  <c r="P23" i="15"/>
  <c r="Q23" i="15"/>
  <c r="R23" i="15"/>
  <c r="J19" i="15"/>
  <c r="K19" i="15"/>
  <c r="L19" i="15"/>
  <c r="M19" i="15"/>
  <c r="N19" i="15"/>
  <c r="O19" i="15"/>
  <c r="P19" i="15"/>
  <c r="Q19" i="15"/>
  <c r="R19" i="15"/>
  <c r="J16" i="15"/>
  <c r="K16" i="15"/>
  <c r="L16" i="15"/>
  <c r="M16" i="15"/>
  <c r="N16" i="15"/>
  <c r="O16" i="15"/>
  <c r="P16" i="15"/>
  <c r="Q16" i="15"/>
  <c r="R16" i="15"/>
  <c r="J41" i="15"/>
  <c r="K41" i="15"/>
  <c r="L41" i="15"/>
  <c r="M41" i="15"/>
  <c r="N41" i="15"/>
  <c r="O41" i="15"/>
  <c r="P41" i="15"/>
  <c r="Q41" i="15"/>
  <c r="R41" i="15"/>
  <c r="J47" i="15"/>
  <c r="K47" i="15"/>
  <c r="L47" i="15"/>
  <c r="M47" i="15"/>
  <c r="N47" i="15"/>
  <c r="O47" i="15"/>
  <c r="P47" i="15"/>
  <c r="Q47" i="15"/>
  <c r="R47" i="15"/>
  <c r="J30" i="15"/>
  <c r="K30" i="15"/>
  <c r="L30" i="15"/>
  <c r="M30" i="15"/>
  <c r="N30" i="15"/>
  <c r="O30" i="15"/>
  <c r="P30" i="15"/>
  <c r="Q30" i="15"/>
  <c r="R30" i="15"/>
  <c r="J5" i="15"/>
  <c r="K5" i="15"/>
  <c r="L5" i="15"/>
  <c r="M5" i="15"/>
  <c r="N5" i="15"/>
  <c r="O5" i="15"/>
  <c r="P5" i="15"/>
  <c r="Q5" i="15"/>
  <c r="R5" i="15"/>
  <c r="H36" i="17"/>
  <c r="H40" i="17"/>
  <c r="H28" i="17"/>
  <c r="H34" i="15"/>
  <c r="H5" i="15"/>
  <c r="H30" i="15"/>
  <c r="V7" i="15" l="1"/>
  <c r="V52" i="15"/>
  <c r="V44" i="15"/>
  <c r="V36" i="15"/>
  <c r="V28" i="15"/>
  <c r="V12" i="15"/>
  <c r="V4" i="15"/>
  <c r="V40" i="15"/>
  <c r="V8" i="15"/>
  <c r="V11" i="15"/>
  <c r="V50" i="15"/>
  <c r="X48" i="15"/>
  <c r="V42" i="15"/>
  <c r="X40" i="15"/>
  <c r="V34" i="15"/>
  <c r="X32" i="15"/>
  <c r="V26" i="15"/>
  <c r="V18" i="15"/>
  <c r="V10" i="15"/>
  <c r="X46" i="15"/>
  <c r="X6" i="15"/>
  <c r="V20" i="15"/>
  <c r="V46" i="15"/>
  <c r="V51" i="15"/>
  <c r="V35" i="15"/>
  <c r="V27" i="15"/>
  <c r="V19" i="15"/>
  <c r="V9" i="15"/>
  <c r="V32" i="15"/>
  <c r="X19" i="15"/>
  <c r="V43" i="15"/>
  <c r="X38" i="15"/>
  <c r="X30" i="15"/>
  <c r="V24" i="15"/>
  <c r="X22" i="15"/>
  <c r="X14" i="15"/>
  <c r="X51" i="15"/>
  <c r="X44" i="15"/>
  <c r="X43" i="15"/>
  <c r="V39" i="15"/>
  <c r="V38" i="15"/>
  <c r="X37" i="15"/>
  <c r="X36" i="15"/>
  <c r="X35" i="15"/>
  <c r="V31" i="15"/>
  <c r="V30" i="15"/>
  <c r="X29" i="15"/>
  <c r="X28" i="15"/>
  <c r="X27" i="15"/>
  <c r="V23" i="15"/>
  <c r="V22" i="15"/>
  <c r="X21" i="15"/>
  <c r="X20" i="15"/>
  <c r="V15" i="15"/>
  <c r="V14" i="15"/>
  <c r="X13" i="15"/>
  <c r="X12" i="15"/>
  <c r="X11" i="15"/>
  <c r="V6" i="15"/>
  <c r="X5" i="15"/>
  <c r="X4" i="15"/>
  <c r="X52" i="15"/>
  <c r="V47" i="15"/>
  <c r="X45" i="15"/>
  <c r="V45" i="15"/>
  <c r="V37" i="15"/>
  <c r="V29" i="15"/>
  <c r="V21" i="15"/>
  <c r="V13" i="15"/>
  <c r="V5" i="15"/>
  <c r="X3" i="15"/>
  <c r="X49" i="15"/>
  <c r="X41" i="15"/>
  <c r="X33" i="15"/>
  <c r="X25" i="15"/>
  <c r="X17" i="15"/>
  <c r="X9" i="15"/>
  <c r="V3" i="15"/>
  <c r="X8" i="15"/>
  <c r="X24" i="15"/>
  <c r="X16" i="15"/>
  <c r="V49" i="15"/>
  <c r="V48" i="15"/>
  <c r="X47" i="15"/>
  <c r="V41" i="15"/>
  <c r="X39" i="15"/>
  <c r="V33" i="15"/>
  <c r="X31" i="15"/>
  <c r="V25" i="15"/>
  <c r="X23" i="15"/>
  <c r="V17" i="15"/>
  <c r="V16" i="15"/>
  <c r="X15" i="15"/>
  <c r="X7" i="15"/>
  <c r="X50" i="15"/>
  <c r="Y50" i="15" s="1"/>
  <c r="X42" i="15"/>
  <c r="X34" i="15"/>
  <c r="X26" i="15"/>
  <c r="X18" i="15"/>
  <c r="X10" i="15"/>
  <c r="H42" i="15"/>
  <c r="E52" i="11" l="1"/>
  <c r="E51" i="11"/>
  <c r="E49" i="11"/>
  <c r="E47" i="11"/>
  <c r="E46" i="11"/>
  <c r="E45" i="11"/>
  <c r="E44" i="11"/>
  <c r="E43" i="11"/>
  <c r="E41" i="11"/>
  <c r="E37" i="11"/>
  <c r="E35" i="11"/>
  <c r="E34" i="11"/>
  <c r="E33" i="11"/>
  <c r="E31" i="11"/>
  <c r="E30" i="11"/>
  <c r="E29" i="11"/>
  <c r="E28" i="11"/>
  <c r="E27" i="11"/>
  <c r="E26" i="11"/>
  <c r="E25" i="11"/>
  <c r="E19" i="11"/>
  <c r="E20" i="11"/>
  <c r="E18" i="11"/>
  <c r="E17" i="11"/>
  <c r="E16" i="11"/>
  <c r="E15" i="11"/>
  <c r="E14" i="11"/>
  <c r="E13" i="11"/>
  <c r="E36" i="11"/>
  <c r="E32" i="11"/>
  <c r="E42" i="11"/>
  <c r="E53" i="11" l="1"/>
  <c r="F51" i="11"/>
  <c r="E50" i="11"/>
  <c r="F50" i="11" s="1"/>
  <c r="F49" i="11"/>
  <c r="E48" i="11"/>
  <c r="F47" i="11"/>
  <c r="F46" i="11"/>
  <c r="F44" i="11"/>
  <c r="F42" i="11"/>
  <c r="F41" i="11"/>
  <c r="G41" i="11" s="1"/>
  <c r="F25" i="11"/>
  <c r="G25" i="11" s="1"/>
  <c r="F63" i="11" s="1"/>
  <c r="E79" i="11" s="1"/>
  <c r="F52" i="11"/>
  <c r="D53" i="11"/>
  <c r="D48" i="11"/>
  <c r="D45" i="11"/>
  <c r="F43" i="11"/>
  <c r="D37" i="11"/>
  <c r="F37" i="11" s="1"/>
  <c r="F36" i="11"/>
  <c r="F35" i="11"/>
  <c r="F34" i="11"/>
  <c r="G34" i="11" s="1"/>
  <c r="F33" i="11"/>
  <c r="D32" i="11"/>
  <c r="F32" i="11" s="1"/>
  <c r="F31" i="11"/>
  <c r="F30" i="11"/>
  <c r="D29" i="11"/>
  <c r="F29" i="11" s="1"/>
  <c r="G29" i="11" s="1"/>
  <c r="F28" i="11"/>
  <c r="G28" i="11" s="1"/>
  <c r="F27" i="11"/>
  <c r="F26" i="11"/>
  <c r="E63" i="11" l="1"/>
  <c r="D79" i="11" s="1"/>
  <c r="F79" i="11" s="1"/>
  <c r="F53" i="11"/>
  <c r="G53" i="11" s="1"/>
  <c r="F48" i="11"/>
  <c r="G48" i="11" s="1"/>
  <c r="F45" i="11"/>
  <c r="G45" i="11" s="1"/>
  <c r="G50" i="11"/>
  <c r="G46" i="11"/>
  <c r="G42" i="11"/>
  <c r="G43" i="11"/>
  <c r="G44" i="11"/>
  <c r="G51" i="11"/>
  <c r="G47" i="11"/>
  <c r="G49" i="11"/>
  <c r="G52" i="11"/>
  <c r="G37" i="11"/>
  <c r="G36" i="11"/>
  <c r="G35" i="11"/>
  <c r="G33" i="11"/>
  <c r="G32" i="11"/>
  <c r="G31" i="11"/>
  <c r="G30" i="11"/>
  <c r="G27" i="11"/>
  <c r="G26" i="11"/>
  <c r="D19" i="17" l="1"/>
  <c r="E19" i="17"/>
  <c r="F19" i="17"/>
  <c r="G19" i="17"/>
  <c r="H19" i="17"/>
  <c r="I19" i="17"/>
  <c r="D3" i="17"/>
  <c r="E3" i="17"/>
  <c r="F3" i="17"/>
  <c r="G3" i="17"/>
  <c r="H3" i="17"/>
  <c r="I3" i="17"/>
  <c r="D24" i="17"/>
  <c r="E24" i="17"/>
  <c r="F24" i="17"/>
  <c r="G24" i="17"/>
  <c r="H24" i="17"/>
  <c r="I24" i="17"/>
  <c r="D11" i="17"/>
  <c r="E11" i="17"/>
  <c r="F11" i="17"/>
  <c r="G11" i="17"/>
  <c r="H11" i="17"/>
  <c r="I11" i="17"/>
  <c r="D38" i="17"/>
  <c r="E38" i="17"/>
  <c r="F38" i="17"/>
  <c r="G38" i="17"/>
  <c r="H38" i="17"/>
  <c r="I38" i="17"/>
  <c r="D20" i="17"/>
  <c r="E20" i="17"/>
  <c r="F20" i="17"/>
  <c r="G20" i="17"/>
  <c r="H20" i="17"/>
  <c r="I20" i="17"/>
  <c r="D33" i="17"/>
  <c r="E33" i="17"/>
  <c r="F33" i="17"/>
  <c r="G33" i="17"/>
  <c r="H33" i="17"/>
  <c r="I33" i="17"/>
  <c r="D40" i="17"/>
  <c r="E40" i="17"/>
  <c r="F40" i="17"/>
  <c r="G40" i="17"/>
  <c r="I40" i="17"/>
  <c r="D46" i="17"/>
  <c r="E46" i="17"/>
  <c r="F46" i="17"/>
  <c r="G46" i="17"/>
  <c r="H46" i="17"/>
  <c r="I46" i="17"/>
  <c r="D39" i="17"/>
  <c r="E39" i="17"/>
  <c r="F39" i="17"/>
  <c r="G39" i="17"/>
  <c r="H39" i="17"/>
  <c r="I39" i="17"/>
  <c r="D26" i="17"/>
  <c r="E26" i="17"/>
  <c r="F26" i="17"/>
  <c r="G26" i="17"/>
  <c r="H26" i="17"/>
  <c r="I26" i="17"/>
  <c r="D31" i="17"/>
  <c r="E31" i="17"/>
  <c r="F31" i="17"/>
  <c r="G31" i="17"/>
  <c r="H31" i="17"/>
  <c r="I31" i="17"/>
  <c r="D32" i="17"/>
  <c r="E32" i="17"/>
  <c r="F32" i="17"/>
  <c r="G32" i="17"/>
  <c r="H32" i="17"/>
  <c r="I32" i="17"/>
  <c r="D15" i="17"/>
  <c r="E15" i="17"/>
  <c r="F15" i="17"/>
  <c r="G15" i="17"/>
  <c r="H15" i="17"/>
  <c r="I15" i="17"/>
  <c r="D44" i="17"/>
  <c r="E44" i="17"/>
  <c r="F44" i="17"/>
  <c r="G44" i="17"/>
  <c r="H44" i="17"/>
  <c r="I44" i="17"/>
  <c r="D37" i="17"/>
  <c r="E37" i="17"/>
  <c r="F37" i="17"/>
  <c r="G37" i="17"/>
  <c r="H37" i="17"/>
  <c r="I37" i="17"/>
  <c r="D45" i="17"/>
  <c r="E45" i="17"/>
  <c r="F45" i="17"/>
  <c r="G45" i="17"/>
  <c r="H45" i="17"/>
  <c r="I45" i="17"/>
  <c r="D16" i="17"/>
  <c r="E16" i="17"/>
  <c r="F16" i="17"/>
  <c r="G16" i="17"/>
  <c r="H16" i="17"/>
  <c r="I16" i="17"/>
  <c r="D30" i="17"/>
  <c r="E30" i="17"/>
  <c r="F30" i="17"/>
  <c r="G30" i="17"/>
  <c r="H30" i="17"/>
  <c r="I30" i="17"/>
  <c r="D8" i="17"/>
  <c r="E8" i="17"/>
  <c r="F8" i="17"/>
  <c r="G8" i="17"/>
  <c r="H8" i="17"/>
  <c r="I8" i="17"/>
  <c r="D14" i="17"/>
  <c r="E14" i="17"/>
  <c r="F14" i="17"/>
  <c r="G14" i="17"/>
  <c r="H14" i="17"/>
  <c r="S46" i="17" s="1"/>
  <c r="I14" i="17"/>
  <c r="D28" i="17"/>
  <c r="E28" i="17"/>
  <c r="F28" i="17"/>
  <c r="G28" i="17"/>
  <c r="I28" i="17"/>
  <c r="D36" i="17"/>
  <c r="E36" i="17"/>
  <c r="F36" i="17"/>
  <c r="G36" i="17"/>
  <c r="I36" i="17"/>
  <c r="D25" i="17"/>
  <c r="E25" i="17"/>
  <c r="F25" i="17"/>
  <c r="G25" i="17"/>
  <c r="H25" i="17"/>
  <c r="I25" i="17"/>
  <c r="D6" i="17"/>
  <c r="E6" i="17"/>
  <c r="F6" i="17"/>
  <c r="G6" i="17"/>
  <c r="H6" i="17"/>
  <c r="I6" i="17"/>
  <c r="D13" i="17"/>
  <c r="E13" i="17"/>
  <c r="F13" i="17"/>
  <c r="G13" i="17"/>
  <c r="H13" i="17"/>
  <c r="I13" i="17"/>
  <c r="D27" i="17"/>
  <c r="E27" i="17"/>
  <c r="F27" i="17"/>
  <c r="G27" i="17"/>
  <c r="H27" i="17"/>
  <c r="I27" i="17"/>
  <c r="D10" i="17"/>
  <c r="E10" i="17"/>
  <c r="F10" i="17"/>
  <c r="G10" i="17"/>
  <c r="H10" i="17"/>
  <c r="I10" i="17"/>
  <c r="D21" i="17"/>
  <c r="E21" i="17"/>
  <c r="F21" i="17"/>
  <c r="G21" i="17"/>
  <c r="H21" i="17"/>
  <c r="I21" i="17"/>
  <c r="D48" i="17"/>
  <c r="E48" i="17"/>
  <c r="F48" i="17"/>
  <c r="G48" i="17"/>
  <c r="H48" i="17"/>
  <c r="I48" i="17"/>
  <c r="D50" i="17"/>
  <c r="E50" i="17"/>
  <c r="F50" i="17"/>
  <c r="G50" i="17"/>
  <c r="H50" i="17"/>
  <c r="S50" i="17" s="1"/>
  <c r="I50" i="17"/>
  <c r="D29" i="17"/>
  <c r="E29" i="17"/>
  <c r="F29" i="17"/>
  <c r="G29" i="17"/>
  <c r="H29" i="17"/>
  <c r="I29" i="17"/>
  <c r="D51" i="17"/>
  <c r="E51" i="17"/>
  <c r="F51" i="17"/>
  <c r="G51" i="17"/>
  <c r="H51" i="17"/>
  <c r="I51" i="17"/>
  <c r="D9" i="17"/>
  <c r="E9" i="17"/>
  <c r="F9" i="17"/>
  <c r="G9" i="17"/>
  <c r="H9" i="17"/>
  <c r="I9" i="17"/>
  <c r="D5" i="17"/>
  <c r="E5" i="17"/>
  <c r="F5" i="17"/>
  <c r="G5" i="17"/>
  <c r="H5" i="17"/>
  <c r="I5" i="17"/>
  <c r="D52" i="17"/>
  <c r="E52" i="17"/>
  <c r="F52" i="17"/>
  <c r="G52" i="17"/>
  <c r="H52" i="17"/>
  <c r="S52" i="17" s="1"/>
  <c r="I52" i="17"/>
  <c r="D7" i="17"/>
  <c r="E7" i="17"/>
  <c r="F7" i="17"/>
  <c r="G7" i="17"/>
  <c r="H7" i="17"/>
  <c r="I7" i="17"/>
  <c r="D23" i="17"/>
  <c r="E23" i="17"/>
  <c r="F23" i="17"/>
  <c r="G23" i="17"/>
  <c r="H23" i="17"/>
  <c r="I23" i="17"/>
  <c r="D18" i="17"/>
  <c r="E18" i="17"/>
  <c r="F18" i="17"/>
  <c r="G18" i="17"/>
  <c r="H18" i="17"/>
  <c r="I18" i="17"/>
  <c r="D34" i="17"/>
  <c r="E34" i="17"/>
  <c r="F34" i="17"/>
  <c r="G34" i="17"/>
  <c r="H34" i="17"/>
  <c r="I34" i="17"/>
  <c r="D49" i="17"/>
  <c r="E49" i="17"/>
  <c r="F49" i="17"/>
  <c r="G49" i="17"/>
  <c r="H49" i="17"/>
  <c r="I49" i="17"/>
  <c r="E35" i="17"/>
  <c r="F35" i="17"/>
  <c r="G35" i="17"/>
  <c r="H35" i="17"/>
  <c r="I35" i="17"/>
  <c r="D12" i="17"/>
  <c r="E12" i="17"/>
  <c r="F12" i="17"/>
  <c r="G12" i="17"/>
  <c r="H12" i="17"/>
  <c r="I12" i="17"/>
  <c r="D47" i="17"/>
  <c r="E47" i="17"/>
  <c r="F47" i="17"/>
  <c r="G47" i="17"/>
  <c r="H47" i="17"/>
  <c r="I47" i="17"/>
  <c r="D41" i="17"/>
  <c r="E41" i="17"/>
  <c r="F41" i="17"/>
  <c r="G41" i="17"/>
  <c r="H41" i="17"/>
  <c r="I41" i="17"/>
  <c r="D43" i="17"/>
  <c r="E43" i="17"/>
  <c r="F43" i="17"/>
  <c r="G43" i="17"/>
  <c r="H43" i="17"/>
  <c r="I43" i="17"/>
  <c r="D17" i="17"/>
  <c r="E17" i="17"/>
  <c r="F17" i="17"/>
  <c r="G17" i="17"/>
  <c r="H17" i="17"/>
  <c r="I17" i="17"/>
  <c r="D4" i="17"/>
  <c r="E4" i="17"/>
  <c r="F4" i="17"/>
  <c r="G4" i="17"/>
  <c r="H4" i="17"/>
  <c r="I4" i="17"/>
  <c r="D22" i="17"/>
  <c r="E22" i="17"/>
  <c r="F22" i="17"/>
  <c r="G22" i="17"/>
  <c r="H22" i="17"/>
  <c r="I22" i="17"/>
  <c r="D42" i="17"/>
  <c r="E42" i="17"/>
  <c r="F42" i="17"/>
  <c r="G42" i="17"/>
  <c r="H42" i="17"/>
  <c r="I42" i="17"/>
  <c r="D20" i="16"/>
  <c r="E20" i="16"/>
  <c r="F20" i="16"/>
  <c r="G20" i="16"/>
  <c r="H20" i="16"/>
  <c r="S20" i="16" s="1"/>
  <c r="I20" i="16"/>
  <c r="J20" i="16"/>
  <c r="K20" i="16"/>
  <c r="L20" i="16"/>
  <c r="M20" i="16"/>
  <c r="N20" i="16"/>
  <c r="O20" i="16"/>
  <c r="P20" i="16"/>
  <c r="Q20" i="16"/>
  <c r="R20" i="16"/>
  <c r="D14" i="16"/>
  <c r="E14" i="16"/>
  <c r="F14" i="16"/>
  <c r="G14" i="16"/>
  <c r="H14" i="16"/>
  <c r="S14" i="16" s="1"/>
  <c r="I14" i="16"/>
  <c r="J14" i="16"/>
  <c r="K14" i="16"/>
  <c r="L14" i="16"/>
  <c r="M14" i="16"/>
  <c r="N14" i="16"/>
  <c r="O14" i="16"/>
  <c r="P14" i="16"/>
  <c r="Q14" i="16"/>
  <c r="R14" i="16"/>
  <c r="D21" i="16"/>
  <c r="E21" i="16"/>
  <c r="F21" i="16"/>
  <c r="G21" i="16"/>
  <c r="H21" i="16"/>
  <c r="S21" i="16" s="1"/>
  <c r="I21" i="16"/>
  <c r="J21" i="16"/>
  <c r="K21" i="16"/>
  <c r="L21" i="16"/>
  <c r="M21" i="16"/>
  <c r="N21" i="16"/>
  <c r="O21" i="16"/>
  <c r="P21" i="16"/>
  <c r="Q21" i="16"/>
  <c r="R21" i="16"/>
  <c r="D33" i="16"/>
  <c r="E33" i="16"/>
  <c r="F33" i="16"/>
  <c r="G33" i="16"/>
  <c r="H33" i="16"/>
  <c r="I33" i="16"/>
  <c r="J33" i="16"/>
  <c r="K33" i="16"/>
  <c r="L33" i="16"/>
  <c r="M33" i="16"/>
  <c r="N33" i="16"/>
  <c r="O33" i="16"/>
  <c r="P33" i="16"/>
  <c r="Q33" i="16"/>
  <c r="R33" i="16"/>
  <c r="D7" i="16"/>
  <c r="E7" i="16"/>
  <c r="F7" i="16"/>
  <c r="G7" i="16"/>
  <c r="H7" i="16"/>
  <c r="S7" i="16" s="1"/>
  <c r="I7" i="16"/>
  <c r="J7" i="16"/>
  <c r="K7" i="16"/>
  <c r="L7" i="16"/>
  <c r="M7" i="16"/>
  <c r="N7" i="16"/>
  <c r="O7" i="16"/>
  <c r="P7" i="16"/>
  <c r="Q7" i="16"/>
  <c r="R7" i="16"/>
  <c r="D41" i="16"/>
  <c r="E41" i="16"/>
  <c r="F41" i="16"/>
  <c r="G41" i="16"/>
  <c r="H41" i="16"/>
  <c r="I41" i="16"/>
  <c r="J41" i="16"/>
  <c r="K41" i="16"/>
  <c r="L41" i="16"/>
  <c r="M41" i="16"/>
  <c r="N41" i="16"/>
  <c r="O41" i="16"/>
  <c r="P41" i="16"/>
  <c r="Q41" i="16"/>
  <c r="R41" i="16"/>
  <c r="D22" i="16"/>
  <c r="E22" i="16"/>
  <c r="F22" i="16"/>
  <c r="G22" i="16"/>
  <c r="H22" i="16"/>
  <c r="S22" i="16" s="1"/>
  <c r="I22" i="16"/>
  <c r="J22" i="16"/>
  <c r="K22" i="16"/>
  <c r="L22" i="16"/>
  <c r="M22" i="16"/>
  <c r="N22" i="16"/>
  <c r="O22" i="16"/>
  <c r="P22" i="16"/>
  <c r="Q22" i="16"/>
  <c r="R22" i="16"/>
  <c r="D49" i="16"/>
  <c r="E49" i="16"/>
  <c r="F49" i="16"/>
  <c r="G49" i="16"/>
  <c r="H49" i="16"/>
  <c r="S49" i="16" s="1"/>
  <c r="I49" i="16"/>
  <c r="J49" i="16"/>
  <c r="K49" i="16"/>
  <c r="L49" i="16"/>
  <c r="M49" i="16"/>
  <c r="N49" i="16"/>
  <c r="O49" i="16"/>
  <c r="P49" i="16"/>
  <c r="Q49" i="16"/>
  <c r="R49" i="16"/>
  <c r="D29" i="16"/>
  <c r="E29" i="16"/>
  <c r="F29" i="16"/>
  <c r="G29" i="16"/>
  <c r="H29" i="16"/>
  <c r="S29" i="16" s="1"/>
  <c r="I29" i="16"/>
  <c r="J29" i="16"/>
  <c r="K29" i="16"/>
  <c r="L29" i="16"/>
  <c r="M29" i="16"/>
  <c r="N29" i="16"/>
  <c r="O29" i="16"/>
  <c r="P29" i="16"/>
  <c r="Q29" i="16"/>
  <c r="R29" i="16"/>
  <c r="D31" i="16"/>
  <c r="E31" i="16"/>
  <c r="F31" i="16"/>
  <c r="G31" i="16"/>
  <c r="H31" i="16"/>
  <c r="S31" i="16" s="1"/>
  <c r="I31" i="16"/>
  <c r="J31" i="16"/>
  <c r="K31" i="16"/>
  <c r="L31" i="16"/>
  <c r="M31" i="16"/>
  <c r="N31" i="16"/>
  <c r="O31" i="16"/>
  <c r="P31" i="16"/>
  <c r="Q31" i="16"/>
  <c r="R31" i="16"/>
  <c r="D47" i="16"/>
  <c r="E47" i="16"/>
  <c r="F47" i="16"/>
  <c r="G47" i="16"/>
  <c r="H47" i="16"/>
  <c r="S47" i="16" s="1"/>
  <c r="I47" i="16"/>
  <c r="J47" i="16"/>
  <c r="K47" i="16"/>
  <c r="L47" i="16"/>
  <c r="M47" i="16"/>
  <c r="N47" i="16"/>
  <c r="O47" i="16"/>
  <c r="P47" i="16"/>
  <c r="Q47" i="16"/>
  <c r="R47" i="16"/>
  <c r="D17" i="16"/>
  <c r="E17" i="16"/>
  <c r="F17" i="16"/>
  <c r="G17" i="16"/>
  <c r="H17" i="16"/>
  <c r="S17" i="16" s="1"/>
  <c r="I17" i="16"/>
  <c r="J17" i="16"/>
  <c r="K17" i="16"/>
  <c r="L17" i="16"/>
  <c r="M17" i="16"/>
  <c r="N17" i="16"/>
  <c r="O17" i="16"/>
  <c r="P17" i="16"/>
  <c r="Q17" i="16"/>
  <c r="R17" i="16"/>
  <c r="D26" i="16"/>
  <c r="E26" i="16"/>
  <c r="F26" i="16"/>
  <c r="G26" i="16"/>
  <c r="H26" i="16"/>
  <c r="S26" i="16" s="1"/>
  <c r="I26" i="16"/>
  <c r="J26" i="16"/>
  <c r="K26" i="16"/>
  <c r="L26" i="16"/>
  <c r="M26" i="16"/>
  <c r="N26" i="16"/>
  <c r="O26" i="16"/>
  <c r="P26" i="16"/>
  <c r="Q26" i="16"/>
  <c r="R26" i="16"/>
  <c r="D46" i="16"/>
  <c r="E46" i="16"/>
  <c r="F46" i="16"/>
  <c r="G46" i="16"/>
  <c r="H46" i="16"/>
  <c r="I46" i="16"/>
  <c r="J46" i="16"/>
  <c r="K46" i="16"/>
  <c r="L46" i="16"/>
  <c r="M46" i="16"/>
  <c r="N46" i="16"/>
  <c r="O46" i="16"/>
  <c r="P46" i="16"/>
  <c r="Q46" i="16"/>
  <c r="R46" i="16"/>
  <c r="D40" i="16"/>
  <c r="E40" i="16"/>
  <c r="F40" i="16"/>
  <c r="G40" i="16"/>
  <c r="H40" i="16"/>
  <c r="I40" i="16"/>
  <c r="J40" i="16"/>
  <c r="K40" i="16"/>
  <c r="L40" i="16"/>
  <c r="M40" i="16"/>
  <c r="N40" i="16"/>
  <c r="O40" i="16"/>
  <c r="P40" i="16"/>
  <c r="Q40" i="16"/>
  <c r="R40" i="16"/>
  <c r="D42" i="16"/>
  <c r="E42" i="16"/>
  <c r="F42" i="16"/>
  <c r="G42" i="16"/>
  <c r="H42" i="16"/>
  <c r="I42" i="16"/>
  <c r="J42" i="16"/>
  <c r="K42" i="16"/>
  <c r="L42" i="16"/>
  <c r="M42" i="16"/>
  <c r="N42" i="16"/>
  <c r="O42" i="16"/>
  <c r="P42" i="16"/>
  <c r="Q42" i="16"/>
  <c r="R42" i="16"/>
  <c r="D38" i="16"/>
  <c r="E38" i="16"/>
  <c r="F38" i="16"/>
  <c r="G38" i="16"/>
  <c r="H38" i="16"/>
  <c r="I38" i="16"/>
  <c r="J38" i="16"/>
  <c r="K38" i="16"/>
  <c r="L38" i="16"/>
  <c r="M38" i="16"/>
  <c r="N38" i="16"/>
  <c r="O38" i="16"/>
  <c r="P38" i="16"/>
  <c r="Q38" i="16"/>
  <c r="R38" i="16"/>
  <c r="D4" i="16"/>
  <c r="E4" i="16"/>
  <c r="F4" i="16"/>
  <c r="G4" i="16"/>
  <c r="H4" i="16"/>
  <c r="S4" i="16" s="1"/>
  <c r="I4" i="16"/>
  <c r="J4" i="16"/>
  <c r="K4" i="16"/>
  <c r="L4" i="16"/>
  <c r="M4" i="16"/>
  <c r="N4" i="16"/>
  <c r="O4" i="16"/>
  <c r="P4" i="16"/>
  <c r="Q4" i="16"/>
  <c r="R4" i="16"/>
  <c r="D37" i="16"/>
  <c r="E37" i="16"/>
  <c r="F37" i="16"/>
  <c r="G37" i="16"/>
  <c r="H37" i="16"/>
  <c r="I37" i="16"/>
  <c r="J37" i="16"/>
  <c r="K37" i="16"/>
  <c r="L37" i="16"/>
  <c r="M37" i="16"/>
  <c r="N37" i="16"/>
  <c r="O37" i="16"/>
  <c r="P37" i="16"/>
  <c r="Q37" i="16"/>
  <c r="R37" i="16"/>
  <c r="D30" i="16"/>
  <c r="E30" i="16"/>
  <c r="F30" i="16"/>
  <c r="G30" i="16"/>
  <c r="H30" i="16"/>
  <c r="S30" i="16" s="1"/>
  <c r="I30" i="16"/>
  <c r="J30" i="16"/>
  <c r="K30" i="16"/>
  <c r="L30" i="16"/>
  <c r="M30" i="16"/>
  <c r="N30" i="16"/>
  <c r="O30" i="16"/>
  <c r="P30" i="16"/>
  <c r="Q30" i="16"/>
  <c r="R30" i="16"/>
  <c r="D45" i="16"/>
  <c r="E45" i="16"/>
  <c r="F45" i="16"/>
  <c r="G45" i="16"/>
  <c r="H45" i="16"/>
  <c r="I45" i="16"/>
  <c r="J45" i="16"/>
  <c r="K45" i="16"/>
  <c r="L45" i="16"/>
  <c r="M45" i="16"/>
  <c r="N45" i="16"/>
  <c r="O45" i="16"/>
  <c r="P45" i="16"/>
  <c r="Q45" i="16"/>
  <c r="R45" i="16"/>
  <c r="D50" i="16"/>
  <c r="E50" i="16"/>
  <c r="F50" i="16"/>
  <c r="G50" i="16"/>
  <c r="H50" i="16"/>
  <c r="S50" i="16" s="1"/>
  <c r="I50" i="16"/>
  <c r="J50" i="16"/>
  <c r="K50" i="16"/>
  <c r="L50" i="16"/>
  <c r="M50" i="16"/>
  <c r="N50" i="16"/>
  <c r="O50" i="16"/>
  <c r="P50" i="16"/>
  <c r="Q50" i="16"/>
  <c r="R50" i="16"/>
  <c r="D52" i="16"/>
  <c r="E52" i="16"/>
  <c r="F52" i="16"/>
  <c r="G52" i="16"/>
  <c r="H52" i="16"/>
  <c r="S52" i="16" s="1"/>
  <c r="I52" i="16"/>
  <c r="J52" i="16"/>
  <c r="K52" i="16"/>
  <c r="L52" i="16"/>
  <c r="M52" i="16"/>
  <c r="N52" i="16"/>
  <c r="O52" i="16"/>
  <c r="P52" i="16"/>
  <c r="Q52" i="16"/>
  <c r="R52" i="16"/>
  <c r="D35" i="16"/>
  <c r="E35" i="16"/>
  <c r="F35" i="16"/>
  <c r="G35" i="16"/>
  <c r="H35" i="16"/>
  <c r="I35" i="16"/>
  <c r="J35" i="16"/>
  <c r="K35" i="16"/>
  <c r="L35" i="16"/>
  <c r="M35" i="16"/>
  <c r="N35" i="16"/>
  <c r="O35" i="16"/>
  <c r="P35" i="16"/>
  <c r="Q35" i="16"/>
  <c r="R35" i="16"/>
  <c r="D34" i="16"/>
  <c r="E34" i="16"/>
  <c r="F34" i="16"/>
  <c r="G34" i="16"/>
  <c r="H34" i="16"/>
  <c r="I34" i="16"/>
  <c r="J34" i="16"/>
  <c r="K34" i="16"/>
  <c r="L34" i="16"/>
  <c r="M34" i="16"/>
  <c r="N34" i="16"/>
  <c r="O34" i="16"/>
  <c r="P34" i="16"/>
  <c r="Q34" i="16"/>
  <c r="R34" i="16"/>
  <c r="D18" i="16"/>
  <c r="E18" i="16"/>
  <c r="F18" i="16"/>
  <c r="G18" i="16"/>
  <c r="H18" i="16"/>
  <c r="S18" i="16" s="1"/>
  <c r="I18" i="16"/>
  <c r="J18" i="16"/>
  <c r="K18" i="16"/>
  <c r="L18" i="16"/>
  <c r="M18" i="16"/>
  <c r="N18" i="16"/>
  <c r="O18" i="16"/>
  <c r="P18" i="16"/>
  <c r="Q18" i="16"/>
  <c r="R18" i="16"/>
  <c r="D48" i="16"/>
  <c r="E48" i="16"/>
  <c r="F48" i="16"/>
  <c r="G48" i="16"/>
  <c r="H48" i="16"/>
  <c r="S48" i="16" s="1"/>
  <c r="I48" i="16"/>
  <c r="J48" i="16"/>
  <c r="K48" i="16"/>
  <c r="L48" i="16"/>
  <c r="M48" i="16"/>
  <c r="N48" i="16"/>
  <c r="O48" i="16"/>
  <c r="P48" i="16"/>
  <c r="Q48" i="16"/>
  <c r="R48" i="16"/>
  <c r="D19" i="16"/>
  <c r="E19" i="16"/>
  <c r="F19" i="16"/>
  <c r="G19" i="16"/>
  <c r="H19" i="16"/>
  <c r="S19" i="16" s="1"/>
  <c r="I19" i="16"/>
  <c r="J19" i="16"/>
  <c r="K19" i="16"/>
  <c r="L19" i="16"/>
  <c r="M19" i="16"/>
  <c r="N19" i="16"/>
  <c r="O19" i="16"/>
  <c r="P19" i="16"/>
  <c r="Q19" i="16"/>
  <c r="R19" i="16"/>
  <c r="D12" i="16"/>
  <c r="E12" i="16"/>
  <c r="F12" i="16"/>
  <c r="G12" i="16"/>
  <c r="H12" i="16"/>
  <c r="S12" i="16" s="1"/>
  <c r="I12" i="16"/>
  <c r="J12" i="16"/>
  <c r="K12" i="16"/>
  <c r="L12" i="16"/>
  <c r="M12" i="16"/>
  <c r="N12" i="16"/>
  <c r="O12" i="16"/>
  <c r="P12" i="16"/>
  <c r="Q12" i="16"/>
  <c r="R12" i="16"/>
  <c r="D39" i="16"/>
  <c r="E39" i="16"/>
  <c r="F39" i="16"/>
  <c r="G39" i="16"/>
  <c r="H39" i="16"/>
  <c r="I39" i="16"/>
  <c r="J39" i="16"/>
  <c r="K39" i="16"/>
  <c r="L39" i="16"/>
  <c r="M39" i="16"/>
  <c r="N39" i="16"/>
  <c r="O39" i="16"/>
  <c r="P39" i="16"/>
  <c r="Q39" i="16"/>
  <c r="R39" i="16"/>
  <c r="D28" i="16"/>
  <c r="E28" i="16"/>
  <c r="F28" i="16"/>
  <c r="G28" i="16"/>
  <c r="H28" i="16"/>
  <c r="S28" i="16" s="1"/>
  <c r="I28" i="16"/>
  <c r="J28" i="16"/>
  <c r="K28" i="16"/>
  <c r="L28" i="16"/>
  <c r="M28" i="16"/>
  <c r="N28" i="16"/>
  <c r="O28" i="16"/>
  <c r="P28" i="16"/>
  <c r="Q28" i="16"/>
  <c r="R28" i="16"/>
  <c r="D15" i="16"/>
  <c r="E15" i="16"/>
  <c r="F15" i="16"/>
  <c r="G15" i="16"/>
  <c r="H15" i="16"/>
  <c r="S15" i="16" s="1"/>
  <c r="I15" i="16"/>
  <c r="J15" i="16"/>
  <c r="K15" i="16"/>
  <c r="L15" i="16"/>
  <c r="M15" i="16"/>
  <c r="N15" i="16"/>
  <c r="O15" i="16"/>
  <c r="P15" i="16"/>
  <c r="Q15" i="16"/>
  <c r="R15" i="16"/>
  <c r="D36" i="16"/>
  <c r="E36" i="16"/>
  <c r="F36" i="16"/>
  <c r="G36" i="16"/>
  <c r="H36" i="16"/>
  <c r="I36" i="16"/>
  <c r="J36" i="16"/>
  <c r="K36" i="16"/>
  <c r="L36" i="16"/>
  <c r="M36" i="16"/>
  <c r="N36" i="16"/>
  <c r="O36" i="16"/>
  <c r="P36" i="16"/>
  <c r="Q36" i="16"/>
  <c r="R36" i="16"/>
  <c r="D43" i="16"/>
  <c r="E43" i="16"/>
  <c r="F43" i="16"/>
  <c r="G43" i="16"/>
  <c r="H43" i="16"/>
  <c r="I43" i="16"/>
  <c r="J43" i="16"/>
  <c r="K43" i="16"/>
  <c r="L43" i="16"/>
  <c r="M43" i="16"/>
  <c r="N43" i="16"/>
  <c r="O43" i="16"/>
  <c r="P43" i="16"/>
  <c r="Q43" i="16"/>
  <c r="R43" i="16"/>
  <c r="D23" i="16"/>
  <c r="E23" i="16"/>
  <c r="F23" i="16"/>
  <c r="G23" i="16"/>
  <c r="H23" i="16"/>
  <c r="S23" i="16" s="1"/>
  <c r="I23" i="16"/>
  <c r="J23" i="16"/>
  <c r="K23" i="16"/>
  <c r="L23" i="16"/>
  <c r="M23" i="16"/>
  <c r="N23" i="16"/>
  <c r="O23" i="16"/>
  <c r="P23" i="16"/>
  <c r="Q23" i="16"/>
  <c r="R23" i="16"/>
  <c r="D5" i="16"/>
  <c r="E5" i="16"/>
  <c r="F5" i="16"/>
  <c r="G5" i="16"/>
  <c r="H5" i="16"/>
  <c r="S5" i="16" s="1"/>
  <c r="I5" i="16"/>
  <c r="J5" i="16"/>
  <c r="K5" i="16"/>
  <c r="L5" i="16"/>
  <c r="M5" i="16"/>
  <c r="N5" i="16"/>
  <c r="O5" i="16"/>
  <c r="P5" i="16"/>
  <c r="Q5" i="16"/>
  <c r="R5" i="16"/>
  <c r="D24" i="16"/>
  <c r="E24" i="16"/>
  <c r="F24" i="16"/>
  <c r="G24" i="16"/>
  <c r="H24" i="16"/>
  <c r="S24" i="16" s="1"/>
  <c r="I24" i="16"/>
  <c r="J24" i="16"/>
  <c r="K24" i="16"/>
  <c r="L24" i="16"/>
  <c r="M24" i="16"/>
  <c r="N24" i="16"/>
  <c r="O24" i="16"/>
  <c r="P24" i="16"/>
  <c r="Q24" i="16"/>
  <c r="R24" i="16"/>
  <c r="D16" i="16"/>
  <c r="E16" i="16"/>
  <c r="F16" i="16"/>
  <c r="G16" i="16"/>
  <c r="H16" i="16"/>
  <c r="S16" i="16" s="1"/>
  <c r="I16" i="16"/>
  <c r="J16" i="16"/>
  <c r="K16" i="16"/>
  <c r="L16" i="16"/>
  <c r="M16" i="16"/>
  <c r="N16" i="16"/>
  <c r="O16" i="16"/>
  <c r="P16" i="16"/>
  <c r="Q16" i="16"/>
  <c r="R16" i="16"/>
  <c r="D8" i="16"/>
  <c r="E8" i="16"/>
  <c r="F8" i="16"/>
  <c r="G8" i="16"/>
  <c r="H8" i="16"/>
  <c r="S8" i="16" s="1"/>
  <c r="I8" i="16"/>
  <c r="J8" i="16"/>
  <c r="K8" i="16"/>
  <c r="L8" i="16"/>
  <c r="M8" i="16"/>
  <c r="N8" i="16"/>
  <c r="O8" i="16"/>
  <c r="P8" i="16"/>
  <c r="Q8" i="16"/>
  <c r="R8" i="16"/>
  <c r="D32" i="16"/>
  <c r="E32" i="16"/>
  <c r="F32" i="16"/>
  <c r="G32" i="16"/>
  <c r="H32" i="16"/>
  <c r="S32" i="16" s="1"/>
  <c r="I32" i="16"/>
  <c r="J32" i="16"/>
  <c r="K32" i="16"/>
  <c r="L32" i="16"/>
  <c r="M32" i="16"/>
  <c r="N32" i="16"/>
  <c r="O32" i="16"/>
  <c r="P32" i="16"/>
  <c r="Q32" i="16"/>
  <c r="R32" i="16"/>
  <c r="D25" i="16"/>
  <c r="E25" i="16"/>
  <c r="F25" i="16"/>
  <c r="G25" i="16"/>
  <c r="H25" i="16"/>
  <c r="S25" i="16" s="1"/>
  <c r="I25" i="16"/>
  <c r="J25" i="16"/>
  <c r="K25" i="16"/>
  <c r="L25" i="16"/>
  <c r="M25" i="16"/>
  <c r="N25" i="16"/>
  <c r="O25" i="16"/>
  <c r="P25" i="16"/>
  <c r="Q25" i="16"/>
  <c r="R25" i="16"/>
  <c r="D44" i="16"/>
  <c r="E44" i="16"/>
  <c r="F44" i="16"/>
  <c r="G44" i="16"/>
  <c r="H44" i="16"/>
  <c r="S43" i="16" s="1"/>
  <c r="I44" i="16"/>
  <c r="J44" i="16"/>
  <c r="K44" i="16"/>
  <c r="L44" i="16"/>
  <c r="M44" i="16"/>
  <c r="N44" i="16"/>
  <c r="O44" i="16"/>
  <c r="P44" i="16"/>
  <c r="Q44" i="16"/>
  <c r="R44" i="16"/>
  <c r="D13" i="16"/>
  <c r="E13" i="16"/>
  <c r="F13" i="16"/>
  <c r="G13" i="16"/>
  <c r="H13" i="16"/>
  <c r="S13" i="16" s="1"/>
  <c r="I13" i="16"/>
  <c r="J13" i="16"/>
  <c r="K13" i="16"/>
  <c r="L13" i="16"/>
  <c r="M13" i="16"/>
  <c r="N13" i="16"/>
  <c r="O13" i="16"/>
  <c r="P13" i="16"/>
  <c r="Q13" i="16"/>
  <c r="R13" i="16"/>
  <c r="M3" i="16"/>
  <c r="N3" i="16"/>
  <c r="O3" i="16"/>
  <c r="P3" i="16"/>
  <c r="Q3" i="16"/>
  <c r="R3" i="16"/>
  <c r="D51" i="16"/>
  <c r="E51" i="16"/>
  <c r="F51" i="16"/>
  <c r="G51" i="16"/>
  <c r="H51" i="16"/>
  <c r="S51" i="16" s="1"/>
  <c r="I51" i="16"/>
  <c r="J51" i="16"/>
  <c r="K51" i="16"/>
  <c r="L51" i="16"/>
  <c r="M51" i="16"/>
  <c r="N51" i="16"/>
  <c r="O51" i="16"/>
  <c r="P51" i="16"/>
  <c r="Q51" i="16"/>
  <c r="R51" i="16"/>
  <c r="D27" i="16"/>
  <c r="E27" i="16"/>
  <c r="F27" i="16"/>
  <c r="G27" i="16"/>
  <c r="H27" i="16"/>
  <c r="S27" i="16" s="1"/>
  <c r="I27" i="16"/>
  <c r="J27" i="16"/>
  <c r="K27" i="16"/>
  <c r="L27" i="16"/>
  <c r="M27" i="16"/>
  <c r="N27" i="16"/>
  <c r="O27" i="16"/>
  <c r="P27" i="16"/>
  <c r="Q27" i="16"/>
  <c r="R27" i="16"/>
  <c r="D10" i="16"/>
  <c r="E10" i="16"/>
  <c r="F10" i="16"/>
  <c r="G10" i="16"/>
  <c r="H10" i="16"/>
  <c r="S10" i="16" s="1"/>
  <c r="I10" i="16"/>
  <c r="J10" i="16"/>
  <c r="K10" i="16"/>
  <c r="L10" i="16"/>
  <c r="M10" i="16"/>
  <c r="N10" i="16"/>
  <c r="O10" i="16"/>
  <c r="P10" i="16"/>
  <c r="Q10" i="16"/>
  <c r="R10" i="16"/>
  <c r="D6" i="16"/>
  <c r="E6" i="16"/>
  <c r="F6" i="16"/>
  <c r="G6" i="16"/>
  <c r="H6" i="16"/>
  <c r="S6" i="16" s="1"/>
  <c r="I6" i="16"/>
  <c r="J6" i="16"/>
  <c r="K6" i="16"/>
  <c r="L6" i="16"/>
  <c r="M6" i="16"/>
  <c r="N6" i="16"/>
  <c r="O6" i="16"/>
  <c r="P6" i="16"/>
  <c r="Q6" i="16"/>
  <c r="R6" i="16"/>
  <c r="D9" i="16"/>
  <c r="E9" i="16"/>
  <c r="F9" i="16"/>
  <c r="G9" i="16"/>
  <c r="H9" i="16"/>
  <c r="S9" i="16" s="1"/>
  <c r="I9" i="16"/>
  <c r="J9" i="16"/>
  <c r="K9" i="16"/>
  <c r="L9" i="16"/>
  <c r="M9" i="16"/>
  <c r="N9" i="16"/>
  <c r="O9" i="16"/>
  <c r="P9" i="16"/>
  <c r="Q9" i="16"/>
  <c r="R9" i="16"/>
  <c r="D11" i="16"/>
  <c r="E11" i="16"/>
  <c r="F11" i="16"/>
  <c r="G11" i="16"/>
  <c r="H11" i="16"/>
  <c r="S11" i="16" s="1"/>
  <c r="I11" i="16"/>
  <c r="J11" i="16"/>
  <c r="K11" i="16"/>
  <c r="L11" i="16"/>
  <c r="M11" i="16"/>
  <c r="N11" i="16"/>
  <c r="O11" i="16"/>
  <c r="P11" i="16"/>
  <c r="Q11" i="16"/>
  <c r="R11" i="16"/>
  <c r="D46" i="15"/>
  <c r="E46" i="15"/>
  <c r="F46" i="15"/>
  <c r="G46" i="15"/>
  <c r="H46" i="15"/>
  <c r="I46" i="15"/>
  <c r="D26" i="15"/>
  <c r="E26" i="15"/>
  <c r="F26" i="15"/>
  <c r="G26" i="15"/>
  <c r="H26" i="15"/>
  <c r="I26" i="15"/>
  <c r="D27" i="15"/>
  <c r="E27" i="15"/>
  <c r="F27" i="15"/>
  <c r="G27" i="15"/>
  <c r="H27" i="15"/>
  <c r="I27" i="15"/>
  <c r="D48" i="15"/>
  <c r="E48" i="15"/>
  <c r="F48" i="15"/>
  <c r="G48" i="15"/>
  <c r="H48" i="15"/>
  <c r="S34" i="15" s="1"/>
  <c r="I48" i="15"/>
  <c r="T34" i="15" s="1"/>
  <c r="D5" i="15"/>
  <c r="E5" i="15"/>
  <c r="F5" i="15"/>
  <c r="G5" i="15"/>
  <c r="I5" i="15"/>
  <c r="D3" i="15"/>
  <c r="E3" i="15"/>
  <c r="F3" i="15"/>
  <c r="G3" i="15"/>
  <c r="H3" i="15"/>
  <c r="I3" i="15"/>
  <c r="D13" i="15"/>
  <c r="E13" i="15"/>
  <c r="F13" i="15"/>
  <c r="G13" i="15"/>
  <c r="H13" i="15"/>
  <c r="I13" i="15"/>
  <c r="D49" i="15"/>
  <c r="E49" i="15"/>
  <c r="F49" i="15"/>
  <c r="G49" i="15"/>
  <c r="H49" i="15"/>
  <c r="I49" i="15"/>
  <c r="D34" i="15"/>
  <c r="E34" i="15"/>
  <c r="F34" i="15"/>
  <c r="G34" i="15"/>
  <c r="D21" i="15"/>
  <c r="E21" i="15"/>
  <c r="F21" i="15"/>
  <c r="G21" i="15"/>
  <c r="H21" i="15"/>
  <c r="S30" i="15" s="1"/>
  <c r="I21" i="15"/>
  <c r="D40" i="15"/>
  <c r="E40" i="15"/>
  <c r="F40" i="15"/>
  <c r="G40" i="15"/>
  <c r="H40" i="15"/>
  <c r="I40" i="15"/>
  <c r="D23" i="15"/>
  <c r="E23" i="15"/>
  <c r="F23" i="15"/>
  <c r="G23" i="15"/>
  <c r="H23" i="15"/>
  <c r="I23" i="15"/>
  <c r="D6" i="15"/>
  <c r="E6" i="15"/>
  <c r="F6" i="15"/>
  <c r="G6" i="15"/>
  <c r="H6" i="15"/>
  <c r="I6" i="15"/>
  <c r="D37" i="15"/>
  <c r="E37" i="15"/>
  <c r="F37" i="15"/>
  <c r="G37" i="15"/>
  <c r="H37" i="15"/>
  <c r="I37" i="15"/>
  <c r="D12" i="15"/>
  <c r="E12" i="15"/>
  <c r="F12" i="15"/>
  <c r="G12" i="15"/>
  <c r="H12" i="15"/>
  <c r="I12" i="15"/>
  <c r="D52" i="15"/>
  <c r="E52" i="15"/>
  <c r="F52" i="15"/>
  <c r="G52" i="15"/>
  <c r="H52" i="15"/>
  <c r="I52" i="15"/>
  <c r="D38" i="15"/>
  <c r="E38" i="15"/>
  <c r="F38" i="15"/>
  <c r="G38" i="15"/>
  <c r="H38" i="15"/>
  <c r="I38" i="15"/>
  <c r="D39" i="15"/>
  <c r="E39" i="15"/>
  <c r="F39" i="15"/>
  <c r="G39" i="15"/>
  <c r="H39" i="15"/>
  <c r="I39" i="15"/>
  <c r="D35" i="15"/>
  <c r="E35" i="15"/>
  <c r="F35" i="15"/>
  <c r="G35" i="15"/>
  <c r="H35" i="15"/>
  <c r="I35" i="15"/>
  <c r="D7" i="15"/>
  <c r="E7" i="15"/>
  <c r="F7" i="15"/>
  <c r="G7" i="15"/>
  <c r="H7" i="15"/>
  <c r="I7" i="15"/>
  <c r="D33" i="15"/>
  <c r="E33" i="15"/>
  <c r="F33" i="15"/>
  <c r="G33" i="15"/>
  <c r="H33" i="15"/>
  <c r="I33" i="15"/>
  <c r="D36" i="15"/>
  <c r="E36" i="15"/>
  <c r="F36" i="15"/>
  <c r="G36" i="15"/>
  <c r="H36" i="15"/>
  <c r="I36" i="15"/>
  <c r="D11" i="15"/>
  <c r="E11" i="15"/>
  <c r="F11" i="15"/>
  <c r="G11" i="15"/>
  <c r="H11" i="15"/>
  <c r="S5" i="15" s="1"/>
  <c r="I11" i="15"/>
  <c r="D17" i="15"/>
  <c r="E17" i="15"/>
  <c r="F17" i="15"/>
  <c r="G17" i="15"/>
  <c r="H17" i="15"/>
  <c r="I17" i="15"/>
  <c r="D29" i="15"/>
  <c r="E29" i="15"/>
  <c r="F29" i="15"/>
  <c r="G29" i="15"/>
  <c r="H29" i="15"/>
  <c r="I29" i="15"/>
  <c r="D19" i="15"/>
  <c r="E19" i="15"/>
  <c r="F19" i="15"/>
  <c r="G19" i="15"/>
  <c r="H19" i="15"/>
  <c r="I19" i="15"/>
  <c r="D43" i="15"/>
  <c r="E43" i="15"/>
  <c r="F43" i="15"/>
  <c r="G43" i="15"/>
  <c r="H43" i="15"/>
  <c r="I43" i="15"/>
  <c r="D16" i="15"/>
  <c r="E16" i="15"/>
  <c r="F16" i="15"/>
  <c r="G16" i="15"/>
  <c r="H16" i="15"/>
  <c r="I16" i="15"/>
  <c r="D32" i="15"/>
  <c r="E32" i="15"/>
  <c r="F32" i="15"/>
  <c r="G32" i="15"/>
  <c r="H32" i="15"/>
  <c r="S42" i="15" s="1"/>
  <c r="I32" i="15"/>
  <c r="D30" i="15"/>
  <c r="E30" i="15"/>
  <c r="F30" i="15"/>
  <c r="G30" i="15"/>
  <c r="I30" i="15"/>
  <c r="D28" i="15"/>
  <c r="E28" i="15"/>
  <c r="F28" i="15"/>
  <c r="G28" i="15"/>
  <c r="H28" i="15"/>
  <c r="I28" i="15"/>
  <c r="D51" i="15"/>
  <c r="E51" i="15"/>
  <c r="F51" i="15"/>
  <c r="G51" i="15"/>
  <c r="H51" i="15"/>
  <c r="I51" i="15"/>
  <c r="D41" i="15"/>
  <c r="E41" i="15"/>
  <c r="F41" i="15"/>
  <c r="G41" i="15"/>
  <c r="H41" i="15"/>
  <c r="I41" i="15"/>
  <c r="D47" i="15"/>
  <c r="E47" i="15"/>
  <c r="F47" i="15"/>
  <c r="G47" i="15"/>
  <c r="H47" i="15"/>
  <c r="I47" i="15"/>
  <c r="D42" i="15"/>
  <c r="E42" i="15"/>
  <c r="F42" i="15"/>
  <c r="G42" i="15"/>
  <c r="I42" i="15"/>
  <c r="D45" i="15"/>
  <c r="E45" i="15"/>
  <c r="F45" i="15"/>
  <c r="G45" i="15"/>
  <c r="H45" i="15"/>
  <c r="I45" i="15"/>
  <c r="D50" i="15"/>
  <c r="E50" i="15"/>
  <c r="F50" i="15"/>
  <c r="G50" i="15"/>
  <c r="H50" i="15"/>
  <c r="I50" i="15"/>
  <c r="D9" i="15"/>
  <c r="E9" i="15"/>
  <c r="F9" i="15"/>
  <c r="G9" i="15"/>
  <c r="H9" i="15"/>
  <c r="I9" i="15"/>
  <c r="D10" i="15"/>
  <c r="E10" i="15"/>
  <c r="F10" i="15"/>
  <c r="G10" i="15"/>
  <c r="H10" i="15"/>
  <c r="I10" i="15"/>
  <c r="D44" i="15"/>
  <c r="E44" i="15"/>
  <c r="F44" i="15"/>
  <c r="G44" i="15"/>
  <c r="H44" i="15"/>
  <c r="I44" i="15"/>
  <c r="D8" i="15"/>
  <c r="E8" i="15"/>
  <c r="F8" i="15"/>
  <c r="G8" i="15"/>
  <c r="H8" i="15"/>
  <c r="I8" i="15"/>
  <c r="D20" i="15"/>
  <c r="E20" i="15"/>
  <c r="F20" i="15"/>
  <c r="G20" i="15"/>
  <c r="H20" i="15"/>
  <c r="I20" i="15"/>
  <c r="D22" i="15"/>
  <c r="E22" i="15"/>
  <c r="F22" i="15"/>
  <c r="G22" i="15"/>
  <c r="H22" i="15"/>
  <c r="I22" i="15"/>
  <c r="D15" i="15"/>
  <c r="E15" i="15"/>
  <c r="F15" i="15"/>
  <c r="G15" i="15"/>
  <c r="H15" i="15"/>
  <c r="S33" i="15" s="1"/>
  <c r="I15" i="15"/>
  <c r="T33" i="15" s="1"/>
  <c r="D25" i="15"/>
  <c r="E25" i="15"/>
  <c r="F25" i="15"/>
  <c r="G25" i="15"/>
  <c r="H25" i="15"/>
  <c r="I25" i="15"/>
  <c r="D31" i="15"/>
  <c r="E31" i="15"/>
  <c r="F31" i="15"/>
  <c r="G31" i="15"/>
  <c r="H31" i="15"/>
  <c r="I31" i="15"/>
  <c r="D24" i="15"/>
  <c r="E24" i="15"/>
  <c r="F24" i="15"/>
  <c r="G24" i="15"/>
  <c r="H24" i="15"/>
  <c r="I24" i="15"/>
  <c r="D14" i="15"/>
  <c r="E14" i="15"/>
  <c r="F14" i="15"/>
  <c r="G14" i="15"/>
  <c r="H14" i="15"/>
  <c r="S29" i="15" s="1"/>
  <c r="I14" i="15"/>
  <c r="T29" i="15" s="1"/>
  <c r="D4" i="15"/>
  <c r="E4" i="15"/>
  <c r="F4" i="15"/>
  <c r="G4" i="15"/>
  <c r="H4" i="15"/>
  <c r="I4" i="15"/>
  <c r="D18" i="15"/>
  <c r="E18" i="15"/>
  <c r="F18" i="15"/>
  <c r="G18" i="15"/>
  <c r="H18" i="15"/>
  <c r="I18" i="15"/>
  <c r="D2" i="15"/>
  <c r="E2" i="15"/>
  <c r="F2" i="15"/>
  <c r="G2" i="15"/>
  <c r="H2" i="15"/>
  <c r="I2" i="15"/>
  <c r="J2" i="15"/>
  <c r="K2" i="15"/>
  <c r="L2" i="15"/>
  <c r="M2" i="15"/>
  <c r="N2" i="15"/>
  <c r="O2" i="15"/>
  <c r="P2" i="15"/>
  <c r="Q2" i="15"/>
  <c r="R2" i="15"/>
  <c r="I69" i="17" l="1"/>
  <c r="H69" i="15"/>
  <c r="I69" i="16"/>
  <c r="H63" i="15"/>
  <c r="S27" i="15"/>
  <c r="S28" i="15"/>
  <c r="T5" i="15"/>
  <c r="T17" i="15"/>
  <c r="T24" i="15"/>
  <c r="T27" i="15"/>
  <c r="T41" i="15"/>
  <c r="S49" i="17"/>
  <c r="S10" i="15"/>
  <c r="S17" i="15"/>
  <c r="S22" i="15"/>
  <c r="T38" i="15"/>
  <c r="T6" i="15"/>
  <c r="S32" i="15"/>
  <c r="T21" i="15"/>
  <c r="S21" i="15"/>
  <c r="T13" i="15"/>
  <c r="T3" i="15"/>
  <c r="S24" i="15"/>
  <c r="T37" i="15"/>
  <c r="T8" i="15"/>
  <c r="S38" i="15"/>
  <c r="S6" i="15"/>
  <c r="S13" i="15"/>
  <c r="S37" i="15"/>
  <c r="S15" i="15"/>
  <c r="T32" i="15"/>
  <c r="T30" i="15"/>
  <c r="S26" i="15"/>
  <c r="T40" i="15"/>
  <c r="T9" i="15"/>
  <c r="T31" i="15"/>
  <c r="T15" i="15"/>
  <c r="S8" i="15"/>
  <c r="S51" i="17"/>
  <c r="T52" i="17"/>
  <c r="Z52" i="17" s="1"/>
  <c r="S9" i="15"/>
  <c r="T35" i="15"/>
  <c r="T12" i="15"/>
  <c r="T16" i="15"/>
  <c r="S35" i="15"/>
  <c r="S51" i="15"/>
  <c r="T42" i="15"/>
  <c r="T39" i="15"/>
  <c r="T4" i="15"/>
  <c r="T52" i="15"/>
  <c r="T7" i="15"/>
  <c r="S12" i="15"/>
  <c r="S16" i="15"/>
  <c r="T48" i="15"/>
  <c r="S41" i="15"/>
  <c r="S39" i="15"/>
  <c r="S4" i="15"/>
  <c r="T36" i="15"/>
  <c r="S7" i="15"/>
  <c r="S20" i="15"/>
  <c r="S31" i="15"/>
  <c r="S40" i="15"/>
  <c r="T23" i="15"/>
  <c r="T25" i="15"/>
  <c r="S48" i="15"/>
  <c r="T18" i="15"/>
  <c r="T11" i="15"/>
  <c r="T19" i="15"/>
  <c r="S36" i="15"/>
  <c r="S3" i="15"/>
  <c r="T14" i="15"/>
  <c r="S23" i="15"/>
  <c r="S25" i="15"/>
  <c r="S50" i="15"/>
  <c r="T49" i="15"/>
  <c r="T50" i="15"/>
  <c r="S18" i="15"/>
  <c r="S11" i="15"/>
  <c r="S19" i="15"/>
  <c r="T26" i="15"/>
  <c r="S14" i="15"/>
  <c r="T22" i="15"/>
  <c r="T28" i="15"/>
  <c r="S49" i="15"/>
  <c r="T10" i="15"/>
  <c r="T20" i="15"/>
  <c r="T51" i="15"/>
  <c r="T44" i="15"/>
  <c r="S38" i="16"/>
  <c r="S44" i="15"/>
  <c r="S5" i="17"/>
  <c r="T31" i="17"/>
  <c r="Z31" i="17" s="1"/>
  <c r="S42" i="16"/>
  <c r="S23" i="17"/>
  <c r="S35" i="16"/>
  <c r="S33" i="16"/>
  <c r="S45" i="16"/>
  <c r="S40" i="16"/>
  <c r="T49" i="17"/>
  <c r="U49" i="17" s="1"/>
  <c r="S22" i="17"/>
  <c r="S41" i="17"/>
  <c r="S44" i="17"/>
  <c r="S43" i="15"/>
  <c r="T48" i="17"/>
  <c r="U48" i="17" s="1"/>
  <c r="T47" i="15"/>
  <c r="T51" i="17"/>
  <c r="Z51" i="17" s="1"/>
  <c r="S34" i="16"/>
  <c r="T43" i="17"/>
  <c r="U43" i="17" s="1"/>
  <c r="T47" i="17"/>
  <c r="Z47" i="17" s="1"/>
  <c r="S48" i="17"/>
  <c r="T50" i="17"/>
  <c r="U50" i="17" s="1"/>
  <c r="S47" i="17"/>
  <c r="T46" i="17"/>
  <c r="U46" i="17" s="1"/>
  <c r="S36" i="16"/>
  <c r="S39" i="16"/>
  <c r="S41" i="16"/>
  <c r="S46" i="16"/>
  <c r="S44" i="16"/>
  <c r="S37" i="16"/>
  <c r="T46" i="15"/>
  <c r="T45" i="15"/>
  <c r="S47" i="15"/>
  <c r="S46" i="15"/>
  <c r="S45" i="15"/>
  <c r="T43" i="15"/>
  <c r="T3" i="17"/>
  <c r="U3" i="17" s="1"/>
  <c r="T4" i="17"/>
  <c r="U4" i="17" s="1"/>
  <c r="T42" i="17"/>
  <c r="Z42" i="17" s="1"/>
  <c r="S45" i="17"/>
  <c r="T45" i="17"/>
  <c r="U45" i="17" s="1"/>
  <c r="T6" i="17"/>
  <c r="Z6" i="17" s="1"/>
  <c r="S3" i="17"/>
  <c r="S4" i="17"/>
  <c r="S31" i="17"/>
  <c r="S43" i="17"/>
  <c r="S42" i="17"/>
  <c r="S6" i="17"/>
  <c r="T5" i="17"/>
  <c r="U5" i="17" s="1"/>
  <c r="T22" i="17"/>
  <c r="Z22" i="17" s="1"/>
  <c r="T23" i="17"/>
  <c r="Z23" i="17" s="1"/>
  <c r="T41" i="17"/>
  <c r="U41" i="17" s="1"/>
  <c r="T44" i="17"/>
  <c r="U44" i="17" s="1"/>
  <c r="T12" i="17"/>
  <c r="Z12" i="17" s="1"/>
  <c r="S34" i="17"/>
  <c r="S8" i="17"/>
  <c r="T7" i="17"/>
  <c r="Z7" i="17" s="1"/>
  <c r="T39" i="17"/>
  <c r="U39" i="17" s="1"/>
  <c r="T17" i="17"/>
  <c r="Z17" i="17" s="1"/>
  <c r="T25" i="17"/>
  <c r="U25" i="17" s="1"/>
  <c r="S29" i="17"/>
  <c r="S20" i="17"/>
  <c r="T8" i="17"/>
  <c r="U8" i="17" s="1"/>
  <c r="S10" i="17"/>
  <c r="S14" i="17"/>
  <c r="S36" i="17"/>
  <c r="T16" i="17"/>
  <c r="U16" i="17" s="1"/>
  <c r="T11" i="17"/>
  <c r="Z11" i="17" s="1"/>
  <c r="T28" i="17"/>
  <c r="U28" i="17" s="1"/>
  <c r="T34" i="17"/>
  <c r="Z34" i="17" s="1"/>
  <c r="T29" i="17"/>
  <c r="Z29" i="17" s="1"/>
  <c r="T32" i="17"/>
  <c r="Z32" i="17" s="1"/>
  <c r="S9" i="17"/>
  <c r="S13" i="17"/>
  <c r="T20" i="17"/>
  <c r="U20" i="17" s="1"/>
  <c r="S38" i="17"/>
  <c r="S33" i="17"/>
  <c r="T27" i="17"/>
  <c r="U27" i="17" s="1"/>
  <c r="S16" i="17"/>
  <c r="S17" i="17"/>
  <c r="T37" i="17"/>
  <c r="U37" i="17" s="1"/>
  <c r="S11" i="17"/>
  <c r="S28" i="17"/>
  <c r="T9" i="17"/>
  <c r="Z9" i="17" s="1"/>
  <c r="T13" i="17"/>
  <c r="U13" i="17" s="1"/>
  <c r="S30" i="17"/>
  <c r="S21" i="17"/>
  <c r="S26" i="17"/>
  <c r="T35" i="17"/>
  <c r="U35" i="17" s="1"/>
  <c r="S7" i="17"/>
  <c r="S35" i="17"/>
  <c r="T19" i="17"/>
  <c r="U19" i="17" s="1"/>
  <c r="S32" i="17"/>
  <c r="T18" i="17"/>
  <c r="U18" i="17" s="1"/>
  <c r="T24" i="17"/>
  <c r="Z24" i="17" s="1"/>
  <c r="S19" i="17"/>
  <c r="T10" i="17"/>
  <c r="U10" i="17" s="1"/>
  <c r="T14" i="17"/>
  <c r="U14" i="17" s="1"/>
  <c r="T38" i="17"/>
  <c r="U38" i="17" s="1"/>
  <c r="T40" i="17"/>
  <c r="U40" i="17" s="1"/>
  <c r="T36" i="17"/>
  <c r="Z36" i="17" s="1"/>
  <c r="T33" i="17"/>
  <c r="Z33" i="17" s="1"/>
  <c r="S18" i="17"/>
  <c r="S24" i="17"/>
  <c r="S40" i="17"/>
  <c r="T15" i="17"/>
  <c r="Z15" i="17" s="1"/>
  <c r="S39" i="17"/>
  <c r="S27" i="17"/>
  <c r="S15" i="17"/>
  <c r="S12" i="17"/>
  <c r="T30" i="17"/>
  <c r="U30" i="17" s="1"/>
  <c r="T21" i="17"/>
  <c r="U21" i="17" s="1"/>
  <c r="T26" i="17"/>
  <c r="U26" i="17" s="1"/>
  <c r="S37" i="17"/>
  <c r="S25" i="17"/>
  <c r="V28" i="16"/>
  <c r="W28" i="16" s="1"/>
  <c r="V39" i="16"/>
  <c r="W39" i="16" s="1"/>
  <c r="V10" i="16"/>
  <c r="W10" i="16" s="1"/>
  <c r="V8" i="16"/>
  <c r="W8" i="16" s="1"/>
  <c r="T6" i="16"/>
  <c r="U6" i="16" s="1"/>
  <c r="X27" i="16"/>
  <c r="Y27" i="16" s="1"/>
  <c r="V3" i="16"/>
  <c r="W3" i="16" s="1"/>
  <c r="T32" i="16"/>
  <c r="U32" i="16" s="1"/>
  <c r="X16" i="16"/>
  <c r="Y16" i="16" s="1"/>
  <c r="V5" i="16"/>
  <c r="W5" i="16" s="1"/>
  <c r="X38" i="16"/>
  <c r="Y38" i="16" s="1"/>
  <c r="V52" i="16"/>
  <c r="W52" i="16" s="1"/>
  <c r="V22" i="16"/>
  <c r="W22" i="16" s="1"/>
  <c r="X50" i="16"/>
  <c r="Y50" i="16" s="1"/>
  <c r="T15" i="16"/>
  <c r="U15" i="16" s="1"/>
  <c r="V19" i="16"/>
  <c r="W19" i="16" s="1"/>
  <c r="V30" i="16"/>
  <c r="W30" i="16" s="1"/>
  <c r="T34" i="16"/>
  <c r="U34" i="16" s="1"/>
  <c r="V17" i="16"/>
  <c r="W17" i="16" s="1"/>
  <c r="V46" i="16"/>
  <c r="W46" i="16" s="1"/>
  <c r="T9" i="16"/>
  <c r="U9" i="16" s="1"/>
  <c r="X10" i="16"/>
  <c r="Y10" i="16" s="1"/>
  <c r="V51" i="16"/>
  <c r="W51" i="16" s="1"/>
  <c r="T25" i="16"/>
  <c r="U25" i="16" s="1"/>
  <c r="V24" i="16"/>
  <c r="W24" i="16" s="1"/>
  <c r="T35" i="16"/>
  <c r="U35" i="16" s="1"/>
  <c r="X28" i="16"/>
  <c r="Y28" i="16" s="1"/>
  <c r="V12" i="16"/>
  <c r="W12" i="16" s="1"/>
  <c r="T33" i="16"/>
  <c r="U33" i="16" s="1"/>
  <c r="X52" i="16"/>
  <c r="Y52" i="16" s="1"/>
  <c r="V44" i="16"/>
  <c r="W44" i="16" s="1"/>
  <c r="T37" i="16"/>
  <c r="U37" i="16" s="1"/>
  <c r="X39" i="16"/>
  <c r="Y39" i="16" s="1"/>
  <c r="V26" i="16"/>
  <c r="W26" i="16" s="1"/>
  <c r="T29" i="16"/>
  <c r="U29" i="16" s="1"/>
  <c r="X22" i="16"/>
  <c r="Y22" i="16" s="1"/>
  <c r="V7" i="16"/>
  <c r="W7" i="16" s="1"/>
  <c r="T20" i="16"/>
  <c r="U20" i="16" s="1"/>
  <c r="X8" i="16"/>
  <c r="Y8" i="16" s="1"/>
  <c r="V43" i="16"/>
  <c r="W43" i="16" s="1"/>
  <c r="V42" i="16"/>
  <c r="W42" i="16" s="1"/>
  <c r="V18" i="16"/>
  <c r="W18" i="16" s="1"/>
  <c r="V4" i="16"/>
  <c r="W4" i="16" s="1"/>
  <c r="V31" i="16"/>
  <c r="W31" i="16" s="1"/>
  <c r="V14" i="16"/>
  <c r="W14" i="16" s="1"/>
  <c r="V11" i="16"/>
  <c r="W11" i="16" s="1"/>
  <c r="T41" i="16"/>
  <c r="U41" i="16" s="1"/>
  <c r="X45" i="16"/>
  <c r="Y45" i="16" s="1"/>
  <c r="T49" i="16"/>
  <c r="U49" i="16" s="1"/>
  <c r="X40" i="16"/>
  <c r="Y40" i="16" s="1"/>
  <c r="T11" i="16"/>
  <c r="X6" i="16"/>
  <c r="Y6" i="16" s="1"/>
  <c r="V27" i="16"/>
  <c r="W27" i="16" s="1"/>
  <c r="T43" i="16"/>
  <c r="X32" i="16"/>
  <c r="Y32" i="16" s="1"/>
  <c r="V16" i="16"/>
  <c r="W16" i="16" s="1"/>
  <c r="T42" i="16"/>
  <c r="X15" i="16"/>
  <c r="Y15" i="16" s="1"/>
  <c r="V38" i="16"/>
  <c r="W38" i="16" s="1"/>
  <c r="T18" i="16"/>
  <c r="X34" i="16"/>
  <c r="Y34" i="16" s="1"/>
  <c r="V50" i="16"/>
  <c r="W50" i="16" s="1"/>
  <c r="T4" i="16"/>
  <c r="U4" i="16" s="1"/>
  <c r="X41" i="16"/>
  <c r="Y41" i="16" s="1"/>
  <c r="V45" i="16"/>
  <c r="W45" i="16" s="1"/>
  <c r="T31" i="16"/>
  <c r="X49" i="16"/>
  <c r="Y49" i="16" s="1"/>
  <c r="V40" i="16"/>
  <c r="W40" i="16" s="1"/>
  <c r="T14" i="16"/>
  <c r="X9" i="16"/>
  <c r="Y9" i="16" s="1"/>
  <c r="T13" i="16"/>
  <c r="X25" i="16"/>
  <c r="Y25" i="16" s="1"/>
  <c r="T23" i="16"/>
  <c r="X35" i="16"/>
  <c r="Y35" i="16" s="1"/>
  <c r="T48" i="16"/>
  <c r="X33" i="16"/>
  <c r="Y33" i="16" s="1"/>
  <c r="T36" i="16"/>
  <c r="X37" i="16"/>
  <c r="Y37" i="16" s="1"/>
  <c r="T47" i="16"/>
  <c r="X29" i="16"/>
  <c r="Y29" i="16" s="1"/>
  <c r="T21" i="16"/>
  <c r="X20" i="16"/>
  <c r="Y20" i="16" s="1"/>
  <c r="X11" i="16"/>
  <c r="Y11" i="16" s="1"/>
  <c r="V6" i="16"/>
  <c r="W6" i="16" s="1"/>
  <c r="T3" i="16"/>
  <c r="X43" i="16"/>
  <c r="Y43" i="16" s="1"/>
  <c r="V32" i="16"/>
  <c r="W32" i="16" s="1"/>
  <c r="T5" i="16"/>
  <c r="X42" i="16"/>
  <c r="Y42" i="16" s="1"/>
  <c r="V15" i="16"/>
  <c r="W15" i="16" s="1"/>
  <c r="T19" i="16"/>
  <c r="X18" i="16"/>
  <c r="Y18" i="16" s="1"/>
  <c r="V34" i="16"/>
  <c r="W34" i="16" s="1"/>
  <c r="T30" i="16"/>
  <c r="X4" i="16"/>
  <c r="V41" i="16"/>
  <c r="W41" i="16" s="1"/>
  <c r="T17" i="16"/>
  <c r="X31" i="16"/>
  <c r="Y31" i="16" s="1"/>
  <c r="V49" i="16"/>
  <c r="W49" i="16" s="1"/>
  <c r="T46" i="16"/>
  <c r="X14" i="16"/>
  <c r="Y14" i="16" s="1"/>
  <c r="V9" i="16"/>
  <c r="W9" i="16" s="1"/>
  <c r="T51" i="16"/>
  <c r="X13" i="16"/>
  <c r="Y13" i="16" s="1"/>
  <c r="V25" i="16"/>
  <c r="W25" i="16" s="1"/>
  <c r="T24" i="16"/>
  <c r="X23" i="16"/>
  <c r="Y23" i="16" s="1"/>
  <c r="V35" i="16"/>
  <c r="W35" i="16" s="1"/>
  <c r="T12" i="16"/>
  <c r="X48" i="16"/>
  <c r="Y48" i="16" s="1"/>
  <c r="V33" i="16"/>
  <c r="W33" i="16" s="1"/>
  <c r="T44" i="16"/>
  <c r="X36" i="16"/>
  <c r="Y36" i="16" s="1"/>
  <c r="V37" i="16"/>
  <c r="W37" i="16" s="1"/>
  <c r="T26" i="16"/>
  <c r="X47" i="16"/>
  <c r="Y47" i="16" s="1"/>
  <c r="V29" i="16"/>
  <c r="W29" i="16" s="1"/>
  <c r="T7" i="16"/>
  <c r="X21" i="16"/>
  <c r="Y21" i="16" s="1"/>
  <c r="V20" i="16"/>
  <c r="W20" i="16" s="1"/>
  <c r="T27" i="16"/>
  <c r="X3" i="16"/>
  <c r="Y3" i="16" s="1"/>
  <c r="T16" i="16"/>
  <c r="X5" i="16"/>
  <c r="Y5" i="16" s="1"/>
  <c r="T38" i="16"/>
  <c r="X19" i="16"/>
  <c r="Y19" i="16" s="1"/>
  <c r="T50" i="16"/>
  <c r="X30" i="16"/>
  <c r="Y30" i="16" s="1"/>
  <c r="T45" i="16"/>
  <c r="X17" i="16"/>
  <c r="Y17" i="16" s="1"/>
  <c r="T40" i="16"/>
  <c r="X46" i="16"/>
  <c r="Y46" i="16" s="1"/>
  <c r="T10" i="16"/>
  <c r="X51" i="16"/>
  <c r="Y51" i="16" s="1"/>
  <c r="V13" i="16"/>
  <c r="W13" i="16" s="1"/>
  <c r="T8" i="16"/>
  <c r="X24" i="16"/>
  <c r="Y24" i="16" s="1"/>
  <c r="V23" i="16"/>
  <c r="W23" i="16" s="1"/>
  <c r="T28" i="16"/>
  <c r="U28" i="16" s="1"/>
  <c r="X12" i="16"/>
  <c r="Y12" i="16" s="1"/>
  <c r="V48" i="16"/>
  <c r="W48" i="16" s="1"/>
  <c r="T52" i="16"/>
  <c r="X44" i="16"/>
  <c r="Y44" i="16" s="1"/>
  <c r="V36" i="16"/>
  <c r="W36" i="16" s="1"/>
  <c r="T39" i="16"/>
  <c r="X26" i="16"/>
  <c r="Y26" i="16" s="1"/>
  <c r="V47" i="16"/>
  <c r="W47" i="16" s="1"/>
  <c r="T22" i="16"/>
  <c r="X7" i="16"/>
  <c r="Y7" i="16" s="1"/>
  <c r="V21" i="16"/>
  <c r="W21" i="16" s="1"/>
  <c r="E72" i="11"/>
  <c r="D88" i="11" s="1"/>
  <c r="E71" i="11"/>
  <c r="D87" i="11" s="1"/>
  <c r="E70" i="11"/>
  <c r="D86" i="11" s="1"/>
  <c r="E69" i="11"/>
  <c r="D85" i="11" s="1"/>
  <c r="E68" i="11"/>
  <c r="D84" i="11" s="1"/>
  <c r="E67" i="11"/>
  <c r="D83" i="11" s="1"/>
  <c r="E66" i="11"/>
  <c r="D82" i="11" s="1"/>
  <c r="E65" i="11"/>
  <c r="D81" i="11" s="1"/>
  <c r="E64" i="11"/>
  <c r="D80" i="11" s="1"/>
  <c r="AE166" i="11"/>
  <c r="AC166" i="11"/>
  <c r="AA166" i="11"/>
  <c r="AE165" i="11"/>
  <c r="AC165" i="11"/>
  <c r="AA165" i="11"/>
  <c r="AE164" i="11"/>
  <c r="AC164" i="11"/>
  <c r="AA164" i="11"/>
  <c r="AE163" i="11"/>
  <c r="AC163" i="11"/>
  <c r="AA163" i="11"/>
  <c r="AE162" i="11"/>
  <c r="AC162" i="11"/>
  <c r="AA162" i="11"/>
  <c r="AE161" i="11"/>
  <c r="AC161" i="11"/>
  <c r="AA161" i="11"/>
  <c r="AE160" i="11"/>
  <c r="AC160" i="11"/>
  <c r="AA160" i="11"/>
  <c r="AE159" i="11"/>
  <c r="AC159" i="11"/>
  <c r="AA159" i="11"/>
  <c r="AE158" i="11"/>
  <c r="AC158" i="11"/>
  <c r="AA158" i="11"/>
  <c r="AE157" i="11"/>
  <c r="AC157" i="11"/>
  <c r="AA157" i="11"/>
  <c r="AE156" i="11"/>
  <c r="AC156" i="11"/>
  <c r="AA156" i="11"/>
  <c r="AE155" i="11"/>
  <c r="AC155" i="11"/>
  <c r="AA155" i="11"/>
  <c r="AE154" i="11"/>
  <c r="AC154" i="11"/>
  <c r="AA154" i="11"/>
  <c r="AE153" i="11"/>
  <c r="AC153" i="11"/>
  <c r="AA153" i="11"/>
  <c r="AE152" i="11"/>
  <c r="AC152" i="11"/>
  <c r="AA152" i="11"/>
  <c r="AE151" i="11"/>
  <c r="AC151" i="11"/>
  <c r="AA151" i="11"/>
  <c r="AE150" i="11"/>
  <c r="AC150" i="11"/>
  <c r="AA150" i="11"/>
  <c r="AE149" i="11"/>
  <c r="AC149" i="11"/>
  <c r="AA149" i="11"/>
  <c r="AE148" i="11"/>
  <c r="AC148" i="11"/>
  <c r="AA148" i="11"/>
  <c r="AE147" i="11"/>
  <c r="AC147" i="11"/>
  <c r="AA147" i="11"/>
  <c r="AE146" i="11"/>
  <c r="AC146" i="11"/>
  <c r="AA146" i="11"/>
  <c r="AE145" i="11"/>
  <c r="AC145" i="11"/>
  <c r="AA145" i="11"/>
  <c r="AE144" i="11"/>
  <c r="AC144" i="11"/>
  <c r="AA144" i="11"/>
  <c r="AE143" i="11"/>
  <c r="AC143" i="11"/>
  <c r="AA143" i="11"/>
  <c r="AE142" i="11"/>
  <c r="AC142" i="11"/>
  <c r="AA142" i="11"/>
  <c r="AE141" i="11"/>
  <c r="AC141" i="11"/>
  <c r="AA141" i="11"/>
  <c r="AE140" i="11"/>
  <c r="AC140" i="11"/>
  <c r="AA140" i="11"/>
  <c r="AE139" i="11"/>
  <c r="AC139" i="11"/>
  <c r="AA139" i="11"/>
  <c r="AE138" i="11"/>
  <c r="AC138" i="11"/>
  <c r="AA138" i="11"/>
  <c r="AE137" i="11"/>
  <c r="AC137" i="11"/>
  <c r="AA137" i="11"/>
  <c r="AE136" i="11"/>
  <c r="AC136" i="11"/>
  <c r="AA136" i="11"/>
  <c r="AE135" i="11"/>
  <c r="AC135" i="11"/>
  <c r="AA135" i="11"/>
  <c r="AE134" i="11"/>
  <c r="AC134" i="11"/>
  <c r="AA134" i="11"/>
  <c r="AE133" i="11"/>
  <c r="AC133" i="11"/>
  <c r="AA133" i="11"/>
  <c r="AE132" i="11"/>
  <c r="AC132" i="11"/>
  <c r="AA132" i="11"/>
  <c r="AE131" i="11"/>
  <c r="AC131" i="11"/>
  <c r="AA131" i="11"/>
  <c r="AE130" i="11"/>
  <c r="AC130" i="11"/>
  <c r="AA130" i="11"/>
  <c r="AE129" i="11"/>
  <c r="AC129" i="11"/>
  <c r="AA129" i="11"/>
  <c r="AE128" i="11"/>
  <c r="AC128" i="11"/>
  <c r="AA128" i="11"/>
  <c r="AE127" i="11"/>
  <c r="AC127" i="11"/>
  <c r="AA127" i="11"/>
  <c r="AE126" i="11"/>
  <c r="AC126" i="11"/>
  <c r="AA126" i="11"/>
  <c r="AE125" i="11"/>
  <c r="AC125" i="11"/>
  <c r="AA125" i="11"/>
  <c r="AE124" i="11"/>
  <c r="AC124" i="11"/>
  <c r="AA124" i="11"/>
  <c r="AE123" i="11"/>
  <c r="AC123" i="11"/>
  <c r="AA123" i="11"/>
  <c r="AE122" i="11"/>
  <c r="AC122" i="11"/>
  <c r="AA122" i="11"/>
  <c r="AE121" i="11"/>
  <c r="AC121" i="11"/>
  <c r="AA121" i="11"/>
  <c r="AE120" i="11"/>
  <c r="AC120" i="11"/>
  <c r="AA120" i="11"/>
  <c r="AE119" i="11"/>
  <c r="AC119" i="11"/>
  <c r="AA119" i="11"/>
  <c r="AE118" i="11"/>
  <c r="AC118" i="11"/>
  <c r="AA118" i="11"/>
  <c r="AE117" i="11"/>
  <c r="AC117" i="11"/>
  <c r="AA117" i="11"/>
  <c r="U52" i="17" l="1"/>
  <c r="U31" i="17"/>
  <c r="U51" i="17"/>
  <c r="Z49" i="17"/>
  <c r="Z48" i="17"/>
  <c r="Z43" i="17"/>
  <c r="U12" i="17"/>
  <c r="Z41" i="17"/>
  <c r="U47" i="17"/>
  <c r="Z46" i="17"/>
  <c r="Z50" i="17"/>
  <c r="Z4" i="17"/>
  <c r="U22" i="17"/>
  <c r="U6" i="17"/>
  <c r="Z3" i="17"/>
  <c r="U23" i="17"/>
  <c r="U42" i="17"/>
  <c r="Z5" i="17"/>
  <c r="Z44" i="17"/>
  <c r="Z45" i="17"/>
  <c r="Z26" i="17"/>
  <c r="U7" i="17"/>
  <c r="Z13" i="17"/>
  <c r="Z21" i="17"/>
  <c r="Z28" i="17"/>
  <c r="U36" i="17"/>
  <c r="Z25" i="17"/>
  <c r="U32" i="17"/>
  <c r="Z16" i="17"/>
  <c r="Z8" i="17"/>
  <c r="Z30" i="17"/>
  <c r="U17" i="17"/>
  <c r="Z39" i="17"/>
  <c r="U29" i="17"/>
  <c r="U24" i="17"/>
  <c r="Z38" i="17"/>
  <c r="Z20" i="17"/>
  <c r="U34" i="17"/>
  <c r="U33" i="17"/>
  <c r="Z27" i="17"/>
  <c r="U11" i="17"/>
  <c r="Z40" i="17"/>
  <c r="Z19" i="17"/>
  <c r="Z10" i="17"/>
  <c r="U9" i="17"/>
  <c r="Z37" i="17"/>
  <c r="U15" i="17"/>
  <c r="Z35" i="17"/>
  <c r="Z14" i="17"/>
  <c r="Z18" i="17"/>
  <c r="Z49" i="16"/>
  <c r="Z41" i="16"/>
  <c r="Z15" i="16"/>
  <c r="Z6" i="16"/>
  <c r="Z34" i="16"/>
  <c r="Z45" i="16"/>
  <c r="U45" i="16"/>
  <c r="U27" i="16"/>
  <c r="Z27" i="16"/>
  <c r="U51" i="16"/>
  <c r="Z51" i="16"/>
  <c r="U36" i="16"/>
  <c r="Z36" i="16"/>
  <c r="U13" i="16"/>
  <c r="Z13" i="16"/>
  <c r="U31" i="16"/>
  <c r="Z31" i="16"/>
  <c r="U39" i="16"/>
  <c r="Z39" i="16"/>
  <c r="Z17" i="16"/>
  <c r="U17" i="16"/>
  <c r="U42" i="16"/>
  <c r="Z42" i="16"/>
  <c r="Z33" i="16"/>
  <c r="U7" i="16"/>
  <c r="Z7" i="16"/>
  <c r="Z32" i="16"/>
  <c r="U8" i="16"/>
  <c r="Z8" i="16"/>
  <c r="U50" i="16"/>
  <c r="Z50" i="16"/>
  <c r="U12" i="16"/>
  <c r="Z12" i="16"/>
  <c r="U5" i="16"/>
  <c r="Z5" i="16"/>
  <c r="U48" i="16"/>
  <c r="Z48" i="16"/>
  <c r="Z20" i="16"/>
  <c r="Z4" i="16"/>
  <c r="Y4" i="16"/>
  <c r="Z35" i="16"/>
  <c r="U52" i="16"/>
  <c r="Z52" i="16"/>
  <c r="U38" i="16"/>
  <c r="Z38" i="16"/>
  <c r="U26" i="16"/>
  <c r="Z26" i="16"/>
  <c r="Z30" i="16"/>
  <c r="U30" i="16"/>
  <c r="Z21" i="16"/>
  <c r="U21" i="16"/>
  <c r="Z28" i="16"/>
  <c r="Z43" i="16"/>
  <c r="U43" i="16"/>
  <c r="Z29" i="16"/>
  <c r="U10" i="16"/>
  <c r="Z10" i="16"/>
  <c r="U24" i="16"/>
  <c r="Z24" i="16"/>
  <c r="U3" i="16"/>
  <c r="Z3" i="16"/>
  <c r="Z14" i="16"/>
  <c r="U14" i="16"/>
  <c r="Z25" i="16"/>
  <c r="Z22" i="16"/>
  <c r="U22" i="16"/>
  <c r="U40" i="16"/>
  <c r="Z40" i="16"/>
  <c r="U16" i="16"/>
  <c r="Z16" i="16"/>
  <c r="Z46" i="16"/>
  <c r="U46" i="16"/>
  <c r="U47" i="16"/>
  <c r="Z47" i="16"/>
  <c r="U23" i="16"/>
  <c r="Z23" i="16"/>
  <c r="U18" i="16"/>
  <c r="Z18" i="16"/>
  <c r="Z37" i="16"/>
  <c r="U44" i="16"/>
  <c r="Z44" i="16"/>
  <c r="U19" i="16"/>
  <c r="Z19" i="16"/>
  <c r="U11" i="16"/>
  <c r="Z11" i="16"/>
  <c r="Z9" i="16"/>
  <c r="Z13" i="15"/>
  <c r="Z40" i="15"/>
  <c r="Z11" i="15"/>
  <c r="Z24" i="15"/>
  <c r="Z6" i="15"/>
  <c r="Z41" i="15"/>
  <c r="Z23" i="15"/>
  <c r="Z44" i="15"/>
  <c r="Z9" i="15"/>
  <c r="Z15" i="15"/>
  <c r="Z25" i="15"/>
  <c r="Z28" i="15"/>
  <c r="Z18" i="15"/>
  <c r="Z3" i="15"/>
  <c r="Z42" i="15"/>
  <c r="Z26" i="15"/>
  <c r="Z43" i="15"/>
  <c r="Z14" i="15"/>
  <c r="Z22" i="15"/>
  <c r="Z37" i="15"/>
  <c r="Z17" i="15"/>
  <c r="Z8" i="15"/>
  <c r="Z27" i="15"/>
  <c r="Z36" i="15"/>
  <c r="Z39" i="15"/>
  <c r="Z29" i="15"/>
  <c r="Z31" i="15"/>
  <c r="Z19" i="15"/>
  <c r="Z10" i="15"/>
  <c r="Z47" i="15"/>
  <c r="Z38" i="15"/>
  <c r="Z33" i="15"/>
  <c r="Z46" i="15"/>
  <c r="Z21" i="15"/>
  <c r="Z32" i="15"/>
  <c r="Z49" i="15"/>
  <c r="Z51" i="15"/>
  <c r="Z35" i="15"/>
  <c r="Z48" i="15"/>
  <c r="Z34" i="15"/>
  <c r="Z20" i="15"/>
  <c r="Z16" i="15"/>
  <c r="Z7" i="15"/>
  <c r="Z5" i="15"/>
  <c r="Z50" i="15"/>
  <c r="Z30" i="15"/>
  <c r="Z45" i="15"/>
  <c r="Z12" i="15"/>
  <c r="Z4" i="15"/>
  <c r="Z52" i="15"/>
  <c r="E75" i="11"/>
  <c r="D91" i="11" s="1"/>
  <c r="F91" i="11" s="1"/>
  <c r="AG166" i="11"/>
  <c r="AG127" i="11"/>
  <c r="AG142" i="11"/>
  <c r="AG132" i="11"/>
  <c r="AG150" i="11"/>
  <c r="AG151" i="11"/>
  <c r="AG160" i="11"/>
  <c r="E74" i="11"/>
  <c r="D90" i="11" s="1"/>
  <c r="F90" i="11" s="1"/>
  <c r="E76" i="11"/>
  <c r="D92" i="11" s="1"/>
  <c r="F92" i="11" s="1"/>
  <c r="AG126" i="11"/>
  <c r="AG117" i="11"/>
  <c r="AG133" i="11"/>
  <c r="AG161" i="11"/>
  <c r="AG122" i="11"/>
  <c r="AG123" i="11"/>
  <c r="AG138" i="11"/>
  <c r="AG139" i="11"/>
  <c r="AG144" i="11"/>
  <c r="AG148" i="11"/>
  <c r="AG149" i="11"/>
  <c r="AG154" i="11"/>
  <c r="AG118" i="11"/>
  <c r="AG125" i="11"/>
  <c r="AG134" i="11"/>
  <c r="AG135" i="11"/>
  <c r="AG140" i="11"/>
  <c r="AG158" i="11"/>
  <c r="AG120" i="11"/>
  <c r="AG130" i="11"/>
  <c r="AG146" i="11"/>
  <c r="AG156" i="11"/>
  <c r="AG157" i="11"/>
  <c r="AG162" i="11"/>
  <c r="AG121" i="11"/>
  <c r="AG141" i="11"/>
  <c r="AG165" i="11"/>
  <c r="AG124" i="11"/>
  <c r="AG128" i="11"/>
  <c r="AG136" i="11"/>
  <c r="AG152" i="11"/>
  <c r="AG164" i="11"/>
  <c r="AG119" i="11"/>
  <c r="AG131" i="11"/>
  <c r="AG143" i="11"/>
  <c r="AG147" i="11"/>
  <c r="AG155" i="11"/>
  <c r="AG159" i="11"/>
  <c r="AG163" i="11"/>
  <c r="AG129" i="11"/>
  <c r="AG137" i="11"/>
  <c r="AG145" i="11"/>
  <c r="AG153" i="11"/>
  <c r="AE112" i="11" l="1"/>
  <c r="AC112" i="11"/>
  <c r="AA112" i="11"/>
  <c r="AE111" i="11"/>
  <c r="AC111" i="11"/>
  <c r="AA111" i="11"/>
  <c r="AE110" i="11"/>
  <c r="AC110" i="11"/>
  <c r="AA110" i="11"/>
  <c r="AE109" i="11"/>
  <c r="AC109" i="11"/>
  <c r="AA109" i="11"/>
  <c r="AE108" i="11"/>
  <c r="AC108" i="11"/>
  <c r="AA108" i="11"/>
  <c r="AE107" i="11"/>
  <c r="AC107" i="11"/>
  <c r="AA107" i="11"/>
  <c r="AE106" i="11"/>
  <c r="AC106" i="11"/>
  <c r="AA106" i="11"/>
  <c r="AE105" i="11"/>
  <c r="AC105" i="11"/>
  <c r="AA105" i="11"/>
  <c r="AE104" i="11"/>
  <c r="AC104" i="11"/>
  <c r="AA104" i="11"/>
  <c r="AE103" i="11"/>
  <c r="AC103" i="11"/>
  <c r="AA103" i="11"/>
  <c r="AE102" i="11"/>
  <c r="AC102" i="11"/>
  <c r="AA102" i="11"/>
  <c r="AE101" i="11"/>
  <c r="AC101" i="11"/>
  <c r="AA101" i="11"/>
  <c r="AE100" i="11"/>
  <c r="AC100" i="11"/>
  <c r="AA100" i="11"/>
  <c r="AE99" i="11"/>
  <c r="AC99" i="11"/>
  <c r="AA99" i="11"/>
  <c r="AE98" i="11"/>
  <c r="AC98" i="11"/>
  <c r="AA98" i="11"/>
  <c r="AE97" i="11"/>
  <c r="AC97" i="11"/>
  <c r="AA97" i="11"/>
  <c r="AE96" i="11"/>
  <c r="AC96" i="11"/>
  <c r="AA96" i="11"/>
  <c r="AE95" i="11"/>
  <c r="AC95" i="11"/>
  <c r="AA95" i="11"/>
  <c r="AE94" i="11"/>
  <c r="AC94" i="11"/>
  <c r="AA94" i="11"/>
  <c r="AE93" i="11"/>
  <c r="AC93" i="11"/>
  <c r="AA93" i="11"/>
  <c r="AE92" i="11"/>
  <c r="AC92" i="11"/>
  <c r="AA92" i="11"/>
  <c r="AE91" i="11"/>
  <c r="AC91" i="11"/>
  <c r="AA91" i="11"/>
  <c r="AE90" i="11"/>
  <c r="AC90" i="11"/>
  <c r="AA90" i="11"/>
  <c r="AE89" i="11"/>
  <c r="AC89" i="11"/>
  <c r="AA89" i="11"/>
  <c r="AE88" i="11"/>
  <c r="AC88" i="11"/>
  <c r="AA88" i="11"/>
  <c r="AE87" i="11"/>
  <c r="AC87" i="11"/>
  <c r="AA87" i="11"/>
  <c r="AE86" i="11"/>
  <c r="AC86" i="11"/>
  <c r="AA86" i="11"/>
  <c r="AE85" i="11"/>
  <c r="AC85" i="11"/>
  <c r="AA85" i="11"/>
  <c r="AE84" i="11"/>
  <c r="AC84" i="11"/>
  <c r="AA84" i="11"/>
  <c r="AE83" i="11"/>
  <c r="AC83" i="11"/>
  <c r="AA83" i="11"/>
  <c r="AE82" i="11"/>
  <c r="AC82" i="11"/>
  <c r="AA82" i="11"/>
  <c r="AE81" i="11"/>
  <c r="AC81" i="11"/>
  <c r="AA81" i="11"/>
  <c r="AE80" i="11"/>
  <c r="AC80" i="11"/>
  <c r="AA80" i="11"/>
  <c r="AE79" i="11"/>
  <c r="AC79" i="11"/>
  <c r="AA79" i="11"/>
  <c r="AE78" i="11"/>
  <c r="AC78" i="11"/>
  <c r="AA78" i="11"/>
  <c r="AE77" i="11"/>
  <c r="AC77" i="11"/>
  <c r="AA77" i="11"/>
  <c r="AE76" i="11"/>
  <c r="AC76" i="11"/>
  <c r="AA76" i="11"/>
  <c r="AE75" i="11"/>
  <c r="AC75" i="11"/>
  <c r="AA75" i="11"/>
  <c r="AE74" i="11"/>
  <c r="AC74" i="11"/>
  <c r="AA74" i="11"/>
  <c r="AE73" i="11"/>
  <c r="AC73" i="11"/>
  <c r="AA73" i="11"/>
  <c r="AE72" i="11"/>
  <c r="AC72" i="11"/>
  <c r="AA72" i="11"/>
  <c r="AE71" i="11"/>
  <c r="AC71" i="11"/>
  <c r="AA71" i="11"/>
  <c r="AE70" i="11"/>
  <c r="AC70" i="11"/>
  <c r="AA70" i="11"/>
  <c r="AE69" i="11"/>
  <c r="AC69" i="11"/>
  <c r="AA69" i="11"/>
  <c r="AE68" i="11"/>
  <c r="AC68" i="11"/>
  <c r="AA68" i="11"/>
  <c r="AE67" i="11"/>
  <c r="AC67" i="11"/>
  <c r="AA67" i="11"/>
  <c r="AE66" i="11"/>
  <c r="AC66" i="11"/>
  <c r="AA66" i="11"/>
  <c r="AE65" i="11"/>
  <c r="AC65" i="11"/>
  <c r="AA65" i="11"/>
  <c r="AE64" i="11"/>
  <c r="AC64" i="11"/>
  <c r="AA64" i="11"/>
  <c r="AE63" i="11"/>
  <c r="AC63" i="11"/>
  <c r="AA63" i="11"/>
  <c r="AG100" i="11" l="1"/>
  <c r="AG73" i="11"/>
  <c r="AG72" i="11"/>
  <c r="AG102" i="11"/>
  <c r="AG105" i="11"/>
  <c r="AG74" i="11"/>
  <c r="AG77" i="11"/>
  <c r="AG88" i="11"/>
  <c r="AG101" i="11"/>
  <c r="AG106" i="11"/>
  <c r="AG75" i="11"/>
  <c r="AG76" i="11"/>
  <c r="AG90" i="11"/>
  <c r="AG103" i="11"/>
  <c r="AG104" i="11"/>
  <c r="AG78" i="11"/>
  <c r="AG89" i="11"/>
  <c r="AG91" i="11"/>
  <c r="AG64" i="11"/>
  <c r="AG65" i="11"/>
  <c r="AG66" i="11"/>
  <c r="AG80" i="11"/>
  <c r="AG81" i="11"/>
  <c r="AG82" i="11"/>
  <c r="AG92" i="11"/>
  <c r="AG93" i="11"/>
  <c r="AG94" i="11"/>
  <c r="AG95" i="11"/>
  <c r="AG108" i="11"/>
  <c r="AG109" i="11"/>
  <c r="AG110" i="11"/>
  <c r="AG111" i="11"/>
  <c r="AG68" i="11"/>
  <c r="AG69" i="11"/>
  <c r="AG70" i="11"/>
  <c r="AG71" i="11"/>
  <c r="AG84" i="11"/>
  <c r="AG85" i="11"/>
  <c r="AG86" i="11"/>
  <c r="AG96" i="11"/>
  <c r="AG97" i="11"/>
  <c r="AG98" i="11"/>
  <c r="AG99" i="11"/>
  <c r="AG112" i="11"/>
  <c r="AG63" i="11"/>
  <c r="AG67" i="11"/>
  <c r="AG79" i="11"/>
  <c r="AG83" i="11"/>
  <c r="AG87" i="11"/>
  <c r="AG107" i="11"/>
  <c r="AA4" i="11"/>
  <c r="AA5" i="11"/>
  <c r="AC5" i="11"/>
  <c r="AE5" i="11"/>
  <c r="AA6" i="11"/>
  <c r="AC6" i="11"/>
  <c r="AE6" i="11"/>
  <c r="AA7" i="11"/>
  <c r="AC7" i="11"/>
  <c r="AE7" i="11"/>
  <c r="AA8" i="11"/>
  <c r="AC8" i="11"/>
  <c r="AE8" i="11"/>
  <c r="AA9" i="11"/>
  <c r="AC9" i="11"/>
  <c r="AE9" i="11"/>
  <c r="AA10" i="11"/>
  <c r="AC10" i="11"/>
  <c r="AE10" i="11"/>
  <c r="AA11" i="11"/>
  <c r="AC11" i="11"/>
  <c r="AE11" i="11"/>
  <c r="AA12" i="11"/>
  <c r="AC12" i="11"/>
  <c r="AE12" i="11"/>
  <c r="AA13" i="11"/>
  <c r="AC13" i="11"/>
  <c r="AE13" i="11"/>
  <c r="AA14" i="11"/>
  <c r="AC14" i="11"/>
  <c r="AE14" i="11"/>
  <c r="AA15" i="11"/>
  <c r="AC15" i="11"/>
  <c r="AE15" i="11"/>
  <c r="AA16" i="11"/>
  <c r="AC16" i="11"/>
  <c r="AE16" i="11"/>
  <c r="AA17" i="11"/>
  <c r="AC17" i="11"/>
  <c r="AE17" i="11"/>
  <c r="AA18" i="11"/>
  <c r="AC18" i="11"/>
  <c r="AE18" i="11"/>
  <c r="AA19" i="11"/>
  <c r="AC19" i="11"/>
  <c r="AE19" i="11"/>
  <c r="AA20" i="11"/>
  <c r="AC20" i="11"/>
  <c r="AE20" i="11"/>
  <c r="AA21" i="11"/>
  <c r="AC21" i="11"/>
  <c r="AE21" i="11"/>
  <c r="AA22" i="11"/>
  <c r="AC22" i="11"/>
  <c r="AE22" i="11"/>
  <c r="AA23" i="11"/>
  <c r="AC23" i="11"/>
  <c r="AE23" i="11"/>
  <c r="AA24" i="11"/>
  <c r="AC24" i="11"/>
  <c r="AE24" i="11"/>
  <c r="AA25" i="11"/>
  <c r="AC25" i="11"/>
  <c r="AE25" i="11"/>
  <c r="AA26" i="11"/>
  <c r="AC26" i="11"/>
  <c r="AE26" i="11"/>
  <c r="AA27" i="11"/>
  <c r="AC27" i="11"/>
  <c r="AE27" i="11"/>
  <c r="AA28" i="11"/>
  <c r="AC28" i="11"/>
  <c r="AE28" i="11"/>
  <c r="AA29" i="11"/>
  <c r="AC29" i="11"/>
  <c r="AE29" i="11"/>
  <c r="AA30" i="11"/>
  <c r="AC30" i="11"/>
  <c r="AE30" i="11"/>
  <c r="AA31" i="11"/>
  <c r="AC31" i="11"/>
  <c r="AE31" i="11"/>
  <c r="AA32" i="11"/>
  <c r="AC32" i="11"/>
  <c r="AE32" i="11"/>
  <c r="AA33" i="11"/>
  <c r="AC33" i="11"/>
  <c r="AE33" i="11"/>
  <c r="AA34" i="11"/>
  <c r="AC34" i="11"/>
  <c r="AE34" i="11"/>
  <c r="AA35" i="11"/>
  <c r="AC35" i="11"/>
  <c r="AE35" i="11"/>
  <c r="AA36" i="11"/>
  <c r="AC36" i="11"/>
  <c r="AE36" i="11"/>
  <c r="AA37" i="11"/>
  <c r="AC37" i="11"/>
  <c r="AE37" i="11"/>
  <c r="AA38" i="11"/>
  <c r="AC38" i="11"/>
  <c r="AE38" i="11"/>
  <c r="AA39" i="11"/>
  <c r="AC39" i="11"/>
  <c r="AE39" i="11"/>
  <c r="AA40" i="11"/>
  <c r="AC40" i="11"/>
  <c r="AE40" i="11"/>
  <c r="AA41" i="11"/>
  <c r="AC41" i="11"/>
  <c r="AE41" i="11"/>
  <c r="AA42" i="11"/>
  <c r="AC42" i="11"/>
  <c r="AE42" i="11"/>
  <c r="AA43" i="11"/>
  <c r="AC43" i="11"/>
  <c r="AE43" i="11"/>
  <c r="AA44" i="11"/>
  <c r="AC44" i="11"/>
  <c r="AE44" i="11"/>
  <c r="AA45" i="11"/>
  <c r="AC45" i="11"/>
  <c r="AE45" i="11"/>
  <c r="AA46" i="11"/>
  <c r="AC46" i="11"/>
  <c r="AE46" i="11"/>
  <c r="AA47" i="11"/>
  <c r="AC47" i="11"/>
  <c r="AE47" i="11"/>
  <c r="AA48" i="11"/>
  <c r="AC48" i="11"/>
  <c r="AE48" i="11"/>
  <c r="AA49" i="11"/>
  <c r="AC49" i="11"/>
  <c r="AE49" i="11"/>
  <c r="AA50" i="11"/>
  <c r="AC50" i="11"/>
  <c r="AE50" i="11"/>
  <c r="AA51" i="11"/>
  <c r="AC51" i="11"/>
  <c r="AE51" i="11"/>
  <c r="AA52" i="11"/>
  <c r="AC52" i="11"/>
  <c r="AE52" i="11"/>
  <c r="AA53" i="11"/>
  <c r="AC53" i="11"/>
  <c r="AE53" i="11"/>
  <c r="AE4" i="11"/>
  <c r="AC4" i="11"/>
  <c r="D13" i="11"/>
  <c r="F13" i="11" s="1"/>
  <c r="G13" i="11" s="1"/>
  <c r="AG8" i="11" l="1"/>
  <c r="AG52" i="11"/>
  <c r="AG48" i="11"/>
  <c r="AG44" i="11"/>
  <c r="AG40" i="11"/>
  <c r="AG36" i="11"/>
  <c r="AG32" i="11"/>
  <c r="AG28" i="11"/>
  <c r="AG24" i="11"/>
  <c r="AG20" i="11"/>
  <c r="AG16" i="11"/>
  <c r="AG12" i="11"/>
  <c r="AG51" i="11"/>
  <c r="AG47" i="11"/>
  <c r="AG43" i="11"/>
  <c r="AG39" i="11"/>
  <c r="AG35" i="11"/>
  <c r="AG31" i="11"/>
  <c r="AG27" i="11"/>
  <c r="AG23" i="11"/>
  <c r="AG19" i="11"/>
  <c r="AG15" i="11"/>
  <c r="AG11" i="11"/>
  <c r="AG7" i="11"/>
  <c r="AG4" i="11"/>
  <c r="AG50" i="11"/>
  <c r="AG46" i="11"/>
  <c r="AG42" i="11"/>
  <c r="AG38" i="11"/>
  <c r="AG34" i="11"/>
  <c r="AG30" i="11"/>
  <c r="AG26" i="11"/>
  <c r="AG22" i="11"/>
  <c r="AG18" i="11"/>
  <c r="AG14" i="11"/>
  <c r="AG10" i="11"/>
  <c r="AG6" i="11"/>
  <c r="AG53" i="11"/>
  <c r="AG49" i="11"/>
  <c r="AG45" i="11"/>
  <c r="AG41" i="11"/>
  <c r="AG37" i="11"/>
  <c r="AG33" i="11"/>
  <c r="AG29" i="11"/>
  <c r="AG25" i="11"/>
  <c r="AG21" i="11"/>
  <c r="AG17" i="11"/>
  <c r="AG13" i="11"/>
  <c r="AG9" i="11"/>
  <c r="AG5" i="11"/>
  <c r="F14" i="11" l="1"/>
  <c r="F15" i="11"/>
  <c r="F17" i="11"/>
  <c r="F18" i="11"/>
  <c r="F19" i="11"/>
  <c r="F20" i="11"/>
  <c r="E21" i="11"/>
  <c r="F72" i="11" l="1"/>
  <c r="E88" i="11" s="1"/>
  <c r="F88" i="11" s="1"/>
  <c r="F71" i="11"/>
  <c r="E87" i="11" s="1"/>
  <c r="F87" i="11" s="1"/>
  <c r="F70" i="11"/>
  <c r="E86" i="11" s="1"/>
  <c r="F86" i="11" s="1"/>
  <c r="F69" i="11"/>
  <c r="E85" i="11" s="1"/>
  <c r="F85" i="11" s="1"/>
  <c r="F68" i="11"/>
  <c r="E84" i="11" s="1"/>
  <c r="F84" i="11" s="1"/>
  <c r="F67" i="11"/>
  <c r="E83" i="11" s="1"/>
  <c r="F83" i="11" s="1"/>
  <c r="F66" i="11"/>
  <c r="E82" i="11" s="1"/>
  <c r="F82" i="11" s="1"/>
  <c r="F65" i="11"/>
  <c r="E81" i="11" s="1"/>
  <c r="F81" i="11" s="1"/>
  <c r="F64" i="11"/>
  <c r="E80" i="11" s="1"/>
  <c r="F80" i="11" s="1"/>
  <c r="F75" i="11" l="1"/>
  <c r="F76" i="11"/>
  <c r="F74" i="11"/>
  <c r="D21" i="11" l="1"/>
  <c r="F21" i="11" s="1"/>
  <c r="G20" i="11"/>
  <c r="D72" i="11" s="1"/>
  <c r="G72" i="11" s="1"/>
  <c r="G19" i="11"/>
  <c r="D71" i="11" s="1"/>
  <c r="G71" i="11" s="1"/>
  <c r="G18" i="11"/>
  <c r="D70" i="11" s="1"/>
  <c r="G70" i="11" s="1"/>
  <c r="G17" i="11"/>
  <c r="D69" i="11" s="1"/>
  <c r="G69" i="11" s="1"/>
  <c r="D16" i="11"/>
  <c r="F16" i="11" s="1"/>
  <c r="G15" i="11"/>
  <c r="D68" i="11" s="1"/>
  <c r="G68" i="11" s="1"/>
  <c r="G14" i="11"/>
  <c r="D67" i="11" s="1"/>
  <c r="G67" i="11" s="1"/>
  <c r="G12" i="11"/>
  <c r="D66" i="11" s="1"/>
  <c r="G66" i="11" s="1"/>
  <c r="G11" i="11"/>
  <c r="D65" i="11" s="1"/>
  <c r="G65" i="11" s="1"/>
  <c r="G10" i="11"/>
  <c r="G9" i="11"/>
  <c r="D63" i="11" l="1"/>
  <c r="G63" i="11" s="1"/>
  <c r="D64" i="11"/>
  <c r="G64" i="11" s="1"/>
  <c r="G16" i="11"/>
  <c r="G21" i="11"/>
  <c r="D76" i="11" s="1"/>
  <c r="G76" i="11" s="1"/>
  <c r="D74" i="11"/>
  <c r="G74" i="11" s="1"/>
  <c r="D75" i="11" l="1"/>
  <c r="G75" i="11" s="1"/>
  <c r="Y34" i="15" l="1"/>
  <c r="Y22" i="15"/>
  <c r="Y44" i="15"/>
  <c r="Y17" i="15"/>
  <c r="Y31" i="15"/>
  <c r="Y8" i="15"/>
  <c r="Y26" i="15"/>
  <c r="Y35" i="15"/>
  <c r="Y9" i="15"/>
  <c r="Y25" i="15"/>
  <c r="Y21" i="15"/>
  <c r="Y40" i="15"/>
  <c r="Y23" i="15"/>
  <c r="AF156" i="11"/>
  <c r="AF119" i="11"/>
  <c r="AF141" i="11"/>
  <c r="AF150" i="11"/>
  <c r="AF130" i="11"/>
  <c r="AF157" i="11"/>
  <c r="AF125" i="11"/>
  <c r="AF158" i="11"/>
  <c r="AF128" i="11"/>
  <c r="AF160" i="11"/>
  <c r="AF159" i="11"/>
  <c r="AF146" i="11"/>
  <c r="AF112" i="11"/>
  <c r="AF68" i="11"/>
  <c r="AF104" i="11"/>
  <c r="AF95" i="11"/>
  <c r="AF96" i="11"/>
  <c r="AF98" i="11"/>
  <c r="AF72" i="11"/>
  <c r="AF67" i="11"/>
  <c r="AF69" i="11"/>
  <c r="AF83" i="11"/>
  <c r="AF88" i="11"/>
  <c r="AF75" i="11"/>
  <c r="AF107" i="11"/>
  <c r="AF10" i="11"/>
  <c r="AF32" i="11"/>
  <c r="AF17" i="11"/>
  <c r="AF12" i="11"/>
  <c r="AF30" i="11"/>
  <c r="AF36" i="11"/>
  <c r="AF37" i="11"/>
  <c r="AF22" i="11"/>
  <c r="AF13" i="11"/>
  <c r="AF24" i="11"/>
  <c r="AF41" i="11"/>
  <c r="AF19" i="11"/>
  <c r="Y45" i="15"/>
  <c r="Y10" i="15"/>
  <c r="Y4" i="15"/>
  <c r="Y32" i="15"/>
  <c r="Y13" i="15"/>
  <c r="Y29" i="15"/>
  <c r="Y12" i="15"/>
  <c r="Y33" i="15"/>
  <c r="Y24" i="15"/>
  <c r="Y36" i="15"/>
  <c r="Y7" i="15"/>
  <c r="Y20" i="15"/>
  <c r="AF121" i="11"/>
  <c r="AF164" i="11"/>
  <c r="AF135" i="11"/>
  <c r="AF132" i="11"/>
  <c r="AF123" i="11"/>
  <c r="AF142" i="11"/>
  <c r="AF131" i="11"/>
  <c r="AF149" i="11"/>
  <c r="AF145" i="11"/>
  <c r="AF165" i="11"/>
  <c r="AF120" i="11"/>
  <c r="AF153" i="11"/>
  <c r="AF166" i="11"/>
  <c r="AF70" i="11"/>
  <c r="AF85" i="11"/>
  <c r="AF71" i="11"/>
  <c r="AF103" i="11"/>
  <c r="AF63" i="11"/>
  <c r="AF84" i="11"/>
  <c r="AF108" i="11"/>
  <c r="AF78" i="11"/>
  <c r="AF89" i="11"/>
  <c r="AF90" i="11"/>
  <c r="AF74" i="11"/>
  <c r="AF106" i="11"/>
  <c r="AF51" i="11"/>
  <c r="AF7" i="11"/>
  <c r="AF16" i="11"/>
  <c r="AF43" i="11"/>
  <c r="AF50" i="11"/>
  <c r="AF14" i="11"/>
  <c r="AF20" i="11"/>
  <c r="AF21" i="11"/>
  <c r="AF31" i="11"/>
  <c r="AF34" i="11"/>
  <c r="AF8" i="11"/>
  <c r="AF25" i="11"/>
  <c r="AF44" i="11"/>
  <c r="Y38" i="15"/>
  <c r="Y14" i="15"/>
  <c r="Y3" i="15"/>
  <c r="Y11" i="15"/>
  <c r="Y46" i="15"/>
  <c r="Y15" i="15"/>
  <c r="Y49" i="15"/>
  <c r="Y37" i="15"/>
  <c r="Y28" i="15"/>
  <c r="Y16" i="15"/>
  <c r="Y52" i="15"/>
  <c r="Y51" i="15"/>
  <c r="AF140" i="11"/>
  <c r="AF133" i="11"/>
  <c r="AF151" i="11"/>
  <c r="AF126" i="11"/>
  <c r="AF155" i="11"/>
  <c r="AF162" i="11"/>
  <c r="AF147" i="11"/>
  <c r="AF136" i="11"/>
  <c r="AF139" i="11"/>
  <c r="AF144" i="11"/>
  <c r="AF127" i="11"/>
  <c r="AF124" i="11"/>
  <c r="AF154" i="11"/>
  <c r="AF86" i="11"/>
  <c r="AF101" i="11"/>
  <c r="AF79" i="11"/>
  <c r="AF111" i="11"/>
  <c r="AF66" i="11"/>
  <c r="AF73" i="11"/>
  <c r="AF64" i="11"/>
  <c r="AF94" i="11"/>
  <c r="AF97" i="11"/>
  <c r="AF92" i="11"/>
  <c r="AF65" i="11"/>
  <c r="AF77" i="11"/>
  <c r="AF42" i="11"/>
  <c r="AF4" i="11"/>
  <c r="AF49" i="11"/>
  <c r="AF38" i="11"/>
  <c r="AF47" i="11"/>
  <c r="AF35" i="11"/>
  <c r="AF27" i="11"/>
  <c r="AF5" i="11"/>
  <c r="AF28" i="11"/>
  <c r="AF18" i="11"/>
  <c r="AF23" i="11"/>
  <c r="AF9" i="11"/>
  <c r="Y18" i="15"/>
  <c r="Y48" i="15"/>
  <c r="AF148" i="11"/>
  <c r="AF118" i="11"/>
  <c r="AF137" i="11"/>
  <c r="AF76" i="11"/>
  <c r="AF80" i="11"/>
  <c r="AF110" i="11"/>
  <c r="AF99" i="11"/>
  <c r="AF15" i="11"/>
  <c r="AF46" i="11"/>
  <c r="AF6" i="11"/>
  <c r="Y39" i="15"/>
  <c r="Y5" i="15"/>
  <c r="Y47" i="15"/>
  <c r="AF161" i="11"/>
  <c r="AF129" i="11"/>
  <c r="AF152" i="11"/>
  <c r="AF102" i="11"/>
  <c r="AF82" i="11"/>
  <c r="AF105" i="11"/>
  <c r="AF26" i="11"/>
  <c r="AF39" i="11"/>
  <c r="AF29" i="11"/>
  <c r="AF45" i="11"/>
  <c r="Y43" i="15"/>
  <c r="Y41" i="15"/>
  <c r="Y19" i="15"/>
  <c r="AF117" i="11"/>
  <c r="AF163" i="11"/>
  <c r="AF143" i="11"/>
  <c r="AF109" i="11"/>
  <c r="AF81" i="11"/>
  <c r="AF91" i="11"/>
  <c r="AF48" i="11"/>
  <c r="AF52" i="11"/>
  <c r="AF40" i="11"/>
  <c r="Y30" i="15"/>
  <c r="AF134" i="11"/>
  <c r="AF93" i="11"/>
  <c r="AF138" i="11"/>
  <c r="Y27" i="15"/>
  <c r="AF122" i="11"/>
  <c r="AF33" i="11"/>
  <c r="AF100" i="11"/>
  <c r="Y6" i="15"/>
  <c r="AF87" i="11"/>
  <c r="AF53" i="11"/>
  <c r="Y42" i="15"/>
  <c r="AF11" i="11"/>
  <c r="W48" i="15"/>
  <c r="W44" i="15"/>
  <c r="W15" i="15"/>
  <c r="W32" i="15"/>
  <c r="W45" i="15"/>
  <c r="W34" i="15"/>
  <c r="W37" i="15"/>
  <c r="W52" i="15"/>
  <c r="W33" i="15"/>
  <c r="W11" i="15"/>
  <c r="W19" i="15"/>
  <c r="W30" i="15"/>
  <c r="W26" i="15"/>
  <c r="AD146" i="11"/>
  <c r="AD156" i="11"/>
  <c r="W29" i="15"/>
  <c r="W21" i="15"/>
  <c r="W20" i="15"/>
  <c r="W39" i="15"/>
  <c r="W25" i="15"/>
  <c r="W16" i="15"/>
  <c r="W23" i="15"/>
  <c r="W38" i="15"/>
  <c r="W14" i="15"/>
  <c r="W7" i="15"/>
  <c r="W50" i="15"/>
  <c r="W41" i="15"/>
  <c r="AD152" i="11"/>
  <c r="AD162" i="11"/>
  <c r="AD149" i="11"/>
  <c r="AD128" i="11"/>
  <c r="AD143" i="11"/>
  <c r="AD135" i="11"/>
  <c r="AD119" i="11"/>
  <c r="AD157" i="11"/>
  <c r="AD140" i="11"/>
  <c r="AD137" i="11"/>
  <c r="AD136" i="11"/>
  <c r="AD138" i="11"/>
  <c r="AD153" i="11"/>
  <c r="AD70" i="11"/>
  <c r="AD102" i="11"/>
  <c r="AD81" i="11"/>
  <c r="AD92" i="11"/>
  <c r="AD77" i="11"/>
  <c r="AD96" i="11"/>
  <c r="AD74" i="11"/>
  <c r="AD106" i="11"/>
  <c r="AD112" i="11"/>
  <c r="AD80" i="11"/>
  <c r="W22" i="15"/>
  <c r="W40" i="15"/>
  <c r="W12" i="15"/>
  <c r="W36" i="15"/>
  <c r="W47" i="15"/>
  <c r="W9" i="15"/>
  <c r="W24" i="15"/>
  <c r="W35" i="15"/>
  <c r="W46" i="15"/>
  <c r="W17" i="15"/>
  <c r="W51" i="15"/>
  <c r="W28" i="15"/>
  <c r="AD131" i="11"/>
  <c r="AD117" i="11"/>
  <c r="AD120" i="11"/>
  <c r="AD127" i="11"/>
  <c r="AD151" i="11"/>
  <c r="AD126" i="11"/>
  <c r="AD121" i="11"/>
  <c r="AD144" i="11"/>
  <c r="AD155" i="11"/>
  <c r="AD125" i="11"/>
  <c r="AD124" i="11"/>
  <c r="AD154" i="11"/>
  <c r="AD118" i="11"/>
  <c r="AD78" i="11"/>
  <c r="AD110" i="11"/>
  <c r="AD97" i="11"/>
  <c r="AD111" i="11"/>
  <c r="AD93" i="11"/>
  <c r="AD71" i="11"/>
  <c r="AD82" i="11"/>
  <c r="AD73" i="11"/>
  <c r="AD76" i="11"/>
  <c r="AD108" i="11"/>
  <c r="W31" i="15"/>
  <c r="W18" i="15"/>
  <c r="W3" i="15"/>
  <c r="AD123" i="11"/>
  <c r="AD159" i="11"/>
  <c r="AD145" i="11"/>
  <c r="AD163" i="11"/>
  <c r="AD139" i="11"/>
  <c r="AD63" i="11"/>
  <c r="AD91" i="11"/>
  <c r="AD67" i="11"/>
  <c r="AD95" i="11"/>
  <c r="AD89" i="11"/>
  <c r="AD79" i="11"/>
  <c r="AD99" i="11"/>
  <c r="AD101" i="11"/>
  <c r="AD37" i="11"/>
  <c r="AD27" i="11"/>
  <c r="AD6" i="11"/>
  <c r="AD17" i="11"/>
  <c r="AD41" i="11"/>
  <c r="AD26" i="11"/>
  <c r="AD14" i="11"/>
  <c r="AD33" i="11"/>
  <c r="AD45" i="11"/>
  <c r="AD13" i="11"/>
  <c r="AD51" i="11"/>
  <c r="AD36" i="11"/>
  <c r="AD24" i="11"/>
  <c r="W27" i="15"/>
  <c r="W8" i="15"/>
  <c r="W13" i="15"/>
  <c r="AD147" i="11"/>
  <c r="AD164" i="11"/>
  <c r="AD165" i="11"/>
  <c r="AD150" i="11"/>
  <c r="AD122" i="11"/>
  <c r="AD83" i="11"/>
  <c r="AD65" i="11"/>
  <c r="AD87" i="11"/>
  <c r="AD103" i="11"/>
  <c r="AD105" i="11"/>
  <c r="AD69" i="11"/>
  <c r="AD85" i="11"/>
  <c r="AD75" i="11"/>
  <c r="AD21" i="11"/>
  <c r="AD11" i="11"/>
  <c r="AD44" i="11"/>
  <c r="AD23" i="11"/>
  <c r="AD25" i="11"/>
  <c r="AD47" i="11"/>
  <c r="AD48" i="11"/>
  <c r="AD39" i="11"/>
  <c r="AD46" i="11"/>
  <c r="AD34" i="11"/>
  <c r="AD35" i="11"/>
  <c r="AD20" i="11"/>
  <c r="W10" i="15"/>
  <c r="W43" i="15"/>
  <c r="W4" i="15"/>
  <c r="AD130" i="11"/>
  <c r="AD134" i="11"/>
  <c r="AD142" i="11"/>
  <c r="AD133" i="11"/>
  <c r="AD132" i="11"/>
  <c r="AD129" i="11"/>
  <c r="AD86" i="11"/>
  <c r="AD72" i="11"/>
  <c r="AD109" i="11"/>
  <c r="AD90" i="11"/>
  <c r="AD104" i="11"/>
  <c r="AD84" i="11"/>
  <c r="AD66" i="11"/>
  <c r="AD53" i="11"/>
  <c r="AD5" i="11"/>
  <c r="AD30" i="11"/>
  <c r="AD28" i="11"/>
  <c r="AD8" i="11"/>
  <c r="AD9" i="11"/>
  <c r="AD31" i="11"/>
  <c r="AD32" i="11"/>
  <c r="AD7" i="11"/>
  <c r="AD49" i="11"/>
  <c r="AD22" i="11"/>
  <c r="AD19" i="11"/>
  <c r="AD4" i="11"/>
  <c r="W5" i="15"/>
  <c r="AD166" i="11"/>
  <c r="AD141" i="11"/>
  <c r="AD98" i="11"/>
  <c r="AD42" i="11"/>
  <c r="AD50" i="11"/>
  <c r="AD40" i="11"/>
  <c r="AD160" i="11"/>
  <c r="AD107" i="11"/>
  <c r="AD16" i="11"/>
  <c r="W49" i="15"/>
  <c r="AD158" i="11"/>
  <c r="AD94" i="11"/>
  <c r="AD88" i="11"/>
  <c r="AD43" i="11"/>
  <c r="AD38" i="11"/>
  <c r="AD29" i="11"/>
  <c r="AD148" i="11"/>
  <c r="AD68" i="11"/>
  <c r="AD12" i="11"/>
  <c r="AD52" i="11"/>
  <c r="W6" i="15"/>
  <c r="AD161" i="11"/>
  <c r="AD64" i="11"/>
  <c r="AD100" i="11"/>
  <c r="AD18" i="11"/>
  <c r="AD15" i="11"/>
  <c r="W42" i="15"/>
  <c r="AD10" i="11"/>
  <c r="U36" i="15"/>
  <c r="U25" i="15"/>
  <c r="U20" i="15"/>
  <c r="U51" i="15"/>
  <c r="U37" i="15"/>
  <c r="U47" i="15"/>
  <c r="U21" i="15"/>
  <c r="U8" i="15"/>
  <c r="U39" i="15"/>
  <c r="U13" i="15"/>
  <c r="U29" i="15"/>
  <c r="U6" i="15"/>
  <c r="AB157" i="11"/>
  <c r="AB144" i="11"/>
  <c r="AB118" i="11"/>
  <c r="AB146" i="11"/>
  <c r="AB135" i="11"/>
  <c r="AB143" i="11"/>
  <c r="AB128" i="11"/>
  <c r="AB139" i="11"/>
  <c r="AB158" i="11"/>
  <c r="AB124" i="11"/>
  <c r="AB149" i="11"/>
  <c r="AB136" i="11"/>
  <c r="AB98" i="11"/>
  <c r="AB67" i="11"/>
  <c r="AB69" i="11"/>
  <c r="AB72" i="11"/>
  <c r="AB103" i="11"/>
  <c r="AB94" i="11"/>
  <c r="AB68" i="11"/>
  <c r="AB75" i="11"/>
  <c r="AB97" i="11"/>
  <c r="AB106" i="11"/>
  <c r="AB110" i="11"/>
  <c r="AB102" i="11"/>
  <c r="AB99" i="11"/>
  <c r="AB32" i="11"/>
  <c r="AB38" i="11"/>
  <c r="AB23" i="11"/>
  <c r="AB50" i="11"/>
  <c r="AB35" i="11"/>
  <c r="AB20" i="11"/>
  <c r="U23" i="15"/>
  <c r="U3" i="15"/>
  <c r="U33" i="15"/>
  <c r="U34" i="15"/>
  <c r="U22" i="15"/>
  <c r="U15" i="15"/>
  <c r="U50" i="15"/>
  <c r="U41" i="15"/>
  <c r="U49" i="15"/>
  <c r="U18" i="15"/>
  <c r="U46" i="15"/>
  <c r="U12" i="15"/>
  <c r="U24" i="15"/>
  <c r="AB163" i="11"/>
  <c r="AB156" i="11"/>
  <c r="AB126" i="11"/>
  <c r="AB166" i="11"/>
  <c r="AB122" i="11"/>
  <c r="AB121" i="11"/>
  <c r="AB140" i="11"/>
  <c r="AB130" i="11"/>
  <c r="AB155" i="11"/>
  <c r="AB148" i="11"/>
  <c r="AB165" i="11"/>
  <c r="AB160" i="11"/>
  <c r="AB76" i="11"/>
  <c r="AB79" i="11"/>
  <c r="AB77" i="11"/>
  <c r="AB88" i="11"/>
  <c r="AB111" i="11"/>
  <c r="AB81" i="11"/>
  <c r="AB84" i="11"/>
  <c r="AB83" i="11"/>
  <c r="AB105" i="11"/>
  <c r="AB82" i="11"/>
  <c r="AB65" i="11"/>
  <c r="AB89" i="11"/>
  <c r="AB107" i="11"/>
  <c r="AB16" i="11"/>
  <c r="AB22" i="11"/>
  <c r="AB7" i="11"/>
  <c r="AB34" i="11"/>
  <c r="AB19" i="11"/>
  <c r="AB13" i="11"/>
  <c r="U11" i="15"/>
  <c r="U35" i="15"/>
  <c r="U16" i="15"/>
  <c r="U45" i="15"/>
  <c r="U27" i="15"/>
  <c r="U14" i="15"/>
  <c r="U17" i="15"/>
  <c r="U4" i="15"/>
  <c r="U32" i="15"/>
  <c r="U31" i="15"/>
  <c r="U7" i="15"/>
  <c r="U26" i="15"/>
  <c r="AB125" i="11"/>
  <c r="AB164" i="11"/>
  <c r="AB145" i="11"/>
  <c r="AB137" i="11"/>
  <c r="AB138" i="11"/>
  <c r="AB147" i="11"/>
  <c r="AB154" i="11"/>
  <c r="AB95" i="11"/>
  <c r="AB104" i="11"/>
  <c r="AB90" i="11"/>
  <c r="AB73" i="11"/>
  <c r="AB91" i="11"/>
  <c r="AB80" i="11"/>
  <c r="AB29" i="11"/>
  <c r="AB53" i="11"/>
  <c r="AB48" i="11"/>
  <c r="AB10" i="11"/>
  <c r="AB11" i="11"/>
  <c r="AB9" i="11"/>
  <c r="AB24" i="11"/>
  <c r="AB30" i="11"/>
  <c r="AB31" i="11"/>
  <c r="AB33" i="11"/>
  <c r="AB74" i="11"/>
  <c r="AB70" i="11"/>
  <c r="AB21" i="11"/>
  <c r="AB43" i="11"/>
  <c r="AB45" i="11"/>
  <c r="AB37" i="11"/>
  <c r="U5" i="15"/>
  <c r="U43" i="15"/>
  <c r="AB162" i="11"/>
  <c r="AB161" i="11"/>
  <c r="AB108" i="11"/>
  <c r="AB66" i="11"/>
  <c r="AB64" i="11"/>
  <c r="AB39" i="11"/>
  <c r="AB26" i="11"/>
  <c r="AB40" i="11"/>
  <c r="AB47" i="11"/>
  <c r="U30" i="15"/>
  <c r="U52" i="15"/>
  <c r="U28" i="15"/>
  <c r="U44" i="15"/>
  <c r="AB141" i="11"/>
  <c r="AB127" i="11"/>
  <c r="AB159" i="11"/>
  <c r="AB153" i="11"/>
  <c r="AB150" i="11"/>
  <c r="AB133" i="11"/>
  <c r="AB151" i="11"/>
  <c r="AB78" i="11"/>
  <c r="AB87" i="11"/>
  <c r="AB86" i="11"/>
  <c r="AB85" i="11"/>
  <c r="AB96" i="11"/>
  <c r="AB71" i="11"/>
  <c r="AB17" i="11"/>
  <c r="AB28" i="11"/>
  <c r="AB36" i="11"/>
  <c r="AB4" i="11"/>
  <c r="AB41" i="11"/>
  <c r="AB44" i="11"/>
  <c r="AB8" i="11"/>
  <c r="AB14" i="11"/>
  <c r="AB15" i="11"/>
  <c r="AB92" i="11"/>
  <c r="AB100" i="11"/>
  <c r="AB109" i="11"/>
  <c r="AB6" i="11"/>
  <c r="AB42" i="11"/>
  <c r="AB12" i="11"/>
  <c r="AB18" i="11"/>
  <c r="U40" i="15"/>
  <c r="AB132" i="11"/>
  <c r="AB119" i="11"/>
  <c r="AB117" i="11"/>
  <c r="AB101" i="11"/>
  <c r="AB63" i="11"/>
  <c r="AB49" i="11"/>
  <c r="AB51" i="11"/>
  <c r="AB5" i="11"/>
  <c r="AB46" i="11"/>
  <c r="U48" i="15"/>
  <c r="U9" i="15"/>
  <c r="U19" i="15"/>
  <c r="U10" i="15"/>
  <c r="AB120" i="11"/>
  <c r="AB134" i="11"/>
  <c r="AB142" i="11"/>
  <c r="AB152" i="11"/>
  <c r="AB129" i="11"/>
  <c r="AB131" i="11"/>
  <c r="AB93" i="11"/>
  <c r="AB52" i="11"/>
  <c r="AB25" i="11"/>
  <c r="U38" i="15"/>
  <c r="AB123" i="11"/>
  <c r="AB112" i="11"/>
  <c r="U42" i="15"/>
  <c r="AB27" i="11"/>
</calcChain>
</file>

<file path=xl/sharedStrings.xml><?xml version="1.0" encoding="utf-8"?>
<sst xmlns="http://schemas.openxmlformats.org/spreadsheetml/2006/main" count="5445" uniqueCount="223">
  <si>
    <t>VAGUE 1</t>
  </si>
  <si>
    <t>Ecoutes reçu</t>
  </si>
  <si>
    <t>Ecoutes à realiser</t>
  </si>
  <si>
    <t>QD TP</t>
  </si>
  <si>
    <t>VAGUE 2</t>
  </si>
  <si>
    <t>VAGUE 3</t>
  </si>
  <si>
    <t>Nom Prénom</t>
  </si>
  <si>
    <t>Date</t>
  </si>
  <si>
    <t>Identifiant Appel</t>
  </si>
  <si>
    <t>Nom de l'évaluateur</t>
  </si>
  <si>
    <t>Moyenne pondérée</t>
  </si>
  <si>
    <t>Découverte des attentes</t>
  </si>
  <si>
    <t>Conclusion du contact</t>
  </si>
  <si>
    <t>Prise de congé</t>
  </si>
  <si>
    <t>Pertinence de la réponse</t>
  </si>
  <si>
    <t>Historisation d'appel</t>
  </si>
  <si>
    <t>Promotion du selfcare</t>
  </si>
  <si>
    <t>Discours et attitude</t>
  </si>
  <si>
    <t>Directivité</t>
  </si>
  <si>
    <t>Empathie</t>
  </si>
  <si>
    <t>Accueil du client</t>
  </si>
  <si>
    <t>Pondération</t>
  </si>
  <si>
    <t>TP</t>
  </si>
  <si>
    <t>VAGUE</t>
  </si>
  <si>
    <t>DATE</t>
  </si>
  <si>
    <t>Partiel</t>
  </si>
  <si>
    <t>Nom de l’employé</t>
  </si>
  <si>
    <t>Nom du responsable</t>
  </si>
  <si>
    <t>Score NICKEL_AE + AS_V8</t>
  </si>
  <si>
    <t>Call ref:</t>
  </si>
  <si>
    <t>Historisation de l’appel</t>
  </si>
  <si>
    <t>callref</t>
  </si>
  <si>
    <t>Maîtrisé</t>
  </si>
  <si>
    <t>Vague</t>
  </si>
  <si>
    <t>Delta &gt; 10</t>
  </si>
  <si>
    <t>Fait par</t>
  </si>
  <si>
    <t>Call réf</t>
  </si>
  <si>
    <t>Note</t>
  </si>
  <si>
    <t>Non acquis</t>
  </si>
  <si>
    <t>Non Acquis</t>
  </si>
  <si>
    <t>compte</t>
  </si>
  <si>
    <t>Catégorie</t>
  </si>
  <si>
    <t>Section</t>
  </si>
  <si>
    <t>Expérience Client</t>
  </si>
  <si>
    <t>Bareme</t>
  </si>
  <si>
    <t>SOMME PTS</t>
  </si>
  <si>
    <t>Vs bareme</t>
  </si>
  <si>
    <t>%</t>
  </si>
  <si>
    <t>GLOBAL</t>
  </si>
  <si>
    <t>TOTAL</t>
  </si>
  <si>
    <t>Prise en charge et accompagnement</t>
  </si>
  <si>
    <t>Score possible</t>
  </si>
  <si>
    <t xml:space="preserve">NOTE </t>
  </si>
  <si>
    <t>Centre</t>
  </si>
  <si>
    <t>centre</t>
  </si>
  <si>
    <t xml:space="preserve">Vague </t>
  </si>
  <si>
    <t/>
  </si>
  <si>
    <t>RESULTAT</t>
  </si>
  <si>
    <t>100 A 85</t>
  </si>
  <si>
    <t>84,99 à 60</t>
  </si>
  <si>
    <t>INF à 60</t>
  </si>
  <si>
    <t>MOYENNE</t>
  </si>
  <si>
    <t>nombre</t>
  </si>
  <si>
    <t>toutes</t>
  </si>
  <si>
    <t xml:space="preserve">France </t>
  </si>
  <si>
    <t>Total</t>
  </si>
  <si>
    <t>Poireaux</t>
  </si>
  <si>
    <t>Choux de Bruxelles</t>
  </si>
  <si>
    <t>Pommes de terre</t>
  </si>
  <si>
    <t>Choux Pomme Frisé</t>
  </si>
  <si>
    <t>Potiron</t>
  </si>
  <si>
    <t>Navet</t>
  </si>
  <si>
    <t>Rutabaga</t>
  </si>
  <si>
    <t>Céleri boule</t>
  </si>
  <si>
    <t>Panaïs</t>
  </si>
  <si>
    <t xml:space="preserve">Carottes </t>
  </si>
  <si>
    <t>abel</t>
  </si>
  <si>
    <t>absolon</t>
  </si>
  <si>
    <t>achille</t>
  </si>
  <si>
    <t>adam</t>
  </si>
  <si>
    <t>adolphe</t>
  </si>
  <si>
    <t>adrien</t>
  </si>
  <si>
    <t>aimé</t>
  </si>
  <si>
    <t>alain</t>
  </si>
  <si>
    <t>albert</t>
  </si>
  <si>
    <t>alexandre</t>
  </si>
  <si>
    <t>alexis (1)</t>
  </si>
  <si>
    <t>alfred</t>
  </si>
  <si>
    <t>alphonse</t>
  </si>
  <si>
    <t>amaury</t>
  </si>
  <si>
    <t>ambroise</t>
  </si>
  <si>
    <t>amédée</t>
  </si>
  <si>
    <t>anatole</t>
  </si>
  <si>
    <t>andré</t>
  </si>
  <si>
    <t>anselme</t>
  </si>
  <si>
    <t>antoine</t>
  </si>
  <si>
    <t>apollinaire</t>
  </si>
  <si>
    <t>aristide</t>
  </si>
  <si>
    <t>armand</t>
  </si>
  <si>
    <t>armel</t>
  </si>
  <si>
    <t>arnaud</t>
  </si>
  <si>
    <t>auguste</t>
  </si>
  <si>
    <t>augustin</t>
  </si>
  <si>
    <t>aurèle</t>
  </si>
  <si>
    <t>aurelien</t>
  </si>
  <si>
    <t>baptiste</t>
  </si>
  <si>
    <t>barnabé</t>
  </si>
  <si>
    <t>barthélémy</t>
  </si>
  <si>
    <t>basile</t>
  </si>
  <si>
    <t>bastien</t>
  </si>
  <si>
    <t>baudouin</t>
  </si>
  <si>
    <t>benjamin</t>
  </si>
  <si>
    <t>benoit</t>
  </si>
  <si>
    <t>bernard</t>
  </si>
  <si>
    <t>bertrand</t>
  </si>
  <si>
    <t>blaise</t>
  </si>
  <si>
    <t>boniface</t>
  </si>
  <si>
    <t>brice</t>
  </si>
  <si>
    <t>bruno</t>
  </si>
  <si>
    <t>célestin</t>
  </si>
  <si>
    <t>cesaire</t>
  </si>
  <si>
    <t>césar</t>
  </si>
  <si>
    <t>charles</t>
  </si>
  <si>
    <t>charlot</t>
  </si>
  <si>
    <t>christian</t>
  </si>
  <si>
    <t>christophe</t>
  </si>
  <si>
    <t>clément</t>
  </si>
  <si>
    <t>colombain</t>
  </si>
  <si>
    <t>constant</t>
  </si>
  <si>
    <t>constantin</t>
  </si>
  <si>
    <t>corentin</t>
  </si>
  <si>
    <t>corin</t>
  </si>
  <si>
    <t>damien</t>
  </si>
  <si>
    <t>daniel</t>
  </si>
  <si>
    <t>david</t>
  </si>
  <si>
    <t>denis</t>
  </si>
  <si>
    <t>dennis</t>
  </si>
  <si>
    <t>désiré</t>
  </si>
  <si>
    <t>didier</t>
  </si>
  <si>
    <t>dieudonné</t>
  </si>
  <si>
    <t>dimitri</t>
  </si>
  <si>
    <t>diodore</t>
  </si>
  <si>
    <t>dion</t>
  </si>
  <si>
    <t>donat</t>
  </si>
  <si>
    <t>donatien</t>
  </si>
  <si>
    <t>edgar</t>
  </si>
  <si>
    <t>edgard</t>
  </si>
  <si>
    <t>edmond</t>
  </si>
  <si>
    <t>édouard</t>
  </si>
  <si>
    <t>eloi</t>
  </si>
  <si>
    <t>émile</t>
  </si>
  <si>
    <t>émilien</t>
  </si>
  <si>
    <t>emmanuel</t>
  </si>
  <si>
    <t>eric</t>
  </si>
  <si>
    <t>ermenegilde</t>
  </si>
  <si>
    <t>étienne</t>
  </si>
  <si>
    <t>eugène</t>
  </si>
  <si>
    <t>eustache</t>
  </si>
  <si>
    <t>évariste</t>
  </si>
  <si>
    <t>evrard</t>
  </si>
  <si>
    <t>fabien</t>
  </si>
  <si>
    <t>fabrice</t>
  </si>
  <si>
    <t>felicien</t>
  </si>
  <si>
    <t>félix</t>
  </si>
  <si>
    <t>ferdinand</t>
  </si>
  <si>
    <t>fernand</t>
  </si>
  <si>
    <t>fiacre</t>
  </si>
  <si>
    <t>firmin</t>
  </si>
  <si>
    <t>florentin</t>
  </si>
  <si>
    <t>florian</t>
  </si>
  <si>
    <t>franck</t>
  </si>
  <si>
    <t>françois</t>
  </si>
  <si>
    <t>frédéric</t>
  </si>
  <si>
    <t>gabriel</t>
  </si>
  <si>
    <t>gaétan</t>
  </si>
  <si>
    <t>gaspard</t>
  </si>
  <si>
    <t>La Panthère rose</t>
  </si>
  <si>
    <t>Angry Kid</t>
  </si>
  <si>
    <t>Babar</t>
  </si>
  <si>
    <t>Le Chat potté</t>
  </si>
  <si>
    <t>Félix le Chat</t>
  </si>
  <si>
    <t>Fred Pierrafeu</t>
  </si>
  <si>
    <t>Scooby-Doo</t>
  </si>
  <si>
    <t>Tarzan</t>
  </si>
  <si>
    <t>tintin</t>
  </si>
  <si>
    <t>France</t>
  </si>
  <si>
    <t>USA</t>
  </si>
  <si>
    <t>CANADA</t>
  </si>
  <si>
    <t>FRANCE</t>
  </si>
  <si>
    <t>formateur</t>
  </si>
  <si>
    <t>formateur 1</t>
  </si>
  <si>
    <t>formateur 2</t>
  </si>
  <si>
    <t>VENDEUR</t>
  </si>
  <si>
    <t>SOLO</t>
  </si>
  <si>
    <t>DOUBLE VENTE</t>
  </si>
  <si>
    <t>FORMATEUR</t>
  </si>
  <si>
    <t xml:space="preserve">MOYENNE </t>
  </si>
  <si>
    <t>Légumes</t>
  </si>
  <si>
    <t>boissons</t>
  </si>
  <si>
    <t>vetements</t>
  </si>
  <si>
    <t>coca</t>
  </si>
  <si>
    <t>fanta</t>
  </si>
  <si>
    <t>jeans</t>
  </si>
  <si>
    <t>chaussure</t>
  </si>
  <si>
    <t>pull</t>
  </si>
  <si>
    <t>casquette</t>
  </si>
  <si>
    <t>légumes</t>
  </si>
  <si>
    <t>vendeur</t>
  </si>
  <si>
    <t>moyenne</t>
  </si>
  <si>
    <t>vendeur duo</t>
  </si>
  <si>
    <t>formateur duo</t>
  </si>
  <si>
    <t>vetement</t>
  </si>
  <si>
    <t>VENTE 1</t>
  </si>
  <si>
    <t>VENTE 2</t>
  </si>
  <si>
    <t>VENTE 3</t>
  </si>
  <si>
    <t>VENTE</t>
  </si>
  <si>
    <t>DUO VENDEUR</t>
  </si>
  <si>
    <t>DUO FORMATEUR</t>
  </si>
  <si>
    <t>SOLO VENDEUR</t>
  </si>
  <si>
    <t>1</t>
  </si>
  <si>
    <t>legumes</t>
  </si>
  <si>
    <t>canada</t>
  </si>
  <si>
    <t>usa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</si>
</sst>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_-;\-* #,##0.00_-;_-* &quot;-&quot;??_-;_-@_-"/>
    <numFmt numFmtId="165" formatCode="_(* #,##0.00_);_(* \(#,##0.00\);_(* &quot;-&quot;??_);_(@_)"/>
    <numFmt numFmtId="166" formatCode="0.0"/>
    <numFmt numFmtId="167" formatCode="0.0%"/>
  </numFmts>
  <fonts count="5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color theme="5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3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6"/>
      <color theme="5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2"/>
      <name val="Calibri"/>
      <family val="2"/>
      <scheme val="minor"/>
    </font>
    <font>
      <sz val="8"/>
      <color theme="1"/>
      <name val="Montserrat"/>
    </font>
    <font>
      <sz val="8"/>
      <color theme="1"/>
      <name val="Arial"/>
      <family val="2"/>
    </font>
    <font>
      <sz val="8"/>
      <color theme="0"/>
      <name val="Calibri"/>
      <family val="2"/>
      <scheme val="minor"/>
    </font>
    <font>
      <sz val="8"/>
      <color theme="3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3"/>
      <name val="Calibri"/>
      <family val="2"/>
      <scheme val="minor"/>
    </font>
    <font>
      <b/>
      <sz val="12"/>
      <color theme="3"/>
      <name val="Calibri"/>
      <family val="2"/>
      <scheme val="minor"/>
    </font>
    <font>
      <sz val="12"/>
      <color theme="5" tint="0.79998168889431442"/>
      <name val="Calibri"/>
      <family val="2"/>
      <scheme val="minor"/>
    </font>
    <font>
      <sz val="12"/>
      <color theme="9" tint="0.79998168889431442"/>
      <name val="Calibri"/>
      <family val="2"/>
      <scheme val="minor"/>
    </font>
    <font>
      <sz val="12"/>
      <color theme="4" tint="0.79998168889431442"/>
      <name val="Calibri"/>
      <family val="2"/>
      <scheme val="minor"/>
    </font>
    <font>
      <b/>
      <sz val="8"/>
      <color theme="3"/>
      <name val="Calibri"/>
      <family val="2"/>
      <scheme val="minor"/>
    </font>
    <font>
      <sz val="9"/>
      <name val="Calibri"/>
      <family val="2"/>
      <scheme val="minor"/>
    </font>
    <font>
      <sz val="9"/>
      <color theme="5" tint="0.39997558519241921"/>
      <name val="Calibri"/>
      <family val="2"/>
      <scheme val="minor"/>
    </font>
    <font>
      <sz val="9"/>
      <color theme="7" tint="0.59999389629810485"/>
      <name val="Calibri"/>
      <family val="2"/>
      <scheme val="minor"/>
    </font>
    <font>
      <sz val="9"/>
      <color theme="9" tint="0.59999389629810485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11"/>
      <color theme="3"/>
      <name val="Calibri"/>
      <family val="2"/>
      <scheme val="minor"/>
    </font>
    <font>
      <sz val="10"/>
      <color theme="1"/>
      <name val="Montserrat"/>
    </font>
    <font>
      <sz val="11"/>
      <color theme="1"/>
      <name val="Montserrat"/>
    </font>
    <font>
      <b/>
      <sz val="8"/>
      <color theme="0"/>
      <name val="Nirmala UI"/>
      <family val="2"/>
    </font>
    <font>
      <sz val="9"/>
      <color theme="1"/>
      <name val="Nirmala UI"/>
      <family val="2"/>
    </font>
    <font>
      <b/>
      <sz val="12"/>
      <color rgb="FF555555"/>
      <name val="Arial"/>
      <family val="2"/>
    </font>
    <font>
      <b/>
      <sz val="9"/>
      <color theme="0"/>
      <name val="Nirmala UI"/>
      <family val="2"/>
    </font>
    <font>
      <b/>
      <sz val="14"/>
      <name val="Calibri"/>
      <family val="2"/>
      <scheme val="minor"/>
    </font>
    <font>
      <sz val="9"/>
      <name val="Nirmala UI"/>
      <family val="2"/>
    </font>
  </fonts>
  <fills count="52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gray125">
        <bgColor theme="0"/>
      </patternFill>
    </fill>
    <fill>
      <patternFill patternType="gray125">
        <bgColor theme="6"/>
      </patternFill>
    </fill>
    <fill>
      <patternFill patternType="gray125">
        <bgColor rgb="FFFFFF00"/>
      </patternFill>
    </fill>
    <fill>
      <patternFill patternType="lightGray">
        <bgColor theme="0"/>
      </patternFill>
    </fill>
    <fill>
      <patternFill patternType="lightGray">
        <bgColor theme="6"/>
      </patternFill>
    </fill>
    <fill>
      <patternFill patternType="lightGray">
        <bgColor rgb="FFFFFF00"/>
      </patternFill>
    </fill>
    <fill>
      <patternFill patternType="lightGray"/>
    </fill>
    <fill>
      <patternFill patternType="lightGray">
        <bgColor theme="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lightGray">
        <bgColor theme="2" tint="-9.9978637043366805E-2"/>
      </patternFill>
    </fill>
    <fill>
      <patternFill patternType="solid">
        <fgColor theme="5" tint="0.39997558519241921"/>
        <bgColor rgb="FFD9D9D9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rgb="FFD9D9D9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rgb="FFD9D9D9"/>
      </patternFill>
    </fill>
    <fill>
      <patternFill patternType="solid">
        <fgColor theme="4"/>
        <bgColor rgb="FFFF9900"/>
      </patternFill>
    </fill>
    <fill>
      <patternFill patternType="solid">
        <fgColor theme="4"/>
        <bgColor rgb="FFD9D9D9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rgb="FFD9D9D9"/>
      </patternFill>
    </fill>
    <fill>
      <patternFill patternType="solid">
        <fgColor theme="9"/>
        <bgColor rgb="FFFF9900"/>
      </patternFill>
    </fill>
    <fill>
      <patternFill patternType="solid">
        <fgColor theme="7"/>
        <bgColor rgb="FFD9D9D9"/>
      </patternFill>
    </fill>
    <fill>
      <patternFill patternType="solid">
        <fgColor theme="7"/>
        <bgColor rgb="FFFF9900"/>
      </patternFill>
    </fill>
    <fill>
      <patternFill patternType="solid">
        <fgColor theme="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indexed="29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47"/>
        <bgColor indexed="64"/>
      </patternFill>
    </fill>
  </fills>
  <borders count="9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hair">
        <color theme="0"/>
      </left>
      <right style="hair">
        <color theme="0"/>
      </right>
      <top style="hair">
        <color theme="0"/>
      </top>
      <bottom style="hair">
        <color theme="0"/>
      </bottom>
      <diagonal/>
    </border>
    <border>
      <left/>
      <right/>
      <top/>
      <bottom style="hair">
        <color theme="0"/>
      </bottom>
      <diagonal/>
    </border>
    <border>
      <left style="medium">
        <color indexed="64"/>
      </left>
      <right style="hair">
        <color theme="0"/>
      </right>
      <top style="medium">
        <color indexed="64"/>
      </top>
      <bottom style="hair">
        <color theme="0"/>
      </bottom>
      <diagonal/>
    </border>
    <border>
      <left style="medium">
        <color indexed="64"/>
      </left>
      <right style="hair">
        <color theme="0"/>
      </right>
      <top style="hair">
        <color theme="0"/>
      </top>
      <bottom style="hair">
        <color theme="0"/>
      </bottom>
      <diagonal/>
    </border>
    <border>
      <left style="medium">
        <color indexed="64"/>
      </left>
      <right style="hair">
        <color theme="0"/>
      </right>
      <top style="hair">
        <color theme="0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165" fontId="8" fillId="0" borderId="0" applyFont="0" applyFill="0" applyBorder="0" applyAlignment="0" applyProtection="0"/>
    <xf numFmtId="0" fontId="10" fillId="0" borderId="0"/>
    <xf numFmtId="9" fontId="8" fillId="0" borderId="0" applyFont="0" applyFill="0" applyBorder="0" applyAlignment="0" applyProtection="0"/>
    <xf numFmtId="164" fontId="8" fillId="0" borderId="0" applyFont="0" applyFill="0" applyBorder="0" applyAlignment="0" applyProtection="0"/>
  </cellStyleXfs>
  <cellXfs count="792">
    <xf numFmtId="0" fontId="0" fillId="0" borderId="0" xfId="0"/>
    <xf numFmtId="0" fontId="4" fillId="0" borderId="0" xfId="0" applyFont="1" applyAlignment="1">
      <alignment wrapText="1"/>
    </xf>
    <xf numFmtId="0" fontId="0" fillId="0" borderId="0" xfId="0" applyAlignment="1">
      <alignment horizontal="center" vertical="center"/>
    </xf>
    <xf numFmtId="0" fontId="0" fillId="9" borderId="0" xfId="0" applyFill="1"/>
    <xf numFmtId="0" fontId="0" fillId="9" borderId="0" xfId="0" applyFill="1" applyAlignment="1">
      <alignment horizontal="center" vertical="center"/>
    </xf>
    <xf numFmtId="0" fontId="4" fillId="9" borderId="0" xfId="0" applyFont="1" applyFill="1" applyAlignment="1">
      <alignment wrapText="1"/>
    </xf>
    <xf numFmtId="0" fontId="4" fillId="9" borderId="0" xfId="0" applyFont="1" applyFill="1" applyAlignment="1">
      <alignment horizontal="center" vertical="center" wrapText="1"/>
    </xf>
    <xf numFmtId="0" fontId="7" fillId="9" borderId="0" xfId="0" applyFont="1" applyFill="1" applyAlignment="1">
      <alignment horizontal="center" vertical="center"/>
    </xf>
    <xf numFmtId="0" fontId="7" fillId="9" borderId="0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7" fillId="11" borderId="36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9" borderId="0" xfId="0" applyNumberFormat="1" applyFill="1" applyAlignment="1">
      <alignment horizontal="center" vertical="center"/>
    </xf>
    <xf numFmtId="165" fontId="0" fillId="9" borderId="0" xfId="1" applyFont="1" applyFill="1" applyAlignment="1">
      <alignment horizontal="center" vertical="center"/>
    </xf>
    <xf numFmtId="165" fontId="0" fillId="0" borderId="0" xfId="1" applyFont="1" applyAlignment="1">
      <alignment horizontal="center" vertical="center"/>
    </xf>
    <xf numFmtId="0" fontId="0" fillId="15" borderId="2" xfId="0" applyFill="1" applyBorder="1"/>
    <xf numFmtId="0" fontId="0" fillId="15" borderId="3" xfId="0" applyFill="1" applyBorder="1"/>
    <xf numFmtId="0" fontId="7" fillId="15" borderId="3" xfId="0" applyFont="1" applyFill="1" applyBorder="1" applyAlignment="1">
      <alignment horizontal="center" vertical="center"/>
    </xf>
    <xf numFmtId="0" fontId="0" fillId="16" borderId="3" xfId="0" applyFill="1" applyBorder="1"/>
    <xf numFmtId="0" fontId="0" fillId="17" borderId="3" xfId="0" applyFill="1" applyBorder="1" applyAlignment="1">
      <alignment horizontal="center" vertical="center"/>
    </xf>
    <xf numFmtId="165" fontId="0" fillId="17" borderId="3" xfId="1" applyFont="1" applyFill="1" applyBorder="1" applyAlignment="1">
      <alignment horizontal="center" vertical="center"/>
    </xf>
    <xf numFmtId="0" fontId="0" fillId="15" borderId="3" xfId="0" applyFill="1" applyBorder="1" applyAlignment="1">
      <alignment horizontal="center" vertical="center"/>
    </xf>
    <xf numFmtId="0" fontId="0" fillId="1" borderId="3" xfId="0" applyFill="1" applyBorder="1"/>
    <xf numFmtId="0" fontId="0" fillId="15" borderId="5" xfId="0" applyFill="1" applyBorder="1"/>
    <xf numFmtId="0" fontId="0" fillId="15" borderId="0" xfId="0" applyFill="1" applyBorder="1"/>
    <xf numFmtId="0" fontId="7" fillId="15" borderId="0" xfId="0" applyFont="1" applyFill="1" applyBorder="1" applyAlignment="1">
      <alignment horizontal="center" vertical="center"/>
    </xf>
    <xf numFmtId="0" fontId="0" fillId="1" borderId="0" xfId="0" applyFill="1" applyBorder="1"/>
    <xf numFmtId="165" fontId="0" fillId="1" borderId="0" xfId="1" applyFont="1" applyFill="1" applyBorder="1" applyAlignment="1">
      <alignment horizontal="center" vertical="center"/>
    </xf>
    <xf numFmtId="0" fontId="0" fillId="15" borderId="0" xfId="0" applyFill="1" applyBorder="1" applyAlignment="1">
      <alignment horizontal="center" vertical="center"/>
    </xf>
    <xf numFmtId="0" fontId="0" fillId="15" borderId="7" xfId="0" applyFill="1" applyBorder="1"/>
    <xf numFmtId="0" fontId="0" fillId="15" borderId="8" xfId="0" applyFill="1" applyBorder="1"/>
    <xf numFmtId="0" fontId="7" fillId="15" borderId="8" xfId="0" applyFont="1" applyFill="1" applyBorder="1" applyAlignment="1">
      <alignment horizontal="center" vertical="center"/>
    </xf>
    <xf numFmtId="0" fontId="0" fillId="15" borderId="8" xfId="0" applyFill="1" applyBorder="1" applyAlignment="1">
      <alignment horizontal="center" vertical="center"/>
    </xf>
    <xf numFmtId="165" fontId="0" fillId="15" borderId="8" xfId="1" applyFont="1" applyFill="1" applyBorder="1" applyAlignment="1">
      <alignment horizontal="center" vertical="center"/>
    </xf>
    <xf numFmtId="0" fontId="0" fillId="1" borderId="8" xfId="0" applyFill="1" applyBorder="1"/>
    <xf numFmtId="0" fontId="0" fillId="18" borderId="2" xfId="0" applyFill="1" applyBorder="1"/>
    <xf numFmtId="0" fontId="0" fillId="18" borderId="3" xfId="0" applyFill="1" applyBorder="1"/>
    <xf numFmtId="0" fontId="7" fillId="18" borderId="3" xfId="0" applyFont="1" applyFill="1" applyBorder="1" applyAlignment="1">
      <alignment horizontal="center" vertical="center"/>
    </xf>
    <xf numFmtId="0" fontId="0" fillId="19" borderId="3" xfId="0" applyFill="1" applyBorder="1"/>
    <xf numFmtId="0" fontId="0" fillId="20" borderId="3" xfId="0" applyFill="1" applyBorder="1" applyAlignment="1">
      <alignment horizontal="center" vertical="center"/>
    </xf>
    <xf numFmtId="0" fontId="0" fillId="18" borderId="3" xfId="0" applyFill="1" applyBorder="1" applyAlignment="1">
      <alignment horizontal="center" vertical="center"/>
    </xf>
    <xf numFmtId="0" fontId="0" fillId="21" borderId="3" xfId="0" applyFill="1" applyBorder="1"/>
    <xf numFmtId="0" fontId="0" fillId="18" borderId="5" xfId="0" applyFill="1" applyBorder="1"/>
    <xf numFmtId="0" fontId="0" fillId="18" borderId="0" xfId="0" applyFill="1" applyBorder="1"/>
    <xf numFmtId="0" fontId="7" fillId="18" borderId="0" xfId="0" applyFont="1" applyFill="1" applyBorder="1" applyAlignment="1">
      <alignment horizontal="center" vertical="center"/>
    </xf>
    <xf numFmtId="0" fontId="0" fillId="21" borderId="0" xfId="0" applyFill="1" applyBorder="1"/>
    <xf numFmtId="0" fontId="0" fillId="18" borderId="0" xfId="0" applyFill="1" applyBorder="1" applyAlignment="1">
      <alignment horizontal="center" vertical="center"/>
    </xf>
    <xf numFmtId="0" fontId="0" fillId="18" borderId="7" xfId="0" applyFill="1" applyBorder="1"/>
    <xf numFmtId="0" fontId="0" fillId="18" borderId="8" xfId="0" applyFill="1" applyBorder="1"/>
    <xf numFmtId="0" fontId="7" fillId="18" borderId="8" xfId="0" applyFont="1" applyFill="1" applyBorder="1" applyAlignment="1">
      <alignment horizontal="center" vertical="center"/>
    </xf>
    <xf numFmtId="0" fontId="0" fillId="18" borderId="8" xfId="0" applyFill="1" applyBorder="1" applyAlignment="1">
      <alignment horizontal="center" vertical="center"/>
    </xf>
    <xf numFmtId="14" fontId="0" fillId="18" borderId="8" xfId="0" applyNumberFormat="1" applyFill="1" applyBorder="1" applyAlignment="1">
      <alignment horizontal="center" vertical="center"/>
    </xf>
    <xf numFmtId="0" fontId="3" fillId="22" borderId="10" xfId="0" applyFont="1" applyFill="1" applyBorder="1" applyAlignment="1">
      <alignment horizontal="center" vertical="center"/>
    </xf>
    <xf numFmtId="0" fontId="3" fillId="22" borderId="11" xfId="0" applyFont="1" applyFill="1" applyBorder="1" applyAlignment="1">
      <alignment horizontal="center" vertical="center"/>
    </xf>
    <xf numFmtId="0" fontId="0" fillId="21" borderId="8" xfId="0" applyFill="1" applyBorder="1"/>
    <xf numFmtId="0" fontId="0" fillId="0" borderId="31" xfId="0" applyBorder="1" applyAlignment="1" applyProtection="1">
      <alignment horizontal="center" vertical="center"/>
      <protection locked="0"/>
    </xf>
    <xf numFmtId="0" fontId="6" fillId="6" borderId="12" xfId="0" applyFont="1" applyFill="1" applyBorder="1" applyAlignment="1" applyProtection="1">
      <alignment horizontal="center" vertical="center"/>
      <protection locked="0"/>
    </xf>
    <xf numFmtId="14" fontId="6" fillId="6" borderId="12" xfId="0" applyNumberFormat="1" applyFont="1" applyFill="1" applyBorder="1" applyAlignment="1" applyProtection="1">
      <alignment horizontal="center" vertical="center"/>
      <protection locked="0"/>
    </xf>
    <xf numFmtId="0" fontId="6" fillId="6" borderId="19" xfId="0" applyFont="1" applyFill="1" applyBorder="1" applyAlignment="1" applyProtection="1">
      <alignment horizontal="center" vertical="center"/>
      <protection locked="0"/>
    </xf>
    <xf numFmtId="14" fontId="6" fillId="6" borderId="19" xfId="0" applyNumberFormat="1" applyFont="1" applyFill="1" applyBorder="1" applyAlignment="1" applyProtection="1">
      <alignment horizontal="center" vertical="center"/>
      <protection locked="0"/>
    </xf>
    <xf numFmtId="0" fontId="0" fillId="7" borderId="12" xfId="0" applyFill="1" applyBorder="1" applyAlignment="1" applyProtection="1">
      <alignment horizontal="center" vertical="center"/>
      <protection locked="0"/>
    </xf>
    <xf numFmtId="14" fontId="0" fillId="7" borderId="12" xfId="0" applyNumberFormat="1" applyFill="1" applyBorder="1" applyAlignment="1" applyProtection="1">
      <alignment horizontal="center" vertical="center"/>
      <protection locked="0"/>
    </xf>
    <xf numFmtId="0" fontId="0" fillId="7" borderId="21" xfId="0" applyFill="1" applyBorder="1" applyAlignment="1" applyProtection="1">
      <alignment horizontal="center" vertical="center"/>
      <protection locked="0"/>
    </xf>
    <xf numFmtId="0" fontId="0" fillId="7" borderId="19" xfId="0" applyFill="1" applyBorder="1" applyAlignment="1" applyProtection="1">
      <alignment horizontal="center" vertical="center"/>
      <protection locked="0"/>
    </xf>
    <xf numFmtId="14" fontId="0" fillId="7" borderId="19" xfId="0" applyNumberFormat="1" applyFill="1" applyBorder="1" applyAlignment="1" applyProtection="1">
      <alignment horizontal="center" vertical="center"/>
      <protection locked="0"/>
    </xf>
    <xf numFmtId="0" fontId="0" fillId="7" borderId="34" xfId="0" applyFill="1" applyBorder="1" applyAlignment="1" applyProtection="1">
      <alignment horizontal="center" vertical="center"/>
      <protection locked="0"/>
    </xf>
    <xf numFmtId="0" fontId="0" fillId="8" borderId="22" xfId="0" applyFill="1" applyBorder="1" applyAlignment="1" applyProtection="1">
      <alignment horizontal="center" vertical="center"/>
      <protection locked="0"/>
    </xf>
    <xf numFmtId="14" fontId="0" fillId="8" borderId="22" xfId="0" applyNumberFormat="1" applyFill="1" applyBorder="1" applyAlignment="1" applyProtection="1">
      <alignment horizontal="center" vertical="center"/>
      <protection locked="0"/>
    </xf>
    <xf numFmtId="0" fontId="0" fillId="8" borderId="23" xfId="0" applyFill="1" applyBorder="1" applyAlignment="1" applyProtection="1">
      <alignment horizontal="center" vertical="center"/>
      <protection locked="0"/>
    </xf>
    <xf numFmtId="0" fontId="0" fillId="8" borderId="12" xfId="0" applyFill="1" applyBorder="1" applyAlignment="1" applyProtection="1">
      <alignment horizontal="center" vertical="center"/>
      <protection locked="0"/>
    </xf>
    <xf numFmtId="14" fontId="0" fillId="8" borderId="12" xfId="0" applyNumberFormat="1" applyFill="1" applyBorder="1" applyAlignment="1" applyProtection="1">
      <alignment horizontal="center" vertical="center"/>
      <protection locked="0"/>
    </xf>
    <xf numFmtId="0" fontId="0" fillId="8" borderId="21" xfId="0" applyFill="1" applyBorder="1" applyAlignment="1" applyProtection="1">
      <alignment horizontal="center" vertical="center"/>
      <protection locked="0"/>
    </xf>
    <xf numFmtId="0" fontId="0" fillId="8" borderId="19" xfId="0" applyFill="1" applyBorder="1" applyAlignment="1" applyProtection="1">
      <alignment horizontal="center" vertical="center"/>
      <protection locked="0"/>
    </xf>
    <xf numFmtId="14" fontId="0" fillId="8" borderId="19" xfId="0" applyNumberFormat="1" applyFill="1" applyBorder="1" applyAlignment="1" applyProtection="1">
      <alignment horizontal="center" vertical="center"/>
      <protection locked="0"/>
    </xf>
    <xf numFmtId="0" fontId="0" fillId="8" borderId="34" xfId="0" applyFill="1" applyBorder="1" applyAlignment="1" applyProtection="1">
      <alignment horizontal="center" vertical="center"/>
      <protection locked="0"/>
    </xf>
    <xf numFmtId="0" fontId="12" fillId="11" borderId="35" xfId="0" applyFont="1" applyFill="1" applyBorder="1" applyAlignment="1">
      <alignment horizontal="center" vertical="center"/>
    </xf>
    <xf numFmtId="0" fontId="12" fillId="11" borderId="36" xfId="0" applyFont="1" applyFill="1" applyBorder="1" applyAlignment="1">
      <alignment horizontal="center" vertical="center"/>
    </xf>
    <xf numFmtId="0" fontId="12" fillId="11" borderId="37" xfId="0" applyFont="1" applyFill="1" applyBorder="1" applyAlignment="1">
      <alignment horizontal="center" vertical="center"/>
    </xf>
    <xf numFmtId="0" fontId="12" fillId="12" borderId="35" xfId="0" applyFont="1" applyFill="1" applyBorder="1" applyAlignment="1">
      <alignment horizontal="center" vertical="center"/>
    </xf>
    <xf numFmtId="0" fontId="12" fillId="12" borderId="36" xfId="0" applyFont="1" applyFill="1" applyBorder="1" applyAlignment="1">
      <alignment horizontal="center" vertical="center"/>
    </xf>
    <xf numFmtId="0" fontId="12" fillId="12" borderId="37" xfId="0" applyFont="1" applyFill="1" applyBorder="1" applyAlignment="1">
      <alignment horizontal="center" vertical="center"/>
    </xf>
    <xf numFmtId="0" fontId="12" fillId="13" borderId="35" xfId="0" applyFont="1" applyFill="1" applyBorder="1" applyAlignment="1">
      <alignment horizontal="center" vertical="center"/>
    </xf>
    <xf numFmtId="0" fontId="12" fillId="13" borderId="36" xfId="0" applyFont="1" applyFill="1" applyBorder="1" applyAlignment="1">
      <alignment horizontal="center" vertical="center"/>
    </xf>
    <xf numFmtId="0" fontId="12" fillId="13" borderId="37" xfId="0" applyFont="1" applyFill="1" applyBorder="1" applyAlignment="1">
      <alignment horizontal="center" vertical="center"/>
    </xf>
    <xf numFmtId="0" fontId="6" fillId="6" borderId="21" xfId="0" applyFont="1" applyFill="1" applyBorder="1" applyAlignment="1" applyProtection="1">
      <alignment horizontal="center" vertical="center"/>
      <protection locked="0"/>
    </xf>
    <xf numFmtId="0" fontId="6" fillId="6" borderId="34" xfId="0" applyFont="1" applyFill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0" fontId="0" fillId="0" borderId="33" xfId="0" applyBorder="1" applyAlignment="1" applyProtection="1">
      <alignment horizontal="center" vertical="center"/>
      <protection locked="0"/>
    </xf>
    <xf numFmtId="0" fontId="0" fillId="0" borderId="25" xfId="0" applyBorder="1" applyAlignment="1" applyProtection="1">
      <alignment horizontal="center" vertical="center"/>
      <protection locked="0"/>
    </xf>
    <xf numFmtId="0" fontId="0" fillId="0" borderId="22" xfId="0" applyBorder="1" applyAlignment="1" applyProtection="1">
      <alignment horizontal="center" vertical="center"/>
      <protection locked="0"/>
    </xf>
    <xf numFmtId="0" fontId="0" fillId="0" borderId="24" xfId="0" applyBorder="1" applyAlignment="1" applyProtection="1">
      <alignment horizontal="center" vertical="center"/>
      <protection locked="0"/>
    </xf>
    <xf numFmtId="0" fontId="6" fillId="6" borderId="16" xfId="0" applyFont="1" applyFill="1" applyBorder="1" applyAlignment="1" applyProtection="1">
      <alignment horizontal="center" vertical="center"/>
      <protection locked="0"/>
    </xf>
    <xf numFmtId="0" fontId="6" fillId="6" borderId="18" xfId="0" applyFont="1" applyFill="1" applyBorder="1" applyAlignment="1" applyProtection="1">
      <alignment horizontal="center" vertical="center"/>
      <protection locked="0"/>
    </xf>
    <xf numFmtId="0" fontId="0" fillId="7" borderId="13" xfId="0" applyFill="1" applyBorder="1" applyAlignment="1" applyProtection="1">
      <alignment horizontal="center" vertical="center"/>
      <protection locked="0"/>
    </xf>
    <xf numFmtId="14" fontId="0" fillId="7" borderId="14" xfId="0" applyNumberFormat="1" applyFill="1" applyBorder="1" applyAlignment="1" applyProtection="1">
      <alignment horizontal="center" vertical="center"/>
      <protection locked="0"/>
    </xf>
    <xf numFmtId="0" fontId="0" fillId="7" borderId="14" xfId="0" applyFill="1" applyBorder="1" applyAlignment="1" applyProtection="1">
      <alignment horizontal="center" vertical="center"/>
      <protection locked="0"/>
    </xf>
    <xf numFmtId="0" fontId="0" fillId="7" borderId="32" xfId="0" applyFill="1" applyBorder="1" applyAlignment="1" applyProtection="1">
      <alignment horizontal="center" vertical="center"/>
      <protection locked="0"/>
    </xf>
    <xf numFmtId="0" fontId="0" fillId="7" borderId="16" xfId="0" applyFill="1" applyBorder="1" applyAlignment="1" applyProtection="1">
      <alignment horizontal="center" vertical="center"/>
      <protection locked="0"/>
    </xf>
    <xf numFmtId="0" fontId="0" fillId="7" borderId="18" xfId="0" applyFill="1" applyBorder="1" applyAlignment="1" applyProtection="1">
      <alignment horizontal="center" vertical="center"/>
      <protection locked="0"/>
    </xf>
    <xf numFmtId="0" fontId="7" fillId="11" borderId="36" xfId="0" applyFont="1" applyFill="1" applyBorder="1" applyAlignment="1" applyProtection="1">
      <alignment horizontal="center" vertical="center"/>
    </xf>
    <xf numFmtId="0" fontId="7" fillId="11" borderId="37" xfId="0" applyFont="1" applyFill="1" applyBorder="1" applyAlignment="1" applyProtection="1">
      <alignment horizontal="center" vertical="center"/>
    </xf>
    <xf numFmtId="0" fontId="7" fillId="12" borderId="41" xfId="0" applyFont="1" applyFill="1" applyBorder="1" applyAlignment="1" applyProtection="1">
      <alignment horizontal="center" vertical="center"/>
    </xf>
    <xf numFmtId="0" fontId="7" fillId="12" borderId="36" xfId="0" applyFont="1" applyFill="1" applyBorder="1" applyAlignment="1" applyProtection="1">
      <alignment horizontal="center" vertical="center"/>
    </xf>
    <xf numFmtId="0" fontId="7" fillId="12" borderId="43" xfId="0" applyFont="1" applyFill="1" applyBorder="1" applyAlignment="1" applyProtection="1">
      <alignment horizontal="center" vertical="center"/>
    </xf>
    <xf numFmtId="0" fontId="7" fillId="13" borderId="35" xfId="0" applyFont="1" applyFill="1" applyBorder="1" applyAlignment="1" applyProtection="1">
      <alignment horizontal="center" vertical="center"/>
    </xf>
    <xf numFmtId="0" fontId="7" fillId="13" borderId="36" xfId="0" applyFont="1" applyFill="1" applyBorder="1" applyAlignment="1" applyProtection="1">
      <alignment horizontal="center" vertical="center"/>
    </xf>
    <xf numFmtId="0" fontId="7" fillId="13" borderId="37" xfId="0" applyFont="1" applyFill="1" applyBorder="1" applyAlignment="1" applyProtection="1">
      <alignment horizontal="center" vertical="center"/>
    </xf>
    <xf numFmtId="0" fontId="0" fillId="9" borderId="0" xfId="0" applyFill="1" applyAlignment="1">
      <alignment horizontal="left" vertical="top"/>
    </xf>
    <xf numFmtId="0" fontId="0" fillId="0" borderId="0" xfId="0" applyAlignment="1">
      <alignment horizontal="left" vertical="top"/>
    </xf>
    <xf numFmtId="0" fontId="0" fillId="9" borderId="0" xfId="0" applyFill="1" applyAlignment="1" applyProtection="1">
      <alignment horizontal="center" vertical="center"/>
    </xf>
    <xf numFmtId="0" fontId="7" fillId="6" borderId="35" xfId="0" applyFont="1" applyFill="1" applyBorder="1" applyAlignment="1" applyProtection="1">
      <alignment horizontal="center" vertical="center"/>
      <protection locked="0"/>
    </xf>
    <xf numFmtId="0" fontId="7" fillId="6" borderId="27" xfId="0" applyFont="1" applyFill="1" applyBorder="1" applyAlignment="1" applyProtection="1">
      <alignment horizontal="center" vertical="center"/>
      <protection locked="0"/>
    </xf>
    <xf numFmtId="0" fontId="7" fillId="6" borderId="47" xfId="0" applyFont="1" applyFill="1" applyBorder="1" applyAlignment="1" applyProtection="1">
      <alignment horizontal="center" vertical="center"/>
      <protection locked="0"/>
    </xf>
    <xf numFmtId="0" fontId="7" fillId="6" borderId="36" xfId="0" applyFont="1" applyFill="1" applyBorder="1" applyAlignment="1" applyProtection="1">
      <alignment horizontal="center" vertical="center"/>
      <protection locked="0"/>
    </xf>
    <xf numFmtId="0" fontId="7" fillId="6" borderId="28" xfId="0" applyFont="1" applyFill="1" applyBorder="1" applyAlignment="1" applyProtection="1">
      <alignment horizontal="center" vertical="center"/>
      <protection locked="0"/>
    </xf>
    <xf numFmtId="0" fontId="7" fillId="6" borderId="48" xfId="0" applyFont="1" applyFill="1" applyBorder="1" applyAlignment="1" applyProtection="1">
      <alignment horizontal="center" vertical="center"/>
      <protection locked="0"/>
    </xf>
    <xf numFmtId="0" fontId="7" fillId="6" borderId="37" xfId="0" applyFont="1" applyFill="1" applyBorder="1" applyAlignment="1" applyProtection="1">
      <alignment horizontal="center" vertical="center"/>
      <protection locked="0"/>
    </xf>
    <xf numFmtId="0" fontId="7" fillId="6" borderId="29" xfId="0" applyFont="1" applyFill="1" applyBorder="1" applyAlignment="1" applyProtection="1">
      <alignment horizontal="center" vertical="center"/>
      <protection locked="0"/>
    </xf>
    <xf numFmtId="0" fontId="7" fillId="6" borderId="49" xfId="0" applyFont="1" applyFill="1" applyBorder="1" applyAlignment="1" applyProtection="1">
      <alignment horizontal="center" vertical="center"/>
      <protection locked="0"/>
    </xf>
    <xf numFmtId="0" fontId="7" fillId="7" borderId="35" xfId="0" applyFont="1" applyFill="1" applyBorder="1" applyAlignment="1" applyProtection="1">
      <alignment horizontal="center" vertical="center"/>
      <protection locked="0"/>
    </xf>
    <xf numFmtId="0" fontId="7" fillId="7" borderId="27" xfId="0" applyFont="1" applyFill="1" applyBorder="1" applyAlignment="1" applyProtection="1">
      <alignment horizontal="center" vertical="center"/>
      <protection locked="0"/>
    </xf>
    <xf numFmtId="0" fontId="7" fillId="7" borderId="47" xfId="0" applyFont="1" applyFill="1" applyBorder="1" applyAlignment="1" applyProtection="1">
      <alignment horizontal="center" vertical="center"/>
      <protection locked="0"/>
    </xf>
    <xf numFmtId="0" fontId="7" fillId="7" borderId="36" xfId="0" applyFont="1" applyFill="1" applyBorder="1" applyAlignment="1" applyProtection="1">
      <alignment horizontal="center" vertical="center"/>
      <protection locked="0"/>
    </xf>
    <xf numFmtId="0" fontId="7" fillId="7" borderId="28" xfId="0" applyFont="1" applyFill="1" applyBorder="1" applyAlignment="1" applyProtection="1">
      <alignment horizontal="center" vertical="center"/>
      <protection locked="0"/>
    </xf>
    <xf numFmtId="0" fontId="7" fillId="7" borderId="48" xfId="0" applyFont="1" applyFill="1" applyBorder="1" applyAlignment="1" applyProtection="1">
      <alignment horizontal="center" vertical="center"/>
      <protection locked="0"/>
    </xf>
    <xf numFmtId="0" fontId="7" fillId="7" borderId="29" xfId="0" applyFont="1" applyFill="1" applyBorder="1" applyAlignment="1" applyProtection="1">
      <alignment horizontal="center" vertical="center"/>
      <protection locked="0"/>
    </xf>
    <xf numFmtId="0" fontId="7" fillId="7" borderId="49" xfId="0" applyFont="1" applyFill="1" applyBorder="1" applyAlignment="1" applyProtection="1">
      <alignment horizontal="center" vertical="center"/>
      <protection locked="0"/>
    </xf>
    <xf numFmtId="0" fontId="7" fillId="8" borderId="41" xfId="0" applyFont="1" applyFill="1" applyBorder="1" applyAlignment="1" applyProtection="1">
      <alignment horizontal="center" vertical="center"/>
      <protection locked="0"/>
    </xf>
    <xf numFmtId="0" fontId="7" fillId="8" borderId="30" xfId="0" applyFont="1" applyFill="1" applyBorder="1" applyAlignment="1" applyProtection="1">
      <alignment horizontal="center" vertical="center"/>
      <protection locked="0"/>
    </xf>
    <xf numFmtId="0" fontId="7" fillId="8" borderId="51" xfId="0" applyFont="1" applyFill="1" applyBorder="1" applyAlignment="1" applyProtection="1">
      <alignment horizontal="center" vertical="center"/>
      <protection locked="0"/>
    </xf>
    <xf numFmtId="0" fontId="7" fillId="8" borderId="36" xfId="0" applyFont="1" applyFill="1" applyBorder="1" applyAlignment="1" applyProtection="1">
      <alignment horizontal="center" vertical="center"/>
      <protection locked="0"/>
    </xf>
    <xf numFmtId="0" fontId="7" fillId="8" borderId="28" xfId="0" applyFont="1" applyFill="1" applyBorder="1" applyAlignment="1" applyProtection="1">
      <alignment horizontal="center" vertical="center"/>
      <protection locked="0"/>
    </xf>
    <xf numFmtId="0" fontId="7" fillId="8" borderId="48" xfId="0" applyFont="1" applyFill="1" applyBorder="1" applyAlignment="1" applyProtection="1">
      <alignment horizontal="center" vertical="center"/>
      <protection locked="0"/>
    </xf>
    <xf numFmtId="0" fontId="7" fillId="8" borderId="37" xfId="0" applyFont="1" applyFill="1" applyBorder="1" applyAlignment="1" applyProtection="1">
      <alignment horizontal="center" vertical="center"/>
      <protection locked="0"/>
    </xf>
    <xf numFmtId="0" fontId="7" fillId="8" borderId="29" xfId="0" applyFont="1" applyFill="1" applyBorder="1" applyAlignment="1" applyProtection="1">
      <alignment horizontal="center" vertical="center"/>
      <protection locked="0"/>
    </xf>
    <xf numFmtId="0" fontId="7" fillId="8" borderId="49" xfId="0" applyFont="1" applyFill="1" applyBorder="1" applyAlignment="1" applyProtection="1">
      <alignment horizontal="center" vertical="center"/>
      <protection locked="0"/>
    </xf>
    <xf numFmtId="0" fontId="2" fillId="3" borderId="41" xfId="0" applyFont="1" applyFill="1" applyBorder="1" applyAlignment="1">
      <alignment horizontal="center" vertical="center"/>
    </xf>
    <xf numFmtId="0" fontId="0" fillId="18" borderId="3" xfId="0" applyFill="1" applyBorder="1" applyAlignment="1">
      <alignment horizontal="left" vertical="top"/>
    </xf>
    <xf numFmtId="0" fontId="0" fillId="18" borderId="0" xfId="0" applyFill="1" applyBorder="1" applyAlignment="1">
      <alignment horizontal="left" vertical="top"/>
    </xf>
    <xf numFmtId="0" fontId="0" fillId="18" borderId="8" xfId="0" applyFill="1" applyBorder="1" applyAlignment="1">
      <alignment horizontal="left" vertical="top"/>
    </xf>
    <xf numFmtId="0" fontId="4" fillId="9" borderId="0" xfId="0" applyFont="1" applyFill="1" applyAlignment="1">
      <alignment horizontal="left" vertical="top" wrapText="1"/>
    </xf>
    <xf numFmtId="14" fontId="7" fillId="6" borderId="15" xfId="0" applyNumberFormat="1" applyFont="1" applyFill="1" applyBorder="1" applyAlignment="1" applyProtection="1">
      <alignment horizontal="center" vertical="center"/>
      <protection locked="0"/>
    </xf>
    <xf numFmtId="14" fontId="7" fillId="6" borderId="17" xfId="0" applyNumberFormat="1" applyFont="1" applyFill="1" applyBorder="1" applyAlignment="1" applyProtection="1">
      <alignment horizontal="center" vertical="center"/>
      <protection locked="0"/>
    </xf>
    <xf numFmtId="14" fontId="7" fillId="6" borderId="20" xfId="0" applyNumberFormat="1" applyFont="1" applyFill="1" applyBorder="1" applyAlignment="1" applyProtection="1">
      <alignment horizontal="center" vertical="center"/>
      <protection locked="0"/>
    </xf>
    <xf numFmtId="14" fontId="7" fillId="7" borderId="15" xfId="0" applyNumberFormat="1" applyFont="1" applyFill="1" applyBorder="1" applyAlignment="1" applyProtection="1">
      <alignment horizontal="center" vertical="center"/>
      <protection locked="0"/>
    </xf>
    <xf numFmtId="14" fontId="7" fillId="7" borderId="17" xfId="0" applyNumberFormat="1" applyFont="1" applyFill="1" applyBorder="1" applyAlignment="1" applyProtection="1">
      <alignment horizontal="center" vertical="center"/>
      <protection locked="0"/>
    </xf>
    <xf numFmtId="14" fontId="7" fillId="7" borderId="20" xfId="0" applyNumberFormat="1" applyFont="1" applyFill="1" applyBorder="1" applyAlignment="1" applyProtection="1">
      <alignment horizontal="center" vertical="center"/>
      <protection locked="0"/>
    </xf>
    <xf numFmtId="14" fontId="7" fillId="8" borderId="24" xfId="0" applyNumberFormat="1" applyFont="1" applyFill="1" applyBorder="1" applyAlignment="1" applyProtection="1">
      <alignment horizontal="center" vertical="center"/>
      <protection locked="0"/>
    </xf>
    <xf numFmtId="14" fontId="7" fillId="8" borderId="17" xfId="0" applyNumberFormat="1" applyFont="1" applyFill="1" applyBorder="1" applyAlignment="1" applyProtection="1">
      <alignment horizontal="center" vertical="center"/>
      <protection locked="0"/>
    </xf>
    <xf numFmtId="14" fontId="7" fillId="8" borderId="20" xfId="0" applyNumberFormat="1" applyFont="1" applyFill="1" applyBorder="1" applyAlignment="1" applyProtection="1">
      <alignment horizontal="center" vertical="center"/>
      <protection locked="0"/>
    </xf>
    <xf numFmtId="14" fontId="12" fillId="6" borderId="14" xfId="0" applyNumberFormat="1" applyFont="1" applyFill="1" applyBorder="1" applyAlignment="1">
      <alignment horizontal="center" vertical="center"/>
    </xf>
    <xf numFmtId="14" fontId="12" fillId="6" borderId="12" xfId="0" applyNumberFormat="1" applyFont="1" applyFill="1" applyBorder="1" applyAlignment="1">
      <alignment horizontal="center" vertical="center"/>
    </xf>
    <xf numFmtId="14" fontId="12" fillId="6" borderId="19" xfId="0" applyNumberFormat="1" applyFont="1" applyFill="1" applyBorder="1" applyAlignment="1">
      <alignment horizontal="center" vertical="center"/>
    </xf>
    <xf numFmtId="14" fontId="12" fillId="7" borderId="14" xfId="0" applyNumberFormat="1" applyFont="1" applyFill="1" applyBorder="1" applyAlignment="1">
      <alignment horizontal="center" vertical="center"/>
    </xf>
    <xf numFmtId="14" fontId="12" fillId="7" borderId="12" xfId="0" applyNumberFormat="1" applyFont="1" applyFill="1" applyBorder="1" applyAlignment="1">
      <alignment horizontal="center" vertical="center"/>
    </xf>
    <xf numFmtId="14" fontId="7" fillId="9" borderId="0" xfId="0" applyNumberFormat="1" applyFont="1" applyFill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7" fillId="17" borderId="3" xfId="0" applyFont="1" applyFill="1" applyBorder="1" applyAlignment="1">
      <alignment horizontal="center" vertical="center"/>
    </xf>
    <xf numFmtId="0" fontId="7" fillId="1" borderId="0" xfId="0" applyFont="1" applyFill="1" applyBorder="1"/>
    <xf numFmtId="14" fontId="7" fillId="15" borderId="8" xfId="0" applyNumberFormat="1" applyFont="1" applyFill="1" applyBorder="1" applyAlignment="1">
      <alignment horizontal="center" vertical="center"/>
    </xf>
    <xf numFmtId="0" fontId="12" fillId="6" borderId="32" xfId="0" applyFont="1" applyFill="1" applyBorder="1" applyAlignment="1">
      <alignment horizontal="center" vertical="center"/>
    </xf>
    <xf numFmtId="0" fontId="12" fillId="6" borderId="21" xfId="0" applyFont="1" applyFill="1" applyBorder="1" applyAlignment="1">
      <alignment horizontal="center" vertical="center"/>
    </xf>
    <xf numFmtId="0" fontId="12" fillId="6" borderId="34" xfId="0" applyFont="1" applyFill="1" applyBorder="1" applyAlignment="1">
      <alignment horizontal="center" vertical="center"/>
    </xf>
    <xf numFmtId="0" fontId="12" fillId="7" borderId="32" xfId="0" applyFont="1" applyFill="1" applyBorder="1" applyAlignment="1">
      <alignment horizontal="center" vertical="center"/>
    </xf>
    <xf numFmtId="0" fontId="12" fillId="7" borderId="21" xfId="0" applyFont="1" applyFill="1" applyBorder="1" applyAlignment="1">
      <alignment horizontal="center" vertical="center"/>
    </xf>
    <xf numFmtId="0" fontId="12" fillId="6" borderId="14" xfId="0" applyFont="1" applyFill="1" applyBorder="1" applyAlignment="1">
      <alignment horizontal="center" vertical="center"/>
    </xf>
    <xf numFmtId="0" fontId="12" fillId="6" borderId="12" xfId="0" applyFont="1" applyFill="1" applyBorder="1" applyAlignment="1">
      <alignment horizontal="center" vertical="center"/>
    </xf>
    <xf numFmtId="0" fontId="12" fillId="6" borderId="19" xfId="0" applyFont="1" applyFill="1" applyBorder="1" applyAlignment="1">
      <alignment horizontal="center" vertical="center"/>
    </xf>
    <xf numFmtId="0" fontId="12" fillId="7" borderId="14" xfId="0" applyFont="1" applyFill="1" applyBorder="1" applyAlignment="1">
      <alignment horizontal="center" vertical="center"/>
    </xf>
    <xf numFmtId="0" fontId="12" fillId="7" borderId="12" xfId="0" applyFont="1" applyFill="1" applyBorder="1" applyAlignment="1">
      <alignment horizontal="center" vertical="center"/>
    </xf>
    <xf numFmtId="0" fontId="12" fillId="7" borderId="19" xfId="0" applyFont="1" applyFill="1" applyBorder="1" applyAlignment="1">
      <alignment horizontal="center" vertical="center"/>
    </xf>
    <xf numFmtId="0" fontId="12" fillId="8" borderId="22" xfId="0" applyFont="1" applyFill="1" applyBorder="1" applyAlignment="1">
      <alignment horizontal="center" vertical="center"/>
    </xf>
    <xf numFmtId="0" fontId="12" fillId="8" borderId="12" xfId="0" applyFont="1" applyFill="1" applyBorder="1" applyAlignment="1">
      <alignment horizontal="center" vertical="center"/>
    </xf>
    <xf numFmtId="0" fontId="12" fillId="8" borderId="19" xfId="0" applyFont="1" applyFill="1" applyBorder="1" applyAlignment="1">
      <alignment horizontal="center" vertical="center"/>
    </xf>
    <xf numFmtId="0" fontId="12" fillId="6" borderId="13" xfId="0" applyFont="1" applyFill="1" applyBorder="1" applyAlignment="1">
      <alignment horizontal="center" vertical="center"/>
    </xf>
    <xf numFmtId="2" fontId="12" fillId="6" borderId="27" xfId="1" applyNumberFormat="1" applyFont="1" applyFill="1" applyBorder="1" applyAlignment="1">
      <alignment horizontal="center" vertical="center"/>
    </xf>
    <xf numFmtId="0" fontId="12" fillId="6" borderId="31" xfId="0" applyFont="1" applyFill="1" applyBorder="1" applyAlignment="1">
      <alignment horizontal="center" vertical="center"/>
    </xf>
    <xf numFmtId="0" fontId="12" fillId="6" borderId="15" xfId="0" applyFont="1" applyFill="1" applyBorder="1" applyAlignment="1">
      <alignment horizontal="center" vertical="center"/>
    </xf>
    <xf numFmtId="0" fontId="12" fillId="6" borderId="16" xfId="0" applyFont="1" applyFill="1" applyBorder="1" applyAlignment="1">
      <alignment horizontal="center" vertical="center"/>
    </xf>
    <xf numFmtId="2" fontId="12" fillId="6" borderId="28" xfId="1" applyNumberFormat="1" applyFont="1" applyFill="1" applyBorder="1" applyAlignment="1">
      <alignment horizontal="center" vertical="center"/>
    </xf>
    <xf numFmtId="0" fontId="12" fillId="6" borderId="26" xfId="0" applyFont="1" applyFill="1" applyBorder="1" applyAlignment="1">
      <alignment horizontal="center" vertical="center"/>
    </xf>
    <xf numFmtId="0" fontId="12" fillId="6" borderId="17" xfId="0" applyFont="1" applyFill="1" applyBorder="1" applyAlignment="1">
      <alignment horizontal="center" vertical="center"/>
    </xf>
    <xf numFmtId="0" fontId="12" fillId="6" borderId="18" xfId="0" applyFont="1" applyFill="1" applyBorder="1" applyAlignment="1">
      <alignment horizontal="center" vertical="center"/>
    </xf>
    <xf numFmtId="2" fontId="12" fillId="6" borderId="29" xfId="1" applyNumberFormat="1" applyFont="1" applyFill="1" applyBorder="1" applyAlignment="1">
      <alignment horizontal="center" vertical="center"/>
    </xf>
    <xf numFmtId="0" fontId="12" fillId="6" borderId="33" xfId="0" applyFont="1" applyFill="1" applyBorder="1" applyAlignment="1">
      <alignment horizontal="center" vertical="center"/>
    </xf>
    <xf numFmtId="0" fontId="12" fillId="6" borderId="20" xfId="0" applyFont="1" applyFill="1" applyBorder="1" applyAlignment="1">
      <alignment horizontal="center" vertical="center"/>
    </xf>
    <xf numFmtId="0" fontId="12" fillId="7" borderId="13" xfId="0" applyFont="1" applyFill="1" applyBorder="1" applyAlignment="1">
      <alignment horizontal="center" vertical="center"/>
    </xf>
    <xf numFmtId="2" fontId="12" fillId="7" borderId="27" xfId="1" applyNumberFormat="1" applyFont="1" applyFill="1" applyBorder="1" applyAlignment="1">
      <alignment horizontal="center" vertical="center"/>
    </xf>
    <xf numFmtId="0" fontId="12" fillId="7" borderId="31" xfId="0" applyFont="1" applyFill="1" applyBorder="1" applyAlignment="1">
      <alignment horizontal="center" vertical="center"/>
    </xf>
    <xf numFmtId="0" fontId="12" fillId="7" borderId="15" xfId="0" applyFont="1" applyFill="1" applyBorder="1" applyAlignment="1">
      <alignment horizontal="center" vertical="center"/>
    </xf>
    <xf numFmtId="0" fontId="12" fillId="7" borderId="16" xfId="0" applyFont="1" applyFill="1" applyBorder="1" applyAlignment="1">
      <alignment horizontal="center" vertical="center"/>
    </xf>
    <xf numFmtId="2" fontId="12" fillId="7" borderId="28" xfId="1" applyNumberFormat="1" applyFont="1" applyFill="1" applyBorder="1" applyAlignment="1">
      <alignment horizontal="center" vertical="center"/>
    </xf>
    <xf numFmtId="0" fontId="12" fillId="7" borderId="26" xfId="0" applyFont="1" applyFill="1" applyBorder="1" applyAlignment="1">
      <alignment horizontal="center" vertical="center"/>
    </xf>
    <xf numFmtId="0" fontId="12" fillId="7" borderId="17" xfId="0" applyFont="1" applyFill="1" applyBorder="1" applyAlignment="1">
      <alignment horizontal="center" vertical="center"/>
    </xf>
    <xf numFmtId="2" fontId="12" fillId="7" borderId="29" xfId="1" applyNumberFormat="1" applyFont="1" applyFill="1" applyBorder="1" applyAlignment="1">
      <alignment horizontal="center" vertical="center"/>
    </xf>
    <xf numFmtId="0" fontId="12" fillId="7" borderId="33" xfId="0" applyFont="1" applyFill="1" applyBorder="1" applyAlignment="1">
      <alignment horizontal="center" vertical="center"/>
    </xf>
    <xf numFmtId="0" fontId="12" fillId="7" borderId="20" xfId="0" applyFont="1" applyFill="1" applyBorder="1" applyAlignment="1">
      <alignment horizontal="center" vertical="center"/>
    </xf>
    <xf numFmtId="0" fontId="12" fillId="8" borderId="25" xfId="0" applyFont="1" applyFill="1" applyBorder="1" applyAlignment="1">
      <alignment horizontal="center" vertical="center"/>
    </xf>
    <xf numFmtId="0" fontId="12" fillId="8" borderId="24" xfId="0" applyFont="1" applyFill="1" applyBorder="1" applyAlignment="1">
      <alignment horizontal="center" vertical="center"/>
    </xf>
    <xf numFmtId="0" fontId="12" fillId="8" borderId="26" xfId="0" applyFont="1" applyFill="1" applyBorder="1" applyAlignment="1">
      <alignment horizontal="center" vertical="center"/>
    </xf>
    <xf numFmtId="0" fontId="12" fillId="8" borderId="17" xfId="0" applyFont="1" applyFill="1" applyBorder="1" applyAlignment="1">
      <alignment horizontal="center" vertical="center"/>
    </xf>
    <xf numFmtId="0" fontId="12" fillId="8" borderId="33" xfId="0" applyFont="1" applyFill="1" applyBorder="1" applyAlignment="1">
      <alignment horizontal="center" vertical="center"/>
    </xf>
    <xf numFmtId="0" fontId="12" fillId="8" borderId="20" xfId="0" applyFont="1" applyFill="1" applyBorder="1" applyAlignment="1">
      <alignment horizontal="center" vertical="center"/>
    </xf>
    <xf numFmtId="0" fontId="15" fillId="14" borderId="40" xfId="0" applyFont="1" applyFill="1" applyBorder="1" applyAlignment="1">
      <alignment horizontal="center" vertical="center" wrapText="1"/>
    </xf>
    <xf numFmtId="14" fontId="15" fillId="14" borderId="38" xfId="0" applyNumberFormat="1" applyFont="1" applyFill="1" applyBorder="1" applyAlignment="1">
      <alignment horizontal="center" vertical="center" wrapText="1"/>
    </xf>
    <xf numFmtId="0" fontId="15" fillId="14" borderId="38" xfId="0" applyFont="1" applyFill="1" applyBorder="1" applyAlignment="1">
      <alignment horizontal="center" vertical="center" wrapText="1"/>
    </xf>
    <xf numFmtId="0" fontId="15" fillId="14" borderId="39" xfId="0" applyFont="1" applyFill="1" applyBorder="1" applyAlignment="1">
      <alignment horizontal="center" vertical="center" wrapText="1"/>
    </xf>
    <xf numFmtId="165" fontId="15" fillId="14" borderId="2" xfId="1" applyFont="1" applyFill="1" applyBorder="1" applyAlignment="1">
      <alignment horizontal="center" vertical="center" wrapText="1"/>
    </xf>
    <xf numFmtId="0" fontId="0" fillId="9" borderId="0" xfId="0" applyFont="1" applyFill="1" applyBorder="1" applyAlignment="1">
      <alignment horizontal="center" vertical="center"/>
    </xf>
    <xf numFmtId="0" fontId="0" fillId="9" borderId="0" xfId="0" applyFont="1" applyFill="1" applyAlignment="1">
      <alignment horizontal="center" vertical="center"/>
    </xf>
    <xf numFmtId="1" fontId="3" fillId="2" borderId="2" xfId="0" applyNumberFormat="1" applyFont="1" applyFill="1" applyBorder="1" applyAlignment="1">
      <alignment horizontal="center" vertical="center"/>
    </xf>
    <xf numFmtId="0" fontId="2" fillId="3" borderId="2" xfId="0" applyNumberFormat="1" applyFon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3" fillId="25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9" fillId="9" borderId="0" xfId="0" applyFont="1" applyFill="1" applyBorder="1" applyAlignment="1" applyProtection="1">
      <alignment vertical="center"/>
      <protection locked="0"/>
    </xf>
    <xf numFmtId="0" fontId="7" fillId="9" borderId="0" xfId="0" applyFont="1" applyFill="1" applyAlignment="1">
      <alignment vertical="center"/>
    </xf>
    <xf numFmtId="0" fontId="9" fillId="9" borderId="0" xfId="0" applyFont="1" applyFill="1" applyBorder="1" applyAlignment="1">
      <alignment vertical="center"/>
    </xf>
    <xf numFmtId="0" fontId="7" fillId="7" borderId="37" xfId="0" applyFont="1" applyFill="1" applyBorder="1" applyAlignment="1" applyProtection="1">
      <alignment horizontal="center" vertical="center"/>
      <protection locked="0"/>
    </xf>
    <xf numFmtId="0" fontId="2" fillId="29" borderId="3" xfId="0" applyFont="1" applyFill="1" applyBorder="1" applyAlignment="1">
      <alignment horizontal="center" vertical="center"/>
    </xf>
    <xf numFmtId="0" fontId="2" fillId="29" borderId="0" xfId="0" applyFont="1" applyFill="1" applyBorder="1" applyAlignment="1">
      <alignment horizontal="center" vertical="center"/>
    </xf>
    <xf numFmtId="0" fontId="2" fillId="29" borderId="8" xfId="0" applyFont="1" applyFill="1" applyBorder="1" applyAlignment="1">
      <alignment horizontal="center" vertical="center"/>
    </xf>
    <xf numFmtId="0" fontId="2" fillId="24" borderId="0" xfId="0" applyFont="1" applyFill="1" applyAlignment="1">
      <alignment horizontal="center" vertical="center"/>
    </xf>
    <xf numFmtId="0" fontId="16" fillId="24" borderId="0" xfId="0" applyFont="1" applyFill="1" applyAlignment="1">
      <alignment horizontal="center" vertical="center" wrapText="1"/>
    </xf>
    <xf numFmtId="14" fontId="0" fillId="0" borderId="25" xfId="0" applyNumberFormat="1" applyBorder="1" applyAlignment="1" applyProtection="1">
      <alignment horizontal="center" vertical="center"/>
      <protection locked="0"/>
    </xf>
    <xf numFmtId="14" fontId="0" fillId="0" borderId="22" xfId="0" applyNumberFormat="1" applyBorder="1" applyAlignment="1" applyProtection="1">
      <alignment horizontal="center" vertical="center"/>
      <protection locked="0"/>
    </xf>
    <xf numFmtId="14" fontId="0" fillId="0" borderId="24" xfId="0" applyNumberFormat="1" applyBorder="1" applyAlignment="1" applyProtection="1">
      <alignment horizontal="center" vertical="center"/>
      <protection locked="0"/>
    </xf>
    <xf numFmtId="0" fontId="0" fillId="9" borderId="0" xfId="0" applyFill="1" applyAlignment="1">
      <alignment horizontal="left" vertical="center"/>
    </xf>
    <xf numFmtId="0" fontId="6" fillId="18" borderId="3" xfId="0" applyNumberFormat="1" applyFont="1" applyFill="1" applyBorder="1" applyAlignment="1">
      <alignment horizontal="center" vertical="center"/>
    </xf>
    <xf numFmtId="0" fontId="6" fillId="18" borderId="0" xfId="0" applyNumberFormat="1" applyFont="1" applyFill="1" applyBorder="1" applyAlignment="1">
      <alignment horizontal="center" vertical="center"/>
    </xf>
    <xf numFmtId="0" fontId="6" fillId="18" borderId="8" xfId="0" applyNumberFormat="1" applyFont="1" applyFill="1" applyBorder="1" applyAlignment="1">
      <alignment horizontal="center" vertical="center"/>
    </xf>
    <xf numFmtId="0" fontId="6" fillId="9" borderId="0" xfId="0" applyNumberFormat="1" applyFont="1" applyFill="1" applyAlignment="1">
      <alignment horizontal="center" vertical="center"/>
    </xf>
    <xf numFmtId="0" fontId="6" fillId="0" borderId="0" xfId="0" applyNumberFormat="1" applyFont="1" applyAlignment="1">
      <alignment horizontal="center" vertical="center"/>
    </xf>
    <xf numFmtId="0" fontId="2" fillId="15" borderId="3" xfId="0" applyFont="1" applyFill="1" applyBorder="1"/>
    <xf numFmtId="0" fontId="2" fillId="15" borderId="0" xfId="0" applyFont="1" applyFill="1" applyBorder="1"/>
    <xf numFmtId="0" fontId="2" fillId="15" borderId="8" xfId="0" applyFont="1" applyFill="1" applyBorder="1"/>
    <xf numFmtId="0" fontId="2" fillId="9" borderId="0" xfId="0" applyFont="1" applyFill="1"/>
    <xf numFmtId="0" fontId="16" fillId="9" borderId="0" xfId="0" applyFont="1" applyFill="1" applyAlignment="1">
      <alignment wrapText="1"/>
    </xf>
    <xf numFmtId="0" fontId="2" fillId="0" borderId="0" xfId="0" applyFont="1"/>
    <xf numFmtId="0" fontId="2" fillId="18" borderId="3" xfId="0" applyFont="1" applyFill="1" applyBorder="1"/>
    <xf numFmtId="0" fontId="2" fillId="18" borderId="0" xfId="0" applyFont="1" applyFill="1" applyBorder="1"/>
    <xf numFmtId="0" fontId="2" fillId="18" borderId="8" xfId="0" applyFont="1" applyFill="1" applyBorder="1"/>
    <xf numFmtId="0" fontId="12" fillId="7" borderId="16" xfId="0" applyFont="1" applyFill="1" applyBorder="1" applyAlignment="1" applyProtection="1">
      <alignment horizontal="center" vertical="center"/>
    </xf>
    <xf numFmtId="0" fontId="12" fillId="8" borderId="12" xfId="0" applyFont="1" applyFill="1" applyBorder="1" applyAlignment="1" applyProtection="1">
      <alignment horizontal="center" vertical="center"/>
    </xf>
    <xf numFmtId="0" fontId="12" fillId="7" borderId="53" xfId="0" applyFont="1" applyFill="1" applyBorder="1" applyAlignment="1" applyProtection="1">
      <alignment horizontal="center" vertical="center"/>
    </xf>
    <xf numFmtId="2" fontId="0" fillId="0" borderId="30" xfId="0" applyNumberFormat="1" applyBorder="1" applyAlignment="1" applyProtection="1">
      <alignment horizontal="center" vertical="center"/>
      <protection locked="0"/>
    </xf>
    <xf numFmtId="2" fontId="0" fillId="0" borderId="28" xfId="0" applyNumberFormat="1" applyBorder="1" applyAlignment="1" applyProtection="1">
      <alignment horizontal="center" vertical="center"/>
      <protection locked="0"/>
    </xf>
    <xf numFmtId="2" fontId="0" fillId="0" borderId="29" xfId="0" applyNumberFormat="1" applyBorder="1" applyAlignment="1" applyProtection="1">
      <alignment horizontal="center" vertical="center"/>
      <protection locked="0"/>
    </xf>
    <xf numFmtId="2" fontId="0" fillId="0" borderId="27" xfId="0" applyNumberFormat="1" applyBorder="1" applyAlignment="1" applyProtection="1">
      <alignment horizontal="center" vertical="center"/>
      <protection locked="0"/>
    </xf>
    <xf numFmtId="2" fontId="12" fillId="8" borderId="51" xfId="1" applyNumberFormat="1" applyFont="1" applyFill="1" applyBorder="1" applyAlignment="1">
      <alignment horizontal="center" vertical="center"/>
    </xf>
    <xf numFmtId="2" fontId="12" fillId="8" borderId="48" xfId="1" applyNumberFormat="1" applyFont="1" applyFill="1" applyBorder="1" applyAlignment="1">
      <alignment horizontal="center" vertical="center"/>
    </xf>
    <xf numFmtId="2" fontId="12" fillId="8" borderId="49" xfId="1" applyNumberFormat="1" applyFont="1" applyFill="1" applyBorder="1" applyAlignment="1">
      <alignment horizontal="center" vertical="center"/>
    </xf>
    <xf numFmtId="14" fontId="12" fillId="7" borderId="54" xfId="0" applyNumberFormat="1" applyFont="1" applyFill="1" applyBorder="1" applyAlignment="1">
      <alignment horizontal="center" vertical="center"/>
    </xf>
    <xf numFmtId="0" fontId="12" fillId="7" borderId="54" xfId="0" applyFont="1" applyFill="1" applyBorder="1" applyAlignment="1">
      <alignment horizontal="center" vertical="center"/>
    </xf>
    <xf numFmtId="0" fontId="12" fillId="7" borderId="55" xfId="0" applyFont="1" applyFill="1" applyBorder="1" applyAlignment="1">
      <alignment horizontal="center" vertical="center"/>
    </xf>
    <xf numFmtId="14" fontId="12" fillId="8" borderId="12" xfId="0" applyNumberFormat="1" applyFont="1" applyFill="1" applyBorder="1" applyAlignment="1" applyProtection="1">
      <alignment horizontal="center" vertical="center"/>
    </xf>
    <xf numFmtId="14" fontId="12" fillId="8" borderId="12" xfId="0" applyNumberFormat="1" applyFont="1" applyFill="1" applyBorder="1" applyAlignment="1">
      <alignment horizontal="center" vertical="center"/>
    </xf>
    <xf numFmtId="0" fontId="12" fillId="8" borderId="13" xfId="0" applyFont="1" applyFill="1" applyBorder="1" applyAlignment="1" applyProtection="1">
      <alignment horizontal="center" vertical="center"/>
    </xf>
    <xf numFmtId="14" fontId="12" fillId="8" borderId="14" xfId="0" applyNumberFormat="1" applyFont="1" applyFill="1" applyBorder="1" applyAlignment="1" applyProtection="1">
      <alignment horizontal="center" vertical="center"/>
    </xf>
    <xf numFmtId="0" fontId="12" fillId="8" borderId="14" xfId="0" applyFont="1" applyFill="1" applyBorder="1" applyAlignment="1" applyProtection="1">
      <alignment horizontal="center" vertical="center"/>
    </xf>
    <xf numFmtId="0" fontId="12" fillId="8" borderId="15" xfId="0" applyFont="1" applyFill="1" applyBorder="1" applyAlignment="1">
      <alignment horizontal="center" vertical="center"/>
    </xf>
    <xf numFmtId="0" fontId="12" fillId="8" borderId="16" xfId="0" applyFont="1" applyFill="1" applyBorder="1" applyAlignment="1" applyProtection="1">
      <alignment horizontal="center" vertical="center"/>
    </xf>
    <xf numFmtId="0" fontId="12" fillId="8" borderId="16" xfId="0" applyFont="1" applyFill="1" applyBorder="1" applyAlignment="1">
      <alignment horizontal="center" vertical="center"/>
    </xf>
    <xf numFmtId="0" fontId="12" fillId="8" borderId="17" xfId="0" applyFont="1" applyFill="1" applyBorder="1" applyAlignment="1" applyProtection="1">
      <alignment horizontal="center" vertical="center"/>
    </xf>
    <xf numFmtId="0" fontId="12" fillId="8" borderId="18" xfId="0" applyFont="1" applyFill="1" applyBorder="1" applyAlignment="1" applyProtection="1">
      <alignment horizontal="center" vertical="center"/>
    </xf>
    <xf numFmtId="14" fontId="12" fillId="8" borderId="19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23" fillId="30" borderId="58" xfId="0" applyFont="1" applyFill="1" applyBorder="1" applyAlignment="1">
      <alignment horizontal="center" vertical="center" wrapText="1"/>
    </xf>
    <xf numFmtId="0" fontId="23" fillId="30" borderId="59" xfId="0" applyFont="1" applyFill="1" applyBorder="1" applyAlignment="1">
      <alignment horizontal="center" vertical="center" wrapText="1"/>
    </xf>
    <xf numFmtId="0" fontId="23" fillId="32" borderId="59" xfId="0" applyFont="1" applyFill="1" applyBorder="1" applyAlignment="1">
      <alignment horizontal="center" vertical="center" wrapText="1"/>
    </xf>
    <xf numFmtId="0" fontId="23" fillId="34" borderId="59" xfId="0" applyFont="1" applyFill="1" applyBorder="1" applyAlignment="1">
      <alignment horizontal="center" vertical="center" wrapText="1"/>
    </xf>
    <xf numFmtId="0" fontId="23" fillId="34" borderId="60" xfId="0" applyFont="1" applyFill="1" applyBorder="1" applyAlignment="1">
      <alignment horizontal="center" vertical="center" wrapText="1"/>
    </xf>
    <xf numFmtId="0" fontId="19" fillId="0" borderId="0" xfId="0" applyFont="1"/>
    <xf numFmtId="167" fontId="19" fillId="0" borderId="0" xfId="0" applyNumberFormat="1" applyFont="1" applyAlignment="1">
      <alignment horizontal="center" vertical="center"/>
    </xf>
    <xf numFmtId="0" fontId="19" fillId="0" borderId="0" xfId="0" applyNumberFormat="1" applyFont="1" applyFill="1"/>
    <xf numFmtId="10" fontId="19" fillId="0" borderId="0" xfId="0" applyNumberFormat="1" applyFont="1" applyFill="1"/>
    <xf numFmtId="0" fontId="19" fillId="0" borderId="42" xfId="0" applyFont="1" applyBorder="1" applyAlignment="1">
      <alignment horizontal="center" vertical="center"/>
    </xf>
    <xf numFmtId="0" fontId="19" fillId="0" borderId="56" xfId="0" applyFont="1" applyBorder="1" applyAlignment="1">
      <alignment horizontal="center" vertical="center"/>
    </xf>
    <xf numFmtId="0" fontId="25" fillId="14" borderId="40" xfId="0" applyFont="1" applyFill="1" applyBorder="1" applyAlignment="1">
      <alignment horizontal="center" vertical="center" wrapText="1"/>
    </xf>
    <xf numFmtId="14" fontId="25" fillId="14" borderId="38" xfId="0" applyNumberFormat="1" applyFont="1" applyFill="1" applyBorder="1" applyAlignment="1">
      <alignment horizontal="center" vertical="center" wrapText="1"/>
    </xf>
    <xf numFmtId="0" fontId="25" fillId="14" borderId="38" xfId="0" applyFont="1" applyFill="1" applyBorder="1" applyAlignment="1">
      <alignment horizontal="center" vertical="center" wrapText="1"/>
    </xf>
    <xf numFmtId="0" fontId="25" fillId="14" borderId="39" xfId="0" applyFont="1" applyFill="1" applyBorder="1" applyAlignment="1">
      <alignment horizontal="center" vertical="center" wrapText="1"/>
    </xf>
    <xf numFmtId="165" fontId="25" fillId="14" borderId="2" xfId="1" applyFont="1" applyFill="1" applyBorder="1" applyAlignment="1">
      <alignment horizontal="center" vertical="center" wrapText="1"/>
    </xf>
    <xf numFmtId="0" fontId="19" fillId="31" borderId="63" xfId="0" applyNumberFormat="1" applyFont="1" applyFill="1" applyBorder="1" applyAlignment="1">
      <alignment horizontal="center" vertical="center"/>
    </xf>
    <xf numFmtId="0" fontId="19" fillId="6" borderId="66" xfId="0" applyNumberFormat="1" applyFont="1" applyFill="1" applyBorder="1" applyAlignment="1">
      <alignment horizontal="center" vertical="center"/>
    </xf>
    <xf numFmtId="0" fontId="19" fillId="33" borderId="63" xfId="0" applyNumberFormat="1" applyFont="1" applyFill="1" applyBorder="1" applyAlignment="1">
      <alignment horizontal="center" vertical="center"/>
    </xf>
    <xf numFmtId="0" fontId="26" fillId="37" borderId="64" xfId="0" applyNumberFormat="1" applyFont="1" applyFill="1" applyBorder="1" applyAlignment="1">
      <alignment horizontal="center" vertical="center"/>
    </xf>
    <xf numFmtId="0" fontId="19" fillId="38" borderId="68" xfId="0" applyNumberFormat="1" applyFont="1" applyFill="1" applyBorder="1" applyAlignment="1">
      <alignment horizontal="center" vertical="center"/>
    </xf>
    <xf numFmtId="0" fontId="19" fillId="8" borderId="64" xfId="0" applyNumberFormat="1" applyFont="1" applyFill="1" applyBorder="1" applyAlignment="1">
      <alignment horizontal="center" vertical="center"/>
    </xf>
    <xf numFmtId="0" fontId="19" fillId="0" borderId="45" xfId="0" quotePrefix="1" applyFont="1" applyBorder="1" applyAlignment="1">
      <alignment horizontal="center" vertical="center"/>
    </xf>
    <xf numFmtId="0" fontId="19" fillId="11" borderId="56" xfId="0" applyFont="1" applyFill="1" applyBorder="1" applyAlignment="1">
      <alignment horizontal="center" vertical="center"/>
    </xf>
    <xf numFmtId="2" fontId="19" fillId="11" borderId="56" xfId="0" applyNumberFormat="1" applyFont="1" applyFill="1" applyBorder="1" applyAlignment="1">
      <alignment horizontal="center" vertical="center"/>
    </xf>
    <xf numFmtId="9" fontId="19" fillId="11" borderId="56" xfId="3" applyFont="1" applyFill="1" applyBorder="1" applyAlignment="1">
      <alignment horizontal="center" vertical="center"/>
    </xf>
    <xf numFmtId="0" fontId="26" fillId="11" borderId="35" xfId="0" applyFont="1" applyFill="1" applyBorder="1" applyAlignment="1">
      <alignment horizontal="center" vertical="center"/>
    </xf>
    <xf numFmtId="0" fontId="26" fillId="6" borderId="13" xfId="0" applyFont="1" applyFill="1" applyBorder="1" applyAlignment="1">
      <alignment horizontal="center" vertical="center"/>
    </xf>
    <xf numFmtId="14" fontId="26" fillId="6" borderId="14" xfId="0" applyNumberFormat="1" applyFont="1" applyFill="1" applyBorder="1" applyAlignment="1">
      <alignment horizontal="center" vertical="center"/>
    </xf>
    <xf numFmtId="0" fontId="26" fillId="6" borderId="14" xfId="0" applyFont="1" applyFill="1" applyBorder="1" applyAlignment="1">
      <alignment horizontal="center" vertical="center"/>
    </xf>
    <xf numFmtId="0" fontId="26" fillId="6" borderId="32" xfId="0" applyFont="1" applyFill="1" applyBorder="1" applyAlignment="1">
      <alignment horizontal="center" vertical="center"/>
    </xf>
    <xf numFmtId="2" fontId="26" fillId="6" borderId="27" xfId="1" applyNumberFormat="1" applyFont="1" applyFill="1" applyBorder="1" applyAlignment="1">
      <alignment horizontal="center" vertical="center"/>
    </xf>
    <xf numFmtId="0" fontId="26" fillId="6" borderId="31" xfId="0" applyNumberFormat="1" applyFont="1" applyFill="1" applyBorder="1" applyAlignment="1">
      <alignment horizontal="center" vertical="center"/>
    </xf>
    <xf numFmtId="10" fontId="19" fillId="0" borderId="0" xfId="3" applyNumberFormat="1" applyFont="1"/>
    <xf numFmtId="0" fontId="19" fillId="6" borderId="61" xfId="1" applyNumberFormat="1" applyFont="1" applyFill="1" applyBorder="1" applyAlignment="1">
      <alignment horizontal="center" vertical="center"/>
    </xf>
    <xf numFmtId="10" fontId="19" fillId="6" borderId="65" xfId="1" applyNumberFormat="1" applyFont="1" applyFill="1" applyBorder="1" applyAlignment="1">
      <alignment horizontal="center" vertical="center"/>
    </xf>
    <xf numFmtId="0" fontId="19" fillId="37" borderId="61" xfId="1" applyNumberFormat="1" applyFont="1" applyFill="1" applyBorder="1" applyAlignment="1">
      <alignment horizontal="center" vertical="center"/>
    </xf>
    <xf numFmtId="10" fontId="19" fillId="37" borderId="62" xfId="1" applyNumberFormat="1" applyFont="1" applyFill="1" applyBorder="1" applyAlignment="1">
      <alignment horizontal="center" vertical="center"/>
    </xf>
    <xf numFmtId="0" fontId="19" fillId="8" borderId="61" xfId="1" applyNumberFormat="1" applyFont="1" applyFill="1" applyBorder="1" applyAlignment="1">
      <alignment horizontal="center" vertical="center"/>
    </xf>
    <xf numFmtId="10" fontId="19" fillId="8" borderId="62" xfId="1" applyNumberFormat="1" applyFont="1" applyFill="1" applyBorder="1" applyAlignment="1">
      <alignment horizontal="center" vertical="center"/>
    </xf>
    <xf numFmtId="0" fontId="19" fillId="7" borderId="73" xfId="1" applyNumberFormat="1" applyFont="1" applyFill="1" applyBorder="1" applyAlignment="1">
      <alignment horizontal="center" vertical="center"/>
    </xf>
    <xf numFmtId="0" fontId="26" fillId="11" borderId="36" xfId="0" applyFont="1" applyFill="1" applyBorder="1" applyAlignment="1">
      <alignment horizontal="center" vertical="center"/>
    </xf>
    <xf numFmtId="0" fontId="26" fillId="6" borderId="16" xfId="0" applyFont="1" applyFill="1" applyBorder="1" applyAlignment="1">
      <alignment horizontal="center" vertical="center"/>
    </xf>
    <xf numFmtId="14" fontId="26" fillId="6" borderId="12" xfId="0" applyNumberFormat="1" applyFont="1" applyFill="1" applyBorder="1" applyAlignment="1">
      <alignment horizontal="center" vertical="center"/>
    </xf>
    <xf numFmtId="0" fontId="26" fillId="6" borderId="12" xfId="0" applyFont="1" applyFill="1" applyBorder="1" applyAlignment="1">
      <alignment horizontal="center" vertical="center"/>
    </xf>
    <xf numFmtId="0" fontId="26" fillId="6" borderId="21" xfId="0" applyFont="1" applyFill="1" applyBorder="1" applyAlignment="1">
      <alignment horizontal="center" vertical="center"/>
    </xf>
    <xf numFmtId="2" fontId="26" fillId="6" borderId="28" xfId="1" applyNumberFormat="1" applyFont="1" applyFill="1" applyBorder="1" applyAlignment="1">
      <alignment horizontal="center" vertical="center"/>
    </xf>
    <xf numFmtId="0" fontId="19" fillId="6" borderId="69" xfId="1" applyNumberFormat="1" applyFont="1" applyFill="1" applyBorder="1" applyAlignment="1">
      <alignment horizontal="center" vertical="center"/>
    </xf>
    <xf numFmtId="10" fontId="19" fillId="6" borderId="71" xfId="1" applyNumberFormat="1" applyFont="1" applyFill="1" applyBorder="1" applyAlignment="1">
      <alignment horizontal="center" vertical="center"/>
    </xf>
    <xf numFmtId="0" fontId="19" fillId="37" borderId="69" xfId="1" applyNumberFormat="1" applyFont="1" applyFill="1" applyBorder="1" applyAlignment="1">
      <alignment horizontal="center" vertical="center"/>
    </xf>
    <xf numFmtId="10" fontId="19" fillId="37" borderId="70" xfId="1" applyNumberFormat="1" applyFont="1" applyFill="1" applyBorder="1" applyAlignment="1">
      <alignment horizontal="center" vertical="center"/>
    </xf>
    <xf numFmtId="0" fontId="19" fillId="8" borderId="69" xfId="1" applyNumberFormat="1" applyFont="1" applyFill="1" applyBorder="1" applyAlignment="1">
      <alignment horizontal="center" vertical="center"/>
    </xf>
    <xf numFmtId="10" fontId="19" fillId="8" borderId="70" xfId="1" applyNumberFormat="1" applyFont="1" applyFill="1" applyBorder="1" applyAlignment="1">
      <alignment horizontal="center" vertical="center"/>
    </xf>
    <xf numFmtId="0" fontId="19" fillId="7" borderId="74" xfId="1" applyNumberFormat="1" applyFont="1" applyFill="1" applyBorder="1" applyAlignment="1">
      <alignment horizontal="center" vertical="center"/>
    </xf>
    <xf numFmtId="0" fontId="19" fillId="37" borderId="56" xfId="0" applyFont="1" applyFill="1" applyBorder="1" applyAlignment="1">
      <alignment horizontal="center" vertical="center"/>
    </xf>
    <xf numFmtId="2" fontId="19" fillId="37" borderId="56" xfId="0" applyNumberFormat="1" applyFont="1" applyFill="1" applyBorder="1" applyAlignment="1">
      <alignment horizontal="center" vertical="center"/>
    </xf>
    <xf numFmtId="9" fontId="19" fillId="37" borderId="56" xfId="3" applyFont="1" applyFill="1" applyBorder="1" applyAlignment="1">
      <alignment horizontal="center" vertical="center"/>
    </xf>
    <xf numFmtId="0" fontId="19" fillId="8" borderId="56" xfId="0" applyFont="1" applyFill="1" applyBorder="1" applyAlignment="1">
      <alignment horizontal="center" vertical="center"/>
    </xf>
    <xf numFmtId="2" fontId="19" fillId="8" borderId="56" xfId="0" applyNumberFormat="1" applyFont="1" applyFill="1" applyBorder="1" applyAlignment="1">
      <alignment horizontal="center" vertical="center"/>
    </xf>
    <xf numFmtId="9" fontId="19" fillId="8" borderId="56" xfId="3" applyFont="1" applyFill="1" applyBorder="1" applyAlignment="1">
      <alignment horizontal="center" vertical="center"/>
    </xf>
    <xf numFmtId="0" fontId="26" fillId="11" borderId="37" xfId="0" applyFont="1" applyFill="1" applyBorder="1" applyAlignment="1">
      <alignment horizontal="center" vertical="center"/>
    </xf>
    <xf numFmtId="0" fontId="26" fillId="6" borderId="18" xfId="0" applyFont="1" applyFill="1" applyBorder="1" applyAlignment="1">
      <alignment horizontal="center" vertical="center"/>
    </xf>
    <xf numFmtId="14" fontId="26" fillId="6" borderId="19" xfId="0" applyNumberFormat="1" applyFont="1" applyFill="1" applyBorder="1" applyAlignment="1">
      <alignment horizontal="center" vertical="center"/>
    </xf>
    <xf numFmtId="0" fontId="26" fillId="6" borderId="19" xfId="0" applyFont="1" applyFill="1" applyBorder="1" applyAlignment="1">
      <alignment horizontal="center" vertical="center"/>
    </xf>
    <xf numFmtId="0" fontId="26" fillId="6" borderId="34" xfId="0" applyFont="1" applyFill="1" applyBorder="1" applyAlignment="1">
      <alignment horizontal="center" vertical="center"/>
    </xf>
    <xf numFmtId="2" fontId="26" fillId="6" borderId="29" xfId="1" applyNumberFormat="1" applyFont="1" applyFill="1" applyBorder="1" applyAlignment="1">
      <alignment horizontal="center" vertical="center"/>
    </xf>
    <xf numFmtId="0" fontId="19" fillId="6" borderId="75" xfId="1" applyNumberFormat="1" applyFont="1" applyFill="1" applyBorder="1" applyAlignment="1">
      <alignment horizontal="center" vertical="center"/>
    </xf>
    <xf numFmtId="10" fontId="19" fillId="6" borderId="76" xfId="1" applyNumberFormat="1" applyFont="1" applyFill="1" applyBorder="1" applyAlignment="1">
      <alignment horizontal="center" vertical="center"/>
    </xf>
    <xf numFmtId="0" fontId="19" fillId="37" borderId="75" xfId="1" applyNumberFormat="1" applyFont="1" applyFill="1" applyBorder="1" applyAlignment="1">
      <alignment horizontal="center" vertical="center"/>
    </xf>
    <xf numFmtId="10" fontId="19" fillId="37" borderId="77" xfId="1" applyNumberFormat="1" applyFont="1" applyFill="1" applyBorder="1" applyAlignment="1">
      <alignment horizontal="center" vertical="center"/>
    </xf>
    <xf numFmtId="0" fontId="19" fillId="8" borderId="75" xfId="1" applyNumberFormat="1" applyFont="1" applyFill="1" applyBorder="1" applyAlignment="1">
      <alignment horizontal="center" vertical="center"/>
    </xf>
    <xf numFmtId="10" fontId="19" fillId="8" borderId="77" xfId="1" applyNumberFormat="1" applyFont="1" applyFill="1" applyBorder="1" applyAlignment="1">
      <alignment horizontal="center" vertical="center"/>
    </xf>
    <xf numFmtId="0" fontId="19" fillId="7" borderId="78" xfId="1" applyNumberFormat="1" applyFont="1" applyFill="1" applyBorder="1" applyAlignment="1">
      <alignment horizontal="center" vertical="center"/>
    </xf>
    <xf numFmtId="0" fontId="26" fillId="12" borderId="35" xfId="0" applyFont="1" applyFill="1" applyBorder="1" applyAlignment="1">
      <alignment horizontal="center" vertical="center"/>
    </xf>
    <xf numFmtId="0" fontId="26" fillId="7" borderId="13" xfId="0" applyFont="1" applyFill="1" applyBorder="1" applyAlignment="1">
      <alignment horizontal="center" vertical="center"/>
    </xf>
    <xf numFmtId="14" fontId="26" fillId="7" borderId="14" xfId="0" applyNumberFormat="1" applyFont="1" applyFill="1" applyBorder="1" applyAlignment="1">
      <alignment horizontal="center" vertical="center"/>
    </xf>
    <xf numFmtId="0" fontId="26" fillId="7" borderId="14" xfId="0" applyFont="1" applyFill="1" applyBorder="1" applyAlignment="1">
      <alignment horizontal="center" vertical="center"/>
    </xf>
    <xf numFmtId="0" fontId="26" fillId="7" borderId="32" xfId="0" applyFont="1" applyFill="1" applyBorder="1" applyAlignment="1">
      <alignment horizontal="center" vertical="center"/>
    </xf>
    <xf numFmtId="2" fontId="26" fillId="7" borderId="27" xfId="1" applyNumberFormat="1" applyFont="1" applyFill="1" applyBorder="1" applyAlignment="1">
      <alignment horizontal="center" vertical="center"/>
    </xf>
    <xf numFmtId="0" fontId="26" fillId="12" borderId="36" xfId="0" applyFont="1" applyFill="1" applyBorder="1" applyAlignment="1">
      <alignment horizontal="center" vertical="center"/>
    </xf>
    <xf numFmtId="0" fontId="26" fillId="7" borderId="16" xfId="0" applyFont="1" applyFill="1" applyBorder="1" applyAlignment="1">
      <alignment horizontal="center" vertical="center"/>
    </xf>
    <xf numFmtId="14" fontId="26" fillId="7" borderId="12" xfId="0" applyNumberFormat="1" applyFont="1" applyFill="1" applyBorder="1" applyAlignment="1">
      <alignment horizontal="center" vertical="center"/>
    </xf>
    <xf numFmtId="0" fontId="26" fillId="7" borderId="12" xfId="0" applyFont="1" applyFill="1" applyBorder="1" applyAlignment="1">
      <alignment horizontal="center" vertical="center"/>
    </xf>
    <xf numFmtId="0" fontId="26" fillId="7" borderId="21" xfId="0" applyFont="1" applyFill="1" applyBorder="1" applyAlignment="1">
      <alignment horizontal="center" vertical="center"/>
    </xf>
    <xf numFmtId="2" fontId="26" fillId="7" borderId="28" xfId="1" applyNumberFormat="1" applyFont="1" applyFill="1" applyBorder="1" applyAlignment="1">
      <alignment horizontal="center" vertical="center"/>
    </xf>
    <xf numFmtId="0" fontId="26" fillId="7" borderId="16" xfId="0" applyFont="1" applyFill="1" applyBorder="1" applyAlignment="1" applyProtection="1">
      <alignment horizontal="center" vertical="center"/>
    </xf>
    <xf numFmtId="0" fontId="26" fillId="12" borderId="43" xfId="0" applyFont="1" applyFill="1" applyBorder="1" applyAlignment="1">
      <alignment horizontal="center" vertical="center"/>
    </xf>
    <xf numFmtId="0" fontId="26" fillId="7" borderId="53" xfId="0" applyFont="1" applyFill="1" applyBorder="1" applyAlignment="1" applyProtection="1">
      <alignment horizontal="center" vertical="center"/>
    </xf>
    <xf numFmtId="14" fontId="26" fillId="7" borderId="54" xfId="0" applyNumberFormat="1" applyFont="1" applyFill="1" applyBorder="1" applyAlignment="1">
      <alignment horizontal="center" vertical="center"/>
    </xf>
    <xf numFmtId="0" fontId="26" fillId="7" borderId="54" xfId="0" applyFont="1" applyFill="1" applyBorder="1" applyAlignment="1">
      <alignment horizontal="center" vertical="center"/>
    </xf>
    <xf numFmtId="0" fontId="26" fillId="7" borderId="55" xfId="0" applyFont="1" applyFill="1" applyBorder="1" applyAlignment="1">
      <alignment horizontal="center" vertical="center"/>
    </xf>
    <xf numFmtId="2" fontId="26" fillId="7" borderId="29" xfId="1" applyNumberFormat="1" applyFont="1" applyFill="1" applyBorder="1" applyAlignment="1">
      <alignment horizontal="center" vertical="center"/>
    </xf>
    <xf numFmtId="0" fontId="19" fillId="6" borderId="63" xfId="1" applyNumberFormat="1" applyFont="1" applyFill="1" applyBorder="1" applyAlignment="1">
      <alignment horizontal="center" vertical="center"/>
    </xf>
    <xf numFmtId="10" fontId="19" fillId="6" borderId="66" xfId="1" applyNumberFormat="1" applyFont="1" applyFill="1" applyBorder="1" applyAlignment="1">
      <alignment horizontal="center" vertical="center"/>
    </xf>
    <xf numFmtId="0" fontId="19" fillId="37" borderId="63" xfId="1" applyNumberFormat="1" applyFont="1" applyFill="1" applyBorder="1" applyAlignment="1">
      <alignment horizontal="center" vertical="center"/>
    </xf>
    <xf numFmtId="10" fontId="19" fillId="37" borderId="64" xfId="1" applyNumberFormat="1" applyFont="1" applyFill="1" applyBorder="1" applyAlignment="1">
      <alignment horizontal="center" vertical="center"/>
    </xf>
    <xf numFmtId="0" fontId="19" fillId="8" borderId="63" xfId="1" applyNumberFormat="1" applyFont="1" applyFill="1" applyBorder="1" applyAlignment="1">
      <alignment horizontal="center" vertical="center"/>
    </xf>
    <xf numFmtId="10" fontId="19" fillId="8" borderId="64" xfId="1" applyNumberFormat="1" applyFont="1" applyFill="1" applyBorder="1" applyAlignment="1">
      <alignment horizontal="center" vertical="center"/>
    </xf>
    <xf numFmtId="0" fontId="19" fillId="7" borderId="45" xfId="1" applyNumberFormat="1" applyFont="1" applyFill="1" applyBorder="1" applyAlignment="1">
      <alignment horizontal="center" vertical="center"/>
    </xf>
    <xf numFmtId="0" fontId="26" fillId="13" borderId="35" xfId="0" applyFont="1" applyFill="1" applyBorder="1" applyAlignment="1">
      <alignment horizontal="center" vertical="center"/>
    </xf>
    <xf numFmtId="0" fontId="26" fillId="8" borderId="13" xfId="0" applyFont="1" applyFill="1" applyBorder="1" applyAlignment="1">
      <alignment horizontal="center" vertical="center"/>
    </xf>
    <xf numFmtId="14" fontId="26" fillId="8" borderId="14" xfId="0" applyNumberFormat="1" applyFont="1" applyFill="1" applyBorder="1" applyAlignment="1">
      <alignment horizontal="center" vertical="center"/>
    </xf>
    <xf numFmtId="0" fontId="26" fillId="8" borderId="14" xfId="0" applyFont="1" applyFill="1" applyBorder="1" applyAlignment="1">
      <alignment horizontal="center" vertical="center"/>
    </xf>
    <xf numFmtId="0" fontId="26" fillId="8" borderId="15" xfId="0" applyFont="1" applyFill="1" applyBorder="1" applyAlignment="1">
      <alignment horizontal="center" vertical="center"/>
    </xf>
    <xf numFmtId="2" fontId="26" fillId="8" borderId="30" xfId="1" applyNumberFormat="1" applyFont="1" applyFill="1" applyBorder="1" applyAlignment="1">
      <alignment horizontal="center" vertical="center"/>
    </xf>
    <xf numFmtId="0" fontId="19" fillId="6" borderId="79" xfId="1" applyNumberFormat="1" applyFont="1" applyFill="1" applyBorder="1" applyAlignment="1">
      <alignment horizontal="center" vertical="center"/>
    </xf>
    <xf numFmtId="10" fontId="19" fillId="6" borderId="72" xfId="1" applyNumberFormat="1" applyFont="1" applyFill="1" applyBorder="1" applyAlignment="1">
      <alignment horizontal="center" vertical="center"/>
    </xf>
    <xf numFmtId="0" fontId="19" fillId="37" borderId="79" xfId="1" applyNumberFormat="1" applyFont="1" applyFill="1" applyBorder="1" applyAlignment="1">
      <alignment horizontal="center" vertical="center"/>
    </xf>
    <xf numFmtId="10" fontId="19" fillId="37" borderId="80" xfId="1" applyNumberFormat="1" applyFont="1" applyFill="1" applyBorder="1" applyAlignment="1">
      <alignment horizontal="center" vertical="center"/>
    </xf>
    <xf numFmtId="0" fontId="19" fillId="8" borderId="79" xfId="1" applyNumberFormat="1" applyFont="1" applyFill="1" applyBorder="1" applyAlignment="1">
      <alignment horizontal="center" vertical="center"/>
    </xf>
    <xf numFmtId="10" fontId="19" fillId="8" borderId="80" xfId="1" applyNumberFormat="1" applyFont="1" applyFill="1" applyBorder="1" applyAlignment="1">
      <alignment horizontal="center" vertical="center"/>
    </xf>
    <xf numFmtId="0" fontId="26" fillId="13" borderId="36" xfId="0" applyFont="1" applyFill="1" applyBorder="1" applyAlignment="1">
      <alignment horizontal="center" vertical="center"/>
    </xf>
    <xf numFmtId="0" fontId="26" fillId="8" borderId="16" xfId="0" applyFont="1" applyFill="1" applyBorder="1" applyAlignment="1" applyProtection="1">
      <alignment horizontal="center" vertical="center"/>
    </xf>
    <xf numFmtId="14" fontId="26" fillId="8" borderId="12" xfId="0" applyNumberFormat="1" applyFont="1" applyFill="1" applyBorder="1" applyAlignment="1">
      <alignment horizontal="center" vertical="center"/>
    </xf>
    <xf numFmtId="0" fontId="26" fillId="8" borderId="12" xfId="0" applyFont="1" applyFill="1" applyBorder="1" applyAlignment="1">
      <alignment horizontal="center" vertical="center"/>
    </xf>
    <xf numFmtId="0" fontId="26" fillId="8" borderId="17" xfId="0" applyFont="1" applyFill="1" applyBorder="1" applyAlignment="1">
      <alignment horizontal="center" vertical="center"/>
    </xf>
    <xf numFmtId="2" fontId="26" fillId="8" borderId="28" xfId="1" applyNumberFormat="1" applyFont="1" applyFill="1" applyBorder="1" applyAlignment="1">
      <alignment horizontal="center" vertical="center"/>
    </xf>
    <xf numFmtId="0" fontId="26" fillId="8" borderId="16" xfId="0" applyFont="1" applyFill="1" applyBorder="1" applyAlignment="1">
      <alignment horizontal="center" vertical="center"/>
    </xf>
    <xf numFmtId="0" fontId="26" fillId="13" borderId="37" xfId="0" applyFont="1" applyFill="1" applyBorder="1" applyAlignment="1">
      <alignment horizontal="center" vertical="center"/>
    </xf>
    <xf numFmtId="0" fontId="26" fillId="8" borderId="18" xfId="0" applyFont="1" applyFill="1" applyBorder="1" applyAlignment="1">
      <alignment horizontal="center" vertical="center"/>
    </xf>
    <xf numFmtId="14" fontId="26" fillId="8" borderId="19" xfId="0" applyNumberFormat="1" applyFont="1" applyFill="1" applyBorder="1" applyAlignment="1">
      <alignment horizontal="center" vertical="center"/>
    </xf>
    <xf numFmtId="0" fontId="26" fillId="8" borderId="19" xfId="0" applyFont="1" applyFill="1" applyBorder="1" applyAlignment="1">
      <alignment horizontal="center" vertical="center"/>
    </xf>
    <xf numFmtId="0" fontId="26" fillId="8" borderId="20" xfId="0" applyFont="1" applyFill="1" applyBorder="1" applyAlignment="1">
      <alignment horizontal="center" vertical="center"/>
    </xf>
    <xf numFmtId="2" fontId="26" fillId="8" borderId="29" xfId="1" applyNumberFormat="1" applyFont="1" applyFill="1" applyBorder="1" applyAlignment="1">
      <alignment horizontal="center" vertical="center"/>
    </xf>
    <xf numFmtId="0" fontId="19" fillId="0" borderId="0" xfId="0" applyNumberFormat="1" applyFont="1"/>
    <xf numFmtId="0" fontId="19" fillId="0" borderId="0" xfId="1" applyNumberFormat="1" applyFont="1" applyFill="1" applyAlignment="1">
      <alignment horizontal="center" vertical="center"/>
    </xf>
    <xf numFmtId="10" fontId="19" fillId="0" borderId="0" xfId="1" applyNumberFormat="1" applyFont="1" applyFill="1" applyAlignment="1">
      <alignment horizontal="center" vertical="center"/>
    </xf>
    <xf numFmtId="0" fontId="25" fillId="14" borderId="52" xfId="0" applyFont="1" applyFill="1" applyBorder="1" applyAlignment="1">
      <alignment horizontal="center" vertical="center" wrapText="1"/>
    </xf>
    <xf numFmtId="0" fontId="25" fillId="2" borderId="1" xfId="0" applyFont="1" applyFill="1" applyBorder="1" applyAlignment="1">
      <alignment horizontal="center" vertical="center"/>
    </xf>
    <xf numFmtId="0" fontId="20" fillId="36" borderId="56" xfId="0" applyFont="1" applyFill="1" applyBorder="1" applyAlignment="1">
      <alignment horizontal="center" vertical="center" wrapText="1"/>
    </xf>
    <xf numFmtId="0" fontId="20" fillId="35" borderId="56" xfId="0" applyFont="1" applyFill="1" applyBorder="1" applyAlignment="1">
      <alignment horizontal="center" vertical="center" wrapText="1"/>
    </xf>
    <xf numFmtId="0" fontId="19" fillId="30" borderId="56" xfId="0" applyFont="1" applyFill="1" applyBorder="1" applyAlignment="1">
      <alignment horizontal="center" vertical="center" wrapText="1"/>
    </xf>
    <xf numFmtId="0" fontId="19" fillId="0" borderId="56" xfId="0" applyFont="1" applyFill="1" applyBorder="1" applyAlignment="1">
      <alignment horizontal="center" vertical="center" wrapText="1"/>
    </xf>
    <xf numFmtId="0" fontId="19" fillId="32" borderId="56" xfId="0" applyFont="1" applyFill="1" applyBorder="1" applyAlignment="1">
      <alignment horizontal="center" vertical="center" wrapText="1"/>
    </xf>
    <xf numFmtId="0" fontId="19" fillId="34" borderId="56" xfId="0" applyFont="1" applyFill="1" applyBorder="1" applyAlignment="1">
      <alignment horizontal="center" vertical="center" wrapText="1"/>
    </xf>
    <xf numFmtId="0" fontId="27" fillId="31" borderId="56" xfId="0" applyFont="1" applyFill="1" applyBorder="1" applyAlignment="1">
      <alignment horizontal="center" vertical="center"/>
    </xf>
    <xf numFmtId="2" fontId="19" fillId="31" borderId="56" xfId="0" applyNumberFormat="1" applyFont="1" applyFill="1" applyBorder="1" applyAlignment="1">
      <alignment horizontal="center" vertical="center"/>
    </xf>
    <xf numFmtId="9" fontId="19" fillId="31" borderId="56" xfId="3" applyFont="1" applyFill="1" applyBorder="1" applyAlignment="1">
      <alignment horizontal="center" vertical="center"/>
    </xf>
    <xf numFmtId="0" fontId="27" fillId="33" borderId="56" xfId="0" applyFont="1" applyFill="1" applyBorder="1" applyAlignment="1">
      <alignment horizontal="center" vertical="center"/>
    </xf>
    <xf numFmtId="2" fontId="19" fillId="33" borderId="56" xfId="0" applyNumberFormat="1" applyFont="1" applyFill="1" applyBorder="1" applyAlignment="1">
      <alignment horizontal="center" vertical="center"/>
    </xf>
    <xf numFmtId="9" fontId="19" fillId="33" borderId="56" xfId="3" applyFont="1" applyFill="1" applyBorder="1" applyAlignment="1">
      <alignment horizontal="center" vertical="center"/>
    </xf>
    <xf numFmtId="0" fontId="27" fillId="13" borderId="56" xfId="0" applyFont="1" applyFill="1" applyBorder="1" applyAlignment="1">
      <alignment horizontal="center" vertical="center"/>
    </xf>
    <xf numFmtId="2" fontId="19" fillId="13" borderId="56" xfId="0" applyNumberFormat="1" applyFont="1" applyFill="1" applyBorder="1" applyAlignment="1">
      <alignment horizontal="center" vertical="center"/>
    </xf>
    <xf numFmtId="9" fontId="19" fillId="13" borderId="56" xfId="3" applyFont="1" applyFill="1" applyBorder="1" applyAlignment="1">
      <alignment horizontal="center" vertical="center"/>
    </xf>
    <xf numFmtId="0" fontId="28" fillId="12" borderId="1" xfId="3" applyNumberFormat="1" applyFont="1" applyFill="1" applyBorder="1" applyAlignment="1">
      <alignment horizontal="center" vertical="center"/>
    </xf>
    <xf numFmtId="0" fontId="29" fillId="14" borderId="40" xfId="0" applyFont="1" applyFill="1" applyBorder="1" applyAlignment="1">
      <alignment horizontal="center" vertical="center" wrapText="1"/>
    </xf>
    <xf numFmtId="14" fontId="29" fillId="14" borderId="38" xfId="0" applyNumberFormat="1" applyFont="1" applyFill="1" applyBorder="1" applyAlignment="1">
      <alignment horizontal="center" vertical="center" wrapText="1"/>
    </xf>
    <xf numFmtId="0" fontId="29" fillId="14" borderId="38" xfId="0" applyFont="1" applyFill="1" applyBorder="1" applyAlignment="1">
      <alignment horizontal="center" vertical="center" wrapText="1"/>
    </xf>
    <xf numFmtId="0" fontId="29" fillId="14" borderId="39" xfId="0" applyFont="1" applyFill="1" applyBorder="1" applyAlignment="1">
      <alignment horizontal="center" vertical="center" wrapText="1"/>
    </xf>
    <xf numFmtId="165" fontId="29" fillId="14" borderId="42" xfId="1" applyFont="1" applyFill="1" applyBorder="1" applyAlignment="1">
      <alignment horizontal="center" vertical="center" wrapText="1"/>
    </xf>
    <xf numFmtId="0" fontId="30" fillId="11" borderId="27" xfId="0" applyFont="1" applyFill="1" applyBorder="1" applyAlignment="1">
      <alignment horizontal="center" vertical="center"/>
    </xf>
    <xf numFmtId="0" fontId="30" fillId="6" borderId="13" xfId="0" applyFont="1" applyFill="1" applyBorder="1" applyAlignment="1">
      <alignment horizontal="center" vertical="center"/>
    </xf>
    <xf numFmtId="14" fontId="30" fillId="6" borderId="14" xfId="0" applyNumberFormat="1" applyFont="1" applyFill="1" applyBorder="1" applyAlignment="1">
      <alignment horizontal="center" vertical="center"/>
    </xf>
    <xf numFmtId="0" fontId="30" fillId="6" borderId="14" xfId="0" applyFont="1" applyFill="1" applyBorder="1" applyAlignment="1">
      <alignment horizontal="center" vertical="center"/>
    </xf>
    <xf numFmtId="0" fontId="30" fillId="6" borderId="32" xfId="0" applyFont="1" applyFill="1" applyBorder="1" applyAlignment="1">
      <alignment horizontal="center" vertical="center"/>
    </xf>
    <xf numFmtId="0" fontId="31" fillId="28" borderId="27" xfId="0" applyFont="1" applyFill="1" applyBorder="1" applyAlignment="1">
      <alignment horizontal="center" vertical="center"/>
    </xf>
    <xf numFmtId="0" fontId="30" fillId="6" borderId="31" xfId="0" applyFont="1" applyFill="1" applyBorder="1" applyAlignment="1">
      <alignment horizontal="center" vertical="center"/>
    </xf>
    <xf numFmtId="0" fontId="30" fillId="6" borderId="15" xfId="0" applyFont="1" applyFill="1" applyBorder="1" applyAlignment="1">
      <alignment horizontal="center" vertical="center"/>
    </xf>
    <xf numFmtId="14" fontId="32" fillId="6" borderId="19" xfId="0" applyNumberFormat="1" applyFont="1" applyFill="1" applyBorder="1" applyAlignment="1">
      <alignment horizontal="center" vertical="center"/>
    </xf>
    <xf numFmtId="0" fontId="32" fillId="6" borderId="19" xfId="0" applyFont="1" applyFill="1" applyBorder="1" applyAlignment="1">
      <alignment horizontal="center" vertical="center"/>
    </xf>
    <xf numFmtId="0" fontId="31" fillId="28" borderId="29" xfId="0" applyFont="1" applyFill="1" applyBorder="1" applyAlignment="1">
      <alignment horizontal="center" vertical="center"/>
    </xf>
    <xf numFmtId="0" fontId="30" fillId="6" borderId="33" xfId="0" applyFont="1" applyFill="1" applyBorder="1" applyAlignment="1">
      <alignment horizontal="center" vertical="center"/>
    </xf>
    <xf numFmtId="0" fontId="30" fillId="6" borderId="19" xfId="0" applyFont="1" applyFill="1" applyBorder="1" applyAlignment="1">
      <alignment horizontal="center" vertical="center"/>
    </xf>
    <xf numFmtId="0" fontId="30" fillId="6" borderId="20" xfId="0" applyFont="1" applyFill="1" applyBorder="1" applyAlignment="1">
      <alignment horizontal="center" vertical="center"/>
    </xf>
    <xf numFmtId="0" fontId="30" fillId="11" borderId="29" xfId="0" applyFont="1" applyFill="1" applyBorder="1" applyAlignment="1">
      <alignment horizontal="center" vertical="center"/>
    </xf>
    <xf numFmtId="0" fontId="30" fillId="13" borderId="27" xfId="0" applyFont="1" applyFill="1" applyBorder="1" applyAlignment="1">
      <alignment horizontal="center" vertical="center"/>
    </xf>
    <xf numFmtId="14" fontId="30" fillId="8" borderId="14" xfId="0" applyNumberFormat="1" applyFont="1" applyFill="1" applyBorder="1" applyAlignment="1">
      <alignment horizontal="center" vertical="center"/>
    </xf>
    <xf numFmtId="0" fontId="30" fillId="8" borderId="14" xfId="0" applyFont="1" applyFill="1" applyBorder="1" applyAlignment="1">
      <alignment horizontal="center" vertical="center"/>
    </xf>
    <xf numFmtId="0" fontId="30" fillId="8" borderId="31" xfId="0" applyFont="1" applyFill="1" applyBorder="1" applyAlignment="1">
      <alignment horizontal="center" vertical="center"/>
    </xf>
    <xf numFmtId="0" fontId="30" fillId="8" borderId="15" xfId="0" applyFont="1" applyFill="1" applyBorder="1" applyAlignment="1">
      <alignment horizontal="center" vertical="center"/>
    </xf>
    <xf numFmtId="14" fontId="33" fillId="8" borderId="19" xfId="0" applyNumberFormat="1" applyFont="1" applyFill="1" applyBorder="1" applyAlignment="1">
      <alignment horizontal="center" vertical="center"/>
    </xf>
    <xf numFmtId="0" fontId="33" fillId="8" borderId="19" xfId="0" applyFont="1" applyFill="1" applyBorder="1" applyAlignment="1">
      <alignment horizontal="center" vertical="center"/>
    </xf>
    <xf numFmtId="0" fontId="30" fillId="8" borderId="33" xfId="0" applyFont="1" applyFill="1" applyBorder="1" applyAlignment="1">
      <alignment horizontal="center" vertical="center"/>
    </xf>
    <xf numFmtId="0" fontId="30" fillId="8" borderId="19" xfId="0" applyFont="1" applyFill="1" applyBorder="1" applyAlignment="1">
      <alignment horizontal="center" vertical="center"/>
    </xf>
    <xf numFmtId="0" fontId="30" fillId="8" borderId="20" xfId="0" applyFont="1" applyFill="1" applyBorder="1" applyAlignment="1">
      <alignment horizontal="center" vertical="center"/>
    </xf>
    <xf numFmtId="0" fontId="30" fillId="8" borderId="13" xfId="0" applyFont="1" applyFill="1" applyBorder="1" applyAlignment="1" applyProtection="1">
      <alignment horizontal="center" vertical="center"/>
    </xf>
    <xf numFmtId="0" fontId="33" fillId="8" borderId="18" xfId="0" applyFont="1" applyFill="1" applyBorder="1" applyAlignment="1" applyProtection="1">
      <alignment horizontal="center" vertical="center"/>
    </xf>
    <xf numFmtId="0" fontId="30" fillId="13" borderId="29" xfId="0" applyFont="1" applyFill="1" applyBorder="1" applyAlignment="1">
      <alignment horizontal="center" vertical="center"/>
    </xf>
    <xf numFmtId="0" fontId="30" fillId="12" borderId="30" xfId="0" applyFont="1" applyFill="1" applyBorder="1" applyAlignment="1">
      <alignment horizontal="center" vertical="center"/>
    </xf>
    <xf numFmtId="0" fontId="30" fillId="27" borderId="13" xfId="0" applyFont="1" applyFill="1" applyBorder="1" applyAlignment="1" applyProtection="1">
      <alignment horizontal="center" vertical="center"/>
    </xf>
    <xf numFmtId="14" fontId="30" fillId="27" borderId="14" xfId="0" applyNumberFormat="1" applyFont="1" applyFill="1" applyBorder="1" applyAlignment="1">
      <alignment horizontal="center" vertical="center"/>
    </xf>
    <xf numFmtId="0" fontId="30" fillId="27" borderId="14" xfId="0" applyFont="1" applyFill="1" applyBorder="1" applyAlignment="1">
      <alignment horizontal="center" vertical="center"/>
    </xf>
    <xf numFmtId="0" fontId="30" fillId="7" borderId="31" xfId="0" applyFont="1" applyFill="1" applyBorder="1" applyAlignment="1">
      <alignment horizontal="center" vertical="center"/>
    </xf>
    <xf numFmtId="0" fontId="30" fillId="7" borderId="14" xfId="0" applyFont="1" applyFill="1" applyBorder="1" applyAlignment="1">
      <alignment horizontal="center" vertical="center"/>
    </xf>
    <xf numFmtId="0" fontId="30" fillId="7" borderId="15" xfId="0" applyFont="1" applyFill="1" applyBorder="1" applyAlignment="1">
      <alignment horizontal="center" vertical="center"/>
    </xf>
    <xf numFmtId="0" fontId="34" fillId="27" borderId="18" xfId="0" applyFont="1" applyFill="1" applyBorder="1" applyAlignment="1" applyProtection="1">
      <alignment horizontal="center" vertical="center"/>
    </xf>
    <xf numFmtId="14" fontId="34" fillId="27" borderId="19" xfId="0" applyNumberFormat="1" applyFont="1" applyFill="1" applyBorder="1" applyAlignment="1">
      <alignment horizontal="center" vertical="center"/>
    </xf>
    <xf numFmtId="0" fontId="34" fillId="27" borderId="19" xfId="0" applyFont="1" applyFill="1" applyBorder="1" applyAlignment="1">
      <alignment horizontal="center" vertical="center"/>
    </xf>
    <xf numFmtId="0" fontId="30" fillId="7" borderId="33" xfId="0" applyFont="1" applyFill="1" applyBorder="1" applyAlignment="1">
      <alignment horizontal="center" vertical="center"/>
    </xf>
    <xf numFmtId="0" fontId="30" fillId="7" borderId="19" xfId="0" applyFont="1" applyFill="1" applyBorder="1" applyAlignment="1">
      <alignment horizontal="center" vertical="center"/>
    </xf>
    <xf numFmtId="0" fontId="30" fillId="7" borderId="20" xfId="0" applyFont="1" applyFill="1" applyBorder="1" applyAlignment="1">
      <alignment horizontal="center" vertical="center"/>
    </xf>
    <xf numFmtId="0" fontId="30" fillId="12" borderId="29" xfId="0" applyFont="1" applyFill="1" applyBorder="1" applyAlignment="1">
      <alignment horizontal="center" vertical="center"/>
    </xf>
    <xf numFmtId="0" fontId="3" fillId="22" borderId="1" xfId="0" applyFont="1" applyFill="1" applyBorder="1" applyAlignment="1">
      <alignment horizontal="center" vertical="center"/>
    </xf>
    <xf numFmtId="165" fontId="25" fillId="14" borderId="42" xfId="1" applyFont="1" applyFill="1" applyBorder="1" applyAlignment="1">
      <alignment horizontal="center" vertical="center" wrapText="1"/>
    </xf>
    <xf numFmtId="0" fontId="10" fillId="24" borderId="0" xfId="0" applyNumberFormat="1" applyFont="1" applyFill="1" applyBorder="1" applyAlignment="1">
      <alignment horizontal="center" vertical="center" wrapText="1"/>
    </xf>
    <xf numFmtId="0" fontId="0" fillId="24" borderId="0" xfId="0" applyFill="1"/>
    <xf numFmtId="0" fontId="22" fillId="24" borderId="0" xfId="0" applyNumberFormat="1" applyFont="1" applyFill="1" applyAlignment="1">
      <alignment horizontal="center" vertical="center" wrapText="1"/>
    </xf>
    <xf numFmtId="0" fontId="4" fillId="24" borderId="0" xfId="0" applyFont="1" applyFill="1" applyAlignment="1">
      <alignment wrapText="1"/>
    </xf>
    <xf numFmtId="0" fontId="22" fillId="24" borderId="0" xfId="0" applyNumberFormat="1" applyFont="1" applyFill="1" applyAlignment="1">
      <alignment horizontal="center" vertical="center"/>
    </xf>
    <xf numFmtId="0" fontId="6" fillId="24" borderId="0" xfId="0" applyNumberFormat="1" applyFont="1" applyFill="1" applyAlignment="1">
      <alignment horizontal="center" vertical="center"/>
    </xf>
    <xf numFmtId="0" fontId="0" fillId="29" borderId="3" xfId="0" applyFill="1" applyBorder="1"/>
    <xf numFmtId="0" fontId="0" fillId="29" borderId="0" xfId="0" applyFill="1" applyBorder="1"/>
    <xf numFmtId="0" fontId="0" fillId="29" borderId="8" xfId="0" applyFill="1" applyBorder="1"/>
    <xf numFmtId="0" fontId="20" fillId="39" borderId="56" xfId="0" applyFont="1" applyFill="1" applyBorder="1" applyAlignment="1">
      <alignment horizontal="center" vertical="center" wrapText="1"/>
    </xf>
    <xf numFmtId="0" fontId="20" fillId="40" borderId="56" xfId="0" applyFont="1" applyFill="1" applyBorder="1" applyAlignment="1">
      <alignment horizontal="center" vertical="center" wrapText="1"/>
    </xf>
    <xf numFmtId="0" fontId="19" fillId="2" borderId="0" xfId="0" applyFont="1" applyFill="1" applyAlignment="1">
      <alignment horizontal="center" vertical="center"/>
    </xf>
    <xf numFmtId="0" fontId="19" fillId="25" borderId="0" xfId="0" applyFont="1" applyFill="1" applyAlignment="1">
      <alignment horizontal="center" vertical="center"/>
    </xf>
    <xf numFmtId="0" fontId="20" fillId="41" borderId="56" xfId="0" applyFont="1" applyFill="1" applyBorder="1" applyAlignment="1">
      <alignment horizontal="center" vertical="center" wrapText="1"/>
    </xf>
    <xf numFmtId="0" fontId="20" fillId="42" borderId="56" xfId="0" applyFont="1" applyFill="1" applyBorder="1" applyAlignment="1">
      <alignment horizontal="center" vertical="center" wrapText="1"/>
    </xf>
    <xf numFmtId="0" fontId="19" fillId="26" borderId="56" xfId="0" applyFont="1" applyFill="1" applyBorder="1" applyAlignment="1">
      <alignment horizontal="center" vertical="center"/>
    </xf>
    <xf numFmtId="0" fontId="19" fillId="26" borderId="0" xfId="0" applyFont="1" applyFill="1" applyAlignment="1">
      <alignment horizontal="center" vertical="center"/>
    </xf>
    <xf numFmtId="9" fontId="19" fillId="7" borderId="4" xfId="0" applyNumberFormat="1" applyFont="1" applyFill="1" applyBorder="1" applyAlignment="1">
      <alignment horizontal="center" vertical="center"/>
    </xf>
    <xf numFmtId="9" fontId="19" fillId="7" borderId="6" xfId="0" applyNumberFormat="1" applyFont="1" applyFill="1" applyBorder="1" applyAlignment="1">
      <alignment horizontal="center" vertical="center"/>
    </xf>
    <xf numFmtId="9" fontId="19" fillId="7" borderId="9" xfId="0" applyNumberFormat="1" applyFont="1" applyFill="1" applyBorder="1" applyAlignment="1">
      <alignment horizontal="center" vertical="center"/>
    </xf>
    <xf numFmtId="9" fontId="24" fillId="7" borderId="4" xfId="0" applyNumberFormat="1" applyFont="1" applyFill="1" applyBorder="1" applyAlignment="1">
      <alignment horizontal="center" vertical="center" wrapText="1"/>
    </xf>
    <xf numFmtId="9" fontId="24" fillId="7" borderId="6" xfId="0" applyNumberFormat="1" applyFont="1" applyFill="1" applyBorder="1" applyAlignment="1">
      <alignment horizontal="center" vertical="center" wrapText="1"/>
    </xf>
    <xf numFmtId="9" fontId="24" fillId="7" borderId="9" xfId="0" applyNumberFormat="1" applyFont="1" applyFill="1" applyBorder="1" applyAlignment="1">
      <alignment horizontal="center" vertical="center" wrapText="1"/>
    </xf>
    <xf numFmtId="9" fontId="19" fillId="8" borderId="4" xfId="0" applyNumberFormat="1" applyFont="1" applyFill="1" applyBorder="1" applyAlignment="1">
      <alignment horizontal="center" vertical="center"/>
    </xf>
    <xf numFmtId="9" fontId="19" fillId="8" borderId="6" xfId="0" applyNumberFormat="1" applyFont="1" applyFill="1" applyBorder="1" applyAlignment="1">
      <alignment horizontal="center" vertical="center"/>
    </xf>
    <xf numFmtId="9" fontId="19" fillId="8" borderId="9" xfId="0" applyNumberFormat="1" applyFont="1" applyFill="1" applyBorder="1" applyAlignment="1">
      <alignment horizontal="center" vertical="center"/>
    </xf>
    <xf numFmtId="9" fontId="24" fillId="8" borderId="4" xfId="0" applyNumberFormat="1" applyFont="1" applyFill="1" applyBorder="1" applyAlignment="1">
      <alignment horizontal="center" vertical="center" wrapText="1"/>
    </xf>
    <xf numFmtId="9" fontId="24" fillId="8" borderId="6" xfId="0" applyNumberFormat="1" applyFont="1" applyFill="1" applyBorder="1" applyAlignment="1">
      <alignment horizontal="center" vertical="center" wrapText="1"/>
    </xf>
    <xf numFmtId="9" fontId="24" fillId="8" borderId="9" xfId="0" applyNumberFormat="1" applyFont="1" applyFill="1" applyBorder="1" applyAlignment="1">
      <alignment horizontal="center" vertical="center" wrapText="1"/>
    </xf>
    <xf numFmtId="9" fontId="19" fillId="37" borderId="4" xfId="0" applyNumberFormat="1" applyFont="1" applyFill="1" applyBorder="1" applyAlignment="1">
      <alignment horizontal="center" vertical="center"/>
    </xf>
    <xf numFmtId="9" fontId="19" fillId="37" borderId="6" xfId="0" applyNumberFormat="1" applyFont="1" applyFill="1" applyBorder="1" applyAlignment="1">
      <alignment horizontal="center" vertical="center"/>
    </xf>
    <xf numFmtId="9" fontId="19" fillId="37" borderId="9" xfId="0" applyNumberFormat="1" applyFont="1" applyFill="1" applyBorder="1" applyAlignment="1">
      <alignment horizontal="center" vertical="center"/>
    </xf>
    <xf numFmtId="9" fontId="24" fillId="37" borderId="4" xfId="0" applyNumberFormat="1" applyFont="1" applyFill="1" applyBorder="1" applyAlignment="1">
      <alignment horizontal="center" vertical="center" wrapText="1"/>
    </xf>
    <xf numFmtId="9" fontId="24" fillId="37" borderId="6" xfId="0" applyNumberFormat="1" applyFont="1" applyFill="1" applyBorder="1" applyAlignment="1">
      <alignment horizontal="center" vertical="center" wrapText="1"/>
    </xf>
    <xf numFmtId="9" fontId="24" fillId="37" borderId="9" xfId="0" applyNumberFormat="1" applyFont="1" applyFill="1" applyBorder="1" applyAlignment="1">
      <alignment horizontal="center" vertical="center" wrapText="1"/>
    </xf>
    <xf numFmtId="9" fontId="19" fillId="24" borderId="0" xfId="0" applyNumberFormat="1" applyFont="1" applyFill="1" applyAlignment="1">
      <alignment horizontal="center" vertical="center"/>
    </xf>
    <xf numFmtId="0" fontId="19" fillId="43" borderId="0" xfId="0" applyFont="1" applyFill="1"/>
    <xf numFmtId="0" fontId="12" fillId="44" borderId="14" xfId="0" applyFont="1" applyFill="1" applyBorder="1" applyAlignment="1">
      <alignment horizontal="center" vertical="center"/>
    </xf>
    <xf numFmtId="14" fontId="12" fillId="44" borderId="14" xfId="0" applyNumberFormat="1" applyFont="1" applyFill="1" applyBorder="1" applyAlignment="1">
      <alignment horizontal="center" vertical="center"/>
    </xf>
    <xf numFmtId="0" fontId="12" fillId="44" borderId="12" xfId="0" applyFont="1" applyFill="1" applyBorder="1" applyAlignment="1">
      <alignment horizontal="center" vertical="center"/>
    </xf>
    <xf numFmtId="14" fontId="12" fillId="44" borderId="12" xfId="0" applyNumberFormat="1" applyFont="1" applyFill="1" applyBorder="1" applyAlignment="1">
      <alignment horizontal="center" vertical="center"/>
    </xf>
    <xf numFmtId="0" fontId="12" fillId="44" borderId="12" xfId="0" applyFont="1" applyFill="1" applyBorder="1" applyAlignment="1" applyProtection="1">
      <alignment horizontal="center" vertical="center"/>
    </xf>
    <xf numFmtId="0" fontId="12" fillId="44" borderId="19" xfId="0" applyFont="1" applyFill="1" applyBorder="1" applyAlignment="1" applyProtection="1">
      <alignment horizontal="center" vertical="center"/>
    </xf>
    <xf numFmtId="14" fontId="12" fillId="44" borderId="19" xfId="0" applyNumberFormat="1" applyFont="1" applyFill="1" applyBorder="1" applyAlignment="1" applyProtection="1">
      <alignment horizontal="center" vertical="center"/>
    </xf>
    <xf numFmtId="0" fontId="12" fillId="44" borderId="19" xfId="0" applyFont="1" applyFill="1" applyBorder="1" applyAlignment="1">
      <alignment horizontal="center" vertical="center"/>
    </xf>
    <xf numFmtId="14" fontId="12" fillId="44" borderId="19" xfId="0" applyNumberFormat="1" applyFont="1" applyFill="1" applyBorder="1" applyAlignment="1">
      <alignment horizontal="center" vertical="center"/>
    </xf>
    <xf numFmtId="14" fontId="12" fillId="44" borderId="12" xfId="0" applyNumberFormat="1" applyFont="1" applyFill="1" applyBorder="1" applyAlignment="1" applyProtection="1">
      <alignment horizontal="center" vertical="center"/>
    </xf>
    <xf numFmtId="0" fontId="12" fillId="44" borderId="14" xfId="0" applyFont="1" applyFill="1" applyBorder="1" applyAlignment="1" applyProtection="1">
      <alignment horizontal="center" vertical="center"/>
    </xf>
    <xf numFmtId="0" fontId="30" fillId="11" borderId="35" xfId="0" applyFont="1" applyFill="1" applyBorder="1" applyAlignment="1">
      <alignment horizontal="center" vertical="center"/>
    </xf>
    <xf numFmtId="0" fontId="30" fillId="11" borderId="37" xfId="0" applyFont="1" applyFill="1" applyBorder="1" applyAlignment="1">
      <alignment horizontal="center" vertical="center"/>
    </xf>
    <xf numFmtId="0" fontId="30" fillId="13" borderId="35" xfId="0" applyFont="1" applyFill="1" applyBorder="1" applyAlignment="1">
      <alignment horizontal="center" vertical="center"/>
    </xf>
    <xf numFmtId="0" fontId="30" fillId="13" borderId="37" xfId="0" applyFont="1" applyFill="1" applyBorder="1" applyAlignment="1">
      <alignment horizontal="center" vertical="center"/>
    </xf>
    <xf numFmtId="0" fontId="30" fillId="12" borderId="41" xfId="0" applyFont="1" applyFill="1" applyBorder="1" applyAlignment="1">
      <alignment horizontal="center" vertical="center"/>
    </xf>
    <xf numFmtId="0" fontId="12" fillId="6" borderId="16" xfId="0" applyFont="1" applyFill="1" applyBorder="1" applyAlignment="1" applyProtection="1">
      <alignment horizontal="center" vertical="center"/>
    </xf>
    <xf numFmtId="0" fontId="12" fillId="6" borderId="36" xfId="0" applyFont="1" applyFill="1" applyBorder="1" applyAlignment="1">
      <alignment horizontal="center" vertical="center"/>
    </xf>
    <xf numFmtId="0" fontId="12" fillId="6" borderId="37" xfId="0" applyFont="1" applyFill="1" applyBorder="1" applyAlignment="1">
      <alignment horizontal="center" vertical="center"/>
    </xf>
    <xf numFmtId="0" fontId="12" fillId="7" borderId="35" xfId="0" applyFont="1" applyFill="1" applyBorder="1" applyAlignment="1">
      <alignment horizontal="center" vertical="center"/>
    </xf>
    <xf numFmtId="0" fontId="12" fillId="7" borderId="36" xfId="0" applyFont="1" applyFill="1" applyBorder="1" applyAlignment="1">
      <alignment horizontal="center" vertical="center"/>
    </xf>
    <xf numFmtId="0" fontId="12" fillId="7" borderId="43" xfId="0" applyFont="1" applyFill="1" applyBorder="1" applyAlignment="1">
      <alignment horizontal="center" vertical="center"/>
    </xf>
    <xf numFmtId="0" fontId="12" fillId="8" borderId="35" xfId="0" applyFont="1" applyFill="1" applyBorder="1" applyAlignment="1">
      <alignment horizontal="center" vertical="center"/>
    </xf>
    <xf numFmtId="0" fontId="12" fillId="8" borderId="36" xfId="0" applyFont="1" applyFill="1" applyBorder="1" applyAlignment="1">
      <alignment horizontal="center" vertical="center"/>
    </xf>
    <xf numFmtId="0" fontId="12" fillId="8" borderId="37" xfId="0" applyFont="1" applyFill="1" applyBorder="1" applyAlignment="1">
      <alignment horizontal="center" vertical="center"/>
    </xf>
    <xf numFmtId="0" fontId="31" fillId="28" borderId="47" xfId="0" applyFont="1" applyFill="1" applyBorder="1" applyAlignment="1">
      <alignment horizontal="center" vertical="center"/>
    </xf>
    <xf numFmtId="0" fontId="31" fillId="28" borderId="49" xfId="0" applyFont="1" applyFill="1" applyBorder="1" applyAlignment="1">
      <alignment horizontal="center" vertical="center"/>
    </xf>
    <xf numFmtId="0" fontId="32" fillId="6" borderId="33" xfId="0" applyFont="1" applyFill="1" applyBorder="1" applyAlignment="1">
      <alignment horizontal="center" vertical="center"/>
    </xf>
    <xf numFmtId="0" fontId="30" fillId="13" borderId="42" xfId="0" applyFont="1" applyFill="1" applyBorder="1" applyAlignment="1">
      <alignment horizontal="center" vertical="center"/>
    </xf>
    <xf numFmtId="0" fontId="30" fillId="13" borderId="2" xfId="0" applyFont="1" applyFill="1" applyBorder="1" applyAlignment="1">
      <alignment horizontal="center" vertical="center"/>
    </xf>
    <xf numFmtId="0" fontId="30" fillId="8" borderId="40" xfId="0" applyFont="1" applyFill="1" applyBorder="1" applyAlignment="1" applyProtection="1">
      <alignment horizontal="center" vertical="center"/>
    </xf>
    <xf numFmtId="14" fontId="30" fillId="8" borderId="38" xfId="0" applyNumberFormat="1" applyFont="1" applyFill="1" applyBorder="1" applyAlignment="1">
      <alignment horizontal="center" vertical="center"/>
    </xf>
    <xf numFmtId="0" fontId="30" fillId="8" borderId="38" xfId="0" applyFont="1" applyFill="1" applyBorder="1" applyAlignment="1">
      <alignment horizontal="center" vertical="center"/>
    </xf>
    <xf numFmtId="0" fontId="30" fillId="8" borderId="39" xfId="0" applyFont="1" applyFill="1" applyBorder="1" applyAlignment="1">
      <alignment horizontal="center" vertical="center"/>
    </xf>
    <xf numFmtId="0" fontId="30" fillId="13" borderId="1" xfId="0" applyFont="1" applyFill="1" applyBorder="1" applyAlignment="1">
      <alignment horizontal="center" vertical="center"/>
    </xf>
    <xf numFmtId="0" fontId="30" fillId="13" borderId="44" xfId="0" applyFont="1" applyFill="1" applyBorder="1" applyAlignment="1">
      <alignment horizontal="center" vertical="center"/>
    </xf>
    <xf numFmtId="0" fontId="33" fillId="8" borderId="81" xfId="0" applyFont="1" applyFill="1" applyBorder="1" applyAlignment="1" applyProtection="1">
      <alignment horizontal="center" vertical="center"/>
    </xf>
    <xf numFmtId="14" fontId="33" fillId="8" borderId="82" xfId="0" applyNumberFormat="1" applyFont="1" applyFill="1" applyBorder="1" applyAlignment="1">
      <alignment horizontal="center" vertical="center"/>
    </xf>
    <xf numFmtId="0" fontId="33" fillId="8" borderId="82" xfId="0" applyFont="1" applyFill="1" applyBorder="1" applyAlignment="1">
      <alignment horizontal="center" vertical="center"/>
    </xf>
    <xf numFmtId="0" fontId="30" fillId="8" borderId="83" xfId="0" applyFont="1" applyFill="1" applyBorder="1" applyAlignment="1">
      <alignment horizontal="center" vertical="center"/>
    </xf>
    <xf numFmtId="0" fontId="30" fillId="27" borderId="15" xfId="0" applyFont="1" applyFill="1" applyBorder="1" applyAlignment="1">
      <alignment horizontal="center" vertical="center"/>
    </xf>
    <xf numFmtId="0" fontId="30" fillId="12" borderId="37" xfId="0" applyFont="1" applyFill="1" applyBorder="1" applyAlignment="1">
      <alignment horizontal="center" vertical="center"/>
    </xf>
    <xf numFmtId="0" fontId="30" fillId="27" borderId="20" xfId="0" applyFont="1" applyFill="1" applyBorder="1" applyAlignment="1">
      <alignment horizontal="center" vertical="center"/>
    </xf>
    <xf numFmtId="0" fontId="25" fillId="2" borderId="0" xfId="0" applyFont="1" applyFill="1" applyBorder="1" applyAlignment="1">
      <alignment horizontal="center" vertical="center"/>
    </xf>
    <xf numFmtId="0" fontId="28" fillId="12" borderId="3" xfId="3" applyNumberFormat="1" applyFont="1" applyFill="1" applyBorder="1" applyAlignment="1">
      <alignment horizontal="center" vertical="center"/>
    </xf>
    <xf numFmtId="0" fontId="28" fillId="12" borderId="12" xfId="3" applyNumberFormat="1" applyFont="1" applyFill="1" applyBorder="1" applyAlignment="1">
      <alignment horizontal="center" vertical="center"/>
    </xf>
    <xf numFmtId="0" fontId="25" fillId="14" borderId="12" xfId="0" applyFont="1" applyFill="1" applyBorder="1" applyAlignment="1">
      <alignment horizontal="center" vertical="center" wrapText="1"/>
    </xf>
    <xf numFmtId="14" fontId="25" fillId="14" borderId="12" xfId="0" applyNumberFormat="1" applyFont="1" applyFill="1" applyBorder="1" applyAlignment="1">
      <alignment horizontal="center" vertical="center" wrapText="1"/>
    </xf>
    <xf numFmtId="165" fontId="25" fillId="14" borderId="12" xfId="1" applyFont="1" applyFill="1" applyBorder="1" applyAlignment="1">
      <alignment horizontal="center" vertical="center" wrapText="1"/>
    </xf>
    <xf numFmtId="0" fontId="26" fillId="11" borderId="12" xfId="0" applyFont="1" applyFill="1" applyBorder="1" applyAlignment="1">
      <alignment horizontal="center" vertical="center"/>
    </xf>
    <xf numFmtId="0" fontId="35" fillId="28" borderId="12" xfId="0" applyFont="1" applyFill="1" applyBorder="1" applyAlignment="1">
      <alignment horizontal="center" vertical="center"/>
    </xf>
    <xf numFmtId="0" fontId="26" fillId="13" borderId="12" xfId="0" applyFont="1" applyFill="1" applyBorder="1" applyAlignment="1">
      <alignment horizontal="center" vertical="center"/>
    </xf>
    <xf numFmtId="0" fontId="26" fillId="8" borderId="12" xfId="0" applyFont="1" applyFill="1" applyBorder="1" applyAlignment="1" applyProtection="1">
      <alignment horizontal="center" vertical="center"/>
    </xf>
    <xf numFmtId="0" fontId="26" fillId="12" borderId="12" xfId="0" applyFont="1" applyFill="1" applyBorder="1" applyAlignment="1">
      <alignment horizontal="center" vertical="center"/>
    </xf>
    <xf numFmtId="0" fontId="26" fillId="27" borderId="12" xfId="0" applyFont="1" applyFill="1" applyBorder="1" applyAlignment="1" applyProtection="1">
      <alignment horizontal="center" vertical="center"/>
    </xf>
    <xf numFmtId="14" fontId="26" fillId="27" borderId="12" xfId="0" applyNumberFormat="1" applyFont="1" applyFill="1" applyBorder="1" applyAlignment="1">
      <alignment horizontal="center" vertical="center"/>
    </xf>
    <xf numFmtId="0" fontId="26" fillId="27" borderId="12" xfId="0" applyFont="1" applyFill="1" applyBorder="1" applyAlignment="1">
      <alignment horizontal="center" vertical="center"/>
    </xf>
    <xf numFmtId="0" fontId="26" fillId="8" borderId="31" xfId="0" applyNumberFormat="1" applyFont="1" applyFill="1" applyBorder="1" applyAlignment="1">
      <alignment horizontal="center" vertical="center"/>
    </xf>
    <xf numFmtId="0" fontId="30" fillId="13" borderId="27" xfId="0" applyNumberFormat="1" applyFont="1" applyFill="1" applyBorder="1" applyAlignment="1">
      <alignment horizontal="center" vertical="center"/>
    </xf>
    <xf numFmtId="0" fontId="30" fillId="8" borderId="13" xfId="0" applyNumberFormat="1" applyFont="1" applyFill="1" applyBorder="1" applyAlignment="1" applyProtection="1">
      <alignment horizontal="center" vertical="center"/>
    </xf>
    <xf numFmtId="0" fontId="30" fillId="8" borderId="14" xfId="0" applyNumberFormat="1" applyFont="1" applyFill="1" applyBorder="1" applyAlignment="1">
      <alignment horizontal="center" vertical="center"/>
    </xf>
    <xf numFmtId="0" fontId="30" fillId="8" borderId="32" xfId="0" applyNumberFormat="1" applyFont="1" applyFill="1" applyBorder="1" applyAlignment="1">
      <alignment horizontal="center" vertical="center"/>
    </xf>
    <xf numFmtId="0" fontId="31" fillId="28" borderId="27" xfId="0" applyNumberFormat="1" applyFont="1" applyFill="1" applyBorder="1" applyAlignment="1">
      <alignment horizontal="center" vertical="center"/>
    </xf>
    <xf numFmtId="0" fontId="30" fillId="8" borderId="31" xfId="0" applyNumberFormat="1" applyFont="1" applyFill="1" applyBorder="1" applyAlignment="1">
      <alignment horizontal="center" vertical="center"/>
    </xf>
    <xf numFmtId="0" fontId="30" fillId="8" borderId="15" xfId="0" applyNumberFormat="1" applyFont="1" applyFill="1" applyBorder="1" applyAlignment="1">
      <alignment horizontal="center" vertical="center"/>
    </xf>
    <xf numFmtId="0" fontId="30" fillId="12" borderId="30" xfId="0" applyNumberFormat="1" applyFont="1" applyFill="1" applyBorder="1" applyAlignment="1">
      <alignment horizontal="center" vertical="center"/>
    </xf>
    <xf numFmtId="0" fontId="30" fillId="27" borderId="13" xfId="0" applyNumberFormat="1" applyFont="1" applyFill="1" applyBorder="1" applyAlignment="1" applyProtection="1">
      <alignment horizontal="center" vertical="center"/>
    </xf>
    <xf numFmtId="0" fontId="30" fillId="27" borderId="14" xfId="0" applyNumberFormat="1" applyFont="1" applyFill="1" applyBorder="1" applyAlignment="1">
      <alignment horizontal="center" vertical="center"/>
    </xf>
    <xf numFmtId="0" fontId="30" fillId="27" borderId="32" xfId="0" applyNumberFormat="1" applyFont="1" applyFill="1" applyBorder="1" applyAlignment="1">
      <alignment horizontal="center" vertical="center"/>
    </xf>
    <xf numFmtId="0" fontId="30" fillId="7" borderId="31" xfId="0" applyNumberFormat="1" applyFont="1" applyFill="1" applyBorder="1" applyAlignment="1">
      <alignment horizontal="center" vertical="center"/>
    </xf>
    <xf numFmtId="0" fontId="30" fillId="7" borderId="14" xfId="0" applyNumberFormat="1" applyFont="1" applyFill="1" applyBorder="1" applyAlignment="1">
      <alignment horizontal="center" vertical="center"/>
    </xf>
    <xf numFmtId="0" fontId="30" fillId="7" borderId="15" xfId="0" applyNumberFormat="1" applyFont="1" applyFill="1" applyBorder="1" applyAlignment="1">
      <alignment horizontal="center" vertical="center"/>
    </xf>
    <xf numFmtId="1" fontId="3" fillId="2" borderId="35" xfId="0" applyNumberFormat="1" applyFont="1" applyFill="1" applyBorder="1" applyAlignment="1">
      <alignment horizontal="center" vertical="center"/>
    </xf>
    <xf numFmtId="10" fontId="19" fillId="11" borderId="56" xfId="3" applyNumberFormat="1" applyFont="1" applyFill="1" applyBorder="1" applyAlignment="1">
      <alignment horizontal="center" vertical="center"/>
    </xf>
    <xf numFmtId="10" fontId="19" fillId="0" borderId="0" xfId="0" applyNumberFormat="1" applyFont="1" applyAlignment="1">
      <alignment horizontal="center" vertical="center"/>
    </xf>
    <xf numFmtId="10" fontId="19" fillId="31" borderId="56" xfId="3" applyNumberFormat="1" applyFont="1" applyFill="1" applyBorder="1" applyAlignment="1">
      <alignment horizontal="center" vertical="center"/>
    </xf>
    <xf numFmtId="10" fontId="19" fillId="37" borderId="56" xfId="3" applyNumberFormat="1" applyFont="1" applyFill="1" applyBorder="1" applyAlignment="1">
      <alignment horizontal="center" vertical="center"/>
    </xf>
    <xf numFmtId="10" fontId="19" fillId="8" borderId="56" xfId="3" applyNumberFormat="1" applyFont="1" applyFill="1" applyBorder="1" applyAlignment="1">
      <alignment horizontal="center" vertical="center"/>
    </xf>
    <xf numFmtId="0" fontId="27" fillId="45" borderId="56" xfId="0" applyFont="1" applyFill="1" applyBorder="1" applyAlignment="1">
      <alignment horizontal="center" vertical="center"/>
    </xf>
    <xf numFmtId="2" fontId="19" fillId="45" borderId="56" xfId="0" applyNumberFormat="1" applyFont="1" applyFill="1" applyBorder="1" applyAlignment="1">
      <alignment horizontal="center" vertical="center"/>
    </xf>
    <xf numFmtId="10" fontId="19" fillId="45" borderId="56" xfId="3" applyNumberFormat="1" applyFont="1" applyFill="1" applyBorder="1" applyAlignment="1">
      <alignment horizontal="center" vertical="center"/>
    </xf>
    <xf numFmtId="0" fontId="27" fillId="38" borderId="56" xfId="0" applyFont="1" applyFill="1" applyBorder="1" applyAlignment="1">
      <alignment horizontal="center" vertical="center"/>
    </xf>
    <xf numFmtId="2" fontId="19" fillId="38" borderId="56" xfId="0" applyNumberFormat="1" applyFont="1" applyFill="1" applyBorder="1" applyAlignment="1">
      <alignment horizontal="center" vertical="center"/>
    </xf>
    <xf numFmtId="10" fontId="19" fillId="38" borderId="56" xfId="3" applyNumberFormat="1" applyFont="1" applyFill="1" applyBorder="1" applyAlignment="1">
      <alignment horizontal="center" vertical="center"/>
    </xf>
    <xf numFmtId="10" fontId="19" fillId="46" borderId="0" xfId="0" applyNumberFormat="1" applyFont="1" applyFill="1"/>
    <xf numFmtId="166" fontId="19" fillId="11" borderId="56" xfId="0" applyNumberFormat="1" applyFont="1" applyFill="1" applyBorder="1" applyAlignment="1">
      <alignment horizontal="center" vertical="center"/>
    </xf>
    <xf numFmtId="166" fontId="19" fillId="37" borderId="56" xfId="0" applyNumberFormat="1" applyFont="1" applyFill="1" applyBorder="1" applyAlignment="1">
      <alignment horizontal="center" vertical="center"/>
    </xf>
    <xf numFmtId="166" fontId="19" fillId="31" borderId="56" xfId="0" applyNumberFormat="1" applyFont="1" applyFill="1" applyBorder="1" applyAlignment="1">
      <alignment horizontal="center" vertical="center"/>
    </xf>
    <xf numFmtId="166" fontId="27" fillId="45" borderId="56" xfId="0" applyNumberFormat="1" applyFont="1" applyFill="1" applyBorder="1" applyAlignment="1">
      <alignment horizontal="center" vertical="center"/>
    </xf>
    <xf numFmtId="166" fontId="19" fillId="8" borderId="56" xfId="0" applyNumberFormat="1" applyFont="1" applyFill="1" applyBorder="1" applyAlignment="1">
      <alignment horizontal="center" vertical="center"/>
    </xf>
    <xf numFmtId="166" fontId="27" fillId="38" borderId="56" xfId="0" applyNumberFormat="1" applyFont="1" applyFill="1" applyBorder="1" applyAlignment="1">
      <alignment horizontal="center" vertical="center"/>
    </xf>
    <xf numFmtId="166" fontId="27" fillId="33" borderId="56" xfId="0" applyNumberFormat="1" applyFont="1" applyFill="1" applyBorder="1" applyAlignment="1">
      <alignment horizontal="center" vertical="center"/>
    </xf>
    <xf numFmtId="166" fontId="27" fillId="13" borderId="56" xfId="0" applyNumberFormat="1" applyFont="1" applyFill="1" applyBorder="1" applyAlignment="1">
      <alignment horizontal="center" vertical="center"/>
    </xf>
    <xf numFmtId="0" fontId="36" fillId="30" borderId="56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21" fillId="36" borderId="56" xfId="0" applyFont="1" applyFill="1" applyBorder="1" applyAlignment="1">
      <alignment horizontal="center" vertical="center" wrapText="1"/>
    </xf>
    <xf numFmtId="0" fontId="37" fillId="30" borderId="56" xfId="0" applyFont="1" applyFill="1" applyBorder="1" applyAlignment="1">
      <alignment horizontal="center" vertical="center" wrapText="1"/>
    </xf>
    <xf numFmtId="0" fontId="4" fillId="0" borderId="56" xfId="0" applyFont="1" applyFill="1" applyBorder="1" applyAlignment="1">
      <alignment horizontal="center" vertical="center" wrapText="1"/>
    </xf>
    <xf numFmtId="0" fontId="4" fillId="32" borderId="56" xfId="0" applyFont="1" applyFill="1" applyBorder="1" applyAlignment="1">
      <alignment horizontal="center" vertical="center" wrapText="1"/>
    </xf>
    <xf numFmtId="0" fontId="38" fillId="32" borderId="56" xfId="0" applyFont="1" applyFill="1" applyBorder="1" applyAlignment="1">
      <alignment horizontal="center" vertical="center" wrapText="1"/>
    </xf>
    <xf numFmtId="0" fontId="4" fillId="34" borderId="56" xfId="0" applyFont="1" applyFill="1" applyBorder="1" applyAlignment="1">
      <alignment horizontal="center" vertical="center" wrapText="1"/>
    </xf>
    <xf numFmtId="0" fontId="39" fillId="34" borderId="56" xfId="0" applyFont="1" applyFill="1" applyBorder="1" applyAlignment="1">
      <alignment horizontal="center" vertical="center" wrapText="1"/>
    </xf>
    <xf numFmtId="0" fontId="21" fillId="41" borderId="56" xfId="0" applyFont="1" applyFill="1" applyBorder="1" applyAlignment="1">
      <alignment horizontal="center" vertical="center" wrapText="1"/>
    </xf>
    <xf numFmtId="0" fontId="21" fillId="39" borderId="56" xfId="0" applyFont="1" applyFill="1" applyBorder="1" applyAlignment="1">
      <alignment horizontal="center" vertical="center" wrapText="1"/>
    </xf>
    <xf numFmtId="0" fontId="4" fillId="0" borderId="0" xfId="0" applyFont="1"/>
    <xf numFmtId="1" fontId="31" fillId="28" borderId="29" xfId="0" applyNumberFormat="1" applyFont="1" applyFill="1" applyBorder="1" applyAlignment="1">
      <alignment horizontal="center" vertical="center"/>
    </xf>
    <xf numFmtId="0" fontId="26" fillId="37" borderId="31" xfId="0" applyNumberFormat="1" applyFont="1" applyFill="1" applyBorder="1" applyAlignment="1">
      <alignment horizontal="center" vertical="center"/>
    </xf>
    <xf numFmtId="0" fontId="26" fillId="37" borderId="12" xfId="0" applyFont="1" applyFill="1" applyBorder="1" applyAlignment="1">
      <alignment horizontal="center" vertical="center"/>
    </xf>
    <xf numFmtId="0" fontId="40" fillId="0" borderId="0" xfId="0" applyFont="1" applyAlignment="1">
      <alignment horizontal="center" vertical="center"/>
    </xf>
    <xf numFmtId="0" fontId="41" fillId="9" borderId="0" xfId="0" applyFont="1" applyFill="1" applyAlignment="1">
      <alignment horizontal="center" vertical="center"/>
    </xf>
    <xf numFmtId="0" fontId="41" fillId="0" borderId="0" xfId="0" applyFont="1" applyAlignment="1">
      <alignment horizontal="center" vertical="center"/>
    </xf>
    <xf numFmtId="14" fontId="12" fillId="6" borderId="12" xfId="0" applyNumberFormat="1" applyFont="1" applyFill="1" applyBorder="1" applyAlignment="1" applyProtection="1">
      <alignment horizontal="center" vertical="center"/>
    </xf>
    <xf numFmtId="0" fontId="42" fillId="9" borderId="0" xfId="0" applyFont="1" applyFill="1" applyAlignment="1">
      <alignment horizontal="center" vertical="center"/>
    </xf>
    <xf numFmtId="0" fontId="42" fillId="24" borderId="0" xfId="0" applyFont="1" applyFill="1" applyAlignment="1">
      <alignment horizontal="center" vertical="center"/>
    </xf>
    <xf numFmtId="0" fontId="42" fillId="24" borderId="0" xfId="0" quotePrefix="1" applyFont="1" applyFill="1" applyAlignment="1">
      <alignment horizontal="center" vertical="top"/>
    </xf>
    <xf numFmtId="0" fontId="43" fillId="32" borderId="34" xfId="0" applyFont="1" applyFill="1" applyBorder="1" applyAlignment="1">
      <alignment horizontal="centerContinuous" vertical="center" shrinkToFit="1"/>
    </xf>
    <xf numFmtId="0" fontId="43" fillId="32" borderId="33" xfId="0" applyFont="1" applyFill="1" applyBorder="1" applyAlignment="1">
      <alignment horizontal="centerContinuous" vertical="center" shrinkToFit="1"/>
    </xf>
    <xf numFmtId="0" fontId="44" fillId="30" borderId="34" xfId="0" applyFont="1" applyFill="1" applyBorder="1" applyAlignment="1">
      <alignment horizontal="centerContinuous" vertical="center" shrinkToFit="1"/>
    </xf>
    <xf numFmtId="0" fontId="44" fillId="30" borderId="84" xfId="0" applyFont="1" applyFill="1" applyBorder="1" applyAlignment="1">
      <alignment horizontal="centerContinuous" vertical="center" shrinkToFit="1"/>
    </xf>
    <xf numFmtId="0" fontId="44" fillId="30" borderId="33" xfId="0" applyFont="1" applyFill="1" applyBorder="1" applyAlignment="1">
      <alignment horizontal="centerContinuous" vertical="center" shrinkToFit="1"/>
    </xf>
    <xf numFmtId="0" fontId="43" fillId="34" borderId="34" xfId="0" applyFont="1" applyFill="1" applyBorder="1" applyAlignment="1">
      <alignment horizontal="centerContinuous" vertical="center" shrinkToFit="1"/>
    </xf>
    <xf numFmtId="0" fontId="43" fillId="34" borderId="84" xfId="0" applyFont="1" applyFill="1" applyBorder="1" applyAlignment="1">
      <alignment horizontal="centerContinuous" vertical="center" shrinkToFit="1"/>
    </xf>
    <xf numFmtId="0" fontId="43" fillId="34" borderId="33" xfId="0" applyFont="1" applyFill="1" applyBorder="1" applyAlignment="1">
      <alignment horizontal="centerContinuous" vertical="center" shrinkToFit="1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9" fillId="0" borderId="0" xfId="0" applyNumberFormat="1" applyFont="1" applyAlignment="1">
      <alignment horizontal="centerContinuous" vertical="top"/>
    </xf>
    <xf numFmtId="0" fontId="0" fillId="0" borderId="0" xfId="0" applyAlignment="1">
      <alignment horizontal="centerContinuous" vertical="top"/>
    </xf>
    <xf numFmtId="10" fontId="0" fillId="0" borderId="0" xfId="3" applyNumberFormat="1" applyFont="1" applyFill="1" applyAlignment="1">
      <alignment horizontal="center" vertical="center"/>
    </xf>
    <xf numFmtId="0" fontId="0" fillId="48" borderId="85" xfId="0" applyFont="1" applyFill="1" applyBorder="1" applyAlignment="1">
      <alignment horizontal="center" vertical="center"/>
    </xf>
    <xf numFmtId="0" fontId="0" fillId="48" borderId="86" xfId="0" applyFont="1" applyFill="1" applyBorder="1" applyAlignment="1">
      <alignment horizontal="center" vertical="center"/>
    </xf>
    <xf numFmtId="10" fontId="0" fillId="48" borderId="86" xfId="3" applyNumberFormat="1" applyFont="1" applyFill="1" applyBorder="1" applyAlignment="1">
      <alignment horizontal="center" vertical="center"/>
    </xf>
    <xf numFmtId="10" fontId="0" fillId="48" borderId="87" xfId="3" applyNumberFormat="1" applyFont="1" applyFill="1" applyBorder="1" applyAlignment="1">
      <alignment horizontal="center" vertical="center"/>
    </xf>
    <xf numFmtId="0" fontId="0" fillId="0" borderId="85" xfId="0" applyFont="1" applyBorder="1" applyAlignment="1">
      <alignment horizontal="center" vertical="center"/>
    </xf>
    <xf numFmtId="0" fontId="0" fillId="0" borderId="86" xfId="0" applyFont="1" applyBorder="1" applyAlignment="1">
      <alignment horizontal="center" vertical="center"/>
    </xf>
    <xf numFmtId="10" fontId="0" fillId="0" borderId="86" xfId="3" applyNumberFormat="1" applyFont="1" applyBorder="1" applyAlignment="1">
      <alignment horizontal="center" vertical="center"/>
    </xf>
    <xf numFmtId="10" fontId="0" fillId="0" borderId="87" xfId="3" applyNumberFormat="1" applyFont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45" fillId="47" borderId="85" xfId="0" applyFont="1" applyFill="1" applyBorder="1" applyAlignment="1">
      <alignment horizontal="center" vertical="center" wrapText="1"/>
    </xf>
    <xf numFmtId="0" fontId="45" fillId="47" borderId="86" xfId="0" applyFont="1" applyFill="1" applyBorder="1" applyAlignment="1">
      <alignment horizontal="center" vertical="center" wrapText="1"/>
    </xf>
    <xf numFmtId="0" fontId="45" fillId="47" borderId="87" xfId="0" applyFont="1" applyFill="1" applyBorder="1" applyAlignment="1">
      <alignment horizontal="center" vertical="center" wrapText="1"/>
    </xf>
    <xf numFmtId="0" fontId="46" fillId="0" borderId="0" xfId="0" applyFont="1" applyFill="1" applyAlignment="1">
      <alignment horizontal="center" vertical="center" wrapText="1"/>
    </xf>
    <xf numFmtId="0" fontId="7" fillId="5" borderId="0" xfId="0" applyFont="1" applyFill="1"/>
    <xf numFmtId="0" fontId="19" fillId="5" borderId="0" xfId="0" applyFont="1" applyFill="1" applyAlignment="1">
      <alignment horizontal="center" vertical="center"/>
    </xf>
    <xf numFmtId="0" fontId="7" fillId="5" borderId="0" xfId="0" applyFont="1" applyFill="1" applyAlignment="1">
      <alignment horizontal="center" vertical="center"/>
    </xf>
    <xf numFmtId="10" fontId="0" fillId="0" borderId="0" xfId="0" applyNumberFormat="1" applyFill="1" applyAlignment="1">
      <alignment horizontal="center" vertical="center"/>
    </xf>
    <xf numFmtId="2" fontId="12" fillId="49" borderId="12" xfId="1" applyNumberFormat="1" applyFont="1" applyFill="1" applyBorder="1" applyAlignment="1">
      <alignment horizontal="center" vertical="center"/>
    </xf>
    <xf numFmtId="2" fontId="12" fillId="49" borderId="19" xfId="1" applyNumberFormat="1" applyFont="1" applyFill="1" applyBorder="1" applyAlignment="1">
      <alignment horizontal="center" vertical="center"/>
    </xf>
    <xf numFmtId="2" fontId="12" fillId="50" borderId="14" xfId="1" applyNumberFormat="1" applyFont="1" applyFill="1" applyBorder="1" applyAlignment="1">
      <alignment horizontal="center" vertical="center"/>
    </xf>
    <xf numFmtId="2" fontId="12" fillId="50" borderId="12" xfId="1" applyNumberFormat="1" applyFont="1" applyFill="1" applyBorder="1" applyAlignment="1">
      <alignment horizontal="center" vertical="center"/>
    </xf>
    <xf numFmtId="2" fontId="12" fillId="50" borderId="19" xfId="1" applyNumberFormat="1" applyFont="1" applyFill="1" applyBorder="1" applyAlignment="1">
      <alignment horizontal="center" vertical="center"/>
    </xf>
    <xf numFmtId="2" fontId="12" fillId="51" borderId="19" xfId="1" applyNumberFormat="1" applyFont="1" applyFill="1" applyBorder="1" applyAlignment="1">
      <alignment horizontal="center" vertical="center"/>
    </xf>
    <xf numFmtId="2" fontId="12" fillId="51" borderId="14" xfId="1" applyNumberFormat="1" applyFont="1" applyFill="1" applyBorder="1" applyAlignment="1">
      <alignment horizontal="center" vertical="center"/>
    </xf>
    <xf numFmtId="2" fontId="12" fillId="51" borderId="12" xfId="1" applyNumberFormat="1" applyFont="1" applyFill="1" applyBorder="1" applyAlignment="1">
      <alignment horizontal="center" vertical="center"/>
    </xf>
    <xf numFmtId="0" fontId="19" fillId="49" borderId="0" xfId="0" applyFont="1" applyFill="1"/>
    <xf numFmtId="0" fontId="47" fillId="0" borderId="0" xfId="0" applyFont="1"/>
    <xf numFmtId="0" fontId="48" fillId="47" borderId="85" xfId="0" applyFont="1" applyFill="1" applyBorder="1" applyAlignment="1">
      <alignment horizontal="center" vertical="center" wrapText="1"/>
    </xf>
    <xf numFmtId="165" fontId="36" fillId="30" borderId="56" xfId="0" applyNumberFormat="1" applyFont="1" applyFill="1" applyBorder="1" applyAlignment="1">
      <alignment horizontal="center" vertical="center" wrapText="1"/>
    </xf>
    <xf numFmtId="0" fontId="19" fillId="0" borderId="0" xfId="0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165" fontId="15" fillId="0" borderId="0" xfId="1" applyFont="1" applyFill="1" applyBorder="1" applyAlignment="1">
      <alignment horizontal="center" vertical="center" wrapText="1"/>
    </xf>
    <xf numFmtId="0" fontId="0" fillId="9" borderId="0" xfId="0" applyFill="1" applyBorder="1"/>
    <xf numFmtId="0" fontId="12" fillId="9" borderId="0" xfId="0" applyFont="1" applyFill="1" applyBorder="1" applyAlignment="1">
      <alignment horizontal="center" vertical="center"/>
    </xf>
    <xf numFmtId="0" fontId="19" fillId="9" borderId="0" xfId="0" applyFont="1" applyFill="1" applyBorder="1"/>
    <xf numFmtId="0" fontId="15" fillId="14" borderId="52" xfId="0" applyFont="1" applyFill="1" applyBorder="1" applyAlignment="1">
      <alignment horizontal="center" vertical="center" wrapText="1"/>
    </xf>
    <xf numFmtId="0" fontId="12" fillId="5" borderId="31" xfId="0" applyFont="1" applyFill="1" applyBorder="1" applyAlignment="1">
      <alignment horizontal="center" vertical="center"/>
    </xf>
    <xf numFmtId="0" fontId="12" fillId="5" borderId="26" xfId="0" applyFont="1" applyFill="1" applyBorder="1" applyAlignment="1" applyProtection="1">
      <alignment horizontal="center" vertical="center"/>
    </xf>
    <xf numFmtId="0" fontId="12" fillId="46" borderId="26" xfId="0" applyFont="1" applyFill="1" applyBorder="1" applyAlignment="1" applyProtection="1">
      <alignment horizontal="center" vertical="center"/>
    </xf>
    <xf numFmtId="0" fontId="12" fillId="25" borderId="26" xfId="0" applyFont="1" applyFill="1" applyBorder="1" applyAlignment="1">
      <alignment horizontal="center" vertical="center"/>
    </xf>
    <xf numFmtId="0" fontId="12" fillId="25" borderId="26" xfId="0" applyFont="1" applyFill="1" applyBorder="1" applyAlignment="1" applyProtection="1">
      <alignment horizontal="center" vertical="center"/>
    </xf>
    <xf numFmtId="0" fontId="12" fillId="5" borderId="26" xfId="0" applyFont="1" applyFill="1" applyBorder="1" applyAlignment="1">
      <alignment horizontal="center" vertical="center"/>
    </xf>
    <xf numFmtId="0" fontId="12" fillId="5" borderId="33" xfId="0" applyFont="1" applyFill="1" applyBorder="1" applyAlignment="1">
      <alignment horizontal="center" vertical="center"/>
    </xf>
    <xf numFmtId="0" fontId="12" fillId="25" borderId="33" xfId="0" applyFont="1" applyFill="1" applyBorder="1" applyAlignment="1">
      <alignment horizontal="center" vertical="center"/>
    </xf>
    <xf numFmtId="0" fontId="12" fillId="25" borderId="31" xfId="0" applyFont="1" applyFill="1" applyBorder="1" applyAlignment="1">
      <alignment horizontal="center" vertical="center"/>
    </xf>
    <xf numFmtId="0" fontId="12" fillId="46" borderId="26" xfId="0" applyFont="1" applyFill="1" applyBorder="1" applyAlignment="1">
      <alignment horizontal="center" vertical="center"/>
    </xf>
    <xf numFmtId="0" fontId="12" fillId="5" borderId="33" xfId="0" applyFont="1" applyFill="1" applyBorder="1" applyAlignment="1" applyProtection="1">
      <alignment horizontal="center" vertical="center"/>
    </xf>
    <xf numFmtId="0" fontId="14" fillId="9" borderId="0" xfId="0" applyFont="1" applyFill="1" applyBorder="1" applyAlignment="1" applyProtection="1">
      <alignment horizontal="left" vertical="center"/>
      <protection locked="0"/>
    </xf>
    <xf numFmtId="0" fontId="14" fillId="9" borderId="0" xfId="0" applyFont="1" applyFill="1" applyAlignment="1">
      <alignment horizontal="left" vertical="center"/>
    </xf>
    <xf numFmtId="0" fontId="14" fillId="9" borderId="0" xfId="0" applyFont="1" applyFill="1" applyAlignment="1">
      <alignment horizontal="center" vertical="center"/>
    </xf>
    <xf numFmtId="0" fontId="0" fillId="0" borderId="0" xfId="3" applyNumberFormat="1" applyFont="1" applyFill="1" applyAlignment="1">
      <alignment horizontal="center" vertical="center"/>
    </xf>
    <xf numFmtId="10" fontId="0" fillId="26" borderId="0" xfId="3" applyNumberFormat="1" applyFont="1" applyFill="1" applyAlignment="1">
      <alignment horizontal="center" vertical="center"/>
    </xf>
    <xf numFmtId="0" fontId="49" fillId="26" borderId="0" xfId="0" applyFont="1" applyFill="1" applyAlignment="1">
      <alignment horizontal="center" vertical="center"/>
    </xf>
    <xf numFmtId="0" fontId="50" fillId="0" borderId="0" xfId="0" applyFont="1" applyFill="1" applyAlignment="1">
      <alignment horizontal="center" vertical="center" wrapText="1"/>
    </xf>
    <xf numFmtId="0" fontId="6" fillId="0" borderId="0" xfId="0" applyFont="1"/>
    <xf numFmtId="0" fontId="6" fillId="0" borderId="0" xfId="0" applyFont="1" applyFill="1" applyAlignment="1">
      <alignment horizontal="center" vertical="center"/>
    </xf>
    <xf numFmtId="0" fontId="6" fillId="26" borderId="0" xfId="0" applyFont="1" applyFill="1" applyAlignment="1">
      <alignment horizontal="center" vertical="center"/>
    </xf>
    <xf numFmtId="10" fontId="6" fillId="26" borderId="0" xfId="3" applyNumberFormat="1" applyFont="1" applyFill="1" applyAlignment="1">
      <alignment horizontal="center" vertical="center"/>
    </xf>
    <xf numFmtId="0" fontId="6" fillId="26" borderId="0" xfId="3" applyNumberFormat="1" applyFont="1" applyFill="1" applyAlignment="1">
      <alignment horizontal="center" vertical="center"/>
    </xf>
    <xf numFmtId="0" fontId="1" fillId="25" borderId="2" xfId="0" applyFont="1" applyFill="1" applyBorder="1" applyAlignment="1">
      <alignment horizontal="center" vertical="center"/>
    </xf>
    <xf numFmtId="0" fontId="1" fillId="25" borderId="3" xfId="0" applyFont="1" applyFill="1" applyBorder="1" applyAlignment="1">
      <alignment horizontal="center" vertical="center"/>
    </xf>
    <xf numFmtId="0" fontId="1" fillId="25" borderId="7" xfId="0" applyFont="1" applyFill="1" applyBorder="1" applyAlignment="1">
      <alignment horizontal="center" vertical="center"/>
    </xf>
    <xf numFmtId="0" fontId="1" fillId="25" borderId="8" xfId="0" applyFont="1" applyFill="1" applyBorder="1" applyAlignment="1">
      <alignment horizontal="center" vertical="center"/>
    </xf>
    <xf numFmtId="2" fontId="3" fillId="25" borderId="4" xfId="0" applyNumberFormat="1" applyFont="1" applyFill="1" applyBorder="1" applyAlignment="1">
      <alignment horizontal="center" vertical="center"/>
    </xf>
    <xf numFmtId="2" fontId="3" fillId="25" borderId="9" xfId="0" applyNumberFormat="1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41" xfId="0" applyFont="1" applyFill="1" applyBorder="1" applyAlignment="1">
      <alignment horizontal="center" vertical="center"/>
    </xf>
    <xf numFmtId="0" fontId="1" fillId="5" borderId="50" xfId="0" applyFont="1" applyFill="1" applyBorder="1" applyAlignment="1">
      <alignment horizontal="center" vertical="center"/>
    </xf>
    <xf numFmtId="0" fontId="1" fillId="5" borderId="51" xfId="0" applyFont="1" applyFill="1" applyBorder="1" applyAlignment="1">
      <alignment horizontal="center" vertical="center"/>
    </xf>
    <xf numFmtId="2" fontId="18" fillId="6" borderId="43" xfId="0" applyNumberFormat="1" applyFont="1" applyFill="1" applyBorder="1" applyAlignment="1">
      <alignment horizontal="center" vertical="center"/>
    </xf>
    <xf numFmtId="2" fontId="18" fillId="6" borderId="88" xfId="0" applyNumberFormat="1" applyFont="1" applyFill="1" applyBorder="1" applyAlignment="1">
      <alignment horizontal="center" vertical="center"/>
    </xf>
    <xf numFmtId="2" fontId="18" fillId="6" borderId="89" xfId="0" applyNumberFormat="1" applyFont="1" applyFill="1" applyBorder="1" applyAlignment="1">
      <alignment horizontal="center" vertical="center"/>
    </xf>
    <xf numFmtId="2" fontId="18" fillId="6" borderId="7" xfId="0" applyNumberFormat="1" applyFont="1" applyFill="1" applyBorder="1" applyAlignment="1">
      <alignment horizontal="center" vertical="center"/>
    </xf>
    <xf numFmtId="2" fontId="18" fillId="6" borderId="8" xfId="0" applyNumberFormat="1" applyFont="1" applyFill="1" applyBorder="1" applyAlignment="1">
      <alignment horizontal="center" vertical="center"/>
    </xf>
    <xf numFmtId="2" fontId="18" fillId="6" borderId="9" xfId="0" applyNumberFormat="1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4" borderId="44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6" fillId="3" borderId="10" xfId="0" applyFont="1" applyFill="1" applyBorder="1" applyAlignment="1">
      <alignment horizontal="left" vertical="center"/>
    </xf>
    <xf numFmtId="0" fontId="16" fillId="3" borderId="11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165" fontId="3" fillId="2" borderId="4" xfId="0" applyNumberFormat="1" applyFont="1" applyFill="1" applyBorder="1" applyAlignment="1">
      <alignment horizontal="center" vertical="center"/>
    </xf>
    <xf numFmtId="165" fontId="3" fillId="2" borderId="9" xfId="0" applyNumberFormat="1" applyFont="1" applyFill="1" applyBorder="1" applyAlignment="1">
      <alignment horizontal="center" vertical="center"/>
    </xf>
    <xf numFmtId="0" fontId="17" fillId="25" borderId="10" xfId="0" applyFont="1" applyFill="1" applyBorder="1" applyAlignment="1">
      <alignment horizontal="left" vertical="center"/>
    </xf>
    <xf numFmtId="0" fontId="17" fillId="25" borderId="11" xfId="0" applyFont="1" applyFill="1" applyBorder="1" applyAlignment="1">
      <alignment horizontal="left" vertical="center"/>
    </xf>
    <xf numFmtId="0" fontId="17" fillId="2" borderId="10" xfId="0" applyFont="1" applyFill="1" applyBorder="1" applyAlignment="1">
      <alignment horizontal="left" vertical="center"/>
    </xf>
    <xf numFmtId="0" fontId="17" fillId="2" borderId="11" xfId="0" applyFont="1" applyFill="1" applyBorder="1" applyAlignment="1">
      <alignment horizontal="left" vertical="center"/>
    </xf>
    <xf numFmtId="0" fontId="31" fillId="23" borderId="42" xfId="0" applyFont="1" applyFill="1" applyBorder="1" applyAlignment="1">
      <alignment horizontal="center" vertical="center"/>
    </xf>
    <xf numFmtId="0" fontId="31" fillId="23" borderId="45" xfId="0" applyFont="1" applyFill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2" fontId="5" fillId="6" borderId="16" xfId="0" applyNumberFormat="1" applyFont="1" applyFill="1" applyBorder="1" applyAlignment="1">
      <alignment horizontal="center" vertical="center"/>
    </xf>
    <xf numFmtId="2" fontId="5" fillId="6" borderId="12" xfId="0" applyNumberFormat="1" applyFont="1" applyFill="1" applyBorder="1" applyAlignment="1">
      <alignment horizontal="center" vertical="center"/>
    </xf>
    <xf numFmtId="2" fontId="5" fillId="6" borderId="17" xfId="0" applyNumberFormat="1" applyFont="1" applyFill="1" applyBorder="1" applyAlignment="1">
      <alignment horizontal="center" vertical="center"/>
    </xf>
    <xf numFmtId="2" fontId="5" fillId="6" borderId="18" xfId="0" applyNumberFormat="1" applyFont="1" applyFill="1" applyBorder="1" applyAlignment="1">
      <alignment horizontal="center" vertical="center"/>
    </xf>
    <xf numFmtId="2" fontId="5" fillId="6" borderId="19" xfId="0" applyNumberFormat="1" applyFont="1" applyFill="1" applyBorder="1" applyAlignment="1">
      <alignment horizontal="center" vertical="center"/>
    </xf>
    <xf numFmtId="2" fontId="5" fillId="6" borderId="20" xfId="0" applyNumberFormat="1" applyFont="1" applyFill="1" applyBorder="1" applyAlignment="1">
      <alignment horizontal="center" vertical="center"/>
    </xf>
    <xf numFmtId="0" fontId="1" fillId="25" borderId="5" xfId="0" applyFont="1" applyFill="1" applyBorder="1" applyAlignment="1">
      <alignment horizontal="center" vertical="center"/>
    </xf>
    <xf numFmtId="0" fontId="1" fillId="25" borderId="0" xfId="0" applyFont="1" applyFill="1" applyBorder="1" applyAlignment="1">
      <alignment horizontal="center" vertical="center"/>
    </xf>
    <xf numFmtId="0" fontId="1" fillId="2" borderId="40" xfId="0" applyFont="1" applyFill="1" applyBorder="1" applyAlignment="1">
      <alignment horizontal="center" vertical="center"/>
    </xf>
    <xf numFmtId="0" fontId="1" fillId="2" borderId="38" xfId="0" applyFont="1" applyFill="1" applyBorder="1" applyAlignment="1">
      <alignment horizontal="center" vertical="center"/>
    </xf>
    <xf numFmtId="0" fontId="1" fillId="2" borderId="39" xfId="0" applyFont="1" applyFill="1" applyBorder="1" applyAlignment="1">
      <alignment horizontal="center" vertical="center"/>
    </xf>
    <xf numFmtId="0" fontId="17" fillId="2" borderId="46" xfId="0" applyFont="1" applyFill="1" applyBorder="1" applyAlignment="1">
      <alignment horizontal="left" vertical="center"/>
    </xf>
    <xf numFmtId="0" fontId="17" fillId="2" borderId="47" xfId="0" applyFont="1" applyFill="1" applyBorder="1" applyAlignment="1">
      <alignment horizontal="left" vertical="center"/>
    </xf>
    <xf numFmtId="0" fontId="16" fillId="3" borderId="50" xfId="0" applyFont="1" applyFill="1" applyBorder="1" applyAlignment="1">
      <alignment horizontal="left" vertical="center"/>
    </xf>
    <xf numFmtId="0" fontId="16" fillId="3" borderId="51" xfId="0" applyFont="1" applyFill="1" applyBorder="1" applyAlignment="1">
      <alignment horizontal="left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165" fontId="3" fillId="2" borderId="6" xfId="0" applyNumberFormat="1" applyFont="1" applyFill="1" applyBorder="1" applyAlignment="1">
      <alignment horizontal="center" vertical="center"/>
    </xf>
    <xf numFmtId="0" fontId="1" fillId="4" borderId="40" xfId="0" applyFont="1" applyFill="1" applyBorder="1" applyAlignment="1">
      <alignment horizontal="center" vertical="center"/>
    </xf>
    <xf numFmtId="0" fontId="1" fillId="4" borderId="38" xfId="0" applyFont="1" applyFill="1" applyBorder="1" applyAlignment="1">
      <alignment horizontal="center" vertical="center"/>
    </xf>
    <xf numFmtId="0" fontId="1" fillId="4" borderId="39" xfId="0" applyFont="1" applyFill="1" applyBorder="1" applyAlignment="1">
      <alignment horizontal="center" vertical="center"/>
    </xf>
    <xf numFmtId="165" fontId="15" fillId="14" borderId="2" xfId="1" applyFont="1" applyFill="1" applyBorder="1" applyAlignment="1">
      <alignment horizontal="center" vertical="center" wrapText="1"/>
    </xf>
    <xf numFmtId="165" fontId="15" fillId="14" borderId="7" xfId="1" applyFont="1" applyFill="1" applyBorder="1" applyAlignment="1">
      <alignment horizontal="center" vertical="center" wrapText="1"/>
    </xf>
    <xf numFmtId="0" fontId="9" fillId="10" borderId="2" xfId="0" applyFont="1" applyFill="1" applyBorder="1" applyAlignment="1" applyProtection="1">
      <alignment horizontal="center" vertical="center" wrapText="1"/>
    </xf>
    <xf numFmtId="0" fontId="9" fillId="10" borderId="7" xfId="0" applyFont="1" applyFill="1" applyBorder="1" applyAlignment="1" applyProtection="1">
      <alignment horizontal="center" vertical="center" wrapText="1"/>
    </xf>
    <xf numFmtId="0" fontId="9" fillId="10" borderId="42" xfId="0" applyFont="1" applyFill="1" applyBorder="1" applyAlignment="1" applyProtection="1">
      <alignment horizontal="center" vertical="center" wrapText="1"/>
    </xf>
    <xf numFmtId="0" fontId="9" fillId="10" borderId="45" xfId="0" applyFont="1" applyFill="1" applyBorder="1" applyAlignment="1" applyProtection="1">
      <alignment horizontal="center" vertical="center" wrapText="1"/>
    </xf>
    <xf numFmtId="0" fontId="9" fillId="10" borderId="3" xfId="0" applyFont="1" applyFill="1" applyBorder="1" applyAlignment="1" applyProtection="1">
      <alignment horizontal="center" vertical="center" wrapText="1"/>
    </xf>
    <xf numFmtId="0" fontId="9" fillId="10" borderId="8" xfId="0" applyFont="1" applyFill="1" applyBorder="1" applyAlignment="1" applyProtection="1">
      <alignment horizontal="center" vertical="center" wrapText="1"/>
    </xf>
    <xf numFmtId="0" fontId="13" fillId="26" borderId="44" xfId="0" applyFont="1" applyFill="1" applyBorder="1" applyAlignment="1" applyProtection="1">
      <alignment horizontal="center" vertical="center" wrapText="1"/>
    </xf>
    <xf numFmtId="0" fontId="13" fillId="26" borderId="10" xfId="0" applyFont="1" applyFill="1" applyBorder="1" applyAlignment="1" applyProtection="1">
      <alignment horizontal="center" vertical="center" wrapText="1"/>
    </xf>
    <xf numFmtId="0" fontId="13" fillId="26" borderId="11" xfId="0" applyFont="1" applyFill="1" applyBorder="1" applyAlignment="1" applyProtection="1">
      <alignment horizontal="center" vertical="center" wrapText="1"/>
    </xf>
    <xf numFmtId="0" fontId="13" fillId="5" borderId="44" xfId="0" applyFont="1" applyFill="1" applyBorder="1" applyAlignment="1">
      <alignment horizontal="center" vertical="center" wrapText="1"/>
    </xf>
    <xf numFmtId="0" fontId="13" fillId="5" borderId="10" xfId="0" applyFont="1" applyFill="1" applyBorder="1" applyAlignment="1">
      <alignment horizontal="center" vertical="center" wrapText="1"/>
    </xf>
    <xf numFmtId="0" fontId="13" fillId="5" borderId="11" xfId="0" applyFont="1" applyFill="1" applyBorder="1" applyAlignment="1">
      <alignment horizontal="center" vertical="center" wrapText="1"/>
    </xf>
    <xf numFmtId="0" fontId="11" fillId="24" borderId="42" xfId="0" applyFont="1" applyFill="1" applyBorder="1" applyAlignment="1">
      <alignment horizontal="center" vertical="center"/>
    </xf>
    <xf numFmtId="0" fontId="11" fillId="24" borderId="45" xfId="0" applyFont="1" applyFill="1" applyBorder="1" applyAlignment="1">
      <alignment horizontal="center" vertical="center"/>
    </xf>
    <xf numFmtId="0" fontId="11" fillId="24" borderId="42" xfId="0" applyFont="1" applyFill="1" applyBorder="1" applyAlignment="1">
      <alignment horizontal="center" vertical="center" wrapText="1"/>
    </xf>
    <xf numFmtId="0" fontId="11" fillId="24" borderId="45" xfId="0" applyFont="1" applyFill="1" applyBorder="1" applyAlignment="1">
      <alignment horizontal="center" vertical="center" wrapText="1"/>
    </xf>
    <xf numFmtId="14" fontId="11" fillId="24" borderId="42" xfId="0" applyNumberFormat="1" applyFont="1" applyFill="1" applyBorder="1" applyAlignment="1">
      <alignment horizontal="center" vertical="center"/>
    </xf>
    <xf numFmtId="14" fontId="11" fillId="24" borderId="45" xfId="0" applyNumberFormat="1" applyFont="1" applyFill="1" applyBorder="1" applyAlignment="1">
      <alignment horizontal="center" vertical="center"/>
    </xf>
    <xf numFmtId="0" fontId="19" fillId="38" borderId="67" xfId="0" applyNumberFormat="1" applyFont="1" applyFill="1" applyBorder="1" applyAlignment="1">
      <alignment horizontal="center" vertical="center" wrapText="1" shrinkToFit="1"/>
    </xf>
    <xf numFmtId="0" fontId="19" fillId="38" borderId="62" xfId="0" applyNumberFormat="1" applyFont="1" applyFill="1" applyBorder="1" applyAlignment="1">
      <alignment horizontal="center" vertical="center" wrapText="1" shrinkToFit="1"/>
    </xf>
    <xf numFmtId="0" fontId="19" fillId="31" borderId="61" xfId="0" applyNumberFormat="1" applyFont="1" applyFill="1" applyBorder="1" applyAlignment="1">
      <alignment horizontal="center" vertical="center" wrapText="1" shrinkToFit="1"/>
    </xf>
    <xf numFmtId="0" fontId="19" fillId="31" borderId="65" xfId="0" applyNumberFormat="1" applyFont="1" applyFill="1" applyBorder="1" applyAlignment="1">
      <alignment horizontal="center" vertical="center" wrapText="1" shrinkToFit="1"/>
    </xf>
    <xf numFmtId="0" fontId="19" fillId="33" borderId="61" xfId="0" applyNumberFormat="1" applyFont="1" applyFill="1" applyBorder="1" applyAlignment="1">
      <alignment horizontal="center" vertical="center" wrapText="1" shrinkToFit="1"/>
    </xf>
    <xf numFmtId="0" fontId="19" fillId="33" borderId="62" xfId="0" applyNumberFormat="1" applyFont="1" applyFill="1" applyBorder="1" applyAlignment="1">
      <alignment horizontal="center" vertical="center" wrapText="1" shrinkToFit="1"/>
    </xf>
    <xf numFmtId="0" fontId="20" fillId="40" borderId="57" xfId="0" applyFont="1" applyFill="1" applyBorder="1" applyAlignment="1">
      <alignment horizontal="center" vertical="center" wrapText="1"/>
    </xf>
    <xf numFmtId="0" fontId="20" fillId="35" borderId="57" xfId="0" applyFont="1" applyFill="1" applyBorder="1" applyAlignment="1">
      <alignment horizontal="center" vertical="center" wrapText="1"/>
    </xf>
    <xf numFmtId="0" fontId="20" fillId="42" borderId="57" xfId="0" applyFont="1" applyFill="1" applyBorder="1" applyAlignment="1">
      <alignment horizontal="center" vertical="center" wrapText="1"/>
    </xf>
  </cellXfs>
  <cellStyles count="5">
    <cellStyle name="Milliers" xfId="1" builtinId="3"/>
    <cellStyle name="Milliers 3" xfId="4" xr:uid="{C9D7496D-57ED-4EBC-AAC7-B3AEA566A9A8}"/>
    <cellStyle name="Normal" xfId="0" builtinId="0"/>
    <cellStyle name="Normal 2" xfId="2" xr:uid="{00000000-0005-0000-0000-000002000000}"/>
    <cellStyle name="Pourcentage" xfId="3" builtinId="5"/>
  </cellStyles>
  <dxfs count="143">
    <dxf>
      <font>
        <strike val="0"/>
        <outline val="0"/>
        <shadow val="0"/>
        <u val="none"/>
        <vertAlign val="baseline"/>
        <color auto="1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numFmt numFmtId="14" formatCode="0.00%"/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family val="2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Nirmala U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numFmt numFmtId="14" formatCode="0.00%"/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family val="2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Nirmala U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numFmt numFmtId="14" formatCode="0.00%"/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family val="2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Nirmala U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9999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numFmt numFmtId="14" formatCode="0.00%"/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family val="2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Nirmala U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numFmt numFmtId="14" formatCode="0.00%"/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family val="2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Nirmala U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numFmt numFmtId="14" formatCode="0.00%"/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family val="2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Nirmala U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9999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numFmt numFmtId="14" formatCode="0.00%"/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family val="2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Nirmala U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numFmt numFmtId="14" formatCode="0.00%"/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family val="2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Nirmala U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numFmt numFmtId="14" formatCode="0.00%"/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family val="2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Nirmala U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Nirmala U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9999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9999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7C8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7C8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7C8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9999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9999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7C8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7C8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7C80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9999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7C8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7C8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7C80"/>
        </patternFill>
      </fill>
    </dxf>
    <dxf>
      <fill>
        <patternFill>
          <bgColor theme="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7C8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9999"/>
        </patternFill>
      </fill>
    </dxf>
  </dxfs>
  <tableStyles count="0" defaultTableStyle="TableStyleMedium2" defaultPivotStyle="PivotStyleLight16"/>
  <colors>
    <mruColors>
      <color rgb="FFFF7C80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1112520</xdr:colOff>
      <xdr:row>57</xdr:row>
      <xdr:rowOff>129540</xdr:rowOff>
    </xdr:from>
    <xdr:to>
      <xdr:col>3</xdr:col>
      <xdr:colOff>1920240</xdr:colOff>
      <xdr:row>62</xdr:row>
      <xdr:rowOff>7620</xdr:rowOff>
    </xdr:to>
    <xdr:pic macro="[0]!lancer_3_macro">
      <xdr:nvPicPr>
        <xdr:cNvPr id="5" name="Graphique 4" descr="Jouer">
          <a:extLst>
            <a:ext uri="{FF2B5EF4-FFF2-40B4-BE49-F238E27FC236}">
              <a16:creationId xmlns:a16="http://schemas.microsoft.com/office/drawing/2014/main" id="{748D19FE-43AF-4084-901D-E2EA8AE8FD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3299460" y="11643360"/>
          <a:ext cx="807720" cy="80772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1868130</xdr:colOff>
      <xdr:row>57</xdr:row>
      <xdr:rowOff>98288</xdr:rowOff>
    </xdr:from>
    <xdr:to>
      <xdr:col>4</xdr:col>
      <xdr:colOff>217785</xdr:colOff>
      <xdr:row>59</xdr:row>
      <xdr:rowOff>144008</xdr:rowOff>
    </xdr:to>
    <xdr:pic macro="[0]!lancer_3_macro">
      <xdr:nvPicPr>
        <xdr:cNvPr id="4" name="Graphique 3" descr="Jouer">
          <a:extLst>
            <a:ext uri="{FF2B5EF4-FFF2-40B4-BE49-F238E27FC236}">
              <a16:creationId xmlns:a16="http://schemas.microsoft.com/office/drawing/2014/main" id="{0C3A96EC-B9EC-49EE-8C52-F502524D77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4055807" y="11323449"/>
          <a:ext cx="807720" cy="80772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1318260</xdr:colOff>
      <xdr:row>57</xdr:row>
      <xdr:rowOff>53340</xdr:rowOff>
    </xdr:from>
    <xdr:to>
      <xdr:col>3</xdr:col>
      <xdr:colOff>2125980</xdr:colOff>
      <xdr:row>59</xdr:row>
      <xdr:rowOff>99060</xdr:rowOff>
    </xdr:to>
    <xdr:pic macro="[0]!lancer_3_macro">
      <xdr:nvPicPr>
        <xdr:cNvPr id="5" name="Graphique 4" descr="Jouer">
          <a:extLst>
            <a:ext uri="{FF2B5EF4-FFF2-40B4-BE49-F238E27FC236}">
              <a16:creationId xmlns:a16="http://schemas.microsoft.com/office/drawing/2014/main" id="{CF6BC78F-640B-49AC-B715-EA1E861958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3505200" y="11391900"/>
          <a:ext cx="807720" cy="80772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Espace%20QUALITE\NICKEL\Jonathan%20RENARD\QUALI%20FLASH\BDT%20%20QUALIFLASH%20%20sauvegard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nard.6\Desktop\Top%2050%20Mono%20Duo%20Final%20%20Avril%20backup%20(tableau%20de%20bord).xlsb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ons"/>
      <sheetName val="Monitoring"/>
      <sheetName val="QualiFlah ok"/>
      <sheetName val="Employees List "/>
      <sheetName val="Ecoutes "/>
      <sheetName val="Setup"/>
    </sheetNames>
    <sheetDataSet>
      <sheetData sheetId="0" refreshError="1"/>
      <sheetData sheetId="1"/>
      <sheetData sheetId="2" refreshError="1"/>
      <sheetData sheetId="3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"/>
      <sheetName val="TABLEAU DE BORD"/>
      <sheetName val="Top 50 Mono"/>
      <sheetName val="Feuil1"/>
      <sheetName val="Top 50 DUO"/>
      <sheetName val="Paramétrage"/>
      <sheetName val="Data Brut"/>
      <sheetName val="CALCULS"/>
      <sheetName val="TOP 100"/>
      <sheetName val="Top 50 Mono Duo Final  Avril ba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6CD62A-776A-42CB-BA0D-851C7426F390}" name="Tableau2" displayName="Tableau2" ref="F59:K63" totalsRowShown="0" headerRowDxfId="85" dataDxfId="84">
  <tableColumns count="6">
    <tableColumn id="1" xr3:uid="{F9C86D5C-8E37-4328-8872-7EC64ADCEAD9}" name="RESULTAT" dataDxfId="83"/>
    <tableColumn id="2" xr3:uid="{38100380-8BA2-49B9-B132-643A456062A6}" name="nombre" dataDxfId="82"/>
    <tableColumn id="3" xr3:uid="{27E70A6E-E074-4D51-8D02-692F6A5A3250}" name="MOYENNE" dataDxfId="81" dataCellStyle="Pourcentage">
      <calculatedColumnFormula>moyenne</calculatedColumnFormula>
    </tableColumn>
    <tableColumn id="4" xr3:uid="{BC2C4D25-7538-4468-89C9-F51113F1BAB8}" name="legumes" dataDxfId="80"/>
    <tableColumn id="5" xr3:uid="{373EAE78-8626-4B86-B309-F6AF4BAF19F3}" name="boissons" dataDxfId="79"/>
    <tableColumn id="6" xr3:uid="{188DF960-7085-4BE4-BFD7-FF38B2AC1ED0}" name="vetement" dataDxfId="7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73051A6-22B2-4C92-9F37-47FC504ADF69}" name="Tableau24" displayName="Tableau24" ref="F65:K69" totalsRowShown="0" headerRowDxfId="77" dataDxfId="76">
  <tableColumns count="6">
    <tableColumn id="1" xr3:uid="{C4CAB0C2-4D94-48A8-B062-2683177F5C14}" name="RESULTAT" dataDxfId="75"/>
    <tableColumn id="2" xr3:uid="{ED857691-AA75-459B-99C6-B66842F2B5BC}" name="nombre" dataDxfId="74"/>
    <tableColumn id="3" xr3:uid="{49847382-2E7C-4382-8CF9-6A9C26BCE60D}" name="MOYENNE" dataDxfId="73" dataCellStyle="Pourcentage"/>
    <tableColumn id="4" xr3:uid="{E5D285BB-31D5-4573-A637-EF3C8E3BB7D0}" name="legumes" dataDxfId="72"/>
    <tableColumn id="5" xr3:uid="{CFAEC4A8-54A3-4BC4-82F7-84351A639A99}" name="boissons" dataDxfId="71"/>
    <tableColumn id="6" xr3:uid="{E2077D67-3181-4170-9D99-7CA3EEB0FA56}" name="vetement" dataDxfId="70"/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9A9EA34-8583-462F-AC8A-21BF72D9E5C4}" name="Tableau25" displayName="Tableau25" ref="F72:K76" totalsRowShown="0" headerRowDxfId="69" dataDxfId="68">
  <tableColumns count="6">
    <tableColumn id="1" xr3:uid="{2D33D2EF-F5B6-4AD0-A4B3-3D3D3751501C}" name="RESULTAT" dataDxfId="67"/>
    <tableColumn id="2" xr3:uid="{E955C608-B318-49F0-B3AF-2A3E77192C8C}" name="nombre" dataDxfId="66"/>
    <tableColumn id="3" xr3:uid="{BF5398C8-4D6E-4EA5-B4FF-45E5284E1A99}" name="MOYENNE" dataDxfId="65" dataCellStyle="Pourcentage"/>
    <tableColumn id="4" xr3:uid="{57A6BBE9-5B08-4218-94D0-A690AF9718FD}" name="legumes" dataDxfId="64"/>
    <tableColumn id="5" xr3:uid="{69677C98-D5BA-49B1-80C0-AABDCE6026B5}" name="boissons" dataDxfId="63"/>
    <tableColumn id="6" xr3:uid="{1D2405F6-ED48-449B-BCDE-6CB837E7548C}" name="vetement" dataDxfId="62"/>
  </tableColumns>
  <tableStyleInfo name="TableStyleLight1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8C79512-112F-4CD8-877E-B90C48CF9151}" name="Tableau252" displayName="Tableau252" ref="F79:K83" totalsRowShown="0" headerRowDxfId="61" dataDxfId="60">
  <tableColumns count="6">
    <tableColumn id="1" xr3:uid="{A34A2AA1-8DC9-44B4-8854-FDFDA38B8715}" name="RESULTAT" dataDxfId="59"/>
    <tableColumn id="2" xr3:uid="{2A3F04BC-5AE2-43E3-92EC-72BB905E9DE1}" name="nombre" dataDxfId="58"/>
    <tableColumn id="3" xr3:uid="{52ADFDFD-9F70-438C-BD5B-F21B6AFF94EC}" name="MOYENNE" dataDxfId="57" dataCellStyle="Pourcentage"/>
    <tableColumn id="4" xr3:uid="{312EAD21-94C3-46DA-8E00-477414B43704}" name="Prise en charge et accompagnement" dataDxfId="56"/>
    <tableColumn id="5" xr3:uid="{6FC0A4B2-DBF9-479C-AEB9-D8A21BEA00D8}" name="Pertinence de la réponse" dataDxfId="55"/>
    <tableColumn id="6" xr3:uid="{D38AB249-9ECE-4D13-96CF-46375085D062}" name="Expérience Client" dataDxfId="54"/>
  </tableColumns>
  <tableStyleInfo name="TableStyleLight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0EE13D6-DB71-45A0-8E6F-D56601BB6DF2}" name="Tableau246" displayName="Tableau246" ref="G65:L69" totalsRowShown="0" headerRowDxfId="50" dataDxfId="49">
  <tableColumns count="6">
    <tableColumn id="1" xr3:uid="{B93E9A15-48FB-4F59-A1C6-5C7201D3DD8C}" name="RESULTAT" dataDxfId="48"/>
    <tableColumn id="2" xr3:uid="{37F9B5C1-26E2-4669-B355-FFBB1662BBF4}" name="nombre" dataDxfId="47"/>
    <tableColumn id="3" xr3:uid="{07B14DA4-F509-404A-BD15-BC4B6EE210A4}" name="MOYENNE" dataDxfId="46" dataCellStyle="Pourcentage"/>
    <tableColumn id="4" xr3:uid="{5015B3E2-B809-4E9B-ABF5-9B0F67C71F5A}" name="legumes" dataDxfId="45"/>
    <tableColumn id="5" xr3:uid="{20009FEC-B7D1-44DC-9DD9-E768C8751260}" name="boissons" dataDxfId="44"/>
    <tableColumn id="6" xr3:uid="{980B98EB-9F6E-4EA9-AA0D-C368045DD258}" name="vetement" dataDxfId="43"/>
  </tableColumns>
  <tableStyleInfo name="TableStyleLight1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93DD019-03E0-43FC-BA55-A32E9CEF42D5}" name="Tableau257" displayName="Tableau257" ref="G72:L76" totalsRowShown="0" headerRowDxfId="42" dataDxfId="41">
  <tableColumns count="6">
    <tableColumn id="1" xr3:uid="{BD8B2495-98F4-465D-8383-5A2D21398922}" name="RESULTAT" dataDxfId="40"/>
    <tableColumn id="2" xr3:uid="{07E8F592-41BD-46FE-A959-F985EBAFA3BA}" name="nombre" dataDxfId="39"/>
    <tableColumn id="3" xr3:uid="{C002D499-7922-4AAD-8F33-4DCCB2B7E3CA}" name="MOYENNE" dataDxfId="38" dataCellStyle="Pourcentage"/>
    <tableColumn id="4" xr3:uid="{C9FF50D3-0E21-4D9C-A99B-408A79A022A5}" name="legumes" dataDxfId="37"/>
    <tableColumn id="5" xr3:uid="{9680AA6A-5421-4F41-8A75-BF950B757144}" name="boissons" dataDxfId="36"/>
    <tableColumn id="6" xr3:uid="{E0D20918-9964-493B-8C69-C7F3E362276E}" name="vetement" dataDxfId="35"/>
  </tableColumns>
  <tableStyleInfo name="TableStyleLight1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F804B3A2-220C-49EE-B1B2-05BA16BCB9FA}" name="Tableau2528" displayName="Tableau2528" ref="G79:L83" totalsRowShown="0" headerRowDxfId="34" dataDxfId="33">
  <tableColumns count="6">
    <tableColumn id="1" xr3:uid="{8317119C-BCB5-48D4-85C4-ACD7C639AF60}" name="RESULTAT" dataDxfId="32"/>
    <tableColumn id="2" xr3:uid="{ABD86FC5-DC5A-4C01-BD8A-B33D2411932C}" name="nombre" dataDxfId="31"/>
    <tableColumn id="3" xr3:uid="{2C5F5BB3-B5BA-4A97-8229-5A8429F103D0}" name="MOYENNE" dataDxfId="30" dataCellStyle="Pourcentage"/>
    <tableColumn id="4" xr3:uid="{FE7ED3B0-1674-436A-823E-3745FCBBC44F}" name="Prise en charge et accompagnement" dataDxfId="29"/>
    <tableColumn id="5" xr3:uid="{9B70658E-0CB1-4C2C-B1DB-1F5B93AE5EFC}" name="Pertinence de la réponse" dataDxfId="28"/>
    <tableColumn id="6" xr3:uid="{519FDC7C-819D-4E03-910F-A44D36E8129F}" name="Expérience Client" dataDxfId="27"/>
  </tableColumns>
  <tableStyleInfo name="TableStyleLight1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F6060B7-F20F-472E-8D80-3011E7C1D6B5}" name="Tableau249" displayName="Tableau249" ref="G65:L69" totalsRowShown="0" headerRowDxfId="23" dataDxfId="22">
  <tableColumns count="6">
    <tableColumn id="1" xr3:uid="{D668E9CA-80B2-4A8C-8302-C1DC07C1A370}" name="RESULTAT" dataDxfId="21"/>
    <tableColumn id="2" xr3:uid="{A81488B0-7744-4005-9409-88FC7B293C5C}" name="nombre" dataDxfId="20"/>
    <tableColumn id="3" xr3:uid="{F5F5FABB-8B5C-4C72-993E-A348C484122C}" name="MOYENNE" dataDxfId="19" dataCellStyle="Pourcentage"/>
    <tableColumn id="4" xr3:uid="{4475B487-3B18-4272-8C34-9A66344C23D0}" name="legumes" dataDxfId="18"/>
    <tableColumn id="5" xr3:uid="{46AF5AD3-7E72-41CF-A8F1-FED97143F0B7}" name="boissons" dataDxfId="17"/>
    <tableColumn id="6" xr3:uid="{217C0D7D-CFBC-4854-936B-B3DCC80E973C}" name="vetement" dataDxfId="16"/>
  </tableColumns>
  <tableStyleInfo name="TableStyleLight1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7400CA58-2DB3-49A4-8D9B-B30FE12B590D}" name="Tableau2510" displayName="Tableau2510" ref="G72:L76" totalsRowShown="0" headerRowDxfId="15" dataDxfId="14">
  <tableColumns count="6">
    <tableColumn id="1" xr3:uid="{9AEF7A67-4EE5-467F-814A-32F75966700C}" name="RESULTAT" dataDxfId="13"/>
    <tableColumn id="2" xr3:uid="{424F67F6-1254-4791-9B59-FBE810AD71B5}" name="nombre" dataDxfId="12"/>
    <tableColumn id="3" xr3:uid="{D6632011-4332-4CE5-9ABA-781B181EF573}" name="MOYENNE" dataDxfId="11" dataCellStyle="Pourcentage"/>
    <tableColumn id="4" xr3:uid="{5DE262CB-B967-49BE-84D3-28B9C83F5C47}" name="legumes" dataDxfId="10"/>
    <tableColumn id="5" xr3:uid="{E000A342-B6D2-4D82-821F-0759B8D0FDDF}" name="boissons" dataDxfId="9"/>
    <tableColumn id="6" xr3:uid="{7A5EF836-42B6-4261-AB0F-0196A61D4AA3}" name="vetement" dataDxfId="8"/>
  </tableColumns>
  <tableStyleInfo name="TableStyleLight1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E0A81EAD-7422-4909-B92F-8D5CB27CB00A}" name="Tableau25211" displayName="Tableau25211" ref="G79:L83" totalsRowShown="0" headerRowDxfId="7" dataDxfId="6">
  <tableColumns count="6">
    <tableColumn id="1" xr3:uid="{2EDE63D3-44A1-49DF-BE6B-93EE561FA0B1}" name="RESULTAT" dataDxfId="5"/>
    <tableColumn id="2" xr3:uid="{FB3C64E5-0973-4D5C-85F9-DD351844E23C}" name="nombre" dataDxfId="4"/>
    <tableColumn id="3" xr3:uid="{2763B1B6-41FA-464C-AC1C-804CB3BDE1D1}" name="MOYENNE" dataDxfId="3" dataCellStyle="Pourcentage"/>
    <tableColumn id="4" xr3:uid="{77D75E62-0208-4EA9-BC2B-F5750AFCE9D3}" name="Prise en charge et accompagnement" dataDxfId="2"/>
    <tableColumn id="5" xr3:uid="{4F292A60-7F0E-4F1E-A37D-2A541B38CF47}" name="Pertinence de la réponse" dataDxfId="1"/>
    <tableColumn id="6" xr3:uid="{017C6D9C-8A63-48D5-B8F2-27D1084D69DB}" name="Expérience Client" dataDxfId="0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8.bin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4" Type="http://schemas.openxmlformats.org/officeDocument/2006/relationships/printerSettings" Target="../printerSettings/printerSettings9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2.bin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3.bin"/><Relationship Id="rId5" Type="http://schemas.openxmlformats.org/officeDocument/2006/relationships/table" Target="../tables/table10.xml"/><Relationship Id="rId4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theme="4"/>
  </sheetPr>
  <dimension ref="A1:AM81"/>
  <sheetViews>
    <sheetView topLeftCell="A4" zoomScale="85" zoomScaleNormal="85" workbookViewId="0">
      <selection activeCell="D33" sqref="D33"/>
    </sheetView>
  </sheetViews>
  <sheetFormatPr baseColWidth="10" defaultRowHeight="14.4"/>
  <cols>
    <col min="1" max="1" width="3.6640625" customWidth="1"/>
    <col min="2" max="2" width="5.6640625" customWidth="1"/>
    <col min="3" max="4" width="7.6640625" customWidth="1"/>
    <col min="5" max="5" width="3.6640625" style="244" customWidth="1"/>
    <col min="6" max="6" width="11.6640625" style="9" customWidth="1"/>
    <col min="7" max="7" width="10.6640625" style="9" customWidth="1"/>
    <col min="8" max="8" width="40.6640625" style="2" customWidth="1"/>
    <col min="9" max="9" width="13.6640625" style="162" customWidth="1"/>
    <col min="10" max="10" width="12" style="9" customWidth="1"/>
    <col min="11" max="11" width="25.6640625" style="9" customWidth="1"/>
    <col min="12" max="12" width="10.6640625" style="14" customWidth="1"/>
    <col min="13" max="22" width="14.6640625" style="2" customWidth="1"/>
    <col min="23" max="28" width="11.5546875" style="2"/>
  </cols>
  <sheetData>
    <row r="1" spans="1:39" s="22" customFormat="1" hidden="1">
      <c r="A1" s="15"/>
      <c r="B1" s="16"/>
      <c r="C1" s="16"/>
      <c r="D1" s="16"/>
      <c r="E1" s="239"/>
      <c r="F1" s="17"/>
      <c r="G1" s="17"/>
      <c r="H1" s="18" t="s">
        <v>31</v>
      </c>
      <c r="I1" s="163" t="s">
        <v>26</v>
      </c>
      <c r="J1" s="163" t="s">
        <v>27</v>
      </c>
      <c r="K1" s="163" t="s">
        <v>28</v>
      </c>
      <c r="L1" s="20" t="s">
        <v>29</v>
      </c>
      <c r="M1" s="19" t="s">
        <v>20</v>
      </c>
      <c r="N1" s="19" t="s">
        <v>11</v>
      </c>
      <c r="O1" s="19" t="s">
        <v>12</v>
      </c>
      <c r="P1" s="19" t="s">
        <v>13</v>
      </c>
      <c r="Q1" s="19" t="s">
        <v>14</v>
      </c>
      <c r="R1" s="19" t="s">
        <v>30</v>
      </c>
      <c r="S1" s="19" t="s">
        <v>16</v>
      </c>
      <c r="T1" s="19" t="s">
        <v>17</v>
      </c>
      <c r="U1" s="19" t="s">
        <v>18</v>
      </c>
      <c r="V1" s="19" t="s">
        <v>19</v>
      </c>
      <c r="W1" s="21"/>
      <c r="X1" s="21"/>
      <c r="Y1" s="21"/>
      <c r="Z1" s="21"/>
      <c r="AA1" s="21"/>
      <c r="AB1" s="21"/>
      <c r="AC1" s="16"/>
      <c r="AD1" s="16"/>
      <c r="AE1" s="16"/>
      <c r="AF1" s="16"/>
      <c r="AG1" s="16"/>
      <c r="AH1" s="16"/>
      <c r="AI1" s="16"/>
      <c r="AJ1" s="16"/>
      <c r="AK1" s="16"/>
      <c r="AL1" s="16"/>
      <c r="AM1" s="16"/>
    </row>
    <row r="2" spans="1:39" s="26" customFormat="1" hidden="1">
      <c r="A2" s="23"/>
      <c r="B2" s="24"/>
      <c r="C2" s="24"/>
      <c r="D2" s="24"/>
      <c r="E2" s="240"/>
      <c r="F2" s="25"/>
      <c r="G2" s="25"/>
      <c r="H2" s="26">
        <v>1</v>
      </c>
      <c r="I2" s="164">
        <v>4</v>
      </c>
      <c r="J2" s="164">
        <v>7</v>
      </c>
      <c r="K2" s="164">
        <v>12</v>
      </c>
      <c r="L2" s="27">
        <v>18</v>
      </c>
      <c r="M2" s="26">
        <v>26</v>
      </c>
      <c r="N2" s="26">
        <v>30</v>
      </c>
      <c r="O2" s="26">
        <v>34</v>
      </c>
      <c r="P2" s="26">
        <v>38</v>
      </c>
      <c r="Q2" s="26">
        <v>44</v>
      </c>
      <c r="R2" s="26">
        <v>47</v>
      </c>
      <c r="S2" s="26">
        <v>53</v>
      </c>
      <c r="T2" s="26">
        <v>58</v>
      </c>
      <c r="U2" s="26">
        <v>62</v>
      </c>
      <c r="V2" s="26">
        <v>65</v>
      </c>
      <c r="W2" s="28"/>
      <c r="X2" s="28"/>
      <c r="Y2" s="28"/>
      <c r="Z2" s="28"/>
      <c r="AA2" s="28"/>
      <c r="AB2" s="28"/>
      <c r="AC2" s="24"/>
      <c r="AD2" s="24"/>
      <c r="AE2" s="24"/>
      <c r="AF2" s="24"/>
      <c r="AG2" s="24"/>
      <c r="AH2" s="24"/>
      <c r="AI2" s="24"/>
      <c r="AJ2" s="24"/>
      <c r="AK2" s="24"/>
      <c r="AL2" s="24"/>
      <c r="AM2" s="24"/>
    </row>
    <row r="3" spans="1:39" s="34" customFormat="1" ht="15" hidden="1" thickBot="1">
      <c r="A3" s="29"/>
      <c r="B3" s="30"/>
      <c r="C3" s="30"/>
      <c r="D3" s="30"/>
      <c r="E3" s="241"/>
      <c r="F3" s="31"/>
      <c r="G3" s="31"/>
      <c r="H3" s="32"/>
      <c r="I3" s="165"/>
      <c r="J3" s="31"/>
      <c r="K3" s="31"/>
      <c r="L3" s="33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0"/>
      <c r="AD3" s="30"/>
      <c r="AE3" s="30"/>
      <c r="AF3" s="30"/>
      <c r="AG3" s="30"/>
      <c r="AH3" s="30"/>
      <c r="AI3" s="30"/>
      <c r="AJ3" s="30"/>
      <c r="AK3" s="30"/>
      <c r="AL3" s="30"/>
      <c r="AM3" s="30"/>
    </row>
    <row r="4" spans="1:39" ht="15" thickBot="1">
      <c r="A4" s="3"/>
      <c r="B4" s="3"/>
      <c r="C4" s="3"/>
      <c r="D4" s="3"/>
      <c r="E4" s="242"/>
      <c r="F4" s="7"/>
      <c r="G4" s="7"/>
      <c r="H4" s="4"/>
      <c r="I4" s="161"/>
      <c r="J4" s="7"/>
      <c r="K4" s="7"/>
      <c r="L4" s="13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</row>
    <row r="5" spans="1:39" s="1" customFormat="1" ht="40.200000000000003" customHeight="1" thickBot="1">
      <c r="A5" s="5"/>
      <c r="B5" s="5"/>
      <c r="C5" s="5"/>
      <c r="D5" s="5"/>
      <c r="E5" s="243"/>
      <c r="F5" s="8"/>
      <c r="G5" s="420" t="s">
        <v>53</v>
      </c>
      <c r="H5" s="209" t="s">
        <v>6</v>
      </c>
      <c r="I5" s="210" t="s">
        <v>7</v>
      </c>
      <c r="J5" s="211" t="s">
        <v>8</v>
      </c>
      <c r="K5" s="212" t="s">
        <v>9</v>
      </c>
      <c r="L5" s="213" t="s">
        <v>37</v>
      </c>
      <c r="M5" s="213" t="s">
        <v>75</v>
      </c>
      <c r="N5" s="213" t="s">
        <v>66</v>
      </c>
      <c r="O5" s="213" t="s">
        <v>67</v>
      </c>
      <c r="P5" s="213" t="s">
        <v>68</v>
      </c>
      <c r="Q5" s="213" t="s">
        <v>69</v>
      </c>
      <c r="R5" s="213" t="s">
        <v>70</v>
      </c>
      <c r="S5" s="213" t="s">
        <v>71</v>
      </c>
      <c r="T5" s="213" t="s">
        <v>72</v>
      </c>
      <c r="U5" s="213" t="s">
        <v>73</v>
      </c>
      <c r="V5" s="213" t="s">
        <v>74</v>
      </c>
      <c r="W5"/>
      <c r="X5"/>
      <c r="Y5"/>
      <c r="Z5"/>
      <c r="AA5" s="6"/>
      <c r="AB5" s="6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</row>
    <row r="6" spans="1:39" ht="15" thickBot="1">
      <c r="A6" s="3"/>
      <c r="B6" s="714" t="s">
        <v>193</v>
      </c>
      <c r="C6" s="715"/>
      <c r="D6" s="716"/>
      <c r="E6" s="242"/>
      <c r="F6" s="75" t="s">
        <v>0</v>
      </c>
      <c r="G6" s="522" t="s">
        <v>185</v>
      </c>
      <c r="H6" s="180" t="s">
        <v>76</v>
      </c>
      <c r="I6" s="156">
        <v>43955</v>
      </c>
      <c r="J6" s="171">
        <v>9502776</v>
      </c>
      <c r="K6" s="166" t="s">
        <v>176</v>
      </c>
      <c r="L6" s="181">
        <v>67</v>
      </c>
      <c r="M6" s="182" t="s">
        <v>32</v>
      </c>
      <c r="N6" s="171" t="s">
        <v>25</v>
      </c>
      <c r="O6" s="171" t="s">
        <v>32</v>
      </c>
      <c r="P6" s="171" t="s">
        <v>32</v>
      </c>
      <c r="Q6" s="171" t="s">
        <v>32</v>
      </c>
      <c r="R6" s="171" t="s">
        <v>39</v>
      </c>
      <c r="S6" s="171" t="s">
        <v>32</v>
      </c>
      <c r="T6" s="171" t="s">
        <v>25</v>
      </c>
      <c r="U6" s="171" t="s">
        <v>39</v>
      </c>
      <c r="V6" s="183" t="s">
        <v>32</v>
      </c>
      <c r="W6" s="4"/>
      <c r="X6" s="4"/>
      <c r="Y6" s="4"/>
      <c r="Z6" s="4"/>
      <c r="AA6" s="4"/>
      <c r="AB6" s="4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</row>
    <row r="7" spans="1:39" ht="15" thickBot="1">
      <c r="A7" s="3"/>
      <c r="B7" s="216">
        <v>50</v>
      </c>
      <c r="C7" s="730" t="s">
        <v>1</v>
      </c>
      <c r="D7" s="731"/>
      <c r="E7" s="242"/>
      <c r="F7" s="76" t="s">
        <v>0</v>
      </c>
      <c r="G7" s="523" t="s">
        <v>186</v>
      </c>
      <c r="H7" s="184" t="s">
        <v>77</v>
      </c>
      <c r="I7" s="157">
        <v>43953</v>
      </c>
      <c r="J7" s="172">
        <v>9488507</v>
      </c>
      <c r="K7" s="167" t="s">
        <v>177</v>
      </c>
      <c r="L7" s="185">
        <v>85</v>
      </c>
      <c r="M7" s="186" t="s">
        <v>32</v>
      </c>
      <c r="N7" s="172" t="s">
        <v>32</v>
      </c>
      <c r="O7" s="172" t="s">
        <v>39</v>
      </c>
      <c r="P7" s="172" t="s">
        <v>32</v>
      </c>
      <c r="Q7" s="172" t="s">
        <v>32</v>
      </c>
      <c r="R7" s="172" t="s">
        <v>25</v>
      </c>
      <c r="S7" s="172" t="s">
        <v>25</v>
      </c>
      <c r="T7" s="172" t="s">
        <v>32</v>
      </c>
      <c r="U7" s="172" t="s">
        <v>32</v>
      </c>
      <c r="V7" s="187" t="s">
        <v>32</v>
      </c>
      <c r="W7" s="4"/>
      <c r="X7" s="4"/>
      <c r="Y7" s="4"/>
      <c r="Z7" s="4"/>
      <c r="AA7" s="4"/>
      <c r="AB7" s="4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</row>
    <row r="8" spans="1:39" ht="15" thickBot="1">
      <c r="A8" s="3"/>
      <c r="B8" s="217">
        <v>0</v>
      </c>
      <c r="C8" s="720" t="s">
        <v>2</v>
      </c>
      <c r="D8" s="721"/>
      <c r="E8" s="242"/>
      <c r="F8" s="76" t="s">
        <v>0</v>
      </c>
      <c r="G8" s="523" t="s">
        <v>187</v>
      </c>
      <c r="H8" s="184" t="s">
        <v>78</v>
      </c>
      <c r="I8" s="157">
        <v>43953</v>
      </c>
      <c r="J8" s="172">
        <v>9487479</v>
      </c>
      <c r="K8" s="167" t="s">
        <v>178</v>
      </c>
      <c r="L8" s="185">
        <v>85</v>
      </c>
      <c r="M8" s="186" t="s">
        <v>32</v>
      </c>
      <c r="N8" s="172" t="s">
        <v>32</v>
      </c>
      <c r="O8" s="172" t="s">
        <v>39</v>
      </c>
      <c r="P8" s="172" t="s">
        <v>32</v>
      </c>
      <c r="Q8" s="172" t="s">
        <v>32</v>
      </c>
      <c r="R8" s="172" t="s">
        <v>25</v>
      </c>
      <c r="S8" s="172" t="s">
        <v>25</v>
      </c>
      <c r="T8" s="172" t="s">
        <v>32</v>
      </c>
      <c r="U8" s="172" t="s">
        <v>32</v>
      </c>
      <c r="V8" s="187" t="s">
        <v>32</v>
      </c>
      <c r="W8" s="4"/>
      <c r="X8" s="4"/>
      <c r="Y8" s="4"/>
      <c r="Z8" s="4"/>
      <c r="AA8" s="4"/>
      <c r="AB8" s="4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</row>
    <row r="9" spans="1:39">
      <c r="A9" s="3"/>
      <c r="B9" s="722" t="s">
        <v>3</v>
      </c>
      <c r="C9" s="723"/>
      <c r="D9" s="726">
        <v>81.95</v>
      </c>
      <c r="E9" s="242"/>
      <c r="F9" s="76" t="s">
        <v>0</v>
      </c>
      <c r="G9" s="523" t="s">
        <v>188</v>
      </c>
      <c r="H9" s="184" t="s">
        <v>79</v>
      </c>
      <c r="I9" s="157">
        <v>43955</v>
      </c>
      <c r="J9" s="172">
        <v>9505726</v>
      </c>
      <c r="K9" s="167" t="s">
        <v>179</v>
      </c>
      <c r="L9" s="185">
        <v>61</v>
      </c>
      <c r="M9" s="186" t="s">
        <v>32</v>
      </c>
      <c r="N9" s="172" t="s">
        <v>32</v>
      </c>
      <c r="O9" s="172" t="s">
        <v>32</v>
      </c>
      <c r="P9" s="172" t="s">
        <v>32</v>
      </c>
      <c r="Q9" s="172" t="s">
        <v>25</v>
      </c>
      <c r="R9" s="172" t="s">
        <v>32</v>
      </c>
      <c r="S9" s="172" t="s">
        <v>32</v>
      </c>
      <c r="T9" s="172" t="s">
        <v>39</v>
      </c>
      <c r="U9" s="172" t="s">
        <v>25</v>
      </c>
      <c r="V9" s="187" t="s">
        <v>39</v>
      </c>
      <c r="W9" s="4"/>
      <c r="X9" s="4"/>
      <c r="Y9" s="4"/>
      <c r="Z9" s="4"/>
      <c r="AA9" s="4"/>
      <c r="AB9" s="4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</row>
    <row r="10" spans="1:39" ht="15" thickBot="1">
      <c r="A10" s="3"/>
      <c r="B10" s="724"/>
      <c r="C10" s="725"/>
      <c r="D10" s="727"/>
      <c r="E10" s="242"/>
      <c r="F10" s="76" t="s">
        <v>0</v>
      </c>
      <c r="G10" s="523" t="s">
        <v>186</v>
      </c>
      <c r="H10" s="184" t="s">
        <v>80</v>
      </c>
      <c r="I10" s="157">
        <v>43955</v>
      </c>
      <c r="J10" s="172">
        <v>9499239</v>
      </c>
      <c r="K10" s="167" t="s">
        <v>180</v>
      </c>
      <c r="L10" s="185">
        <v>100</v>
      </c>
      <c r="M10" s="186" t="s">
        <v>32</v>
      </c>
      <c r="N10" s="172" t="s">
        <v>32</v>
      </c>
      <c r="O10" s="172" t="s">
        <v>32</v>
      </c>
      <c r="P10" s="172" t="s">
        <v>32</v>
      </c>
      <c r="Q10" s="172" t="s">
        <v>32</v>
      </c>
      <c r="R10" s="172" t="s">
        <v>32</v>
      </c>
      <c r="S10" s="172" t="s">
        <v>32</v>
      </c>
      <c r="T10" s="172" t="s">
        <v>32</v>
      </c>
      <c r="U10" s="172" t="s">
        <v>32</v>
      </c>
      <c r="V10" s="187" t="s">
        <v>32</v>
      </c>
      <c r="W10" s="4"/>
      <c r="X10" s="4"/>
      <c r="Y10" s="4"/>
      <c r="Z10" s="4"/>
      <c r="AA10" s="4"/>
      <c r="AB10" s="4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</row>
    <row r="11" spans="1:39">
      <c r="A11" s="3"/>
      <c r="B11" s="218"/>
      <c r="C11" s="218"/>
      <c r="D11" s="218"/>
      <c r="E11" s="242"/>
      <c r="F11" s="76" t="s">
        <v>0</v>
      </c>
      <c r="G11" s="523" t="s">
        <v>187</v>
      </c>
      <c r="H11" s="522" t="s">
        <v>81</v>
      </c>
      <c r="I11" s="617">
        <v>43955</v>
      </c>
      <c r="J11" s="172">
        <v>9510442</v>
      </c>
      <c r="K11" s="167" t="s">
        <v>176</v>
      </c>
      <c r="L11" s="185">
        <v>100</v>
      </c>
      <c r="M11" s="186" t="s">
        <v>32</v>
      </c>
      <c r="N11" s="172" t="s">
        <v>32</v>
      </c>
      <c r="O11" s="172" t="s">
        <v>32</v>
      </c>
      <c r="P11" s="172" t="s">
        <v>32</v>
      </c>
      <c r="Q11" s="172" t="s">
        <v>32</v>
      </c>
      <c r="R11" s="172" t="s">
        <v>32</v>
      </c>
      <c r="S11" s="172" t="s">
        <v>32</v>
      </c>
      <c r="T11" s="172" t="s">
        <v>32</v>
      </c>
      <c r="U11" s="172" t="s">
        <v>32</v>
      </c>
      <c r="V11" s="187" t="s">
        <v>32</v>
      </c>
      <c r="W11" s="4"/>
      <c r="X11" s="4"/>
      <c r="Y11" s="4"/>
      <c r="Z11" s="4"/>
      <c r="AA11" s="4"/>
      <c r="AB11" s="4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</row>
    <row r="12" spans="1:39" ht="15" thickBot="1">
      <c r="A12" s="3"/>
      <c r="B12" s="4"/>
      <c r="C12" s="4"/>
      <c r="D12" s="4"/>
      <c r="E12" s="242"/>
      <c r="F12" s="76" t="s">
        <v>0</v>
      </c>
      <c r="G12" s="523" t="s">
        <v>187</v>
      </c>
      <c r="H12" s="184" t="s">
        <v>82</v>
      </c>
      <c r="I12" s="157">
        <v>43956</v>
      </c>
      <c r="J12" s="172">
        <v>9531190</v>
      </c>
      <c r="K12" s="167" t="s">
        <v>181</v>
      </c>
      <c r="L12" s="185">
        <v>96.5</v>
      </c>
      <c r="M12" s="186" t="s">
        <v>32</v>
      </c>
      <c r="N12" s="172" t="s">
        <v>32</v>
      </c>
      <c r="O12" s="172" t="s">
        <v>25</v>
      </c>
      <c r="P12" s="172" t="s">
        <v>32</v>
      </c>
      <c r="Q12" s="172" t="s">
        <v>32</v>
      </c>
      <c r="R12" s="172" t="s">
        <v>32</v>
      </c>
      <c r="S12" s="172" t="s">
        <v>32</v>
      </c>
      <c r="T12" s="172" t="s">
        <v>32</v>
      </c>
      <c r="U12" s="172" t="s">
        <v>32</v>
      </c>
      <c r="V12" s="187" t="s">
        <v>32</v>
      </c>
      <c r="W12" s="4"/>
      <c r="X12" s="4"/>
      <c r="Y12" s="4"/>
      <c r="Z12" s="4"/>
      <c r="AA12" s="4"/>
      <c r="AB12" s="4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</row>
    <row r="13" spans="1:39" ht="15" thickBot="1">
      <c r="A13" s="3"/>
      <c r="B13" s="717" t="s">
        <v>194</v>
      </c>
      <c r="C13" s="718"/>
      <c r="D13" s="719"/>
      <c r="E13" s="242"/>
      <c r="F13" s="76" t="s">
        <v>0</v>
      </c>
      <c r="G13" s="523" t="s">
        <v>185</v>
      </c>
      <c r="H13" s="184" t="s">
        <v>83</v>
      </c>
      <c r="I13" s="157">
        <v>43956</v>
      </c>
      <c r="J13" s="172">
        <v>9526155</v>
      </c>
      <c r="K13" s="167" t="s">
        <v>182</v>
      </c>
      <c r="L13" s="185">
        <v>51</v>
      </c>
      <c r="M13" s="186" t="s">
        <v>25</v>
      </c>
      <c r="N13" s="172" t="s">
        <v>25</v>
      </c>
      <c r="O13" s="172" t="s">
        <v>39</v>
      </c>
      <c r="P13" s="172" t="s">
        <v>32</v>
      </c>
      <c r="Q13" s="172" t="s">
        <v>39</v>
      </c>
      <c r="R13" s="172" t="s">
        <v>25</v>
      </c>
      <c r="S13" s="172" t="s">
        <v>39</v>
      </c>
      <c r="T13" s="172" t="s">
        <v>32</v>
      </c>
      <c r="U13" s="172" t="s">
        <v>32</v>
      </c>
      <c r="V13" s="187" t="s">
        <v>32</v>
      </c>
      <c r="W13" s="4"/>
      <c r="X13" s="4"/>
      <c r="Y13" s="4"/>
      <c r="Z13" s="4"/>
      <c r="AA13" s="4"/>
      <c r="AB13" s="4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</row>
    <row r="14" spans="1:39" ht="15" thickBot="1">
      <c r="A14" s="3"/>
      <c r="B14" s="219">
        <v>50</v>
      </c>
      <c r="C14" s="728" t="s">
        <v>1</v>
      </c>
      <c r="D14" s="729"/>
      <c r="E14" s="242"/>
      <c r="F14" s="76" t="s">
        <v>0</v>
      </c>
      <c r="G14" s="523" t="s">
        <v>185</v>
      </c>
      <c r="H14" s="184" t="s">
        <v>84</v>
      </c>
      <c r="I14" s="157">
        <v>43956</v>
      </c>
      <c r="J14" s="172">
        <v>9519137</v>
      </c>
      <c r="K14" s="167" t="s">
        <v>183</v>
      </c>
      <c r="L14" s="185">
        <v>82</v>
      </c>
      <c r="M14" s="186" t="s">
        <v>32</v>
      </c>
      <c r="N14" s="172" t="s">
        <v>32</v>
      </c>
      <c r="O14" s="172" t="s">
        <v>39</v>
      </c>
      <c r="P14" s="172" t="s">
        <v>32</v>
      </c>
      <c r="Q14" s="172" t="s">
        <v>32</v>
      </c>
      <c r="R14" s="172" t="s">
        <v>32</v>
      </c>
      <c r="S14" s="172" t="s">
        <v>39</v>
      </c>
      <c r="T14" s="172" t="s">
        <v>32</v>
      </c>
      <c r="U14" s="172" t="s">
        <v>32</v>
      </c>
      <c r="V14" s="187" t="s">
        <v>32</v>
      </c>
      <c r="W14" s="4"/>
      <c r="X14" s="4"/>
      <c r="Y14" s="4"/>
      <c r="Z14" s="4"/>
      <c r="AA14" s="4"/>
      <c r="AB14" s="4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</row>
    <row r="15" spans="1:39" ht="15" thickBot="1">
      <c r="A15" s="3"/>
      <c r="B15" s="220">
        <v>0</v>
      </c>
      <c r="C15" s="720" t="s">
        <v>2</v>
      </c>
      <c r="D15" s="721"/>
      <c r="E15" s="242"/>
      <c r="F15" s="76" t="s">
        <v>0</v>
      </c>
      <c r="G15" s="523" t="s">
        <v>186</v>
      </c>
      <c r="H15" s="184" t="s">
        <v>85</v>
      </c>
      <c r="I15" s="157">
        <v>43953</v>
      </c>
      <c r="J15" s="172">
        <v>9488610</v>
      </c>
      <c r="K15" s="167" t="s">
        <v>184</v>
      </c>
      <c r="L15" s="185">
        <v>92</v>
      </c>
      <c r="M15" s="186" t="s">
        <v>32</v>
      </c>
      <c r="N15" s="172" t="s">
        <v>32</v>
      </c>
      <c r="O15" s="172" t="s">
        <v>32</v>
      </c>
      <c r="P15" s="172" t="s">
        <v>32</v>
      </c>
      <c r="Q15" s="172" t="s">
        <v>32</v>
      </c>
      <c r="R15" s="172" t="s">
        <v>25</v>
      </c>
      <c r="S15" s="172" t="s">
        <v>25</v>
      </c>
      <c r="T15" s="172" t="s">
        <v>32</v>
      </c>
      <c r="U15" s="172" t="s">
        <v>32</v>
      </c>
      <c r="V15" s="187" t="s">
        <v>32</v>
      </c>
      <c r="W15" s="4"/>
      <c r="X15" s="4"/>
      <c r="Y15" s="4"/>
      <c r="Z15" s="4"/>
      <c r="AA15" s="4"/>
      <c r="AB15" s="4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</row>
    <row r="16" spans="1:39">
      <c r="A16" s="3"/>
      <c r="B16" s="696" t="s">
        <v>192</v>
      </c>
      <c r="C16" s="697"/>
      <c r="D16" s="700">
        <v>86</v>
      </c>
      <c r="E16" s="242"/>
      <c r="F16" s="76" t="s">
        <v>0</v>
      </c>
      <c r="G16" s="523" t="s">
        <v>186</v>
      </c>
      <c r="H16" s="184" t="s">
        <v>86</v>
      </c>
      <c r="I16" s="157">
        <v>43956</v>
      </c>
      <c r="J16" s="172">
        <v>9518383</v>
      </c>
      <c r="K16" s="167" t="s">
        <v>176</v>
      </c>
      <c r="L16" s="185">
        <v>75.5</v>
      </c>
      <c r="M16" s="186" t="s">
        <v>32</v>
      </c>
      <c r="N16" s="172" t="s">
        <v>32</v>
      </c>
      <c r="O16" s="172" t="s">
        <v>25</v>
      </c>
      <c r="P16" s="172" t="s">
        <v>32</v>
      </c>
      <c r="Q16" s="172" t="s">
        <v>25</v>
      </c>
      <c r="R16" s="172" t="s">
        <v>32</v>
      </c>
      <c r="S16" s="172" t="s">
        <v>39</v>
      </c>
      <c r="T16" s="172" t="s">
        <v>32</v>
      </c>
      <c r="U16" s="172" t="s">
        <v>32</v>
      </c>
      <c r="V16" s="187" t="s">
        <v>32</v>
      </c>
      <c r="W16" s="4"/>
      <c r="X16" s="4"/>
      <c r="Y16" s="4"/>
      <c r="Z16" s="4"/>
      <c r="AA16" s="4"/>
      <c r="AB16" s="4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</row>
    <row r="17" spans="1:39" ht="15" thickBot="1">
      <c r="A17" s="3"/>
      <c r="B17" s="698"/>
      <c r="C17" s="699"/>
      <c r="D17" s="701"/>
      <c r="E17" s="242"/>
      <c r="F17" s="76" t="s">
        <v>0</v>
      </c>
      <c r="G17" s="523" t="s">
        <v>185</v>
      </c>
      <c r="H17" s="184" t="s">
        <v>87</v>
      </c>
      <c r="I17" s="157">
        <v>43955</v>
      </c>
      <c r="J17" s="172">
        <v>9494981</v>
      </c>
      <c r="K17" s="167" t="s">
        <v>177</v>
      </c>
      <c r="L17" s="185">
        <v>89</v>
      </c>
      <c r="M17" s="186" t="s">
        <v>32</v>
      </c>
      <c r="N17" s="172" t="s">
        <v>32</v>
      </c>
      <c r="O17" s="172" t="s">
        <v>32</v>
      </c>
      <c r="P17" s="172" t="s">
        <v>32</v>
      </c>
      <c r="Q17" s="172" t="s">
        <v>32</v>
      </c>
      <c r="R17" s="172" t="s">
        <v>32</v>
      </c>
      <c r="S17" s="172" t="s">
        <v>39</v>
      </c>
      <c r="T17" s="172" t="s">
        <v>32</v>
      </c>
      <c r="U17" s="172" t="s">
        <v>32</v>
      </c>
      <c r="V17" s="187" t="s">
        <v>32</v>
      </c>
      <c r="W17" s="4"/>
      <c r="X17" s="4"/>
      <c r="Y17" s="4"/>
      <c r="Z17" s="4"/>
      <c r="AA17" s="4"/>
      <c r="AB17" s="4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</row>
    <row r="18" spans="1:39">
      <c r="A18" s="3"/>
      <c r="B18" s="696" t="s">
        <v>195</v>
      </c>
      <c r="C18" s="697"/>
      <c r="D18" s="700">
        <v>82.76</v>
      </c>
      <c r="E18" s="242"/>
      <c r="F18" s="76" t="s">
        <v>0</v>
      </c>
      <c r="G18" s="523" t="s">
        <v>187</v>
      </c>
      <c r="H18" s="184" t="s">
        <v>88</v>
      </c>
      <c r="I18" s="157">
        <v>43956</v>
      </c>
      <c r="J18" s="172">
        <v>9529019</v>
      </c>
      <c r="K18" s="167" t="s">
        <v>178</v>
      </c>
      <c r="L18" s="185">
        <v>97.5</v>
      </c>
      <c r="M18" s="186" t="s">
        <v>32</v>
      </c>
      <c r="N18" s="172" t="s">
        <v>32</v>
      </c>
      <c r="O18" s="172" t="s">
        <v>32</v>
      </c>
      <c r="P18" s="172" t="s">
        <v>32</v>
      </c>
      <c r="Q18" s="172" t="s">
        <v>32</v>
      </c>
      <c r="R18" s="172" t="s">
        <v>25</v>
      </c>
      <c r="S18" s="172" t="s">
        <v>32</v>
      </c>
      <c r="T18" s="172" t="s">
        <v>32</v>
      </c>
      <c r="U18" s="172" t="s">
        <v>32</v>
      </c>
      <c r="V18" s="187" t="s">
        <v>32</v>
      </c>
      <c r="W18" s="4"/>
      <c r="X18" s="4"/>
      <c r="Y18" s="4"/>
      <c r="Z18" s="4"/>
      <c r="AA18" s="4"/>
      <c r="AB18" s="4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</row>
    <row r="19" spans="1:39" ht="15" thickBot="1">
      <c r="A19" s="3"/>
      <c r="B19" s="698"/>
      <c r="C19" s="699"/>
      <c r="D19" s="701"/>
      <c r="E19" s="242"/>
      <c r="F19" s="76" t="s">
        <v>0</v>
      </c>
      <c r="G19" s="523" t="s">
        <v>185</v>
      </c>
      <c r="H19" s="184" t="s">
        <v>89</v>
      </c>
      <c r="I19" s="157">
        <v>43953</v>
      </c>
      <c r="J19" s="172">
        <v>9491019</v>
      </c>
      <c r="K19" s="167" t="s">
        <v>179</v>
      </c>
      <c r="L19" s="185">
        <v>79</v>
      </c>
      <c r="M19" s="186" t="s">
        <v>32</v>
      </c>
      <c r="N19" s="172" t="s">
        <v>32</v>
      </c>
      <c r="O19" s="172" t="s">
        <v>32</v>
      </c>
      <c r="P19" s="172" t="s">
        <v>32</v>
      </c>
      <c r="Q19" s="172" t="s">
        <v>25</v>
      </c>
      <c r="R19" s="172" t="s">
        <v>32</v>
      </c>
      <c r="S19" s="172" t="s">
        <v>39</v>
      </c>
      <c r="T19" s="172" t="s">
        <v>32</v>
      </c>
      <c r="U19" s="172" t="s">
        <v>32</v>
      </c>
      <c r="V19" s="187" t="s">
        <v>32</v>
      </c>
      <c r="W19" s="4"/>
      <c r="X19" s="4"/>
      <c r="Y19" s="4"/>
      <c r="Z19" s="4"/>
      <c r="AA19" s="4"/>
      <c r="AB19" s="4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</row>
    <row r="20" spans="1:39">
      <c r="A20" s="3"/>
      <c r="B20" s="4"/>
      <c r="C20" s="4"/>
      <c r="D20" s="4"/>
      <c r="E20" s="242"/>
      <c r="F20" s="76" t="s">
        <v>0</v>
      </c>
      <c r="G20" s="523" t="s">
        <v>186</v>
      </c>
      <c r="H20" s="184" t="s">
        <v>90</v>
      </c>
      <c r="I20" s="157">
        <v>43956</v>
      </c>
      <c r="J20" s="172">
        <v>9539054</v>
      </c>
      <c r="K20" s="167" t="s">
        <v>180</v>
      </c>
      <c r="L20" s="185">
        <v>96.5</v>
      </c>
      <c r="M20" s="186" t="s">
        <v>32</v>
      </c>
      <c r="N20" s="172" t="s">
        <v>32</v>
      </c>
      <c r="O20" s="172" t="s">
        <v>25</v>
      </c>
      <c r="P20" s="172" t="s">
        <v>32</v>
      </c>
      <c r="Q20" s="172" t="s">
        <v>32</v>
      </c>
      <c r="R20" s="172" t="s">
        <v>32</v>
      </c>
      <c r="S20" s="172" t="s">
        <v>32</v>
      </c>
      <c r="T20" s="172" t="s">
        <v>32</v>
      </c>
      <c r="U20" s="172" t="s">
        <v>32</v>
      </c>
      <c r="V20" s="187" t="s">
        <v>32</v>
      </c>
      <c r="W20" s="4"/>
      <c r="X20" s="4"/>
      <c r="Y20" s="4"/>
      <c r="Z20" s="4"/>
      <c r="AA20" s="4"/>
      <c r="AB20" s="4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</row>
    <row r="21" spans="1:39" ht="15" thickBot="1">
      <c r="A21" s="3"/>
      <c r="B21" s="4"/>
      <c r="C21" s="4"/>
      <c r="D21" s="4"/>
      <c r="E21" s="242"/>
      <c r="F21" s="76" t="s">
        <v>0</v>
      </c>
      <c r="G21" s="523" t="s">
        <v>187</v>
      </c>
      <c r="H21" s="184" t="s">
        <v>91</v>
      </c>
      <c r="I21" s="157">
        <v>43955</v>
      </c>
      <c r="J21" s="172">
        <v>9514854</v>
      </c>
      <c r="K21" s="167" t="s">
        <v>176</v>
      </c>
      <c r="L21" s="185">
        <v>0</v>
      </c>
      <c r="M21" s="186" t="s">
        <v>32</v>
      </c>
      <c r="N21" s="172" t="s">
        <v>32</v>
      </c>
      <c r="O21" s="172" t="s">
        <v>39</v>
      </c>
      <c r="P21" s="172" t="s">
        <v>25</v>
      </c>
      <c r="Q21" s="172" t="s">
        <v>39</v>
      </c>
      <c r="R21" s="172" t="s">
        <v>32</v>
      </c>
      <c r="S21" s="172" t="s">
        <v>39</v>
      </c>
      <c r="T21" s="172" t="s">
        <v>32</v>
      </c>
      <c r="U21" s="172" t="s">
        <v>32</v>
      </c>
      <c r="V21" s="187" t="s">
        <v>32</v>
      </c>
      <c r="W21" s="4"/>
      <c r="X21" s="4"/>
      <c r="Y21" s="4"/>
      <c r="Z21" s="4"/>
      <c r="AA21" s="4"/>
      <c r="AB21" s="4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</row>
    <row r="22" spans="1:39" ht="15" thickBot="1">
      <c r="A22" s="3"/>
      <c r="B22" s="702" t="s">
        <v>61</v>
      </c>
      <c r="C22" s="703"/>
      <c r="D22" s="704"/>
      <c r="E22" s="242"/>
      <c r="F22" s="77" t="s">
        <v>0</v>
      </c>
      <c r="G22" s="524" t="s">
        <v>188</v>
      </c>
      <c r="H22" s="188" t="s">
        <v>92</v>
      </c>
      <c r="I22" s="158">
        <v>43955</v>
      </c>
      <c r="J22" s="173">
        <v>9507843</v>
      </c>
      <c r="K22" s="168" t="s">
        <v>181</v>
      </c>
      <c r="L22" s="189">
        <v>79</v>
      </c>
      <c r="M22" s="190" t="s">
        <v>32</v>
      </c>
      <c r="N22" s="173" t="s">
        <v>32</v>
      </c>
      <c r="O22" s="173" t="s">
        <v>32</v>
      </c>
      <c r="P22" s="173" t="s">
        <v>32</v>
      </c>
      <c r="Q22" s="173" t="s">
        <v>25</v>
      </c>
      <c r="R22" s="173" t="s">
        <v>32</v>
      </c>
      <c r="S22" s="173" t="s">
        <v>39</v>
      </c>
      <c r="T22" s="173" t="s">
        <v>32</v>
      </c>
      <c r="U22" s="173" t="s">
        <v>32</v>
      </c>
      <c r="V22" s="191" t="s">
        <v>32</v>
      </c>
      <c r="W22" s="4"/>
      <c r="X22" s="4"/>
      <c r="Y22" s="4"/>
      <c r="Z22" s="4"/>
      <c r="AA22" s="4"/>
      <c r="AB22" s="4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</row>
    <row r="23" spans="1:39">
      <c r="A23" s="3"/>
      <c r="B23" s="705"/>
      <c r="C23" s="706"/>
      <c r="D23" s="707"/>
      <c r="E23" s="242"/>
      <c r="F23" s="78" t="s">
        <v>4</v>
      </c>
      <c r="G23" s="525" t="s">
        <v>186</v>
      </c>
      <c r="H23" s="192" t="s">
        <v>93</v>
      </c>
      <c r="I23" s="159">
        <v>43962</v>
      </c>
      <c r="J23" s="174">
        <v>9615280</v>
      </c>
      <c r="K23" s="169" t="s">
        <v>182</v>
      </c>
      <c r="L23" s="193">
        <v>78</v>
      </c>
      <c r="M23" s="194" t="s">
        <v>32</v>
      </c>
      <c r="N23" s="174" t="s">
        <v>25</v>
      </c>
      <c r="O23" s="174" t="s">
        <v>25</v>
      </c>
      <c r="P23" s="174" t="s">
        <v>32</v>
      </c>
      <c r="Q23" s="174" t="s">
        <v>25</v>
      </c>
      <c r="R23" s="174" t="s">
        <v>25</v>
      </c>
      <c r="S23" s="174" t="s">
        <v>32</v>
      </c>
      <c r="T23" s="174" t="s">
        <v>32</v>
      </c>
      <c r="U23" s="174" t="s">
        <v>32</v>
      </c>
      <c r="V23" s="195" t="s">
        <v>32</v>
      </c>
      <c r="W23" s="4"/>
      <c r="X23" s="4"/>
      <c r="Y23" s="4"/>
      <c r="Z23" s="4"/>
      <c r="AA23" s="4"/>
      <c r="AB23" s="4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</row>
    <row r="24" spans="1:39" ht="14.4" customHeight="1">
      <c r="A24" s="3"/>
      <c r="B24" s="708">
        <v>82.355000000000004</v>
      </c>
      <c r="C24" s="709"/>
      <c r="D24" s="710"/>
      <c r="E24" s="242"/>
      <c r="F24" s="79" t="s">
        <v>4</v>
      </c>
      <c r="G24" s="526" t="s">
        <v>187</v>
      </c>
      <c r="H24" s="196" t="s">
        <v>94</v>
      </c>
      <c r="I24" s="160">
        <v>43958</v>
      </c>
      <c r="J24" s="175">
        <v>9564356</v>
      </c>
      <c r="K24" s="170" t="s">
        <v>183</v>
      </c>
      <c r="L24" s="197">
        <v>80.5</v>
      </c>
      <c r="M24" s="198" t="s">
        <v>32</v>
      </c>
      <c r="N24" s="175" t="s">
        <v>32</v>
      </c>
      <c r="O24" s="175" t="s">
        <v>39</v>
      </c>
      <c r="P24" s="175" t="s">
        <v>32</v>
      </c>
      <c r="Q24" s="175" t="s">
        <v>32</v>
      </c>
      <c r="R24" s="175" t="s">
        <v>25</v>
      </c>
      <c r="S24" s="175" t="s">
        <v>32</v>
      </c>
      <c r="T24" s="175" t="s">
        <v>25</v>
      </c>
      <c r="U24" s="175" t="s">
        <v>32</v>
      </c>
      <c r="V24" s="199" t="s">
        <v>32</v>
      </c>
      <c r="W24" s="4"/>
      <c r="X24" s="4"/>
      <c r="Y24" s="4"/>
      <c r="Z24" s="4"/>
      <c r="AA24" s="4"/>
      <c r="AB24" s="4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</row>
    <row r="25" spans="1:39" ht="15" customHeight="1" thickBot="1">
      <c r="A25" s="3"/>
      <c r="B25" s="711"/>
      <c r="C25" s="712"/>
      <c r="D25" s="713"/>
      <c r="E25" s="242"/>
      <c r="F25" s="79" t="s">
        <v>4</v>
      </c>
      <c r="G25" s="526" t="s">
        <v>187</v>
      </c>
      <c r="H25" s="196" t="s">
        <v>95</v>
      </c>
      <c r="I25" s="160">
        <v>43960</v>
      </c>
      <c r="J25" s="175">
        <v>9593705</v>
      </c>
      <c r="K25" s="170" t="s">
        <v>184</v>
      </c>
      <c r="L25" s="197">
        <v>97.5</v>
      </c>
      <c r="M25" s="198" t="s">
        <v>32</v>
      </c>
      <c r="N25" s="175" t="s">
        <v>32</v>
      </c>
      <c r="O25" s="175" t="s">
        <v>32</v>
      </c>
      <c r="P25" s="175" t="s">
        <v>25</v>
      </c>
      <c r="Q25" s="175" t="s">
        <v>32</v>
      </c>
      <c r="R25" s="175" t="s">
        <v>32</v>
      </c>
      <c r="S25" s="175" t="s">
        <v>32</v>
      </c>
      <c r="T25" s="175" t="s">
        <v>32</v>
      </c>
      <c r="U25" s="175" t="s">
        <v>32</v>
      </c>
      <c r="V25" s="199" t="s">
        <v>32</v>
      </c>
      <c r="W25" s="4"/>
      <c r="X25" s="4"/>
      <c r="Y25" s="4"/>
      <c r="Z25" s="4"/>
      <c r="AA25" s="4"/>
      <c r="AB25" s="4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</row>
    <row r="26" spans="1:39">
      <c r="A26" s="3"/>
      <c r="B26" s="3"/>
      <c r="C26" s="3"/>
      <c r="D26" s="3"/>
      <c r="E26" s="242"/>
      <c r="F26" s="79" t="s">
        <v>4</v>
      </c>
      <c r="G26" s="526" t="s">
        <v>185</v>
      </c>
      <c r="H26" s="196" t="s">
        <v>96</v>
      </c>
      <c r="I26" s="160">
        <v>43962</v>
      </c>
      <c r="J26" s="175">
        <v>9606582</v>
      </c>
      <c r="K26" s="170" t="s">
        <v>176</v>
      </c>
      <c r="L26" s="197">
        <v>82</v>
      </c>
      <c r="M26" s="198" t="s">
        <v>32</v>
      </c>
      <c r="N26" s="175" t="s">
        <v>32</v>
      </c>
      <c r="O26" s="175" t="s">
        <v>39</v>
      </c>
      <c r="P26" s="175" t="s">
        <v>32</v>
      </c>
      <c r="Q26" s="175" t="s">
        <v>32</v>
      </c>
      <c r="R26" s="175" t="s">
        <v>32</v>
      </c>
      <c r="S26" s="175" t="s">
        <v>39</v>
      </c>
      <c r="T26" s="175" t="s">
        <v>32</v>
      </c>
      <c r="U26" s="175" t="s">
        <v>32</v>
      </c>
      <c r="V26" s="199" t="s">
        <v>32</v>
      </c>
      <c r="W26" s="4"/>
      <c r="X26" s="4"/>
      <c r="Y26" s="4"/>
      <c r="Z26" s="4"/>
      <c r="AA26" s="4"/>
      <c r="AB26" s="4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</row>
    <row r="27" spans="1:39">
      <c r="A27" s="3"/>
      <c r="B27" s="3"/>
      <c r="C27" s="3"/>
      <c r="D27" s="3"/>
      <c r="E27" s="242"/>
      <c r="F27" s="79" t="s">
        <v>4</v>
      </c>
      <c r="G27" s="526" t="s">
        <v>185</v>
      </c>
      <c r="H27" s="248" t="s">
        <v>97</v>
      </c>
      <c r="I27" s="160">
        <v>43960</v>
      </c>
      <c r="J27" s="175">
        <v>9590994</v>
      </c>
      <c r="K27" s="170" t="s">
        <v>177</v>
      </c>
      <c r="L27" s="197">
        <v>79.5</v>
      </c>
      <c r="M27" s="198" t="s">
        <v>25</v>
      </c>
      <c r="N27" s="175" t="s">
        <v>32</v>
      </c>
      <c r="O27" s="175" t="s">
        <v>39</v>
      </c>
      <c r="P27" s="175" t="s">
        <v>32</v>
      </c>
      <c r="Q27" s="175" t="s">
        <v>32</v>
      </c>
      <c r="R27" s="175" t="s">
        <v>32</v>
      </c>
      <c r="S27" s="175" t="s">
        <v>39</v>
      </c>
      <c r="T27" s="175" t="s">
        <v>32</v>
      </c>
      <c r="U27" s="175" t="s">
        <v>32</v>
      </c>
      <c r="V27" s="199" t="s">
        <v>32</v>
      </c>
      <c r="W27" s="4"/>
      <c r="X27" s="4"/>
      <c r="Y27" s="4"/>
      <c r="Z27" s="4"/>
      <c r="AA27" s="4"/>
      <c r="AB27" s="4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</row>
    <row r="28" spans="1:39">
      <c r="A28" s="3"/>
      <c r="B28" s="3"/>
      <c r="C28" s="3"/>
      <c r="D28" s="3"/>
      <c r="E28" s="242"/>
      <c r="F28" s="79" t="s">
        <v>4</v>
      </c>
      <c r="G28" s="526" t="s">
        <v>186</v>
      </c>
      <c r="H28" s="196" t="s">
        <v>98</v>
      </c>
      <c r="I28" s="160">
        <v>43962</v>
      </c>
      <c r="J28" s="175">
        <v>9614011</v>
      </c>
      <c r="K28" s="170" t="s">
        <v>178</v>
      </c>
      <c r="L28" s="197">
        <v>96.5</v>
      </c>
      <c r="M28" s="198" t="s">
        <v>32</v>
      </c>
      <c r="N28" s="175" t="s">
        <v>32</v>
      </c>
      <c r="O28" s="175" t="s">
        <v>25</v>
      </c>
      <c r="P28" s="175" t="s">
        <v>32</v>
      </c>
      <c r="Q28" s="175" t="s">
        <v>32</v>
      </c>
      <c r="R28" s="175" t="s">
        <v>32</v>
      </c>
      <c r="S28" s="175" t="s">
        <v>32</v>
      </c>
      <c r="T28" s="175" t="s">
        <v>32</v>
      </c>
      <c r="U28" s="175" t="s">
        <v>32</v>
      </c>
      <c r="V28" s="199" t="s">
        <v>32</v>
      </c>
      <c r="W28" s="4"/>
      <c r="X28" s="4"/>
      <c r="Y28" s="4"/>
      <c r="Z28" s="4"/>
      <c r="AA28" s="4"/>
      <c r="AB28" s="4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</row>
    <row r="29" spans="1:39">
      <c r="A29" s="3"/>
      <c r="B29" s="3"/>
      <c r="C29" s="3"/>
      <c r="D29" s="3"/>
      <c r="E29" s="242"/>
      <c r="F29" s="79" t="s">
        <v>4</v>
      </c>
      <c r="G29" s="526" t="s">
        <v>186</v>
      </c>
      <c r="H29" s="196" t="s">
        <v>99</v>
      </c>
      <c r="I29" s="160">
        <v>43958</v>
      </c>
      <c r="J29" s="175">
        <v>9565887</v>
      </c>
      <c r="K29" s="170" t="s">
        <v>179</v>
      </c>
      <c r="L29" s="197">
        <v>94</v>
      </c>
      <c r="M29" s="198" t="s">
        <v>32</v>
      </c>
      <c r="N29" s="175" t="s">
        <v>32</v>
      </c>
      <c r="O29" s="175" t="s">
        <v>25</v>
      </c>
      <c r="P29" s="175" t="s">
        <v>25</v>
      </c>
      <c r="Q29" s="175" t="s">
        <v>32</v>
      </c>
      <c r="R29" s="175" t="s">
        <v>32</v>
      </c>
      <c r="S29" s="175" t="s">
        <v>32</v>
      </c>
      <c r="T29" s="175" t="s">
        <v>32</v>
      </c>
      <c r="U29" s="175" t="s">
        <v>32</v>
      </c>
      <c r="V29" s="199" t="s">
        <v>32</v>
      </c>
      <c r="W29" s="4"/>
      <c r="X29" s="4"/>
      <c r="Y29" s="4"/>
      <c r="Z29" s="4"/>
      <c r="AA29" s="4"/>
      <c r="AB29" s="4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</row>
    <row r="30" spans="1:39">
      <c r="A30" s="3"/>
      <c r="B30" s="3"/>
      <c r="C30" s="3"/>
      <c r="D30" s="3"/>
      <c r="E30" s="242"/>
      <c r="F30" s="79" t="s">
        <v>4</v>
      </c>
      <c r="G30" s="526" t="s">
        <v>185</v>
      </c>
      <c r="H30" s="196" t="s">
        <v>100</v>
      </c>
      <c r="I30" s="160">
        <v>43958</v>
      </c>
      <c r="J30" s="175">
        <v>9565312</v>
      </c>
      <c r="K30" s="170" t="s">
        <v>180</v>
      </c>
      <c r="L30" s="197">
        <v>84</v>
      </c>
      <c r="M30" s="198" t="s">
        <v>32</v>
      </c>
      <c r="N30" s="175" t="s">
        <v>32</v>
      </c>
      <c r="O30" s="175" t="s">
        <v>25</v>
      </c>
      <c r="P30" s="175" t="s">
        <v>32</v>
      </c>
      <c r="Q30" s="175" t="s">
        <v>25</v>
      </c>
      <c r="R30" s="175" t="s">
        <v>25</v>
      </c>
      <c r="S30" s="175" t="s">
        <v>32</v>
      </c>
      <c r="T30" s="175" t="s">
        <v>32</v>
      </c>
      <c r="U30" s="175" t="s">
        <v>32</v>
      </c>
      <c r="V30" s="199" t="s">
        <v>32</v>
      </c>
      <c r="W30" s="4"/>
      <c r="X30" s="4"/>
      <c r="Y30" s="4"/>
      <c r="Z30" s="4"/>
      <c r="AA30" s="4"/>
      <c r="AB30" s="4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</row>
    <row r="31" spans="1:39">
      <c r="A31" s="3"/>
      <c r="B31" s="3"/>
      <c r="C31" s="3"/>
      <c r="D31" s="3"/>
      <c r="E31" s="242"/>
      <c r="F31" s="79" t="s">
        <v>4</v>
      </c>
      <c r="G31" s="526" t="s">
        <v>187</v>
      </c>
      <c r="H31" s="196" t="s">
        <v>101</v>
      </c>
      <c r="I31" s="160">
        <v>43963</v>
      </c>
      <c r="J31" s="175">
        <v>9643089</v>
      </c>
      <c r="K31" s="170" t="s">
        <v>176</v>
      </c>
      <c r="L31" s="197">
        <v>94</v>
      </c>
      <c r="M31" s="198" t="s">
        <v>32</v>
      </c>
      <c r="N31" s="175" t="s">
        <v>32</v>
      </c>
      <c r="O31" s="175" t="s">
        <v>25</v>
      </c>
      <c r="P31" s="175" t="s">
        <v>25</v>
      </c>
      <c r="Q31" s="175" t="s">
        <v>32</v>
      </c>
      <c r="R31" s="175" t="s">
        <v>32</v>
      </c>
      <c r="S31" s="175" t="s">
        <v>32</v>
      </c>
      <c r="T31" s="175" t="s">
        <v>32</v>
      </c>
      <c r="U31" s="175" t="s">
        <v>32</v>
      </c>
      <c r="V31" s="199" t="s">
        <v>32</v>
      </c>
      <c r="W31" s="4"/>
      <c r="X31" s="4"/>
      <c r="Y31" s="4"/>
      <c r="Z31" s="4"/>
      <c r="AA31" s="4"/>
      <c r="AB31" s="4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</row>
    <row r="32" spans="1:39">
      <c r="A32" s="3"/>
      <c r="B32" s="3"/>
      <c r="C32" s="3"/>
      <c r="D32" s="3"/>
      <c r="E32" s="242"/>
      <c r="F32" s="79" t="s">
        <v>4</v>
      </c>
      <c r="G32" s="526" t="s">
        <v>185</v>
      </c>
      <c r="H32" s="196" t="s">
        <v>102</v>
      </c>
      <c r="I32" s="160">
        <v>43962</v>
      </c>
      <c r="J32" s="175">
        <v>9605314</v>
      </c>
      <c r="K32" s="170" t="s">
        <v>181</v>
      </c>
      <c r="L32" s="197">
        <v>73.5</v>
      </c>
      <c r="M32" s="198" t="s">
        <v>32</v>
      </c>
      <c r="N32" s="175" t="s">
        <v>32</v>
      </c>
      <c r="O32" s="175" t="s">
        <v>25</v>
      </c>
      <c r="P32" s="175" t="s">
        <v>32</v>
      </c>
      <c r="Q32" s="175" t="s">
        <v>32</v>
      </c>
      <c r="R32" s="175" t="s">
        <v>32</v>
      </c>
      <c r="S32" s="175" t="s">
        <v>32</v>
      </c>
      <c r="T32" s="175" t="s">
        <v>39</v>
      </c>
      <c r="U32" s="175" t="s">
        <v>32</v>
      </c>
      <c r="V32" s="199" t="s">
        <v>39</v>
      </c>
      <c r="W32" s="4"/>
      <c r="X32" s="4"/>
      <c r="Y32" s="4"/>
      <c r="Z32" s="4"/>
      <c r="AA32" s="4"/>
      <c r="AB32" s="4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</row>
    <row r="33" spans="1:39">
      <c r="A33" s="3"/>
      <c r="B33" s="3"/>
      <c r="C33" s="3"/>
      <c r="D33" s="3"/>
      <c r="E33" s="242"/>
      <c r="F33" s="79" t="s">
        <v>4</v>
      </c>
      <c r="G33" s="526" t="s">
        <v>186</v>
      </c>
      <c r="H33" s="196" t="s">
        <v>103</v>
      </c>
      <c r="I33" s="160">
        <v>43962</v>
      </c>
      <c r="J33" s="175">
        <v>9611780</v>
      </c>
      <c r="K33" s="170" t="s">
        <v>182</v>
      </c>
      <c r="L33" s="197">
        <v>96.5</v>
      </c>
      <c r="M33" s="198" t="s">
        <v>32</v>
      </c>
      <c r="N33" s="175" t="s">
        <v>32</v>
      </c>
      <c r="O33" s="175" t="s">
        <v>25</v>
      </c>
      <c r="P33" s="175" t="s">
        <v>32</v>
      </c>
      <c r="Q33" s="175" t="s">
        <v>32</v>
      </c>
      <c r="R33" s="175" t="s">
        <v>32</v>
      </c>
      <c r="S33" s="175" t="s">
        <v>32</v>
      </c>
      <c r="T33" s="175" t="s">
        <v>32</v>
      </c>
      <c r="U33" s="175" t="s">
        <v>32</v>
      </c>
      <c r="V33" s="199" t="s">
        <v>32</v>
      </c>
      <c r="W33" s="4"/>
      <c r="X33" s="4"/>
      <c r="Y33" s="4"/>
      <c r="Z33" s="4"/>
      <c r="AA33" s="4"/>
      <c r="AB33" s="4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</row>
    <row r="34" spans="1:39">
      <c r="A34" s="3"/>
      <c r="B34" s="3"/>
      <c r="C34" s="3"/>
      <c r="D34" s="3"/>
      <c r="E34" s="242"/>
      <c r="F34" s="79" t="s">
        <v>4</v>
      </c>
      <c r="G34" s="526" t="s">
        <v>187</v>
      </c>
      <c r="H34" s="196" t="s">
        <v>104</v>
      </c>
      <c r="I34" s="160">
        <v>43960</v>
      </c>
      <c r="J34" s="175">
        <v>9598539</v>
      </c>
      <c r="K34" s="170" t="s">
        <v>183</v>
      </c>
      <c r="L34" s="197">
        <v>82.5</v>
      </c>
      <c r="M34" s="198" t="s">
        <v>32</v>
      </c>
      <c r="N34" s="175" t="s">
        <v>32</v>
      </c>
      <c r="O34" s="175" t="s">
        <v>32</v>
      </c>
      <c r="P34" s="175" t="s">
        <v>32</v>
      </c>
      <c r="Q34" s="175" t="s">
        <v>32</v>
      </c>
      <c r="R34" s="175" t="s">
        <v>32</v>
      </c>
      <c r="S34" s="175" t="s">
        <v>25</v>
      </c>
      <c r="T34" s="175" t="s">
        <v>32</v>
      </c>
      <c r="U34" s="175" t="s">
        <v>39</v>
      </c>
      <c r="V34" s="199" t="s">
        <v>32</v>
      </c>
      <c r="W34" s="4"/>
      <c r="X34" s="4"/>
      <c r="Y34" s="4"/>
      <c r="Z34" s="4"/>
      <c r="AA34" s="4"/>
      <c r="AB34" s="4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</row>
    <row r="35" spans="1:39">
      <c r="A35" s="3"/>
      <c r="B35" s="3"/>
      <c r="C35" s="3"/>
      <c r="D35" s="3"/>
      <c r="E35" s="242"/>
      <c r="F35" s="79" t="s">
        <v>4</v>
      </c>
      <c r="G35" s="526" t="s">
        <v>188</v>
      </c>
      <c r="H35" s="196" t="s">
        <v>105</v>
      </c>
      <c r="I35" s="160">
        <v>43960</v>
      </c>
      <c r="J35" s="175">
        <v>9599419</v>
      </c>
      <c r="K35" s="170" t="s">
        <v>184</v>
      </c>
      <c r="L35" s="197">
        <v>84</v>
      </c>
      <c r="M35" s="198" t="s">
        <v>32</v>
      </c>
      <c r="N35" s="175" t="s">
        <v>32</v>
      </c>
      <c r="O35" s="175" t="s">
        <v>25</v>
      </c>
      <c r="P35" s="175" t="s">
        <v>25</v>
      </c>
      <c r="Q35" s="175" t="s">
        <v>25</v>
      </c>
      <c r="R35" s="175" t="s">
        <v>32</v>
      </c>
      <c r="S35" s="175" t="s">
        <v>32</v>
      </c>
      <c r="T35" s="175" t="s">
        <v>32</v>
      </c>
      <c r="U35" s="175" t="s">
        <v>32</v>
      </c>
      <c r="V35" s="199" t="s">
        <v>32</v>
      </c>
      <c r="W35" s="4"/>
      <c r="X35" s="4"/>
      <c r="Y35" s="4"/>
      <c r="Z35" s="4"/>
      <c r="AA35" s="4"/>
      <c r="AB35" s="4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</row>
    <row r="36" spans="1:39">
      <c r="A36" s="3"/>
      <c r="B36" s="3"/>
      <c r="C36" s="3"/>
      <c r="D36" s="3"/>
      <c r="E36" s="242"/>
      <c r="F36" s="79" t="s">
        <v>4</v>
      </c>
      <c r="G36" s="526" t="s">
        <v>186</v>
      </c>
      <c r="H36" s="196" t="s">
        <v>106</v>
      </c>
      <c r="I36" s="160">
        <v>43963</v>
      </c>
      <c r="J36" s="175">
        <v>9624192</v>
      </c>
      <c r="K36" s="170" t="s">
        <v>176</v>
      </c>
      <c r="L36" s="197">
        <v>85</v>
      </c>
      <c r="M36" s="198" t="s">
        <v>25</v>
      </c>
      <c r="N36" s="175" t="s">
        <v>32</v>
      </c>
      <c r="O36" s="175" t="s">
        <v>32</v>
      </c>
      <c r="P36" s="175" t="s">
        <v>32</v>
      </c>
      <c r="Q36" s="175" t="s">
        <v>32</v>
      </c>
      <c r="R36" s="175" t="s">
        <v>25</v>
      </c>
      <c r="S36" s="175" t="s">
        <v>32</v>
      </c>
      <c r="T36" s="175" t="s">
        <v>25</v>
      </c>
      <c r="U36" s="175" t="s">
        <v>32</v>
      </c>
      <c r="V36" s="199" t="s">
        <v>32</v>
      </c>
      <c r="W36" s="4"/>
      <c r="X36" s="4"/>
      <c r="Y36" s="4"/>
      <c r="Z36" s="4"/>
      <c r="AA36" s="4"/>
      <c r="AB36" s="4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</row>
    <row r="37" spans="1:39">
      <c r="A37" s="3"/>
      <c r="B37" s="3"/>
      <c r="C37" s="3"/>
      <c r="D37" s="3"/>
      <c r="E37" s="242"/>
      <c r="F37" s="79" t="s">
        <v>4</v>
      </c>
      <c r="G37" s="526" t="s">
        <v>187</v>
      </c>
      <c r="H37" s="248" t="s">
        <v>107</v>
      </c>
      <c r="I37" s="160">
        <v>43962</v>
      </c>
      <c r="J37" s="175">
        <v>9604895</v>
      </c>
      <c r="K37" s="170" t="s">
        <v>177</v>
      </c>
      <c r="L37" s="197">
        <v>32</v>
      </c>
      <c r="M37" s="198" t="s">
        <v>32</v>
      </c>
      <c r="N37" s="175" t="s">
        <v>39</v>
      </c>
      <c r="O37" s="175" t="s">
        <v>25</v>
      </c>
      <c r="P37" s="175" t="s">
        <v>32</v>
      </c>
      <c r="Q37" s="175" t="s">
        <v>39</v>
      </c>
      <c r="R37" s="175" t="s">
        <v>25</v>
      </c>
      <c r="S37" s="175" t="s">
        <v>39</v>
      </c>
      <c r="T37" s="175" t="s">
        <v>25</v>
      </c>
      <c r="U37" s="175" t="s">
        <v>25</v>
      </c>
      <c r="V37" s="199" t="s">
        <v>39</v>
      </c>
      <c r="W37" s="4"/>
      <c r="X37" s="4"/>
      <c r="Y37" s="4"/>
      <c r="Z37" s="4"/>
      <c r="AA37" s="4"/>
      <c r="AB37" s="4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</row>
    <row r="38" spans="1:39">
      <c r="A38" s="3"/>
      <c r="B38" s="3"/>
      <c r="C38" s="3"/>
      <c r="D38" s="3"/>
      <c r="E38" s="242"/>
      <c r="F38" s="79" t="s">
        <v>4</v>
      </c>
      <c r="G38" s="526" t="s">
        <v>187</v>
      </c>
      <c r="H38" s="248" t="s">
        <v>108</v>
      </c>
      <c r="I38" s="160">
        <v>43960</v>
      </c>
      <c r="J38" s="175">
        <v>9600198</v>
      </c>
      <c r="K38" s="170" t="s">
        <v>178</v>
      </c>
      <c r="L38" s="197">
        <v>75.5</v>
      </c>
      <c r="M38" s="198" t="s">
        <v>32</v>
      </c>
      <c r="N38" s="175" t="s">
        <v>32</v>
      </c>
      <c r="O38" s="175" t="s">
        <v>25</v>
      </c>
      <c r="P38" s="175" t="s">
        <v>32</v>
      </c>
      <c r="Q38" s="175" t="s">
        <v>25</v>
      </c>
      <c r="R38" s="175" t="s">
        <v>32</v>
      </c>
      <c r="S38" s="175" t="s">
        <v>39</v>
      </c>
      <c r="T38" s="175" t="s">
        <v>32</v>
      </c>
      <c r="U38" s="175" t="s">
        <v>32</v>
      </c>
      <c r="V38" s="199" t="s">
        <v>32</v>
      </c>
      <c r="W38" s="4"/>
      <c r="X38" s="4"/>
      <c r="Y38" s="4"/>
      <c r="Z38" s="4"/>
      <c r="AA38" s="4"/>
      <c r="AB38" s="4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</row>
    <row r="39" spans="1:39" ht="15" thickBot="1">
      <c r="A39" s="3"/>
      <c r="B39" s="3"/>
      <c r="C39" s="3"/>
      <c r="D39" s="3"/>
      <c r="E39" s="242"/>
      <c r="F39" s="80" t="s">
        <v>4</v>
      </c>
      <c r="G39" s="527" t="s">
        <v>185</v>
      </c>
      <c r="H39" s="250" t="s">
        <v>109</v>
      </c>
      <c r="I39" s="258">
        <v>43962</v>
      </c>
      <c r="J39" s="259">
        <v>9604049</v>
      </c>
      <c r="K39" s="260" t="s">
        <v>179</v>
      </c>
      <c r="L39" s="200">
        <v>64.5</v>
      </c>
      <c r="M39" s="201" t="s">
        <v>32</v>
      </c>
      <c r="N39" s="176" t="s">
        <v>25</v>
      </c>
      <c r="O39" s="176" t="s">
        <v>25</v>
      </c>
      <c r="P39" s="176" t="s">
        <v>32</v>
      </c>
      <c r="Q39" s="176" t="s">
        <v>25</v>
      </c>
      <c r="R39" s="176" t="s">
        <v>32</v>
      </c>
      <c r="S39" s="176" t="s">
        <v>39</v>
      </c>
      <c r="T39" s="176" t="s">
        <v>32</v>
      </c>
      <c r="U39" s="176" t="s">
        <v>25</v>
      </c>
      <c r="V39" s="202" t="s">
        <v>32</v>
      </c>
      <c r="W39" s="4"/>
      <c r="X39" s="4"/>
      <c r="Y39" s="4"/>
      <c r="Z39" s="4"/>
      <c r="AA39" s="4"/>
      <c r="AB39" s="4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</row>
    <row r="40" spans="1:39">
      <c r="A40" s="3"/>
      <c r="B40" s="3"/>
      <c r="C40" s="3"/>
      <c r="D40" s="3"/>
      <c r="E40" s="242"/>
      <c r="F40" s="81" t="s">
        <v>5</v>
      </c>
      <c r="G40" s="528" t="s">
        <v>185</v>
      </c>
      <c r="H40" s="263" t="s">
        <v>110</v>
      </c>
      <c r="I40" s="264">
        <v>43970</v>
      </c>
      <c r="J40" s="265">
        <v>9749042</v>
      </c>
      <c r="K40" s="266" t="s">
        <v>180</v>
      </c>
      <c r="L40" s="255">
        <v>74.5</v>
      </c>
      <c r="M40" s="203" t="s">
        <v>32</v>
      </c>
      <c r="N40" s="177" t="s">
        <v>39</v>
      </c>
      <c r="O40" s="177" t="s">
        <v>25</v>
      </c>
      <c r="P40" s="177" t="s">
        <v>32</v>
      </c>
      <c r="Q40" s="177" t="s">
        <v>25</v>
      </c>
      <c r="R40" s="177" t="s">
        <v>32</v>
      </c>
      <c r="S40" s="177" t="s">
        <v>32</v>
      </c>
      <c r="T40" s="177" t="s">
        <v>32</v>
      </c>
      <c r="U40" s="177" t="s">
        <v>32</v>
      </c>
      <c r="V40" s="204" t="s">
        <v>32</v>
      </c>
      <c r="W40" s="4"/>
      <c r="X40" s="4"/>
      <c r="Y40" s="4"/>
      <c r="Z40" s="4"/>
      <c r="AA40" s="4"/>
      <c r="AB40" s="4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</row>
    <row r="41" spans="1:39">
      <c r="A41" s="3"/>
      <c r="B41" s="3"/>
      <c r="C41" s="3"/>
      <c r="D41" s="3"/>
      <c r="E41" s="242"/>
      <c r="F41" s="82" t="s">
        <v>5</v>
      </c>
      <c r="G41" s="529" t="s">
        <v>186</v>
      </c>
      <c r="H41" s="267" t="s">
        <v>111</v>
      </c>
      <c r="I41" s="261">
        <v>43969</v>
      </c>
      <c r="J41" s="249">
        <v>9732251</v>
      </c>
      <c r="K41" s="206" t="s">
        <v>176</v>
      </c>
      <c r="L41" s="256">
        <v>68.5</v>
      </c>
      <c r="M41" s="205" t="s">
        <v>25</v>
      </c>
      <c r="N41" s="178" t="s">
        <v>25</v>
      </c>
      <c r="O41" s="178" t="s">
        <v>39</v>
      </c>
      <c r="P41" s="178" t="s">
        <v>32</v>
      </c>
      <c r="Q41" s="178" t="s">
        <v>32</v>
      </c>
      <c r="R41" s="178" t="s">
        <v>39</v>
      </c>
      <c r="S41" s="178" t="s">
        <v>39</v>
      </c>
      <c r="T41" s="178" t="s">
        <v>32</v>
      </c>
      <c r="U41" s="178" t="s">
        <v>32</v>
      </c>
      <c r="V41" s="206" t="s">
        <v>32</v>
      </c>
      <c r="W41" s="4"/>
      <c r="X41" s="4"/>
      <c r="Y41" s="4"/>
      <c r="Z41" s="4"/>
      <c r="AA41" s="4"/>
      <c r="AB41" s="4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</row>
    <row r="42" spans="1:39">
      <c r="A42" s="3"/>
      <c r="B42" s="3"/>
      <c r="C42" s="3"/>
      <c r="D42" s="3"/>
      <c r="E42" s="242"/>
      <c r="F42" s="82" t="s">
        <v>5</v>
      </c>
      <c r="G42" s="529" t="s">
        <v>186</v>
      </c>
      <c r="H42" s="267" t="s">
        <v>112</v>
      </c>
      <c r="I42" s="262">
        <v>43969</v>
      </c>
      <c r="J42" s="178">
        <v>9728598</v>
      </c>
      <c r="K42" s="206" t="s">
        <v>181</v>
      </c>
      <c r="L42" s="256">
        <v>50</v>
      </c>
      <c r="M42" s="205" t="s">
        <v>32</v>
      </c>
      <c r="N42" s="178" t="s">
        <v>32</v>
      </c>
      <c r="O42" s="178" t="s">
        <v>25</v>
      </c>
      <c r="P42" s="178" t="s">
        <v>25</v>
      </c>
      <c r="Q42" s="178" t="s">
        <v>25</v>
      </c>
      <c r="R42" s="178" t="s">
        <v>32</v>
      </c>
      <c r="S42" s="178" t="s">
        <v>39</v>
      </c>
      <c r="T42" s="178" t="s">
        <v>39</v>
      </c>
      <c r="U42" s="178" t="s">
        <v>32</v>
      </c>
      <c r="V42" s="206" t="s">
        <v>39</v>
      </c>
      <c r="W42" s="4"/>
      <c r="X42" s="4"/>
      <c r="Y42" s="4"/>
      <c r="Z42" s="4"/>
      <c r="AA42" s="4"/>
      <c r="AB42" s="4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</row>
    <row r="43" spans="1:39">
      <c r="A43" s="3"/>
      <c r="B43" s="3"/>
      <c r="C43" s="3"/>
      <c r="D43" s="3"/>
      <c r="E43" s="242"/>
      <c r="F43" s="82" t="s">
        <v>5</v>
      </c>
      <c r="G43" s="529" t="s">
        <v>185</v>
      </c>
      <c r="H43" s="267" t="s">
        <v>113</v>
      </c>
      <c r="I43" s="262">
        <v>43970</v>
      </c>
      <c r="J43" s="178">
        <v>9758483</v>
      </c>
      <c r="K43" s="206" t="s">
        <v>182</v>
      </c>
      <c r="L43" s="256">
        <v>97.5</v>
      </c>
      <c r="M43" s="205" t="s">
        <v>32</v>
      </c>
      <c r="N43" s="178" t="s">
        <v>32</v>
      </c>
      <c r="O43" s="178" t="s">
        <v>32</v>
      </c>
      <c r="P43" s="178" t="s">
        <v>25</v>
      </c>
      <c r="Q43" s="178" t="s">
        <v>32</v>
      </c>
      <c r="R43" s="178" t="s">
        <v>32</v>
      </c>
      <c r="S43" s="178" t="s">
        <v>32</v>
      </c>
      <c r="T43" s="178" t="s">
        <v>32</v>
      </c>
      <c r="U43" s="178" t="s">
        <v>32</v>
      </c>
      <c r="V43" s="206" t="s">
        <v>32</v>
      </c>
      <c r="W43" s="4"/>
      <c r="X43" s="4"/>
      <c r="Y43" s="4"/>
      <c r="Z43" s="4"/>
      <c r="AA43" s="4"/>
      <c r="AB43" s="4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</row>
    <row r="44" spans="1:39">
      <c r="A44" s="3"/>
      <c r="B44" s="3"/>
      <c r="C44" s="3"/>
      <c r="D44" s="3"/>
      <c r="E44" s="242"/>
      <c r="F44" s="82" t="s">
        <v>5</v>
      </c>
      <c r="G44" s="529" t="s">
        <v>187</v>
      </c>
      <c r="H44" s="267" t="s">
        <v>114</v>
      </c>
      <c r="I44" s="262">
        <v>43969</v>
      </c>
      <c r="J44" s="178">
        <v>9744398</v>
      </c>
      <c r="K44" s="206" t="s">
        <v>183</v>
      </c>
      <c r="L44" s="256">
        <v>97.5</v>
      </c>
      <c r="M44" s="205" t="s">
        <v>32</v>
      </c>
      <c r="N44" s="178" t="s">
        <v>32</v>
      </c>
      <c r="O44" s="178" t="s">
        <v>32</v>
      </c>
      <c r="P44" s="178" t="s">
        <v>32</v>
      </c>
      <c r="Q44" s="178" t="s">
        <v>32</v>
      </c>
      <c r="R44" s="178" t="s">
        <v>25</v>
      </c>
      <c r="S44" s="178" t="s">
        <v>32</v>
      </c>
      <c r="T44" s="178" t="s">
        <v>32</v>
      </c>
      <c r="U44" s="178" t="s">
        <v>32</v>
      </c>
      <c r="V44" s="206" t="s">
        <v>32</v>
      </c>
      <c r="W44" s="4"/>
      <c r="X44" s="4"/>
      <c r="Y44" s="4"/>
      <c r="Z44" s="4"/>
      <c r="AA44" s="4"/>
      <c r="AB44" s="4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</row>
    <row r="45" spans="1:39">
      <c r="A45" s="3"/>
      <c r="B45" s="3"/>
      <c r="C45" s="3"/>
      <c r="D45" s="3"/>
      <c r="E45" s="242"/>
      <c r="F45" s="82" t="s">
        <v>5</v>
      </c>
      <c r="G45" s="529" t="s">
        <v>185</v>
      </c>
      <c r="H45" s="268" t="s">
        <v>115</v>
      </c>
      <c r="I45" s="262">
        <v>43970</v>
      </c>
      <c r="J45" s="178">
        <v>9760330</v>
      </c>
      <c r="K45" s="206" t="s">
        <v>184</v>
      </c>
      <c r="L45" s="256">
        <v>69.5</v>
      </c>
      <c r="M45" s="205" t="s">
        <v>32</v>
      </c>
      <c r="N45" s="178" t="s">
        <v>32</v>
      </c>
      <c r="O45" s="178" t="s">
        <v>25</v>
      </c>
      <c r="P45" s="178" t="s">
        <v>32</v>
      </c>
      <c r="Q45" s="178" t="s">
        <v>25</v>
      </c>
      <c r="R45" s="178" t="s">
        <v>32</v>
      </c>
      <c r="S45" s="178" t="s">
        <v>39</v>
      </c>
      <c r="T45" s="178" t="s">
        <v>32</v>
      </c>
      <c r="U45" s="178" t="s">
        <v>25</v>
      </c>
      <c r="V45" s="206" t="s">
        <v>32</v>
      </c>
      <c r="W45" s="4"/>
      <c r="X45" s="4"/>
      <c r="Y45" s="4"/>
      <c r="Z45" s="4"/>
      <c r="AA45" s="4"/>
      <c r="AB45" s="4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</row>
    <row r="46" spans="1:39">
      <c r="A46" s="3"/>
      <c r="B46" s="3"/>
      <c r="C46" s="3"/>
      <c r="D46" s="3"/>
      <c r="E46" s="242"/>
      <c r="F46" s="82" t="s">
        <v>5</v>
      </c>
      <c r="G46" s="529" t="s">
        <v>186</v>
      </c>
      <c r="H46" s="267" t="s">
        <v>116</v>
      </c>
      <c r="I46" s="262">
        <v>43970</v>
      </c>
      <c r="J46" s="178">
        <v>9758010</v>
      </c>
      <c r="K46" s="206" t="s">
        <v>176</v>
      </c>
      <c r="L46" s="256">
        <v>97.5</v>
      </c>
      <c r="M46" s="205" t="s">
        <v>32</v>
      </c>
      <c r="N46" s="178" t="s">
        <v>32</v>
      </c>
      <c r="O46" s="178" t="s">
        <v>32</v>
      </c>
      <c r="P46" s="178" t="s">
        <v>32</v>
      </c>
      <c r="Q46" s="178" t="s">
        <v>32</v>
      </c>
      <c r="R46" s="178" t="s">
        <v>25</v>
      </c>
      <c r="S46" s="178" t="s">
        <v>32</v>
      </c>
      <c r="T46" s="178" t="s">
        <v>32</v>
      </c>
      <c r="U46" s="178" t="s">
        <v>32</v>
      </c>
      <c r="V46" s="206" t="s">
        <v>32</v>
      </c>
      <c r="W46" s="4"/>
      <c r="X46" s="4"/>
      <c r="Y46" s="4"/>
      <c r="Z46" s="4"/>
      <c r="AA46" s="4"/>
      <c r="AB46" s="4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</row>
    <row r="47" spans="1:39">
      <c r="A47" s="3"/>
      <c r="B47" s="3"/>
      <c r="C47" s="3"/>
      <c r="D47" s="3"/>
      <c r="E47" s="242"/>
      <c r="F47" s="82" t="s">
        <v>5</v>
      </c>
      <c r="G47" s="529" t="s">
        <v>187</v>
      </c>
      <c r="H47" s="267" t="s">
        <v>117</v>
      </c>
      <c r="I47" s="262">
        <v>43970</v>
      </c>
      <c r="J47" s="178">
        <v>9760577</v>
      </c>
      <c r="K47" s="206" t="s">
        <v>177</v>
      </c>
      <c r="L47" s="256">
        <v>93</v>
      </c>
      <c r="M47" s="205" t="s">
        <v>32</v>
      </c>
      <c r="N47" s="178" t="s">
        <v>32</v>
      </c>
      <c r="O47" s="178" t="s">
        <v>39</v>
      </c>
      <c r="P47" s="178" t="s">
        <v>32</v>
      </c>
      <c r="Q47" s="178" t="s">
        <v>32</v>
      </c>
      <c r="R47" s="178" t="s">
        <v>32</v>
      </c>
      <c r="S47" s="178" t="s">
        <v>32</v>
      </c>
      <c r="T47" s="178" t="s">
        <v>32</v>
      </c>
      <c r="U47" s="178" t="s">
        <v>32</v>
      </c>
      <c r="V47" s="206" t="s">
        <v>32</v>
      </c>
      <c r="W47" s="4"/>
      <c r="X47" s="4"/>
      <c r="Y47" s="4"/>
      <c r="Z47" s="4"/>
      <c r="AA47" s="4"/>
      <c r="AB47" s="4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</row>
    <row r="48" spans="1:39">
      <c r="A48" s="3"/>
      <c r="B48" s="3"/>
      <c r="C48" s="3"/>
      <c r="D48" s="3"/>
      <c r="E48" s="242"/>
      <c r="F48" s="82" t="s">
        <v>5</v>
      </c>
      <c r="G48" s="529" t="s">
        <v>188</v>
      </c>
      <c r="H48" s="267" t="s">
        <v>118</v>
      </c>
      <c r="I48" s="262">
        <v>43970</v>
      </c>
      <c r="J48" s="178">
        <v>9759233</v>
      </c>
      <c r="K48" s="206" t="s">
        <v>178</v>
      </c>
      <c r="L48" s="256">
        <v>90.5</v>
      </c>
      <c r="M48" s="205" t="s">
        <v>32</v>
      </c>
      <c r="N48" s="178" t="s">
        <v>25</v>
      </c>
      <c r="O48" s="178" t="s">
        <v>25</v>
      </c>
      <c r="P48" s="178" t="s">
        <v>32</v>
      </c>
      <c r="Q48" s="178" t="s">
        <v>32</v>
      </c>
      <c r="R48" s="178" t="s">
        <v>32</v>
      </c>
      <c r="S48" s="178" t="s">
        <v>32</v>
      </c>
      <c r="T48" s="178" t="s">
        <v>32</v>
      </c>
      <c r="U48" s="178" t="s">
        <v>32</v>
      </c>
      <c r="V48" s="206" t="s">
        <v>32</v>
      </c>
      <c r="W48" s="4"/>
      <c r="X48" s="4"/>
      <c r="Y48" s="4"/>
      <c r="Z48" s="4"/>
      <c r="AA48" s="4"/>
      <c r="AB48" s="4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</row>
    <row r="49" spans="1:39">
      <c r="A49" s="3"/>
      <c r="B49" s="3"/>
      <c r="C49" s="3"/>
      <c r="D49" s="3"/>
      <c r="E49" s="242"/>
      <c r="F49" s="82" t="s">
        <v>5</v>
      </c>
      <c r="G49" s="529" t="s">
        <v>186</v>
      </c>
      <c r="H49" s="267" t="s">
        <v>119</v>
      </c>
      <c r="I49" s="262">
        <v>43969</v>
      </c>
      <c r="J49" s="178">
        <v>9732093</v>
      </c>
      <c r="K49" s="206" t="s">
        <v>179</v>
      </c>
      <c r="L49" s="256">
        <v>96.5</v>
      </c>
      <c r="M49" s="205" t="s">
        <v>32</v>
      </c>
      <c r="N49" s="178" t="s">
        <v>32</v>
      </c>
      <c r="O49" s="178" t="s">
        <v>25</v>
      </c>
      <c r="P49" s="178" t="s">
        <v>32</v>
      </c>
      <c r="Q49" s="178" t="s">
        <v>32</v>
      </c>
      <c r="R49" s="178" t="s">
        <v>32</v>
      </c>
      <c r="S49" s="178" t="s">
        <v>32</v>
      </c>
      <c r="T49" s="178" t="s">
        <v>32</v>
      </c>
      <c r="U49" s="178" t="s">
        <v>32</v>
      </c>
      <c r="V49" s="206" t="s">
        <v>32</v>
      </c>
      <c r="W49" s="4"/>
      <c r="X49" s="4"/>
      <c r="Y49" s="4"/>
      <c r="Z49" s="4"/>
      <c r="AA49" s="4"/>
      <c r="AB49" s="4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</row>
    <row r="50" spans="1:39">
      <c r="A50" s="3"/>
      <c r="B50" s="3"/>
      <c r="C50" s="3"/>
      <c r="D50" s="3"/>
      <c r="E50" s="242"/>
      <c r="F50" s="82" t="s">
        <v>5</v>
      </c>
      <c r="G50" s="529" t="s">
        <v>187</v>
      </c>
      <c r="H50" s="267" t="s">
        <v>120</v>
      </c>
      <c r="I50" s="262">
        <v>43969</v>
      </c>
      <c r="J50" s="178">
        <v>9727830</v>
      </c>
      <c r="K50" s="206" t="s">
        <v>180</v>
      </c>
      <c r="L50" s="256">
        <v>85.5</v>
      </c>
      <c r="M50" s="205" t="s">
        <v>32</v>
      </c>
      <c r="N50" s="178" t="s">
        <v>32</v>
      </c>
      <c r="O50" s="178" t="s">
        <v>25</v>
      </c>
      <c r="P50" s="178" t="s">
        <v>32</v>
      </c>
      <c r="Q50" s="178" t="s">
        <v>32</v>
      </c>
      <c r="R50" s="178" t="s">
        <v>32</v>
      </c>
      <c r="S50" s="178" t="s">
        <v>39</v>
      </c>
      <c r="T50" s="178" t="s">
        <v>32</v>
      </c>
      <c r="U50" s="178" t="s">
        <v>32</v>
      </c>
      <c r="V50" s="206" t="s">
        <v>32</v>
      </c>
      <c r="W50" s="4"/>
      <c r="X50" s="4"/>
      <c r="Y50" s="4"/>
      <c r="Z50" s="4"/>
      <c r="AA50" s="4"/>
      <c r="AB50" s="4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</row>
    <row r="51" spans="1:39">
      <c r="A51" s="3"/>
      <c r="B51" s="3"/>
      <c r="C51" s="3"/>
      <c r="D51" s="3"/>
      <c r="E51" s="242"/>
      <c r="F51" s="82" t="s">
        <v>5</v>
      </c>
      <c r="G51" s="529" t="s">
        <v>187</v>
      </c>
      <c r="H51" s="267" t="s">
        <v>121</v>
      </c>
      <c r="I51" s="262">
        <v>43969</v>
      </c>
      <c r="J51" s="178">
        <v>9736953</v>
      </c>
      <c r="K51" s="206" t="s">
        <v>176</v>
      </c>
      <c r="L51" s="256">
        <v>83</v>
      </c>
      <c r="M51" s="205" t="s">
        <v>32</v>
      </c>
      <c r="N51" s="178" t="s">
        <v>32</v>
      </c>
      <c r="O51" s="178" t="s">
        <v>25</v>
      </c>
      <c r="P51" s="178" t="s">
        <v>32</v>
      </c>
      <c r="Q51" s="178" t="s">
        <v>32</v>
      </c>
      <c r="R51" s="178" t="s">
        <v>25</v>
      </c>
      <c r="S51" s="178" t="s">
        <v>39</v>
      </c>
      <c r="T51" s="178" t="s">
        <v>32</v>
      </c>
      <c r="U51" s="178" t="s">
        <v>32</v>
      </c>
      <c r="V51" s="206" t="s">
        <v>32</v>
      </c>
      <c r="W51" s="4"/>
      <c r="X51" s="4"/>
      <c r="Y51" s="4"/>
      <c r="Z51" s="4"/>
      <c r="AA51" s="4"/>
      <c r="AB51" s="4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</row>
    <row r="52" spans="1:39">
      <c r="A52" s="3"/>
      <c r="B52" s="3"/>
      <c r="C52" s="3"/>
      <c r="D52" s="3"/>
      <c r="E52" s="242"/>
      <c r="F52" s="82" t="s">
        <v>5</v>
      </c>
      <c r="G52" s="529" t="s">
        <v>185</v>
      </c>
      <c r="H52" s="268" t="s">
        <v>122</v>
      </c>
      <c r="I52" s="262">
        <v>43969</v>
      </c>
      <c r="J52" s="178">
        <v>9742068</v>
      </c>
      <c r="K52" s="206" t="s">
        <v>181</v>
      </c>
      <c r="L52" s="256">
        <v>88</v>
      </c>
      <c r="M52" s="205" t="s">
        <v>32</v>
      </c>
      <c r="N52" s="178" t="s">
        <v>32</v>
      </c>
      <c r="O52" s="178" t="s">
        <v>25</v>
      </c>
      <c r="P52" s="178" t="s">
        <v>32</v>
      </c>
      <c r="Q52" s="178" t="s">
        <v>32</v>
      </c>
      <c r="R52" s="178" t="s">
        <v>25</v>
      </c>
      <c r="S52" s="178" t="s">
        <v>32</v>
      </c>
      <c r="T52" s="178" t="s">
        <v>32</v>
      </c>
      <c r="U52" s="178" t="s">
        <v>25</v>
      </c>
      <c r="V52" s="206" t="s">
        <v>32</v>
      </c>
      <c r="W52" s="4"/>
      <c r="X52" s="4"/>
      <c r="Y52" s="4"/>
      <c r="Z52" s="4"/>
      <c r="AA52" s="4"/>
      <c r="AB52" s="4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</row>
    <row r="53" spans="1:39">
      <c r="A53" s="3"/>
      <c r="B53" s="3"/>
      <c r="C53" s="3"/>
      <c r="D53" s="3"/>
      <c r="E53" s="242"/>
      <c r="F53" s="82" t="s">
        <v>5</v>
      </c>
      <c r="G53" s="529" t="s">
        <v>185</v>
      </c>
      <c r="H53" s="267" t="s">
        <v>123</v>
      </c>
      <c r="I53" s="261">
        <v>43970</v>
      </c>
      <c r="J53" s="249">
        <v>9760207</v>
      </c>
      <c r="K53" s="269" t="s">
        <v>182</v>
      </c>
      <c r="L53" s="256">
        <v>96.5</v>
      </c>
      <c r="M53" s="205" t="s">
        <v>32</v>
      </c>
      <c r="N53" s="178" t="s">
        <v>32</v>
      </c>
      <c r="O53" s="178" t="s">
        <v>25</v>
      </c>
      <c r="P53" s="178" t="s">
        <v>32</v>
      </c>
      <c r="Q53" s="178" t="s">
        <v>32</v>
      </c>
      <c r="R53" s="178" t="s">
        <v>32</v>
      </c>
      <c r="S53" s="178" t="s">
        <v>32</v>
      </c>
      <c r="T53" s="178" t="s">
        <v>32</v>
      </c>
      <c r="U53" s="178" t="s">
        <v>32</v>
      </c>
      <c r="V53" s="206" t="s">
        <v>32</v>
      </c>
      <c r="W53" s="4"/>
      <c r="X53" s="4"/>
      <c r="Y53" s="4"/>
      <c r="Z53" s="4"/>
      <c r="AA53" s="4"/>
      <c r="AB53" s="4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</row>
    <row r="54" spans="1:39">
      <c r="A54" s="3"/>
      <c r="B54" s="3"/>
      <c r="C54" s="3"/>
      <c r="D54" s="3"/>
      <c r="E54" s="242"/>
      <c r="F54" s="82" t="s">
        <v>5</v>
      </c>
      <c r="G54" s="529" t="s">
        <v>186</v>
      </c>
      <c r="H54" s="267" t="s">
        <v>124</v>
      </c>
      <c r="I54" s="262">
        <v>43970</v>
      </c>
      <c r="J54" s="178">
        <v>9756697</v>
      </c>
      <c r="K54" s="206" t="s">
        <v>183</v>
      </c>
      <c r="L54" s="256">
        <v>100</v>
      </c>
      <c r="M54" s="205" t="s">
        <v>32</v>
      </c>
      <c r="N54" s="178" t="s">
        <v>32</v>
      </c>
      <c r="O54" s="178" t="s">
        <v>32</v>
      </c>
      <c r="P54" s="178" t="s">
        <v>32</v>
      </c>
      <c r="Q54" s="178" t="s">
        <v>32</v>
      </c>
      <c r="R54" s="178" t="s">
        <v>32</v>
      </c>
      <c r="S54" s="178" t="s">
        <v>32</v>
      </c>
      <c r="T54" s="178" t="s">
        <v>32</v>
      </c>
      <c r="U54" s="178" t="s">
        <v>32</v>
      </c>
      <c r="V54" s="206" t="s">
        <v>32</v>
      </c>
      <c r="W54" s="4"/>
      <c r="X54" s="4"/>
      <c r="Y54" s="4"/>
      <c r="Z54" s="4"/>
      <c r="AA54" s="4"/>
      <c r="AB54" s="4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</row>
    <row r="55" spans="1:39" ht="15" thickBot="1">
      <c r="A55" s="3"/>
      <c r="B55" s="3"/>
      <c r="C55" s="3"/>
      <c r="D55" s="3"/>
      <c r="E55" s="242"/>
      <c r="F55" s="83" t="s">
        <v>5</v>
      </c>
      <c r="G55" s="530" t="s">
        <v>186</v>
      </c>
      <c r="H55" s="270" t="s">
        <v>125</v>
      </c>
      <c r="I55" s="271">
        <v>43970</v>
      </c>
      <c r="J55" s="179">
        <v>9750628</v>
      </c>
      <c r="K55" s="208" t="s">
        <v>184</v>
      </c>
      <c r="L55" s="257">
        <v>94</v>
      </c>
      <c r="M55" s="207" t="s">
        <v>32</v>
      </c>
      <c r="N55" s="179" t="s">
        <v>32</v>
      </c>
      <c r="O55" s="179" t="s">
        <v>25</v>
      </c>
      <c r="P55" s="179" t="s">
        <v>32</v>
      </c>
      <c r="Q55" s="179" t="s">
        <v>32</v>
      </c>
      <c r="R55" s="179" t="s">
        <v>25</v>
      </c>
      <c r="S55" s="179" t="s">
        <v>32</v>
      </c>
      <c r="T55" s="179" t="s">
        <v>32</v>
      </c>
      <c r="U55" s="179" t="s">
        <v>32</v>
      </c>
      <c r="V55" s="208" t="s">
        <v>32</v>
      </c>
      <c r="W55" s="4"/>
      <c r="X55" s="4"/>
      <c r="Y55" s="4"/>
      <c r="Z55" s="4"/>
      <c r="AA55" s="4"/>
      <c r="AB55" s="4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</row>
    <row r="56" spans="1:39">
      <c r="A56" s="3"/>
      <c r="B56" s="3"/>
      <c r="C56" s="3"/>
      <c r="D56" s="3"/>
      <c r="E56" s="242"/>
      <c r="F56" s="7"/>
      <c r="G56" s="7"/>
      <c r="H56" s="4"/>
      <c r="I56" s="161"/>
      <c r="J56" s="7"/>
      <c r="K56" s="7"/>
      <c r="L56" s="13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</row>
    <row r="57" spans="1:39">
      <c r="A57" s="3"/>
      <c r="B57" s="3"/>
      <c r="C57" s="3"/>
      <c r="D57" s="3"/>
      <c r="E57" s="242"/>
      <c r="F57" s="7"/>
      <c r="G57" s="7"/>
      <c r="H57" s="4"/>
      <c r="I57" s="161"/>
      <c r="J57" s="7"/>
      <c r="K57" s="7"/>
      <c r="L57" s="13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</row>
    <row r="58" spans="1:39">
      <c r="A58" s="3"/>
      <c r="B58" s="3"/>
      <c r="C58" s="3"/>
      <c r="D58" s="3"/>
      <c r="E58" s="242"/>
      <c r="F58" s="7"/>
      <c r="G58" s="7"/>
      <c r="H58" s="4"/>
      <c r="I58" s="161"/>
      <c r="J58" s="7"/>
      <c r="K58" s="7"/>
      <c r="L58" s="13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</row>
    <row r="59" spans="1:39">
      <c r="A59" s="3"/>
      <c r="B59" s="3"/>
      <c r="C59" s="3"/>
      <c r="D59" s="3"/>
      <c r="E59" s="242"/>
      <c r="F59" s="7"/>
      <c r="G59" s="7"/>
      <c r="H59" s="4"/>
      <c r="I59" s="161"/>
      <c r="J59" s="7"/>
      <c r="K59" s="7"/>
      <c r="L59" s="13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</row>
    <row r="60" spans="1:39">
      <c r="A60" s="3"/>
      <c r="B60" s="3"/>
      <c r="C60" s="3"/>
      <c r="D60" s="3"/>
      <c r="E60" s="242"/>
      <c r="F60" s="7"/>
      <c r="G60" s="7"/>
      <c r="H60" s="4"/>
      <c r="I60" s="161"/>
      <c r="J60" s="7"/>
      <c r="K60" s="7"/>
      <c r="L60" s="13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</row>
    <row r="61" spans="1:39">
      <c r="A61" s="3"/>
      <c r="B61" s="3"/>
      <c r="C61" s="3"/>
      <c r="D61" s="3"/>
      <c r="E61" s="242"/>
      <c r="F61" s="7"/>
      <c r="G61" s="7"/>
      <c r="H61" s="4"/>
      <c r="I61" s="161"/>
      <c r="J61" s="7"/>
      <c r="K61" s="7"/>
      <c r="L61" s="13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</row>
    <row r="62" spans="1:39">
      <c r="A62" s="3"/>
      <c r="B62" s="3"/>
      <c r="C62" s="3"/>
      <c r="D62" s="3"/>
      <c r="E62" s="242"/>
      <c r="F62" s="7"/>
      <c r="G62" s="7"/>
      <c r="H62" s="4"/>
      <c r="I62" s="161"/>
      <c r="J62" s="7"/>
      <c r="K62" s="7"/>
      <c r="L62" s="13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</row>
    <row r="63" spans="1:39">
      <c r="A63" s="3"/>
      <c r="B63" s="3"/>
      <c r="C63" s="3"/>
      <c r="D63" s="3"/>
      <c r="E63" s="242"/>
      <c r="F63" s="7"/>
      <c r="G63" s="7"/>
      <c r="H63" s="4"/>
      <c r="I63" s="161"/>
      <c r="J63" s="7"/>
      <c r="K63" s="7"/>
      <c r="L63" s="13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</row>
    <row r="64" spans="1:39">
      <c r="A64" s="3"/>
      <c r="B64" s="3"/>
      <c r="C64" s="3"/>
      <c r="D64" s="3"/>
      <c r="E64" s="242"/>
      <c r="F64" s="7"/>
      <c r="G64" s="7"/>
      <c r="H64" s="4"/>
      <c r="I64" s="161"/>
      <c r="J64" s="7"/>
      <c r="K64" s="7"/>
      <c r="L64" s="13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</row>
    <row r="65" spans="1:39">
      <c r="A65" s="3"/>
      <c r="B65" s="3"/>
      <c r="C65" s="3"/>
      <c r="D65" s="3"/>
      <c r="E65" s="242"/>
      <c r="F65" s="7"/>
      <c r="G65" s="7"/>
      <c r="H65" s="4"/>
      <c r="I65" s="161"/>
      <c r="J65" s="7"/>
      <c r="K65" s="7"/>
      <c r="L65" s="13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</row>
    <row r="66" spans="1:39">
      <c r="A66" s="3"/>
      <c r="B66" s="3"/>
      <c r="C66" s="3"/>
      <c r="D66" s="3"/>
      <c r="E66" s="242"/>
      <c r="F66" s="7"/>
      <c r="G66" s="7"/>
      <c r="H66" s="4"/>
      <c r="I66" s="161"/>
      <c r="J66" s="7"/>
      <c r="K66" s="7"/>
      <c r="L66" s="13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</row>
    <row r="67" spans="1:39">
      <c r="A67" s="3"/>
      <c r="B67" s="3"/>
      <c r="C67" s="3"/>
      <c r="D67" s="3"/>
      <c r="E67" s="242"/>
      <c r="F67" s="7"/>
      <c r="G67" s="7"/>
      <c r="H67" s="4"/>
      <c r="I67" s="161"/>
      <c r="J67" s="7"/>
      <c r="K67" s="7"/>
      <c r="L67" s="13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</row>
    <row r="68" spans="1:39">
      <c r="A68" s="3"/>
      <c r="B68" s="3"/>
      <c r="C68" s="3"/>
      <c r="D68" s="3"/>
      <c r="E68" s="242"/>
      <c r="F68" s="7"/>
      <c r="G68" s="7"/>
      <c r="H68" s="4"/>
      <c r="I68" s="161"/>
      <c r="J68" s="7"/>
      <c r="K68" s="7"/>
      <c r="L68" s="13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</row>
    <row r="69" spans="1:39">
      <c r="A69" s="3"/>
      <c r="B69" s="3"/>
      <c r="C69" s="3"/>
      <c r="D69" s="3"/>
      <c r="E69" s="242"/>
      <c r="F69" s="7"/>
      <c r="G69" s="7"/>
      <c r="H69" s="4"/>
      <c r="I69" s="161"/>
      <c r="J69" s="7"/>
      <c r="K69" s="7"/>
      <c r="L69" s="13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</row>
    <row r="70" spans="1:39">
      <c r="A70" s="3"/>
      <c r="B70" s="3"/>
      <c r="C70" s="3"/>
      <c r="D70" s="3"/>
      <c r="E70" s="242"/>
      <c r="F70" s="7"/>
      <c r="G70" s="7"/>
      <c r="H70" s="4"/>
      <c r="I70" s="161"/>
      <c r="J70" s="7"/>
      <c r="K70" s="7"/>
      <c r="L70" s="13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</row>
    <row r="71" spans="1:39">
      <c r="A71" s="3"/>
      <c r="B71" s="3"/>
      <c r="C71" s="3"/>
      <c r="D71" s="3"/>
      <c r="E71" s="242"/>
      <c r="F71" s="7"/>
      <c r="G71" s="7"/>
      <c r="H71" s="4"/>
      <c r="I71" s="161"/>
      <c r="J71" s="7"/>
      <c r="K71" s="7"/>
      <c r="L71" s="13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</row>
    <row r="72" spans="1:39">
      <c r="A72" s="3"/>
      <c r="B72" s="3"/>
      <c r="C72" s="3"/>
      <c r="D72" s="3"/>
      <c r="E72" s="242"/>
      <c r="F72" s="7"/>
      <c r="G72" s="7"/>
      <c r="H72" s="4"/>
      <c r="I72" s="161"/>
      <c r="J72" s="7"/>
      <c r="K72" s="7"/>
      <c r="L72" s="13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</row>
    <row r="73" spans="1:39">
      <c r="A73" s="3"/>
      <c r="B73" s="3"/>
      <c r="C73" s="3"/>
      <c r="D73" s="3"/>
      <c r="E73" s="242"/>
      <c r="F73" s="7"/>
      <c r="G73" s="7"/>
      <c r="H73" s="4"/>
      <c r="I73" s="161"/>
      <c r="J73" s="7"/>
      <c r="K73" s="7"/>
      <c r="L73" s="13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</row>
    <row r="74" spans="1:39">
      <c r="A74" s="3"/>
      <c r="B74" s="3"/>
      <c r="C74" s="3"/>
      <c r="D74" s="3"/>
      <c r="E74" s="242"/>
      <c r="F74" s="7"/>
      <c r="G74" s="7"/>
      <c r="H74" s="4"/>
      <c r="I74" s="161"/>
      <c r="J74" s="7"/>
      <c r="K74" s="7"/>
      <c r="L74" s="13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</row>
    <row r="75" spans="1:39">
      <c r="A75" s="3"/>
      <c r="B75" s="3"/>
      <c r="C75" s="3"/>
      <c r="D75" s="3"/>
      <c r="E75" s="242"/>
      <c r="F75" s="7"/>
      <c r="G75" s="7"/>
      <c r="H75" s="4"/>
      <c r="I75" s="161"/>
      <c r="J75" s="7"/>
      <c r="K75" s="7"/>
      <c r="L75" s="13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</row>
    <row r="76" spans="1:39">
      <c r="A76" s="3"/>
      <c r="B76" s="3"/>
      <c r="C76" s="3"/>
      <c r="D76" s="3"/>
      <c r="E76" s="242"/>
      <c r="F76" s="7"/>
      <c r="G76" s="7"/>
      <c r="H76" s="4"/>
      <c r="I76" s="161"/>
      <c r="J76" s="7"/>
      <c r="K76" s="7"/>
      <c r="L76" s="13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</row>
    <row r="77" spans="1:39">
      <c r="A77" s="3"/>
      <c r="B77" s="3"/>
      <c r="C77" s="3"/>
      <c r="D77" s="3"/>
      <c r="E77" s="242"/>
      <c r="F77" s="7"/>
      <c r="G77" s="7"/>
      <c r="H77" s="4"/>
      <c r="I77" s="161"/>
      <c r="J77" s="7"/>
      <c r="K77" s="7"/>
      <c r="L77" s="13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</row>
    <row r="78" spans="1:39">
      <c r="A78" s="3"/>
      <c r="B78" s="3"/>
      <c r="C78" s="3"/>
      <c r="D78" s="3"/>
      <c r="E78" s="242"/>
      <c r="F78" s="7"/>
      <c r="G78" s="7"/>
      <c r="H78" s="4"/>
      <c r="I78" s="161"/>
      <c r="J78" s="7"/>
      <c r="K78" s="7"/>
      <c r="L78" s="13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</row>
    <row r="79" spans="1:39">
      <c r="A79" s="3"/>
      <c r="B79" s="3"/>
      <c r="C79" s="3"/>
      <c r="D79" s="3"/>
      <c r="E79" s="242"/>
      <c r="F79" s="7"/>
      <c r="G79" s="7"/>
      <c r="H79" s="4"/>
      <c r="I79" s="161"/>
      <c r="J79" s="7"/>
      <c r="K79" s="7"/>
      <c r="L79" s="13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</row>
    <row r="80" spans="1:39">
      <c r="A80" s="3"/>
      <c r="B80" s="3"/>
      <c r="C80" s="3"/>
      <c r="D80" s="3"/>
      <c r="E80" s="242"/>
      <c r="F80" s="7"/>
      <c r="G80" s="7"/>
      <c r="H80" s="4"/>
      <c r="I80" s="161"/>
      <c r="J80" s="7"/>
      <c r="K80" s="7"/>
      <c r="L80" s="13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</row>
    <row r="81" spans="6:39"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E81" s="3"/>
      <c r="AF81" s="3"/>
      <c r="AG81" s="3"/>
      <c r="AH81" s="3"/>
      <c r="AI81" s="3"/>
      <c r="AJ81" s="3"/>
      <c r="AK81" s="3"/>
      <c r="AL81" s="3"/>
      <c r="AM81" s="3"/>
    </row>
  </sheetData>
  <sheetProtection formatCells="0" formatColumns="0"/>
  <customSheetViews>
    <customSheetView guid="{E7430EBD-6407-4B01-BFAE-E5D33677330F}" scale="85" hiddenRows="1" topLeftCell="A4">
      <selection activeCell="G43" sqref="G43"/>
      <pageMargins left="0.7" right="0.7" top="0.75" bottom="0.75" header="0.3" footer="0.3"/>
      <pageSetup paperSize="9" orientation="portrait" r:id="rId1"/>
    </customSheetView>
    <customSheetView guid="{38EDA337-4F0C-4585-80F2-22DCC59995D2}" scale="90" hiddenRows="1" topLeftCell="A22">
      <selection activeCell="E60" sqref="E60"/>
      <pageMargins left="0.7" right="0.7" top="0.75" bottom="0.75" header="0.3" footer="0.3"/>
      <pageSetup paperSize="9" orientation="portrait" r:id="rId2"/>
    </customSheetView>
    <customSheetView guid="{4ABD1F2A-B306-4014-A329-60A810783A1D}" scale="90" hiddenRows="1" topLeftCell="A16">
      <selection activeCell="M49" sqref="M49"/>
      <pageMargins left="0.7" right="0.7" top="0.75" bottom="0.75" header="0.3" footer="0.3"/>
      <pageSetup paperSize="9" orientation="portrait" r:id="rId3"/>
    </customSheetView>
  </customSheetViews>
  <mergeCells count="14">
    <mergeCell ref="B18:C19"/>
    <mergeCell ref="D18:D19"/>
    <mergeCell ref="B22:D23"/>
    <mergeCell ref="B24:D25"/>
    <mergeCell ref="B6:D6"/>
    <mergeCell ref="B13:D13"/>
    <mergeCell ref="C15:D15"/>
    <mergeCell ref="B16:C17"/>
    <mergeCell ref="D16:D17"/>
    <mergeCell ref="B9:C10"/>
    <mergeCell ref="D9:D10"/>
    <mergeCell ref="C14:D14"/>
    <mergeCell ref="C8:D8"/>
    <mergeCell ref="C7:D7"/>
  </mergeCells>
  <conditionalFormatting sqref="M6:V55">
    <cfRule type="containsText" dxfId="142" priority="3" operator="containsText" text="Non acquis">
      <formula>NOT(ISERROR(SEARCH("Non acquis",M6)))</formula>
    </cfRule>
    <cfRule type="containsText" dxfId="141" priority="4" operator="containsText" text="Partiel">
      <formula>NOT(ISERROR(SEARCH("Partiel",M6)))</formula>
    </cfRule>
    <cfRule type="containsText" dxfId="140" priority="5" operator="containsText" text="Maîtrisé">
      <formula>NOT(ISERROR(SEARCH("Maîtrisé",M6)))</formula>
    </cfRule>
  </conditionalFormatting>
  <conditionalFormatting sqref="L6:L55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E8083F-C984-4B59-9409-28CDCD0F2357}">
  <sheetPr codeName="Feuil7">
    <tabColor theme="9"/>
  </sheetPr>
  <dimension ref="A1:AU200"/>
  <sheetViews>
    <sheetView topLeftCell="A4" zoomScale="80" zoomScaleNormal="80" workbookViewId="0">
      <selection activeCell="J24" sqref="J24"/>
    </sheetView>
  </sheetViews>
  <sheetFormatPr baseColWidth="10" defaultRowHeight="14.4"/>
  <cols>
    <col min="1" max="1" width="3.6640625" customWidth="1"/>
    <col min="2" max="2" width="5.6640625" style="114" customWidth="1"/>
    <col min="3" max="3" width="7.6640625" style="114" customWidth="1"/>
    <col min="4" max="4" width="7.44140625" style="114" bestFit="1" customWidth="1"/>
    <col min="5" max="5" width="4.109375" style="242" customWidth="1"/>
    <col min="6" max="6" width="11.6640625" style="9" customWidth="1"/>
    <col min="7" max="7" width="9.6640625" style="9" customWidth="1"/>
    <col min="8" max="8" width="45.6640625" style="2" customWidth="1"/>
    <col min="9" max="9" width="15.6640625" style="11" customWidth="1"/>
    <col min="10" max="10" width="15.6640625" style="2" customWidth="1"/>
    <col min="11" max="11" width="32.6640625" style="2" customWidth="1"/>
    <col min="12" max="12" width="15.6640625" style="2" customWidth="1"/>
    <col min="13" max="13" width="10.6640625" style="2" customWidth="1"/>
    <col min="14" max="23" width="15.6640625" style="2" customWidth="1"/>
    <col min="24" max="24" width="11.44140625" style="2"/>
    <col min="25" max="25" width="11.5546875" customWidth="1"/>
    <col min="26" max="27" width="11.44140625" style="228" hidden="1" customWidth="1"/>
    <col min="28" max="28" width="8.88671875" style="238" hidden="1" customWidth="1"/>
    <col min="29" max="30" width="11.5546875" hidden="1" customWidth="1"/>
    <col min="31" max="31" width="37.109375" hidden="1" customWidth="1"/>
    <col min="32" max="32" width="13" hidden="1" customWidth="1"/>
    <col min="33" max="33" width="11.5546875" hidden="1" customWidth="1"/>
    <col min="34" max="34" width="27.6640625" hidden="1" customWidth="1"/>
    <col min="35" max="45" width="11.5546875" hidden="1" customWidth="1"/>
    <col min="46" max="46" width="11.44140625" hidden="1" customWidth="1"/>
  </cols>
  <sheetData>
    <row r="1" spans="1:47" s="41" customFormat="1" hidden="1">
      <c r="A1" s="35"/>
      <c r="B1" s="143"/>
      <c r="C1" s="143"/>
      <c r="D1" s="143"/>
      <c r="E1" s="245"/>
      <c r="F1" s="37"/>
      <c r="G1" s="37"/>
      <c r="H1" s="38" t="s">
        <v>31</v>
      </c>
      <c r="I1" s="39" t="s">
        <v>26</v>
      </c>
      <c r="J1" s="39" t="s">
        <v>27</v>
      </c>
      <c r="K1" s="39" t="s">
        <v>28</v>
      </c>
      <c r="L1" s="39" t="s">
        <v>29</v>
      </c>
      <c r="M1" s="39"/>
      <c r="N1" s="39" t="s">
        <v>20</v>
      </c>
      <c r="O1" s="39" t="s">
        <v>11</v>
      </c>
      <c r="P1" s="39" t="s">
        <v>12</v>
      </c>
      <c r="Q1" s="39" t="s">
        <v>13</v>
      </c>
      <c r="R1" s="39" t="s">
        <v>14</v>
      </c>
      <c r="S1" s="39" t="s">
        <v>30</v>
      </c>
      <c r="T1" s="39" t="s">
        <v>16</v>
      </c>
      <c r="U1" s="39" t="s">
        <v>17</v>
      </c>
      <c r="V1" s="39" t="s">
        <v>18</v>
      </c>
      <c r="W1" s="39" t="s">
        <v>19</v>
      </c>
      <c r="X1" s="40"/>
      <c r="Y1" s="36"/>
      <c r="Z1" s="225"/>
      <c r="AA1" s="225"/>
      <c r="AB1" s="234"/>
      <c r="AC1" s="36"/>
      <c r="AD1" s="36"/>
      <c r="AE1" s="36"/>
      <c r="AF1" s="36"/>
      <c r="AG1" s="36"/>
      <c r="AH1" s="36"/>
      <c r="AI1" s="36"/>
      <c r="AT1" s="475"/>
      <c r="AU1" s="475"/>
    </row>
    <row r="2" spans="1:47" s="45" customFormat="1" hidden="1">
      <c r="A2" s="42"/>
      <c r="B2" s="144"/>
      <c r="C2" s="144"/>
      <c r="D2" s="144"/>
      <c r="E2" s="246"/>
      <c r="F2" s="44"/>
      <c r="G2" s="44"/>
      <c r="H2" s="45">
        <v>1</v>
      </c>
      <c r="I2" s="45">
        <v>4</v>
      </c>
      <c r="J2" s="45">
        <v>7</v>
      </c>
      <c r="K2" s="45">
        <v>12</v>
      </c>
      <c r="L2" s="45">
        <v>18</v>
      </c>
      <c r="N2" s="45">
        <v>26</v>
      </c>
      <c r="O2" s="45">
        <v>30</v>
      </c>
      <c r="P2" s="45">
        <v>34</v>
      </c>
      <c r="Q2" s="45">
        <v>38</v>
      </c>
      <c r="R2" s="45">
        <v>44</v>
      </c>
      <c r="S2" s="45">
        <v>47</v>
      </c>
      <c r="T2" s="45">
        <v>53</v>
      </c>
      <c r="U2" s="45">
        <v>58</v>
      </c>
      <c r="V2" s="45">
        <v>62</v>
      </c>
      <c r="W2" s="45">
        <v>65</v>
      </c>
      <c r="X2" s="46"/>
      <c r="Y2" s="43"/>
      <c r="Z2" s="226"/>
      <c r="AA2" s="226"/>
      <c r="AB2" s="235"/>
      <c r="AC2" s="43"/>
      <c r="AD2" s="43"/>
      <c r="AE2" s="43"/>
      <c r="AF2" s="43"/>
      <c r="AG2" s="43"/>
      <c r="AH2" s="43"/>
      <c r="AI2" s="43"/>
      <c r="AT2" s="476"/>
      <c r="AU2" s="476"/>
    </row>
    <row r="3" spans="1:47" s="54" customFormat="1" ht="15" hidden="1" thickBot="1">
      <c r="A3" s="47"/>
      <c r="B3" s="145"/>
      <c r="C3" s="145"/>
      <c r="D3" s="145"/>
      <c r="E3" s="247"/>
      <c r="F3" s="49"/>
      <c r="G3" s="49"/>
      <c r="H3" s="50"/>
      <c r="I3" s="51"/>
      <c r="J3" s="50"/>
      <c r="K3" s="50"/>
      <c r="L3" s="467" t="s">
        <v>21</v>
      </c>
      <c r="M3" s="52"/>
      <c r="N3" s="52">
        <v>5</v>
      </c>
      <c r="O3" s="52">
        <v>12</v>
      </c>
      <c r="P3" s="52">
        <v>7</v>
      </c>
      <c r="Q3" s="52">
        <v>5</v>
      </c>
      <c r="R3" s="52">
        <v>20</v>
      </c>
      <c r="S3" s="52">
        <v>5</v>
      </c>
      <c r="T3" s="52">
        <v>11</v>
      </c>
      <c r="U3" s="52">
        <v>20</v>
      </c>
      <c r="V3" s="52">
        <v>12</v>
      </c>
      <c r="W3" s="53">
        <v>3</v>
      </c>
      <c r="X3" s="50"/>
      <c r="Y3" s="48"/>
      <c r="Z3" s="227"/>
      <c r="AA3" s="227"/>
      <c r="AB3" s="236"/>
      <c r="AC3" s="48"/>
      <c r="AD3" s="48"/>
      <c r="AE3" s="48"/>
      <c r="AF3" s="48"/>
      <c r="AG3" s="48"/>
      <c r="AH3" s="48"/>
      <c r="AI3" s="48"/>
      <c r="AT3" s="477"/>
      <c r="AU3" s="477"/>
    </row>
    <row r="4" spans="1:47" ht="16.2" thickBot="1">
      <c r="A4" s="3"/>
      <c r="B4" s="113"/>
      <c r="C4" s="113"/>
      <c r="D4" s="113"/>
      <c r="F4" s="7"/>
      <c r="G4" s="7"/>
      <c r="H4" s="4"/>
      <c r="I4" s="12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3"/>
      <c r="AB4" s="469">
        <v>50</v>
      </c>
      <c r="AC4" s="470"/>
      <c r="AD4" s="470"/>
      <c r="AE4" s="470"/>
      <c r="AF4" s="470"/>
      <c r="AG4" s="470"/>
      <c r="AH4" s="470"/>
      <c r="AI4" s="470"/>
      <c r="AJ4" s="470"/>
      <c r="AK4" s="470"/>
      <c r="AL4" s="470"/>
      <c r="AM4" s="470"/>
      <c r="AN4" s="470"/>
      <c r="AO4" s="470"/>
      <c r="AP4" s="470"/>
      <c r="AQ4" s="470"/>
      <c r="AR4" s="470"/>
      <c r="AS4" s="470"/>
      <c r="AT4" s="470"/>
      <c r="AU4" s="470"/>
    </row>
    <row r="5" spans="1:47" s="1" customFormat="1" ht="40.200000000000003" customHeight="1" thickBot="1">
      <c r="A5" s="5"/>
      <c r="B5" s="146"/>
      <c r="C5" s="146"/>
      <c r="D5" s="146"/>
      <c r="E5" s="243"/>
      <c r="G5" s="420" t="s">
        <v>53</v>
      </c>
      <c r="H5" s="420" t="s">
        <v>6</v>
      </c>
      <c r="I5" s="421" t="s">
        <v>7</v>
      </c>
      <c r="J5" s="422" t="s">
        <v>8</v>
      </c>
      <c r="K5" s="423" t="s">
        <v>9</v>
      </c>
      <c r="L5" s="424" t="s">
        <v>10</v>
      </c>
      <c r="M5" s="424" t="s">
        <v>34</v>
      </c>
      <c r="N5" s="213" t="s">
        <v>75</v>
      </c>
      <c r="O5" s="213" t="s">
        <v>66</v>
      </c>
      <c r="P5" s="213" t="s">
        <v>67</v>
      </c>
      <c r="Q5" s="213" t="s">
        <v>68</v>
      </c>
      <c r="R5" s="213" t="s">
        <v>69</v>
      </c>
      <c r="S5" s="213" t="s">
        <v>70</v>
      </c>
      <c r="T5" s="213" t="s">
        <v>71</v>
      </c>
      <c r="U5" s="213" t="s">
        <v>72</v>
      </c>
      <c r="V5" s="213" t="s">
        <v>73</v>
      </c>
      <c r="W5" s="213" t="s">
        <v>74</v>
      </c>
      <c r="X5" s="6"/>
      <c r="Y5" s="5"/>
      <c r="Z5" s="229"/>
      <c r="AA5" s="229"/>
      <c r="AB5" s="471" t="s">
        <v>40</v>
      </c>
      <c r="AC5" s="286" t="s">
        <v>55</v>
      </c>
      <c r="AD5" s="420" t="s">
        <v>53</v>
      </c>
      <c r="AE5" s="420" t="s">
        <v>6</v>
      </c>
      <c r="AF5" s="421" t="s">
        <v>7</v>
      </c>
      <c r="AG5" s="422" t="s">
        <v>8</v>
      </c>
      <c r="AH5" s="423" t="s">
        <v>9</v>
      </c>
      <c r="AI5" s="424" t="s">
        <v>10</v>
      </c>
      <c r="AJ5" s="213" t="s">
        <v>75</v>
      </c>
      <c r="AK5" s="213" t="s">
        <v>66</v>
      </c>
      <c r="AL5" s="213" t="s">
        <v>67</v>
      </c>
      <c r="AM5" s="213" t="s">
        <v>68</v>
      </c>
      <c r="AN5" s="213" t="s">
        <v>69</v>
      </c>
      <c r="AO5" s="213" t="s">
        <v>70</v>
      </c>
      <c r="AP5" s="213" t="s">
        <v>71</v>
      </c>
      <c r="AQ5" s="213" t="s">
        <v>72</v>
      </c>
      <c r="AR5" s="213" t="s">
        <v>73</v>
      </c>
      <c r="AS5" s="213" t="s">
        <v>74</v>
      </c>
      <c r="AT5" s="472"/>
      <c r="AU5" s="472"/>
    </row>
    <row r="6" spans="1:47" ht="16.2" thickBot="1">
      <c r="A6" s="3"/>
      <c r="B6" s="748" t="s">
        <v>193</v>
      </c>
      <c r="C6" s="749"/>
      <c r="D6" s="750"/>
      <c r="F6" s="517" t="s">
        <v>212</v>
      </c>
      <c r="G6" s="425" t="s">
        <v>185</v>
      </c>
      <c r="H6" s="431" t="s">
        <v>126</v>
      </c>
      <c r="I6" s="427">
        <v>43953</v>
      </c>
      <c r="J6" s="428">
        <v>9487432</v>
      </c>
      <c r="K6" s="432" t="s">
        <v>176</v>
      </c>
      <c r="L6" s="531">
        <v>94</v>
      </c>
      <c r="M6" s="732">
        <v>4</v>
      </c>
      <c r="N6" s="431" t="s">
        <v>32</v>
      </c>
      <c r="O6" s="428" t="s">
        <v>32</v>
      </c>
      <c r="P6" s="428" t="s">
        <v>25</v>
      </c>
      <c r="Q6" s="428" t="s">
        <v>25</v>
      </c>
      <c r="R6" s="428" t="s">
        <v>32</v>
      </c>
      <c r="S6" s="428" t="s">
        <v>32</v>
      </c>
      <c r="T6" s="428" t="s">
        <v>32</v>
      </c>
      <c r="U6" s="428" t="s">
        <v>32</v>
      </c>
      <c r="V6" s="428" t="s">
        <v>32</v>
      </c>
      <c r="W6" s="432" t="s">
        <v>32</v>
      </c>
      <c r="X6" s="4"/>
      <c r="Y6" s="3"/>
      <c r="Z6" s="228">
        <v>94</v>
      </c>
      <c r="AB6" s="473" t="s">
        <v>219</v>
      </c>
      <c r="AC6" s="425" t="s">
        <v>0</v>
      </c>
      <c r="AD6" s="425" t="s">
        <v>185</v>
      </c>
      <c r="AE6" s="426" t="s">
        <v>126</v>
      </c>
      <c r="AF6" s="427">
        <v>43953</v>
      </c>
      <c r="AG6" s="428">
        <v>9487432</v>
      </c>
      <c r="AH6" s="429" t="s">
        <v>176</v>
      </c>
      <c r="AI6" s="430">
        <v>94</v>
      </c>
      <c r="AJ6" s="431" t="s">
        <v>32</v>
      </c>
      <c r="AK6" s="428" t="s">
        <v>32</v>
      </c>
      <c r="AL6" s="428" t="s">
        <v>25</v>
      </c>
      <c r="AM6" s="428" t="s">
        <v>25</v>
      </c>
      <c r="AN6" s="428" t="s">
        <v>32</v>
      </c>
      <c r="AO6" s="428" t="s">
        <v>32</v>
      </c>
      <c r="AP6" s="428" t="s">
        <v>32</v>
      </c>
      <c r="AQ6" s="428" t="s">
        <v>32</v>
      </c>
      <c r="AR6" s="428" t="s">
        <v>32</v>
      </c>
      <c r="AS6" s="432" t="s">
        <v>32</v>
      </c>
      <c r="AT6" s="470"/>
      <c r="AU6" s="470"/>
    </row>
    <row r="7" spans="1:47" ht="16.2" thickBot="1">
      <c r="A7" s="3"/>
      <c r="B7" s="578">
        <v>50</v>
      </c>
      <c r="C7" s="751" t="s">
        <v>1</v>
      </c>
      <c r="D7" s="752"/>
      <c r="F7" s="518"/>
      <c r="G7" s="439"/>
      <c r="H7" s="533" t="s">
        <v>126</v>
      </c>
      <c r="I7" s="433">
        <v>43953</v>
      </c>
      <c r="J7" s="434">
        <v>9487432</v>
      </c>
      <c r="K7" s="438" t="s">
        <v>190</v>
      </c>
      <c r="L7" s="532">
        <v>90</v>
      </c>
      <c r="M7" s="733"/>
      <c r="N7" s="436" t="s">
        <v>32</v>
      </c>
      <c r="O7" s="437" t="s">
        <v>32</v>
      </c>
      <c r="P7" s="437" t="s">
        <v>32</v>
      </c>
      <c r="Q7" s="437" t="s">
        <v>32</v>
      </c>
      <c r="R7" s="437" t="s">
        <v>25</v>
      </c>
      <c r="S7" s="437" t="s">
        <v>32</v>
      </c>
      <c r="T7" s="437" t="s">
        <v>32</v>
      </c>
      <c r="U7" s="437" t="s">
        <v>32</v>
      </c>
      <c r="V7" s="437" t="s">
        <v>32</v>
      </c>
      <c r="W7" s="438" t="s">
        <v>32</v>
      </c>
      <c r="X7" s="4"/>
      <c r="Y7" s="3"/>
      <c r="AA7" s="228">
        <v>90</v>
      </c>
      <c r="AB7" s="473"/>
      <c r="AC7" s="425" t="s">
        <v>0</v>
      </c>
      <c r="AD7" s="425" t="s">
        <v>187</v>
      </c>
      <c r="AE7" s="426" t="s">
        <v>127</v>
      </c>
      <c r="AF7" s="427">
        <v>43956</v>
      </c>
      <c r="AG7" s="428">
        <v>9526502</v>
      </c>
      <c r="AH7" s="429" t="s">
        <v>177</v>
      </c>
      <c r="AI7" s="430">
        <v>100</v>
      </c>
      <c r="AJ7" s="431" t="s">
        <v>32</v>
      </c>
      <c r="AK7" s="428" t="s">
        <v>32</v>
      </c>
      <c r="AL7" s="428" t="s">
        <v>32</v>
      </c>
      <c r="AM7" s="428" t="s">
        <v>32</v>
      </c>
      <c r="AN7" s="428" t="s">
        <v>32</v>
      </c>
      <c r="AO7" s="428" t="s">
        <v>32</v>
      </c>
      <c r="AP7" s="428" t="s">
        <v>32</v>
      </c>
      <c r="AQ7" s="428" t="s">
        <v>32</v>
      </c>
      <c r="AR7" s="428" t="s">
        <v>32</v>
      </c>
      <c r="AS7" s="432" t="s">
        <v>32</v>
      </c>
      <c r="AT7" s="470"/>
      <c r="AU7" s="470"/>
    </row>
    <row r="8" spans="1:47" ht="16.2" thickBot="1">
      <c r="A8" s="3"/>
      <c r="B8" s="142">
        <v>0</v>
      </c>
      <c r="C8" s="753" t="s">
        <v>2</v>
      </c>
      <c r="D8" s="754"/>
      <c r="F8" s="517" t="s">
        <v>212</v>
      </c>
      <c r="G8" s="425" t="s">
        <v>187</v>
      </c>
      <c r="H8" s="431" t="s">
        <v>127</v>
      </c>
      <c r="I8" s="427">
        <v>43956</v>
      </c>
      <c r="J8" s="428">
        <v>9526502</v>
      </c>
      <c r="K8" s="432" t="s">
        <v>177</v>
      </c>
      <c r="L8" s="430">
        <v>100</v>
      </c>
      <c r="M8" s="732">
        <v>6</v>
      </c>
      <c r="N8" s="431" t="s">
        <v>32</v>
      </c>
      <c r="O8" s="428" t="s">
        <v>32</v>
      </c>
      <c r="P8" s="428" t="s">
        <v>32</v>
      </c>
      <c r="Q8" s="428" t="s">
        <v>32</v>
      </c>
      <c r="R8" s="428" t="s">
        <v>32</v>
      </c>
      <c r="S8" s="428" t="s">
        <v>32</v>
      </c>
      <c r="T8" s="428" t="s">
        <v>32</v>
      </c>
      <c r="U8" s="428" t="s">
        <v>32</v>
      </c>
      <c r="V8" s="428" t="s">
        <v>32</v>
      </c>
      <c r="W8" s="432" t="s">
        <v>32</v>
      </c>
      <c r="X8" s="4"/>
      <c r="Y8" s="3"/>
      <c r="Z8" s="228">
        <v>100</v>
      </c>
      <c r="AB8" s="473" t="s">
        <v>219</v>
      </c>
      <c r="AC8" s="425" t="s">
        <v>0</v>
      </c>
      <c r="AD8" s="425" t="s">
        <v>185</v>
      </c>
      <c r="AE8" s="426" t="s">
        <v>128</v>
      </c>
      <c r="AF8" s="427">
        <v>43956</v>
      </c>
      <c r="AG8" s="428">
        <v>9518459</v>
      </c>
      <c r="AH8" s="429" t="s">
        <v>178</v>
      </c>
      <c r="AI8" s="430">
        <v>90.5</v>
      </c>
      <c r="AJ8" s="431" t="s">
        <v>32</v>
      </c>
      <c r="AK8" s="428" t="s">
        <v>32</v>
      </c>
      <c r="AL8" s="428" t="s">
        <v>39</v>
      </c>
      <c r="AM8" s="428" t="s">
        <v>32</v>
      </c>
      <c r="AN8" s="428" t="s">
        <v>32</v>
      </c>
      <c r="AO8" s="428" t="s">
        <v>25</v>
      </c>
      <c r="AP8" s="428" t="s">
        <v>32</v>
      </c>
      <c r="AQ8" s="428" t="s">
        <v>32</v>
      </c>
      <c r="AR8" s="428" t="s">
        <v>32</v>
      </c>
      <c r="AS8" s="432" t="s">
        <v>32</v>
      </c>
      <c r="AT8" s="470"/>
      <c r="AU8" s="470"/>
    </row>
    <row r="9" spans="1:47" ht="16.2" thickBot="1">
      <c r="A9" s="3"/>
      <c r="B9" s="755" t="s">
        <v>3</v>
      </c>
      <c r="C9" s="756"/>
      <c r="D9" s="759">
        <v>81.95</v>
      </c>
      <c r="F9" s="518"/>
      <c r="G9" s="439"/>
      <c r="H9" s="533" t="s">
        <v>127</v>
      </c>
      <c r="I9" s="433">
        <v>43956</v>
      </c>
      <c r="J9" s="434">
        <v>9526502</v>
      </c>
      <c r="K9" s="438" t="s">
        <v>191</v>
      </c>
      <c r="L9" s="435">
        <v>94</v>
      </c>
      <c r="M9" s="733"/>
      <c r="N9" s="436" t="s">
        <v>32</v>
      </c>
      <c r="O9" s="437" t="s">
        <v>32</v>
      </c>
      <c r="P9" s="437" t="s">
        <v>25</v>
      </c>
      <c r="Q9" s="437" t="s">
        <v>25</v>
      </c>
      <c r="R9" s="437" t="s">
        <v>32</v>
      </c>
      <c r="S9" s="437" t="s">
        <v>32</v>
      </c>
      <c r="T9" s="437" t="s">
        <v>32</v>
      </c>
      <c r="U9" s="437" t="s">
        <v>32</v>
      </c>
      <c r="V9" s="437" t="s">
        <v>32</v>
      </c>
      <c r="W9" s="438" t="s">
        <v>32</v>
      </c>
      <c r="X9" s="4"/>
      <c r="Y9" s="3"/>
      <c r="AA9" s="228">
        <v>94</v>
      </c>
      <c r="AB9" s="473"/>
      <c r="AC9" s="425" t="s">
        <v>0</v>
      </c>
      <c r="AD9" s="425" t="s">
        <v>186</v>
      </c>
      <c r="AE9" s="426" t="s">
        <v>129</v>
      </c>
      <c r="AF9" s="427">
        <v>43955</v>
      </c>
      <c r="AG9" s="428">
        <v>9512327</v>
      </c>
      <c r="AH9" s="429" t="s">
        <v>179</v>
      </c>
      <c r="AI9" s="430">
        <v>97.5</v>
      </c>
      <c r="AJ9" s="431" t="s">
        <v>25</v>
      </c>
      <c r="AK9" s="428" t="s">
        <v>32</v>
      </c>
      <c r="AL9" s="428" t="s">
        <v>32</v>
      </c>
      <c r="AM9" s="428" t="s">
        <v>32</v>
      </c>
      <c r="AN9" s="428" t="s">
        <v>32</v>
      </c>
      <c r="AO9" s="428" t="s">
        <v>32</v>
      </c>
      <c r="AP9" s="428" t="s">
        <v>32</v>
      </c>
      <c r="AQ9" s="428" t="s">
        <v>32</v>
      </c>
      <c r="AR9" s="428" t="s">
        <v>32</v>
      </c>
      <c r="AS9" s="432" t="s">
        <v>32</v>
      </c>
      <c r="AT9" s="470"/>
      <c r="AU9" s="470"/>
    </row>
    <row r="10" spans="1:47" ht="16.2" thickBot="1">
      <c r="A10" s="3"/>
      <c r="B10" s="757"/>
      <c r="C10" s="758"/>
      <c r="D10" s="727"/>
      <c r="F10" s="517" t="s">
        <v>212</v>
      </c>
      <c r="G10" s="425" t="s">
        <v>185</v>
      </c>
      <c r="H10" s="431" t="s">
        <v>128</v>
      </c>
      <c r="I10" s="427">
        <v>43956</v>
      </c>
      <c r="J10" s="428">
        <v>9518459</v>
      </c>
      <c r="K10" s="432" t="s">
        <v>178</v>
      </c>
      <c r="L10" s="430">
        <v>90.5</v>
      </c>
      <c r="M10" s="732">
        <v>1</v>
      </c>
      <c r="N10" s="431" t="s">
        <v>32</v>
      </c>
      <c r="O10" s="428" t="s">
        <v>32</v>
      </c>
      <c r="P10" s="428" t="s">
        <v>39</v>
      </c>
      <c r="Q10" s="428" t="s">
        <v>32</v>
      </c>
      <c r="R10" s="428" t="s">
        <v>32</v>
      </c>
      <c r="S10" s="428" t="s">
        <v>25</v>
      </c>
      <c r="T10" s="428" t="s">
        <v>32</v>
      </c>
      <c r="U10" s="428" t="s">
        <v>32</v>
      </c>
      <c r="V10" s="428" t="s">
        <v>32</v>
      </c>
      <c r="W10" s="432" t="s">
        <v>32</v>
      </c>
      <c r="X10" s="4"/>
      <c r="Y10" s="3"/>
      <c r="Z10" s="228">
        <v>90.5</v>
      </c>
      <c r="AB10" s="473" t="s">
        <v>219</v>
      </c>
      <c r="AC10" s="425" t="s">
        <v>0</v>
      </c>
      <c r="AD10" s="425" t="s">
        <v>187</v>
      </c>
      <c r="AE10" s="426" t="s">
        <v>130</v>
      </c>
      <c r="AF10" s="427">
        <v>43957</v>
      </c>
      <c r="AG10" s="428">
        <v>9545688</v>
      </c>
      <c r="AH10" s="429" t="s">
        <v>180</v>
      </c>
      <c r="AI10" s="430">
        <v>83</v>
      </c>
      <c r="AJ10" s="431" t="s">
        <v>32</v>
      </c>
      <c r="AK10" s="428" t="s">
        <v>32</v>
      </c>
      <c r="AL10" s="428" t="s">
        <v>25</v>
      </c>
      <c r="AM10" s="428" t="s">
        <v>25</v>
      </c>
      <c r="AN10" s="428" t="s">
        <v>32</v>
      </c>
      <c r="AO10" s="428" t="s">
        <v>32</v>
      </c>
      <c r="AP10" s="428" t="s">
        <v>39</v>
      </c>
      <c r="AQ10" s="428" t="s">
        <v>32</v>
      </c>
      <c r="AR10" s="428" t="s">
        <v>32</v>
      </c>
      <c r="AS10" s="432" t="s">
        <v>32</v>
      </c>
      <c r="AT10" s="470"/>
      <c r="AU10" s="470"/>
    </row>
    <row r="11" spans="1:47" ht="16.2" thickBot="1">
      <c r="A11" s="3"/>
      <c r="B11" s="214"/>
      <c r="C11" s="214"/>
      <c r="D11" s="214"/>
      <c r="F11" s="518"/>
      <c r="G11" s="439"/>
      <c r="H11" s="533" t="s">
        <v>128</v>
      </c>
      <c r="I11" s="433">
        <v>43956</v>
      </c>
      <c r="J11" s="434">
        <v>9518459</v>
      </c>
      <c r="K11" s="438" t="s">
        <v>190</v>
      </c>
      <c r="L11" s="435">
        <v>89.5</v>
      </c>
      <c r="M11" s="733"/>
      <c r="N11" s="436" t="s">
        <v>25</v>
      </c>
      <c r="O11" s="437" t="s">
        <v>32</v>
      </c>
      <c r="P11" s="437" t="s">
        <v>32</v>
      </c>
      <c r="Q11" s="437" t="s">
        <v>32</v>
      </c>
      <c r="R11" s="437" t="s">
        <v>32</v>
      </c>
      <c r="S11" s="437" t="s">
        <v>25</v>
      </c>
      <c r="T11" s="437" t="s">
        <v>25</v>
      </c>
      <c r="U11" s="437" t="s">
        <v>32</v>
      </c>
      <c r="V11" s="437" t="s">
        <v>32</v>
      </c>
      <c r="W11" s="438" t="s">
        <v>32</v>
      </c>
      <c r="X11" s="4"/>
      <c r="Y11" s="3"/>
      <c r="AA11" s="228">
        <v>89.5</v>
      </c>
      <c r="AB11" s="473"/>
      <c r="AC11" s="425" t="s">
        <v>0</v>
      </c>
      <c r="AD11" s="425" t="s">
        <v>188</v>
      </c>
      <c r="AE11" s="426" t="s">
        <v>131</v>
      </c>
      <c r="AF11" s="427">
        <v>43957</v>
      </c>
      <c r="AG11" s="428">
        <v>9546900</v>
      </c>
      <c r="AH11" s="429" t="s">
        <v>176</v>
      </c>
      <c r="AI11" s="430">
        <v>94</v>
      </c>
      <c r="AJ11" s="431" t="s">
        <v>32</v>
      </c>
      <c r="AK11" s="428" t="s">
        <v>25</v>
      </c>
      <c r="AL11" s="428" t="s">
        <v>32</v>
      </c>
      <c r="AM11" s="428" t="s">
        <v>32</v>
      </c>
      <c r="AN11" s="428" t="s">
        <v>32</v>
      </c>
      <c r="AO11" s="428" t="s">
        <v>32</v>
      </c>
      <c r="AP11" s="428" t="s">
        <v>32</v>
      </c>
      <c r="AQ11" s="428" t="s">
        <v>32</v>
      </c>
      <c r="AR11" s="428" t="s">
        <v>32</v>
      </c>
      <c r="AS11" s="432" t="s">
        <v>32</v>
      </c>
      <c r="AT11" s="470"/>
      <c r="AU11" s="470"/>
    </row>
    <row r="12" spans="1:47" ht="16.2" thickBot="1">
      <c r="A12" s="3"/>
      <c r="B12" s="215"/>
      <c r="C12" s="215"/>
      <c r="D12" s="215"/>
      <c r="F12" s="517" t="s">
        <v>212</v>
      </c>
      <c r="G12" s="425" t="s">
        <v>186</v>
      </c>
      <c r="H12" s="431" t="s">
        <v>129</v>
      </c>
      <c r="I12" s="427">
        <v>43955</v>
      </c>
      <c r="J12" s="428">
        <v>9512327</v>
      </c>
      <c r="K12" s="432" t="s">
        <v>179</v>
      </c>
      <c r="L12" s="430">
        <v>97.5</v>
      </c>
      <c r="M12" s="732">
        <v>13.5</v>
      </c>
      <c r="N12" s="431" t="s">
        <v>25</v>
      </c>
      <c r="O12" s="428" t="s">
        <v>32</v>
      </c>
      <c r="P12" s="428" t="s">
        <v>32</v>
      </c>
      <c r="Q12" s="428" t="s">
        <v>32</v>
      </c>
      <c r="R12" s="428" t="s">
        <v>32</v>
      </c>
      <c r="S12" s="428" t="s">
        <v>32</v>
      </c>
      <c r="T12" s="428" t="s">
        <v>32</v>
      </c>
      <c r="U12" s="428" t="s">
        <v>32</v>
      </c>
      <c r="V12" s="428" t="s">
        <v>32</v>
      </c>
      <c r="W12" s="432" t="s">
        <v>32</v>
      </c>
      <c r="X12" s="4"/>
      <c r="Y12" s="3"/>
      <c r="Z12" s="228">
        <v>97.5</v>
      </c>
      <c r="AB12" s="473" t="s">
        <v>219</v>
      </c>
      <c r="AC12" s="425" t="s">
        <v>0</v>
      </c>
      <c r="AD12" s="425" t="s">
        <v>186</v>
      </c>
      <c r="AE12" s="426" t="s">
        <v>132</v>
      </c>
      <c r="AF12" s="427">
        <v>43953</v>
      </c>
      <c r="AG12" s="428">
        <v>9485038</v>
      </c>
      <c r="AH12" s="429" t="s">
        <v>181</v>
      </c>
      <c r="AI12" s="430">
        <v>85.5</v>
      </c>
      <c r="AJ12" s="431" t="s">
        <v>32</v>
      </c>
      <c r="AK12" s="428" t="s">
        <v>32</v>
      </c>
      <c r="AL12" s="428" t="s">
        <v>25</v>
      </c>
      <c r="AM12" s="428" t="s">
        <v>32</v>
      </c>
      <c r="AN12" s="428" t="s">
        <v>32</v>
      </c>
      <c r="AO12" s="428" t="s">
        <v>32</v>
      </c>
      <c r="AP12" s="428" t="s">
        <v>39</v>
      </c>
      <c r="AQ12" s="428" t="s">
        <v>32</v>
      </c>
      <c r="AR12" s="428" t="s">
        <v>32</v>
      </c>
      <c r="AS12" s="432" t="s">
        <v>32</v>
      </c>
      <c r="AT12" s="470"/>
      <c r="AU12" s="470"/>
    </row>
    <row r="13" spans="1:47" ht="16.2" thickBot="1">
      <c r="A13" s="3"/>
      <c r="B13" s="760" t="s">
        <v>194</v>
      </c>
      <c r="C13" s="761"/>
      <c r="D13" s="762"/>
      <c r="F13" s="518"/>
      <c r="G13" s="439"/>
      <c r="H13" s="533" t="s">
        <v>129</v>
      </c>
      <c r="I13" s="433">
        <v>43955</v>
      </c>
      <c r="J13" s="434">
        <v>9512327</v>
      </c>
      <c r="K13" s="438" t="s">
        <v>191</v>
      </c>
      <c r="L13" s="435">
        <v>84</v>
      </c>
      <c r="M13" s="733"/>
      <c r="N13" s="436" t="s">
        <v>32</v>
      </c>
      <c r="O13" s="437" t="s">
        <v>32</v>
      </c>
      <c r="P13" s="437" t="s">
        <v>25</v>
      </c>
      <c r="Q13" s="437" t="s">
        <v>25</v>
      </c>
      <c r="R13" s="437" t="s">
        <v>25</v>
      </c>
      <c r="S13" s="437" t="s">
        <v>32</v>
      </c>
      <c r="T13" s="437" t="s">
        <v>38</v>
      </c>
      <c r="U13" s="437" t="s">
        <v>32</v>
      </c>
      <c r="V13" s="437" t="s">
        <v>32</v>
      </c>
      <c r="W13" s="438" t="s">
        <v>32</v>
      </c>
      <c r="X13" s="4"/>
      <c r="Y13" s="3"/>
      <c r="AA13" s="228">
        <v>84</v>
      </c>
      <c r="AB13" s="473"/>
      <c r="AC13" s="425" t="s">
        <v>0</v>
      </c>
      <c r="AD13" s="425" t="s">
        <v>187</v>
      </c>
      <c r="AE13" s="426" t="s">
        <v>133</v>
      </c>
      <c r="AF13" s="427">
        <v>43957</v>
      </c>
      <c r="AG13" s="428">
        <v>9547206</v>
      </c>
      <c r="AH13" s="429" t="s">
        <v>182</v>
      </c>
      <c r="AI13" s="430">
        <v>83</v>
      </c>
      <c r="AJ13" s="431" t="s">
        <v>32</v>
      </c>
      <c r="AK13" s="428" t="s">
        <v>32</v>
      </c>
      <c r="AL13" s="428" t="s">
        <v>25</v>
      </c>
      <c r="AM13" s="428" t="s">
        <v>25</v>
      </c>
      <c r="AN13" s="428" t="s">
        <v>32</v>
      </c>
      <c r="AO13" s="428" t="s">
        <v>32</v>
      </c>
      <c r="AP13" s="428" t="s">
        <v>39</v>
      </c>
      <c r="AQ13" s="428" t="s">
        <v>32</v>
      </c>
      <c r="AR13" s="428" t="s">
        <v>32</v>
      </c>
      <c r="AS13" s="432" t="s">
        <v>32</v>
      </c>
      <c r="AT13" s="470"/>
      <c r="AU13" s="470"/>
    </row>
    <row r="14" spans="1:47" ht="16.2" thickBot="1">
      <c r="A14" s="3"/>
      <c r="B14" s="219">
        <v>50</v>
      </c>
      <c r="C14" s="728" t="s">
        <v>1</v>
      </c>
      <c r="D14" s="729"/>
      <c r="F14" s="517" t="s">
        <v>212</v>
      </c>
      <c r="G14" s="425" t="s">
        <v>187</v>
      </c>
      <c r="H14" s="431" t="s">
        <v>130</v>
      </c>
      <c r="I14" s="427">
        <v>43957</v>
      </c>
      <c r="J14" s="428">
        <v>9545688</v>
      </c>
      <c r="K14" s="432" t="s">
        <v>180</v>
      </c>
      <c r="L14" s="430">
        <v>83</v>
      </c>
      <c r="M14" s="732">
        <v>13.5</v>
      </c>
      <c r="N14" s="431" t="s">
        <v>32</v>
      </c>
      <c r="O14" s="428" t="s">
        <v>32</v>
      </c>
      <c r="P14" s="428" t="s">
        <v>25</v>
      </c>
      <c r="Q14" s="428" t="s">
        <v>25</v>
      </c>
      <c r="R14" s="428" t="s">
        <v>32</v>
      </c>
      <c r="S14" s="428" t="s">
        <v>32</v>
      </c>
      <c r="T14" s="428" t="s">
        <v>39</v>
      </c>
      <c r="U14" s="428" t="s">
        <v>32</v>
      </c>
      <c r="V14" s="428" t="s">
        <v>32</v>
      </c>
      <c r="W14" s="432" t="s">
        <v>32</v>
      </c>
      <c r="X14" s="4"/>
      <c r="Y14" s="3"/>
      <c r="Z14" s="228">
        <v>83</v>
      </c>
      <c r="AB14" s="473" t="s">
        <v>219</v>
      </c>
      <c r="AC14" s="425" t="s">
        <v>0</v>
      </c>
      <c r="AD14" s="425" t="s">
        <v>187</v>
      </c>
      <c r="AE14" s="426" t="s">
        <v>134</v>
      </c>
      <c r="AF14" s="427">
        <v>43955</v>
      </c>
      <c r="AG14" s="428">
        <v>9502943</v>
      </c>
      <c r="AH14" s="429" t="s">
        <v>183</v>
      </c>
      <c r="AI14" s="430">
        <v>73</v>
      </c>
      <c r="AJ14" s="431" t="s">
        <v>32</v>
      </c>
      <c r="AK14" s="428" t="s">
        <v>32</v>
      </c>
      <c r="AL14" s="428" t="s">
        <v>25</v>
      </c>
      <c r="AM14" s="428" t="s">
        <v>32</v>
      </c>
      <c r="AN14" s="428" t="s">
        <v>25</v>
      </c>
      <c r="AO14" s="428" t="s">
        <v>25</v>
      </c>
      <c r="AP14" s="428" t="s">
        <v>39</v>
      </c>
      <c r="AQ14" s="428" t="s">
        <v>32</v>
      </c>
      <c r="AR14" s="428" t="s">
        <v>32</v>
      </c>
      <c r="AS14" s="432" t="s">
        <v>32</v>
      </c>
      <c r="AT14" s="470"/>
      <c r="AU14" s="470"/>
    </row>
    <row r="15" spans="1:47" ht="16.2" thickBot="1">
      <c r="A15" s="3"/>
      <c r="B15" s="220">
        <v>0</v>
      </c>
      <c r="C15" s="720" t="s">
        <v>2</v>
      </c>
      <c r="D15" s="721"/>
      <c r="F15" s="518"/>
      <c r="G15" s="439"/>
      <c r="H15" s="533" t="s">
        <v>130</v>
      </c>
      <c r="I15" s="433">
        <v>43957</v>
      </c>
      <c r="J15" s="434">
        <v>9545688</v>
      </c>
      <c r="K15" s="438" t="s">
        <v>190</v>
      </c>
      <c r="L15" s="435">
        <v>96.5</v>
      </c>
      <c r="M15" s="733"/>
      <c r="N15" s="436" t="s">
        <v>32</v>
      </c>
      <c r="O15" s="437" t="s">
        <v>32</v>
      </c>
      <c r="P15" s="437" t="s">
        <v>25</v>
      </c>
      <c r="Q15" s="437" t="s">
        <v>32</v>
      </c>
      <c r="R15" s="437" t="s">
        <v>32</v>
      </c>
      <c r="S15" s="437" t="s">
        <v>32</v>
      </c>
      <c r="T15" s="437" t="s">
        <v>32</v>
      </c>
      <c r="U15" s="437" t="s">
        <v>32</v>
      </c>
      <c r="V15" s="437" t="s">
        <v>32</v>
      </c>
      <c r="W15" s="438" t="s">
        <v>32</v>
      </c>
      <c r="X15" s="4"/>
      <c r="Y15" s="3"/>
      <c r="AA15" s="228">
        <v>96.5</v>
      </c>
      <c r="AB15" s="473"/>
      <c r="AC15" s="425" t="s">
        <v>0</v>
      </c>
      <c r="AD15" s="425" t="s">
        <v>185</v>
      </c>
      <c r="AE15" s="426" t="s">
        <v>135</v>
      </c>
      <c r="AF15" s="427">
        <v>43956</v>
      </c>
      <c r="AG15" s="428">
        <v>9518624</v>
      </c>
      <c r="AH15" s="429" t="s">
        <v>184</v>
      </c>
      <c r="AI15" s="430">
        <v>83</v>
      </c>
      <c r="AJ15" s="431" t="s">
        <v>32</v>
      </c>
      <c r="AK15" s="428" t="s">
        <v>32</v>
      </c>
      <c r="AL15" s="428" t="s">
        <v>25</v>
      </c>
      <c r="AM15" s="428" t="s">
        <v>25</v>
      </c>
      <c r="AN15" s="428" t="s">
        <v>32</v>
      </c>
      <c r="AO15" s="428" t="s">
        <v>32</v>
      </c>
      <c r="AP15" s="428" t="s">
        <v>39</v>
      </c>
      <c r="AQ15" s="428" t="s">
        <v>32</v>
      </c>
      <c r="AR15" s="428" t="s">
        <v>32</v>
      </c>
      <c r="AS15" s="432" t="s">
        <v>32</v>
      </c>
      <c r="AT15" s="470"/>
      <c r="AU15" s="470"/>
    </row>
    <row r="16" spans="1:47" ht="16.2" thickBot="1">
      <c r="A16" s="3"/>
      <c r="B16" s="696" t="s">
        <v>192</v>
      </c>
      <c r="C16" s="697"/>
      <c r="D16" s="700">
        <v>86</v>
      </c>
      <c r="F16" s="517" t="s">
        <v>212</v>
      </c>
      <c r="G16" s="425" t="s">
        <v>188</v>
      </c>
      <c r="H16" s="431" t="s">
        <v>131</v>
      </c>
      <c r="I16" s="427">
        <v>43957</v>
      </c>
      <c r="J16" s="428">
        <v>9546900</v>
      </c>
      <c r="K16" s="432" t="s">
        <v>176</v>
      </c>
      <c r="L16" s="430">
        <v>94</v>
      </c>
      <c r="M16" s="732">
        <v>14</v>
      </c>
      <c r="N16" s="431" t="s">
        <v>32</v>
      </c>
      <c r="O16" s="428" t="s">
        <v>25</v>
      </c>
      <c r="P16" s="428" t="s">
        <v>32</v>
      </c>
      <c r="Q16" s="428" t="s">
        <v>32</v>
      </c>
      <c r="R16" s="428" t="s">
        <v>32</v>
      </c>
      <c r="S16" s="428" t="s">
        <v>32</v>
      </c>
      <c r="T16" s="428" t="s">
        <v>32</v>
      </c>
      <c r="U16" s="428" t="s">
        <v>32</v>
      </c>
      <c r="V16" s="428" t="s">
        <v>32</v>
      </c>
      <c r="W16" s="432" t="s">
        <v>32</v>
      </c>
      <c r="X16" s="4"/>
      <c r="Y16" s="3"/>
      <c r="Z16" s="228">
        <v>94</v>
      </c>
      <c r="AB16" s="473" t="s">
        <v>219</v>
      </c>
      <c r="AC16" s="425" t="s">
        <v>0</v>
      </c>
      <c r="AD16" s="425" t="s">
        <v>185</v>
      </c>
      <c r="AE16" s="426" t="s">
        <v>136</v>
      </c>
      <c r="AF16" s="427">
        <v>43956</v>
      </c>
      <c r="AG16" s="428">
        <v>9541539</v>
      </c>
      <c r="AH16" s="429" t="s">
        <v>176</v>
      </c>
      <c r="AI16" s="430">
        <v>89</v>
      </c>
      <c r="AJ16" s="431" t="s">
        <v>32</v>
      </c>
      <c r="AK16" s="428" t="s">
        <v>32</v>
      </c>
      <c r="AL16" s="428" t="s">
        <v>32</v>
      </c>
      <c r="AM16" s="428" t="s">
        <v>32</v>
      </c>
      <c r="AN16" s="428" t="s">
        <v>32</v>
      </c>
      <c r="AO16" s="428" t="s">
        <v>32</v>
      </c>
      <c r="AP16" s="428" t="s">
        <v>39</v>
      </c>
      <c r="AQ16" s="428" t="s">
        <v>32</v>
      </c>
      <c r="AR16" s="428" t="s">
        <v>32</v>
      </c>
      <c r="AS16" s="432" t="s">
        <v>32</v>
      </c>
      <c r="AT16" s="470"/>
      <c r="AU16" s="470"/>
    </row>
    <row r="17" spans="1:47" ht="16.2" thickBot="1">
      <c r="A17" s="3"/>
      <c r="B17" s="746"/>
      <c r="C17" s="747"/>
      <c r="D17" s="701"/>
      <c r="F17" s="518"/>
      <c r="G17" s="439"/>
      <c r="H17" s="533" t="s">
        <v>131</v>
      </c>
      <c r="I17" s="433">
        <v>43957</v>
      </c>
      <c r="J17" s="434">
        <v>9546900</v>
      </c>
      <c r="K17" s="438" t="s">
        <v>191</v>
      </c>
      <c r="L17" s="435">
        <v>80</v>
      </c>
      <c r="M17" s="733"/>
      <c r="N17" s="436" t="s">
        <v>32</v>
      </c>
      <c r="O17" s="437" t="s">
        <v>32</v>
      </c>
      <c r="P17" s="437" t="s">
        <v>38</v>
      </c>
      <c r="Q17" s="437" t="s">
        <v>32</v>
      </c>
      <c r="R17" s="437" t="s">
        <v>25</v>
      </c>
      <c r="S17" s="437" t="s">
        <v>32</v>
      </c>
      <c r="T17" s="437" t="s">
        <v>32</v>
      </c>
      <c r="U17" s="437" t="s">
        <v>32</v>
      </c>
      <c r="V17" s="437" t="s">
        <v>32</v>
      </c>
      <c r="W17" s="438" t="s">
        <v>38</v>
      </c>
      <c r="X17" s="4"/>
      <c r="Y17" s="3"/>
      <c r="AA17" s="228">
        <v>80</v>
      </c>
      <c r="AB17" s="473"/>
      <c r="AC17" s="425" t="s">
        <v>0</v>
      </c>
      <c r="AD17" s="425" t="s">
        <v>186</v>
      </c>
      <c r="AE17" s="426" t="s">
        <v>137</v>
      </c>
      <c r="AF17" s="427">
        <v>43956</v>
      </c>
      <c r="AG17" s="428">
        <v>9520585</v>
      </c>
      <c r="AH17" s="429" t="s">
        <v>177</v>
      </c>
      <c r="AI17" s="430">
        <v>86.5</v>
      </c>
      <c r="AJ17" s="431" t="s">
        <v>32</v>
      </c>
      <c r="AK17" s="428" t="s">
        <v>32</v>
      </c>
      <c r="AL17" s="428" t="s">
        <v>32</v>
      </c>
      <c r="AM17" s="428" t="s">
        <v>32</v>
      </c>
      <c r="AN17" s="428" t="s">
        <v>32</v>
      </c>
      <c r="AO17" s="428" t="s">
        <v>25</v>
      </c>
      <c r="AP17" s="428" t="s">
        <v>39</v>
      </c>
      <c r="AQ17" s="428" t="s">
        <v>32</v>
      </c>
      <c r="AR17" s="428" t="s">
        <v>32</v>
      </c>
      <c r="AS17" s="432" t="s">
        <v>32</v>
      </c>
      <c r="AT17" s="470"/>
      <c r="AU17" s="470"/>
    </row>
    <row r="18" spans="1:47" ht="16.2" thickBot="1">
      <c r="A18" s="3"/>
      <c r="B18" s="696" t="s">
        <v>195</v>
      </c>
      <c r="C18" s="697"/>
      <c r="D18" s="700">
        <v>82.76</v>
      </c>
      <c r="F18" s="517" t="s">
        <v>212</v>
      </c>
      <c r="G18" s="425" t="s">
        <v>186</v>
      </c>
      <c r="H18" s="431" t="s">
        <v>132</v>
      </c>
      <c r="I18" s="427">
        <v>43953</v>
      </c>
      <c r="J18" s="428">
        <v>9485038</v>
      </c>
      <c r="K18" s="432" t="s">
        <v>181</v>
      </c>
      <c r="L18" s="430">
        <v>85.5</v>
      </c>
      <c r="M18" s="732">
        <v>3.5</v>
      </c>
      <c r="N18" s="431" t="s">
        <v>32</v>
      </c>
      <c r="O18" s="428" t="s">
        <v>32</v>
      </c>
      <c r="P18" s="428" t="s">
        <v>25</v>
      </c>
      <c r="Q18" s="428" t="s">
        <v>32</v>
      </c>
      <c r="R18" s="428" t="s">
        <v>32</v>
      </c>
      <c r="S18" s="428" t="s">
        <v>32</v>
      </c>
      <c r="T18" s="428" t="s">
        <v>39</v>
      </c>
      <c r="U18" s="428" t="s">
        <v>32</v>
      </c>
      <c r="V18" s="428" t="s">
        <v>32</v>
      </c>
      <c r="W18" s="432" t="s">
        <v>32</v>
      </c>
      <c r="X18" s="4"/>
      <c r="Y18" s="3"/>
      <c r="Z18" s="228">
        <v>85.5</v>
      </c>
      <c r="AB18" s="473" t="s">
        <v>219</v>
      </c>
      <c r="AC18" s="425" t="s">
        <v>0</v>
      </c>
      <c r="AD18" s="425" t="s">
        <v>186</v>
      </c>
      <c r="AE18" s="426" t="s">
        <v>138</v>
      </c>
      <c r="AF18" s="427">
        <v>43956</v>
      </c>
      <c r="AG18" s="428">
        <v>9518427</v>
      </c>
      <c r="AH18" s="429" t="s">
        <v>178</v>
      </c>
      <c r="AI18" s="430">
        <v>85.5</v>
      </c>
      <c r="AJ18" s="431" t="s">
        <v>32</v>
      </c>
      <c r="AK18" s="428" t="s">
        <v>25</v>
      </c>
      <c r="AL18" s="428" t="s">
        <v>25</v>
      </c>
      <c r="AM18" s="428" t="s">
        <v>32</v>
      </c>
      <c r="AN18" s="428" t="s">
        <v>32</v>
      </c>
      <c r="AO18" s="428" t="s">
        <v>39</v>
      </c>
      <c r="AP18" s="428" t="s">
        <v>32</v>
      </c>
      <c r="AQ18" s="428" t="s">
        <v>32</v>
      </c>
      <c r="AR18" s="428" t="s">
        <v>32</v>
      </c>
      <c r="AS18" s="432" t="s">
        <v>32</v>
      </c>
      <c r="AT18" s="470"/>
      <c r="AU18" s="470"/>
    </row>
    <row r="19" spans="1:47" ht="16.2" thickBot="1">
      <c r="A19" s="3"/>
      <c r="B19" s="698"/>
      <c r="C19" s="699"/>
      <c r="D19" s="701"/>
      <c r="F19" s="518"/>
      <c r="G19" s="439"/>
      <c r="H19" s="533" t="s">
        <v>132</v>
      </c>
      <c r="I19" s="433">
        <v>43953</v>
      </c>
      <c r="J19" s="434">
        <v>9485038</v>
      </c>
      <c r="K19" s="438" t="s">
        <v>190</v>
      </c>
      <c r="L19" s="435">
        <v>89</v>
      </c>
      <c r="M19" s="733"/>
      <c r="N19" s="436" t="s">
        <v>32</v>
      </c>
      <c r="O19" s="437" t="s">
        <v>32</v>
      </c>
      <c r="P19" s="437" t="s">
        <v>32</v>
      </c>
      <c r="Q19" s="437" t="s">
        <v>32</v>
      </c>
      <c r="R19" s="437" t="s">
        <v>32</v>
      </c>
      <c r="S19" s="437" t="s">
        <v>38</v>
      </c>
      <c r="T19" s="437" t="s">
        <v>32</v>
      </c>
      <c r="U19" s="437" t="s">
        <v>32</v>
      </c>
      <c r="V19" s="437" t="s">
        <v>25</v>
      </c>
      <c r="W19" s="438" t="s">
        <v>32</v>
      </c>
      <c r="X19" s="4"/>
      <c r="Y19" s="3"/>
      <c r="AA19" s="228">
        <v>89</v>
      </c>
      <c r="AB19" s="473"/>
      <c r="AC19" s="425" t="s">
        <v>0</v>
      </c>
      <c r="AD19" s="425" t="s">
        <v>185</v>
      </c>
      <c r="AE19" s="426" t="s">
        <v>139</v>
      </c>
      <c r="AF19" s="427">
        <v>43956</v>
      </c>
      <c r="AG19" s="428">
        <v>9536980</v>
      </c>
      <c r="AH19" s="429" t="s">
        <v>179</v>
      </c>
      <c r="AI19" s="430">
        <v>96.5</v>
      </c>
      <c r="AJ19" s="431" t="s">
        <v>32</v>
      </c>
      <c r="AK19" s="428" t="s">
        <v>32</v>
      </c>
      <c r="AL19" s="428" t="s">
        <v>25</v>
      </c>
      <c r="AM19" s="428" t="s">
        <v>32</v>
      </c>
      <c r="AN19" s="428" t="s">
        <v>32</v>
      </c>
      <c r="AO19" s="428" t="s">
        <v>32</v>
      </c>
      <c r="AP19" s="428" t="s">
        <v>32</v>
      </c>
      <c r="AQ19" s="428" t="s">
        <v>32</v>
      </c>
      <c r="AR19" s="428" t="s">
        <v>32</v>
      </c>
      <c r="AS19" s="432" t="s">
        <v>32</v>
      </c>
      <c r="AT19" s="470"/>
      <c r="AU19" s="470"/>
    </row>
    <row r="20" spans="1:47" ht="16.2" thickBot="1">
      <c r="A20" s="3"/>
      <c r="B20" s="215"/>
      <c r="C20" s="215"/>
      <c r="D20" s="215"/>
      <c r="F20" s="517" t="s">
        <v>212</v>
      </c>
      <c r="G20" s="425" t="s">
        <v>187</v>
      </c>
      <c r="H20" s="431" t="s">
        <v>133</v>
      </c>
      <c r="I20" s="427">
        <v>43957</v>
      </c>
      <c r="J20" s="428">
        <v>9547206</v>
      </c>
      <c r="K20" s="432" t="s">
        <v>182</v>
      </c>
      <c r="L20" s="430">
        <v>83</v>
      </c>
      <c r="M20" s="732">
        <v>32.5</v>
      </c>
      <c r="N20" s="431" t="s">
        <v>32</v>
      </c>
      <c r="O20" s="428" t="s">
        <v>32</v>
      </c>
      <c r="P20" s="428" t="s">
        <v>25</v>
      </c>
      <c r="Q20" s="428" t="s">
        <v>25</v>
      </c>
      <c r="R20" s="428" t="s">
        <v>32</v>
      </c>
      <c r="S20" s="428" t="s">
        <v>32</v>
      </c>
      <c r="T20" s="428" t="s">
        <v>39</v>
      </c>
      <c r="U20" s="428" t="s">
        <v>32</v>
      </c>
      <c r="V20" s="428" t="s">
        <v>32</v>
      </c>
      <c r="W20" s="432" t="s">
        <v>32</v>
      </c>
      <c r="X20" s="4"/>
      <c r="Y20" s="3"/>
      <c r="Z20" s="228">
        <v>83</v>
      </c>
      <c r="AB20" s="473" t="s">
        <v>219</v>
      </c>
      <c r="AC20" s="425" t="s">
        <v>0</v>
      </c>
      <c r="AD20" s="425" t="s">
        <v>187</v>
      </c>
      <c r="AE20" s="426" t="s">
        <v>140</v>
      </c>
      <c r="AF20" s="427">
        <v>43955</v>
      </c>
      <c r="AG20" s="428">
        <v>9501939</v>
      </c>
      <c r="AH20" s="429" t="s">
        <v>180</v>
      </c>
      <c r="AI20" s="430">
        <v>76.5</v>
      </c>
      <c r="AJ20" s="431" t="s">
        <v>32</v>
      </c>
      <c r="AK20" s="428" t="s">
        <v>32</v>
      </c>
      <c r="AL20" s="428" t="s">
        <v>32</v>
      </c>
      <c r="AM20" s="428" t="s">
        <v>32</v>
      </c>
      <c r="AN20" s="428" t="s">
        <v>25</v>
      </c>
      <c r="AO20" s="428" t="s">
        <v>25</v>
      </c>
      <c r="AP20" s="428" t="s">
        <v>39</v>
      </c>
      <c r="AQ20" s="428" t="s">
        <v>32</v>
      </c>
      <c r="AR20" s="428" t="s">
        <v>32</v>
      </c>
      <c r="AS20" s="432" t="s">
        <v>32</v>
      </c>
      <c r="AT20" s="470"/>
      <c r="AU20" s="470"/>
    </row>
    <row r="21" spans="1:47" ht="16.2" thickBot="1">
      <c r="A21" s="3"/>
      <c r="B21" s="215"/>
      <c r="C21" s="215"/>
      <c r="D21" s="215"/>
      <c r="F21" s="518"/>
      <c r="G21" s="439"/>
      <c r="H21" s="533" t="s">
        <v>133</v>
      </c>
      <c r="I21" s="433">
        <v>43957</v>
      </c>
      <c r="J21" s="434">
        <v>9547206</v>
      </c>
      <c r="K21" s="438" t="s">
        <v>191</v>
      </c>
      <c r="L21" s="435">
        <v>50.5</v>
      </c>
      <c r="M21" s="733"/>
      <c r="N21" s="436" t="s">
        <v>32</v>
      </c>
      <c r="O21" s="437" t="s">
        <v>38</v>
      </c>
      <c r="P21" s="437" t="s">
        <v>25</v>
      </c>
      <c r="Q21" s="437" t="s">
        <v>25</v>
      </c>
      <c r="R21" s="437" t="s">
        <v>25</v>
      </c>
      <c r="S21" s="437" t="s">
        <v>25</v>
      </c>
      <c r="T21" s="437" t="s">
        <v>32</v>
      </c>
      <c r="U21" s="437" t="s">
        <v>25</v>
      </c>
      <c r="V21" s="437" t="s">
        <v>25</v>
      </c>
      <c r="W21" s="438" t="s">
        <v>38</v>
      </c>
      <c r="X21" s="4"/>
      <c r="Y21" s="3"/>
      <c r="AA21" s="228">
        <v>50.5</v>
      </c>
      <c r="AB21" s="473"/>
      <c r="AC21" s="425" t="s">
        <v>0</v>
      </c>
      <c r="AD21" s="425" t="s">
        <v>185</v>
      </c>
      <c r="AE21" s="426" t="s">
        <v>141</v>
      </c>
      <c r="AF21" s="427">
        <v>43953</v>
      </c>
      <c r="AG21" s="428">
        <v>9484261</v>
      </c>
      <c r="AH21" s="429" t="s">
        <v>176</v>
      </c>
      <c r="AI21" s="430">
        <v>84</v>
      </c>
      <c r="AJ21" s="431" t="s">
        <v>32</v>
      </c>
      <c r="AK21" s="428" t="s">
        <v>25</v>
      </c>
      <c r="AL21" s="428" t="s">
        <v>32</v>
      </c>
      <c r="AM21" s="428" t="s">
        <v>32</v>
      </c>
      <c r="AN21" s="428" t="s">
        <v>25</v>
      </c>
      <c r="AO21" s="428" t="s">
        <v>32</v>
      </c>
      <c r="AP21" s="428" t="s">
        <v>32</v>
      </c>
      <c r="AQ21" s="428" t="s">
        <v>32</v>
      </c>
      <c r="AR21" s="428" t="s">
        <v>32</v>
      </c>
      <c r="AS21" s="432" t="s">
        <v>32</v>
      </c>
      <c r="AT21" s="470"/>
      <c r="AU21" s="470"/>
    </row>
    <row r="22" spans="1:47" ht="16.2" thickBot="1">
      <c r="A22" s="3"/>
      <c r="B22" s="734" t="s">
        <v>196</v>
      </c>
      <c r="C22" s="735"/>
      <c r="D22" s="736"/>
      <c r="F22" s="517" t="s">
        <v>212</v>
      </c>
      <c r="G22" s="425" t="s">
        <v>187</v>
      </c>
      <c r="H22" s="431" t="s">
        <v>134</v>
      </c>
      <c r="I22" s="427">
        <v>43955</v>
      </c>
      <c r="J22" s="428">
        <v>9502943</v>
      </c>
      <c r="K22" s="432" t="s">
        <v>183</v>
      </c>
      <c r="L22" s="430">
        <v>73</v>
      </c>
      <c r="M22" s="732">
        <v>11.5</v>
      </c>
      <c r="N22" s="431" t="s">
        <v>32</v>
      </c>
      <c r="O22" s="428" t="s">
        <v>32</v>
      </c>
      <c r="P22" s="428" t="s">
        <v>25</v>
      </c>
      <c r="Q22" s="428" t="s">
        <v>32</v>
      </c>
      <c r="R22" s="428" t="s">
        <v>25</v>
      </c>
      <c r="S22" s="428" t="s">
        <v>25</v>
      </c>
      <c r="T22" s="428" t="s">
        <v>39</v>
      </c>
      <c r="U22" s="428" t="s">
        <v>32</v>
      </c>
      <c r="V22" s="428" t="s">
        <v>32</v>
      </c>
      <c r="W22" s="432" t="s">
        <v>32</v>
      </c>
      <c r="X22" s="4"/>
      <c r="Y22" s="3"/>
      <c r="Z22" s="228">
        <v>73</v>
      </c>
      <c r="AB22" s="473" t="s">
        <v>219</v>
      </c>
      <c r="AC22" s="425" t="s">
        <v>0</v>
      </c>
      <c r="AD22" s="425" t="s">
        <v>186</v>
      </c>
      <c r="AE22" s="426" t="s">
        <v>142</v>
      </c>
      <c r="AF22" s="427">
        <v>43953</v>
      </c>
      <c r="AG22" s="428">
        <v>9488219</v>
      </c>
      <c r="AH22" s="429" t="s">
        <v>181</v>
      </c>
      <c r="AI22" s="430">
        <v>75.5</v>
      </c>
      <c r="AJ22" s="431" t="s">
        <v>32</v>
      </c>
      <c r="AK22" s="428" t="s">
        <v>32</v>
      </c>
      <c r="AL22" s="428" t="s">
        <v>25</v>
      </c>
      <c r="AM22" s="428" t="s">
        <v>32</v>
      </c>
      <c r="AN22" s="428" t="s">
        <v>25</v>
      </c>
      <c r="AO22" s="428" t="s">
        <v>32</v>
      </c>
      <c r="AP22" s="428" t="s">
        <v>39</v>
      </c>
      <c r="AQ22" s="428" t="s">
        <v>32</v>
      </c>
      <c r="AR22" s="428" t="s">
        <v>32</v>
      </c>
      <c r="AS22" s="432" t="s">
        <v>32</v>
      </c>
      <c r="AT22" s="470"/>
      <c r="AU22" s="470"/>
    </row>
    <row r="23" spans="1:47" ht="16.2" thickBot="1">
      <c r="A23" s="3"/>
      <c r="B23" s="737"/>
      <c r="C23" s="738"/>
      <c r="D23" s="739"/>
      <c r="F23" s="518"/>
      <c r="G23" s="439"/>
      <c r="H23" s="533" t="s">
        <v>134</v>
      </c>
      <c r="I23" s="433">
        <v>43955</v>
      </c>
      <c r="J23" s="434">
        <v>9502943</v>
      </c>
      <c r="K23" s="438" t="s">
        <v>190</v>
      </c>
      <c r="L23" s="435">
        <v>84.5</v>
      </c>
      <c r="M23" s="733"/>
      <c r="N23" s="436" t="s">
        <v>32</v>
      </c>
      <c r="O23" s="437" t="s">
        <v>25</v>
      </c>
      <c r="P23" s="437" t="s">
        <v>38</v>
      </c>
      <c r="Q23" s="437" t="s">
        <v>32</v>
      </c>
      <c r="R23" s="437" t="s">
        <v>32</v>
      </c>
      <c r="S23" s="437" t="s">
        <v>25</v>
      </c>
      <c r="T23" s="437" t="s">
        <v>32</v>
      </c>
      <c r="U23" s="437" t="s">
        <v>32</v>
      </c>
      <c r="V23" s="437" t="s">
        <v>32</v>
      </c>
      <c r="W23" s="438" t="s">
        <v>32</v>
      </c>
      <c r="X23" s="4"/>
      <c r="Y23" s="3"/>
      <c r="AA23" s="228">
        <v>84.5</v>
      </c>
      <c r="AB23" s="473"/>
      <c r="AC23" s="440" t="s">
        <v>4</v>
      </c>
      <c r="AD23" s="564" t="s">
        <v>187</v>
      </c>
      <c r="AE23" s="565" t="s">
        <v>143</v>
      </c>
      <c r="AF23" s="566">
        <v>43964</v>
      </c>
      <c r="AG23" s="566">
        <v>9647761</v>
      </c>
      <c r="AH23" s="567" t="s">
        <v>182</v>
      </c>
      <c r="AI23" s="568">
        <v>95</v>
      </c>
      <c r="AJ23" s="569" t="s">
        <v>25</v>
      </c>
      <c r="AK23" s="566" t="s">
        <v>32</v>
      </c>
      <c r="AL23" s="566" t="s">
        <v>32</v>
      </c>
      <c r="AM23" s="566" t="s">
        <v>25</v>
      </c>
      <c r="AN23" s="566" t="s">
        <v>32</v>
      </c>
      <c r="AO23" s="566" t="s">
        <v>32</v>
      </c>
      <c r="AP23" s="566" t="s">
        <v>32</v>
      </c>
      <c r="AQ23" s="566" t="s">
        <v>32</v>
      </c>
      <c r="AR23" s="566" t="s">
        <v>32</v>
      </c>
      <c r="AS23" s="570" t="s">
        <v>32</v>
      </c>
      <c r="AT23" s="470"/>
      <c r="AU23" s="470"/>
    </row>
    <row r="24" spans="1:47" ht="16.2" thickBot="1">
      <c r="A24" s="3"/>
      <c r="B24" s="740">
        <v>82.355000000000004</v>
      </c>
      <c r="C24" s="741"/>
      <c r="D24" s="742"/>
      <c r="F24" s="517" t="s">
        <v>212</v>
      </c>
      <c r="G24" s="425" t="s">
        <v>185</v>
      </c>
      <c r="H24" s="431" t="s">
        <v>135</v>
      </c>
      <c r="I24" s="427">
        <v>43956</v>
      </c>
      <c r="J24" s="428">
        <v>9518624</v>
      </c>
      <c r="K24" s="432" t="s">
        <v>184</v>
      </c>
      <c r="L24" s="430">
        <v>83</v>
      </c>
      <c r="M24" s="732">
        <v>1</v>
      </c>
      <c r="N24" s="431" t="s">
        <v>32</v>
      </c>
      <c r="O24" s="428" t="s">
        <v>32</v>
      </c>
      <c r="P24" s="428" t="s">
        <v>25</v>
      </c>
      <c r="Q24" s="428" t="s">
        <v>25</v>
      </c>
      <c r="R24" s="428" t="s">
        <v>32</v>
      </c>
      <c r="S24" s="428" t="s">
        <v>32</v>
      </c>
      <c r="T24" s="428" t="s">
        <v>39</v>
      </c>
      <c r="U24" s="428" t="s">
        <v>32</v>
      </c>
      <c r="V24" s="428" t="s">
        <v>32</v>
      </c>
      <c r="W24" s="432" t="s">
        <v>32</v>
      </c>
      <c r="X24" s="4"/>
      <c r="Y24" s="3"/>
      <c r="Z24" s="228">
        <v>83</v>
      </c>
      <c r="AB24" s="473" t="s">
        <v>219</v>
      </c>
      <c r="AC24" s="440" t="s">
        <v>4</v>
      </c>
      <c r="AD24" s="564" t="s">
        <v>188</v>
      </c>
      <c r="AE24" s="565" t="s">
        <v>144</v>
      </c>
      <c r="AF24" s="566">
        <v>43960</v>
      </c>
      <c r="AG24" s="566">
        <v>9598103</v>
      </c>
      <c r="AH24" s="567" t="s">
        <v>183</v>
      </c>
      <c r="AI24" s="568">
        <v>86.5</v>
      </c>
      <c r="AJ24" s="569" t="s">
        <v>32</v>
      </c>
      <c r="AK24" s="566" t="s">
        <v>32</v>
      </c>
      <c r="AL24" s="566" t="s">
        <v>32</v>
      </c>
      <c r="AM24" s="566" t="s">
        <v>32</v>
      </c>
      <c r="AN24" s="566" t="s">
        <v>32</v>
      </c>
      <c r="AO24" s="566" t="s">
        <v>25</v>
      </c>
      <c r="AP24" s="566" t="s">
        <v>39</v>
      </c>
      <c r="AQ24" s="566" t="s">
        <v>32</v>
      </c>
      <c r="AR24" s="566" t="s">
        <v>32</v>
      </c>
      <c r="AS24" s="570" t="s">
        <v>32</v>
      </c>
      <c r="AT24" s="470"/>
      <c r="AU24" s="470"/>
    </row>
    <row r="25" spans="1:47" ht="16.2" thickBot="1">
      <c r="A25" s="3"/>
      <c r="B25" s="743"/>
      <c r="C25" s="744"/>
      <c r="D25" s="745"/>
      <c r="F25" s="518"/>
      <c r="G25" s="439"/>
      <c r="H25" s="533" t="s">
        <v>135</v>
      </c>
      <c r="I25" s="433">
        <v>43956</v>
      </c>
      <c r="J25" s="434">
        <v>9518624</v>
      </c>
      <c r="K25" s="438" t="s">
        <v>191</v>
      </c>
      <c r="L25" s="435">
        <v>84</v>
      </c>
      <c r="M25" s="733"/>
      <c r="N25" s="436" t="s">
        <v>32</v>
      </c>
      <c r="O25" s="437" t="s">
        <v>32</v>
      </c>
      <c r="P25" s="437" t="s">
        <v>25</v>
      </c>
      <c r="Q25" s="437" t="s">
        <v>32</v>
      </c>
      <c r="R25" s="437" t="s">
        <v>25</v>
      </c>
      <c r="S25" s="437" t="s">
        <v>25</v>
      </c>
      <c r="T25" s="437" t="s">
        <v>32</v>
      </c>
      <c r="U25" s="437" t="s">
        <v>32</v>
      </c>
      <c r="V25" s="437" t="s">
        <v>32</v>
      </c>
      <c r="W25" s="438" t="s">
        <v>32</v>
      </c>
      <c r="X25" s="4"/>
      <c r="Y25" s="3"/>
      <c r="AA25" s="228">
        <v>84</v>
      </c>
      <c r="AB25" s="473"/>
      <c r="AC25" s="440" t="s">
        <v>4</v>
      </c>
      <c r="AD25" s="564" t="s">
        <v>186</v>
      </c>
      <c r="AE25" s="565" t="s">
        <v>145</v>
      </c>
      <c r="AF25" s="566">
        <v>43962</v>
      </c>
      <c r="AG25" s="566">
        <v>9620049</v>
      </c>
      <c r="AH25" s="567" t="s">
        <v>184</v>
      </c>
      <c r="AI25" s="568">
        <v>100</v>
      </c>
      <c r="AJ25" s="569" t="s">
        <v>32</v>
      </c>
      <c r="AK25" s="566" t="s">
        <v>32</v>
      </c>
      <c r="AL25" s="566" t="s">
        <v>32</v>
      </c>
      <c r="AM25" s="566" t="s">
        <v>32</v>
      </c>
      <c r="AN25" s="566" t="s">
        <v>32</v>
      </c>
      <c r="AO25" s="566" t="s">
        <v>32</v>
      </c>
      <c r="AP25" s="566" t="s">
        <v>32</v>
      </c>
      <c r="AQ25" s="566" t="s">
        <v>32</v>
      </c>
      <c r="AR25" s="566" t="s">
        <v>32</v>
      </c>
      <c r="AS25" s="570" t="s">
        <v>32</v>
      </c>
      <c r="AT25" s="470"/>
      <c r="AU25" s="470"/>
    </row>
    <row r="26" spans="1:47" ht="16.2" thickBot="1">
      <c r="A26" s="3"/>
      <c r="B26" s="113"/>
      <c r="C26" s="113"/>
      <c r="D26" s="113"/>
      <c r="F26" s="517" t="s">
        <v>212</v>
      </c>
      <c r="G26" s="425" t="s">
        <v>185</v>
      </c>
      <c r="H26" s="431" t="s">
        <v>136</v>
      </c>
      <c r="I26" s="427">
        <v>43956</v>
      </c>
      <c r="J26" s="428">
        <v>9541539</v>
      </c>
      <c r="K26" s="432" t="s">
        <v>176</v>
      </c>
      <c r="L26" s="430">
        <v>89</v>
      </c>
      <c r="M26" s="732">
        <v>17</v>
      </c>
      <c r="N26" s="431" t="s">
        <v>32</v>
      </c>
      <c r="O26" s="428" t="s">
        <v>32</v>
      </c>
      <c r="P26" s="428" t="s">
        <v>32</v>
      </c>
      <c r="Q26" s="428" t="s">
        <v>32</v>
      </c>
      <c r="R26" s="428" t="s">
        <v>32</v>
      </c>
      <c r="S26" s="428" t="s">
        <v>32</v>
      </c>
      <c r="T26" s="428" t="s">
        <v>39</v>
      </c>
      <c r="U26" s="428" t="s">
        <v>32</v>
      </c>
      <c r="V26" s="428" t="s">
        <v>32</v>
      </c>
      <c r="W26" s="432" t="s">
        <v>32</v>
      </c>
      <c r="X26" s="4"/>
      <c r="Y26" s="3"/>
      <c r="Z26" s="228">
        <v>89</v>
      </c>
      <c r="AB26" s="473" t="s">
        <v>219</v>
      </c>
      <c r="AC26" s="440" t="s">
        <v>4</v>
      </c>
      <c r="AD26" s="564" t="s">
        <v>187</v>
      </c>
      <c r="AE26" s="565" t="s">
        <v>146</v>
      </c>
      <c r="AF26" s="566">
        <v>43963</v>
      </c>
      <c r="AG26" s="566">
        <v>9642703</v>
      </c>
      <c r="AH26" s="567" t="s">
        <v>176</v>
      </c>
      <c r="AI26" s="568">
        <v>96.5</v>
      </c>
      <c r="AJ26" s="569" t="s">
        <v>32</v>
      </c>
      <c r="AK26" s="566" t="s">
        <v>32</v>
      </c>
      <c r="AL26" s="566" t="s">
        <v>25</v>
      </c>
      <c r="AM26" s="566" t="s">
        <v>32</v>
      </c>
      <c r="AN26" s="566" t="s">
        <v>32</v>
      </c>
      <c r="AO26" s="566" t="s">
        <v>32</v>
      </c>
      <c r="AP26" s="566" t="s">
        <v>32</v>
      </c>
      <c r="AQ26" s="566" t="s">
        <v>32</v>
      </c>
      <c r="AR26" s="566" t="s">
        <v>32</v>
      </c>
      <c r="AS26" s="570" t="s">
        <v>32</v>
      </c>
      <c r="AT26" s="470"/>
      <c r="AU26" s="470"/>
    </row>
    <row r="27" spans="1:47" ht="16.2" thickBot="1">
      <c r="A27" s="3"/>
      <c r="B27" s="113"/>
      <c r="C27" s="113"/>
      <c r="D27" s="113"/>
      <c r="F27" s="518"/>
      <c r="G27" s="439"/>
      <c r="H27" s="533" t="s">
        <v>136</v>
      </c>
      <c r="I27" s="433">
        <v>43956</v>
      </c>
      <c r="J27" s="434">
        <v>9541539</v>
      </c>
      <c r="K27" s="438" t="s">
        <v>190</v>
      </c>
      <c r="L27" s="435">
        <v>72</v>
      </c>
      <c r="M27" s="733"/>
      <c r="N27" s="436" t="s">
        <v>32</v>
      </c>
      <c r="O27" s="437" t="s">
        <v>38</v>
      </c>
      <c r="P27" s="437" t="s">
        <v>25</v>
      </c>
      <c r="Q27" s="437" t="s">
        <v>32</v>
      </c>
      <c r="R27" s="437" t="s">
        <v>25</v>
      </c>
      <c r="S27" s="437" t="s">
        <v>25</v>
      </c>
      <c r="T27" s="437" t="s">
        <v>32</v>
      </c>
      <c r="U27" s="437" t="s">
        <v>32</v>
      </c>
      <c r="V27" s="437" t="s">
        <v>32</v>
      </c>
      <c r="W27" s="438" t="s">
        <v>32</v>
      </c>
      <c r="X27" s="4"/>
      <c r="Y27" s="3"/>
      <c r="AA27" s="228">
        <v>72</v>
      </c>
      <c r="AB27" s="473"/>
      <c r="AC27" s="440" t="s">
        <v>4</v>
      </c>
      <c r="AD27" s="564" t="s">
        <v>187</v>
      </c>
      <c r="AE27" s="565" t="s">
        <v>147</v>
      </c>
      <c r="AF27" s="566">
        <v>43964</v>
      </c>
      <c r="AG27" s="566">
        <v>9648323</v>
      </c>
      <c r="AH27" s="567" t="s">
        <v>177</v>
      </c>
      <c r="AI27" s="568">
        <v>88</v>
      </c>
      <c r="AJ27" s="569" t="s">
        <v>32</v>
      </c>
      <c r="AK27" s="566" t="s">
        <v>32</v>
      </c>
      <c r="AL27" s="566" t="s">
        <v>25</v>
      </c>
      <c r="AM27" s="566" t="s">
        <v>32</v>
      </c>
      <c r="AN27" s="566" t="s">
        <v>32</v>
      </c>
      <c r="AO27" s="566" t="s">
        <v>32</v>
      </c>
      <c r="AP27" s="566" t="s">
        <v>25</v>
      </c>
      <c r="AQ27" s="566" t="s">
        <v>32</v>
      </c>
      <c r="AR27" s="566" t="s">
        <v>32</v>
      </c>
      <c r="AS27" s="570" t="s">
        <v>39</v>
      </c>
      <c r="AT27" s="470"/>
      <c r="AU27" s="470"/>
    </row>
    <row r="28" spans="1:47" ht="16.2" thickBot="1">
      <c r="A28" s="3"/>
      <c r="B28" s="113"/>
      <c r="C28" s="113"/>
      <c r="D28" s="113"/>
      <c r="F28" s="517" t="s">
        <v>212</v>
      </c>
      <c r="G28" s="425" t="s">
        <v>186</v>
      </c>
      <c r="H28" s="431" t="s">
        <v>137</v>
      </c>
      <c r="I28" s="427">
        <v>43956</v>
      </c>
      <c r="J28" s="428">
        <v>9520585</v>
      </c>
      <c r="K28" s="432" t="s">
        <v>177</v>
      </c>
      <c r="L28" s="430">
        <v>86.5</v>
      </c>
      <c r="M28" s="732">
        <v>4</v>
      </c>
      <c r="N28" s="431" t="s">
        <v>32</v>
      </c>
      <c r="O28" s="428" t="s">
        <v>32</v>
      </c>
      <c r="P28" s="428" t="s">
        <v>32</v>
      </c>
      <c r="Q28" s="428" t="s">
        <v>32</v>
      </c>
      <c r="R28" s="428" t="s">
        <v>32</v>
      </c>
      <c r="S28" s="428" t="s">
        <v>25</v>
      </c>
      <c r="T28" s="428" t="s">
        <v>39</v>
      </c>
      <c r="U28" s="428" t="s">
        <v>32</v>
      </c>
      <c r="V28" s="428" t="s">
        <v>32</v>
      </c>
      <c r="W28" s="432" t="s">
        <v>32</v>
      </c>
      <c r="X28" s="4"/>
      <c r="Y28" s="3"/>
      <c r="Z28" s="228">
        <v>86.5</v>
      </c>
      <c r="AB28" s="473" t="s">
        <v>219</v>
      </c>
      <c r="AC28" s="440" t="s">
        <v>4</v>
      </c>
      <c r="AD28" s="564" t="s">
        <v>187</v>
      </c>
      <c r="AE28" s="565" t="s">
        <v>148</v>
      </c>
      <c r="AF28" s="566">
        <v>43960</v>
      </c>
      <c r="AG28" s="566">
        <v>9590787</v>
      </c>
      <c r="AH28" s="567" t="s">
        <v>178</v>
      </c>
      <c r="AI28" s="568">
        <v>84.5</v>
      </c>
      <c r="AJ28" s="569" t="s">
        <v>25</v>
      </c>
      <c r="AK28" s="566" t="s">
        <v>25</v>
      </c>
      <c r="AL28" s="566" t="s">
        <v>39</v>
      </c>
      <c r="AM28" s="566" t="s">
        <v>32</v>
      </c>
      <c r="AN28" s="566" t="s">
        <v>32</v>
      </c>
      <c r="AO28" s="566" t="s">
        <v>32</v>
      </c>
      <c r="AP28" s="566" t="s">
        <v>32</v>
      </c>
      <c r="AQ28" s="566" t="s">
        <v>32</v>
      </c>
      <c r="AR28" s="566" t="s">
        <v>32</v>
      </c>
      <c r="AS28" s="570" t="s">
        <v>32</v>
      </c>
      <c r="AT28" s="470"/>
      <c r="AU28" s="470"/>
    </row>
    <row r="29" spans="1:47" ht="16.2" thickBot="1">
      <c r="A29" s="3"/>
      <c r="B29" s="113"/>
      <c r="C29" s="113"/>
      <c r="D29" s="113"/>
      <c r="F29" s="518"/>
      <c r="G29" s="439"/>
      <c r="H29" s="533" t="s">
        <v>137</v>
      </c>
      <c r="I29" s="433">
        <v>43956</v>
      </c>
      <c r="J29" s="434">
        <v>9520585</v>
      </c>
      <c r="K29" s="438" t="s">
        <v>191</v>
      </c>
      <c r="L29" s="435">
        <v>90.5</v>
      </c>
      <c r="M29" s="733"/>
      <c r="N29" s="436" t="s">
        <v>32</v>
      </c>
      <c r="O29" s="437" t="s">
        <v>25</v>
      </c>
      <c r="P29" s="437" t="s">
        <v>25</v>
      </c>
      <c r="Q29" s="437" t="s">
        <v>32</v>
      </c>
      <c r="R29" s="437" t="s">
        <v>32</v>
      </c>
      <c r="S29" s="437" t="s">
        <v>32</v>
      </c>
      <c r="T29" s="437" t="s">
        <v>32</v>
      </c>
      <c r="U29" s="437" t="s">
        <v>32</v>
      </c>
      <c r="V29" s="437" t="s">
        <v>32</v>
      </c>
      <c r="W29" s="438" t="s">
        <v>32</v>
      </c>
      <c r="X29" s="4"/>
      <c r="Y29" s="3"/>
      <c r="AA29" s="228">
        <v>90.5</v>
      </c>
      <c r="AB29" s="473"/>
      <c r="AC29" s="440" t="s">
        <v>4</v>
      </c>
      <c r="AD29" s="564" t="s">
        <v>187</v>
      </c>
      <c r="AE29" s="565" t="s">
        <v>149</v>
      </c>
      <c r="AF29" s="566">
        <v>43964</v>
      </c>
      <c r="AG29" s="566">
        <v>9660129</v>
      </c>
      <c r="AH29" s="567" t="s">
        <v>179</v>
      </c>
      <c r="AI29" s="568">
        <v>90</v>
      </c>
      <c r="AJ29" s="569" t="s">
        <v>32</v>
      </c>
      <c r="AK29" s="566" t="s">
        <v>32</v>
      </c>
      <c r="AL29" s="566" t="s">
        <v>32</v>
      </c>
      <c r="AM29" s="566" t="s">
        <v>32</v>
      </c>
      <c r="AN29" s="566" t="s">
        <v>32</v>
      </c>
      <c r="AO29" s="566" t="s">
        <v>32</v>
      </c>
      <c r="AP29" s="566" t="s">
        <v>32</v>
      </c>
      <c r="AQ29" s="566" t="s">
        <v>25</v>
      </c>
      <c r="AR29" s="566" t="s">
        <v>32</v>
      </c>
      <c r="AS29" s="570" t="s">
        <v>32</v>
      </c>
      <c r="AT29" s="470"/>
      <c r="AU29" s="470"/>
    </row>
    <row r="30" spans="1:47" ht="16.2" thickBot="1">
      <c r="A30" s="3"/>
      <c r="B30" s="113"/>
      <c r="C30" s="113"/>
      <c r="D30" s="113"/>
      <c r="F30" s="517" t="s">
        <v>212</v>
      </c>
      <c r="G30" s="425" t="s">
        <v>186</v>
      </c>
      <c r="H30" s="431" t="s">
        <v>138</v>
      </c>
      <c r="I30" s="427">
        <v>43956</v>
      </c>
      <c r="J30" s="428">
        <v>9518427</v>
      </c>
      <c r="K30" s="432" t="s">
        <v>178</v>
      </c>
      <c r="L30" s="430">
        <v>85.5</v>
      </c>
      <c r="M30" s="732">
        <v>2</v>
      </c>
      <c r="N30" s="431" t="s">
        <v>32</v>
      </c>
      <c r="O30" s="428" t="s">
        <v>25</v>
      </c>
      <c r="P30" s="428" t="s">
        <v>25</v>
      </c>
      <c r="Q30" s="428" t="s">
        <v>32</v>
      </c>
      <c r="R30" s="428" t="s">
        <v>32</v>
      </c>
      <c r="S30" s="428" t="s">
        <v>39</v>
      </c>
      <c r="T30" s="428" t="s">
        <v>32</v>
      </c>
      <c r="U30" s="428" t="s">
        <v>32</v>
      </c>
      <c r="V30" s="428" t="s">
        <v>32</v>
      </c>
      <c r="W30" s="432" t="s">
        <v>32</v>
      </c>
      <c r="X30" s="4"/>
      <c r="Y30" s="3"/>
      <c r="Z30" s="228">
        <v>85.5</v>
      </c>
      <c r="AB30" s="473" t="s">
        <v>219</v>
      </c>
      <c r="AC30" s="440" t="s">
        <v>4</v>
      </c>
      <c r="AD30" s="564" t="s">
        <v>185</v>
      </c>
      <c r="AE30" s="565" t="s">
        <v>150</v>
      </c>
      <c r="AF30" s="566">
        <v>43962</v>
      </c>
      <c r="AG30" s="566">
        <v>9610108</v>
      </c>
      <c r="AH30" s="567" t="s">
        <v>180</v>
      </c>
      <c r="AI30" s="568">
        <v>100</v>
      </c>
      <c r="AJ30" s="569" t="s">
        <v>32</v>
      </c>
      <c r="AK30" s="566" t="s">
        <v>32</v>
      </c>
      <c r="AL30" s="566" t="s">
        <v>32</v>
      </c>
      <c r="AM30" s="566" t="s">
        <v>32</v>
      </c>
      <c r="AN30" s="566" t="s">
        <v>32</v>
      </c>
      <c r="AO30" s="566" t="s">
        <v>32</v>
      </c>
      <c r="AP30" s="566" t="s">
        <v>32</v>
      </c>
      <c r="AQ30" s="566" t="s">
        <v>32</v>
      </c>
      <c r="AR30" s="566" t="s">
        <v>32</v>
      </c>
      <c r="AS30" s="570" t="s">
        <v>32</v>
      </c>
      <c r="AT30" s="470"/>
      <c r="AU30" s="470"/>
    </row>
    <row r="31" spans="1:47" ht="16.2" thickBot="1">
      <c r="A31" s="3"/>
      <c r="B31" s="113"/>
      <c r="C31" s="113"/>
      <c r="D31" s="113"/>
      <c r="F31" s="518"/>
      <c r="G31" s="439"/>
      <c r="H31" s="533" t="s">
        <v>138</v>
      </c>
      <c r="I31" s="433">
        <v>43956</v>
      </c>
      <c r="J31" s="434">
        <v>9518427</v>
      </c>
      <c r="K31" s="438" t="s">
        <v>190</v>
      </c>
      <c r="L31" s="435">
        <v>87.5</v>
      </c>
      <c r="M31" s="733"/>
      <c r="N31" s="436" t="s">
        <v>32</v>
      </c>
      <c r="O31" s="437" t="s">
        <v>32</v>
      </c>
      <c r="P31" s="437" t="s">
        <v>32</v>
      </c>
      <c r="Q31" s="437" t="s">
        <v>32</v>
      </c>
      <c r="R31" s="437" t="s">
        <v>25</v>
      </c>
      <c r="S31" s="437" t="s">
        <v>25</v>
      </c>
      <c r="T31" s="437" t="s">
        <v>32</v>
      </c>
      <c r="U31" s="437" t="s">
        <v>32</v>
      </c>
      <c r="V31" s="437" t="s">
        <v>32</v>
      </c>
      <c r="W31" s="438" t="s">
        <v>32</v>
      </c>
      <c r="X31" s="4"/>
      <c r="Y31" s="3"/>
      <c r="AA31" s="228">
        <v>87.5</v>
      </c>
      <c r="AB31" s="473"/>
      <c r="AC31" s="440" t="s">
        <v>4</v>
      </c>
      <c r="AD31" s="564" t="s">
        <v>185</v>
      </c>
      <c r="AE31" s="565" t="s">
        <v>151</v>
      </c>
      <c r="AF31" s="566">
        <v>43965</v>
      </c>
      <c r="AG31" s="566">
        <v>9679078</v>
      </c>
      <c r="AH31" s="567" t="s">
        <v>176</v>
      </c>
      <c r="AI31" s="568">
        <v>96.5</v>
      </c>
      <c r="AJ31" s="569" t="s">
        <v>32</v>
      </c>
      <c r="AK31" s="566" t="s">
        <v>32</v>
      </c>
      <c r="AL31" s="566" t="s">
        <v>25</v>
      </c>
      <c r="AM31" s="566" t="s">
        <v>32</v>
      </c>
      <c r="AN31" s="566" t="s">
        <v>32</v>
      </c>
      <c r="AO31" s="566" t="s">
        <v>32</v>
      </c>
      <c r="AP31" s="566" t="s">
        <v>32</v>
      </c>
      <c r="AQ31" s="566" t="s">
        <v>32</v>
      </c>
      <c r="AR31" s="566" t="s">
        <v>32</v>
      </c>
      <c r="AS31" s="570" t="s">
        <v>32</v>
      </c>
      <c r="AT31" s="470"/>
      <c r="AU31" s="470"/>
    </row>
    <row r="32" spans="1:47" ht="16.2" thickBot="1">
      <c r="A32" s="3"/>
      <c r="B32" s="113"/>
      <c r="C32" s="113"/>
      <c r="D32" s="113"/>
      <c r="F32" s="517" t="s">
        <v>212</v>
      </c>
      <c r="G32" s="425" t="s">
        <v>185</v>
      </c>
      <c r="H32" s="431" t="s">
        <v>139</v>
      </c>
      <c r="I32" s="427">
        <v>43956</v>
      </c>
      <c r="J32" s="428">
        <v>9536980</v>
      </c>
      <c r="K32" s="432" t="s">
        <v>179</v>
      </c>
      <c r="L32" s="430">
        <v>96.5</v>
      </c>
      <c r="M32" s="732">
        <v>23</v>
      </c>
      <c r="N32" s="431" t="s">
        <v>32</v>
      </c>
      <c r="O32" s="428" t="s">
        <v>32</v>
      </c>
      <c r="P32" s="428" t="s">
        <v>25</v>
      </c>
      <c r="Q32" s="428" t="s">
        <v>32</v>
      </c>
      <c r="R32" s="428" t="s">
        <v>32</v>
      </c>
      <c r="S32" s="428" t="s">
        <v>32</v>
      </c>
      <c r="T32" s="428" t="s">
        <v>32</v>
      </c>
      <c r="U32" s="428" t="s">
        <v>32</v>
      </c>
      <c r="V32" s="428" t="s">
        <v>32</v>
      </c>
      <c r="W32" s="432" t="s">
        <v>32</v>
      </c>
      <c r="X32" s="4"/>
      <c r="Y32" s="3"/>
      <c r="Z32" s="228">
        <v>96.5</v>
      </c>
      <c r="AB32" s="473" t="s">
        <v>219</v>
      </c>
      <c r="AC32" s="440" t="s">
        <v>4</v>
      </c>
      <c r="AD32" s="564" t="s">
        <v>186</v>
      </c>
      <c r="AE32" s="565" t="s">
        <v>152</v>
      </c>
      <c r="AF32" s="566">
        <v>43963</v>
      </c>
      <c r="AG32" s="566">
        <v>9634565</v>
      </c>
      <c r="AH32" s="567" t="s">
        <v>181</v>
      </c>
      <c r="AI32" s="568">
        <v>89</v>
      </c>
      <c r="AJ32" s="569" t="s">
        <v>32</v>
      </c>
      <c r="AK32" s="566" t="s">
        <v>32</v>
      </c>
      <c r="AL32" s="566" t="s">
        <v>32</v>
      </c>
      <c r="AM32" s="566" t="s">
        <v>32</v>
      </c>
      <c r="AN32" s="566" t="s">
        <v>32</v>
      </c>
      <c r="AO32" s="566" t="s">
        <v>32</v>
      </c>
      <c r="AP32" s="566" t="s">
        <v>39</v>
      </c>
      <c r="AQ32" s="566" t="s">
        <v>32</v>
      </c>
      <c r="AR32" s="566" t="s">
        <v>32</v>
      </c>
      <c r="AS32" s="570" t="s">
        <v>32</v>
      </c>
      <c r="AT32" s="470"/>
      <c r="AU32" s="470"/>
    </row>
    <row r="33" spans="1:47" ht="16.2" thickBot="1">
      <c r="A33" s="3"/>
      <c r="B33" s="113"/>
      <c r="C33" s="113"/>
      <c r="D33" s="113"/>
      <c r="F33" s="518"/>
      <c r="G33" s="439"/>
      <c r="H33" s="533" t="s">
        <v>139</v>
      </c>
      <c r="I33" s="433">
        <v>43956</v>
      </c>
      <c r="J33" s="434">
        <v>9536980</v>
      </c>
      <c r="K33" s="438" t="s">
        <v>191</v>
      </c>
      <c r="L33" s="435">
        <v>73.5</v>
      </c>
      <c r="M33" s="733"/>
      <c r="N33" s="436" t="s">
        <v>32</v>
      </c>
      <c r="O33" s="437" t="s">
        <v>32</v>
      </c>
      <c r="P33" s="437" t="s">
        <v>25</v>
      </c>
      <c r="Q33" s="437" t="s">
        <v>32</v>
      </c>
      <c r="R33" s="437" t="s">
        <v>32</v>
      </c>
      <c r="S33" s="437" t="s">
        <v>32</v>
      </c>
      <c r="T33" s="437" t="s">
        <v>32</v>
      </c>
      <c r="U33" s="437" t="s">
        <v>38</v>
      </c>
      <c r="V33" s="437" t="s">
        <v>32</v>
      </c>
      <c r="W33" s="438" t="s">
        <v>38</v>
      </c>
      <c r="X33" s="4"/>
      <c r="Y33" s="3"/>
      <c r="AA33" s="228">
        <v>73.5</v>
      </c>
      <c r="AB33" s="473"/>
      <c r="AC33" s="440" t="s">
        <v>4</v>
      </c>
      <c r="AD33" s="564" t="s">
        <v>187</v>
      </c>
      <c r="AE33" s="565" t="s">
        <v>153</v>
      </c>
      <c r="AF33" s="566">
        <v>43964</v>
      </c>
      <c r="AG33" s="566">
        <v>9647361</v>
      </c>
      <c r="AH33" s="567" t="s">
        <v>182</v>
      </c>
      <c r="AI33" s="568">
        <v>97.5</v>
      </c>
      <c r="AJ33" s="569" t="s">
        <v>32</v>
      </c>
      <c r="AK33" s="566" t="s">
        <v>32</v>
      </c>
      <c r="AL33" s="566" t="s">
        <v>32</v>
      </c>
      <c r="AM33" s="566" t="s">
        <v>25</v>
      </c>
      <c r="AN33" s="566" t="s">
        <v>32</v>
      </c>
      <c r="AO33" s="566" t="s">
        <v>32</v>
      </c>
      <c r="AP33" s="566" t="s">
        <v>32</v>
      </c>
      <c r="AQ33" s="566" t="s">
        <v>32</v>
      </c>
      <c r="AR33" s="566" t="s">
        <v>32</v>
      </c>
      <c r="AS33" s="570" t="s">
        <v>32</v>
      </c>
      <c r="AT33" s="470"/>
      <c r="AU33" s="470"/>
    </row>
    <row r="34" spans="1:47" ht="16.2" thickBot="1">
      <c r="A34" s="3"/>
      <c r="B34" s="113"/>
      <c r="C34" s="113"/>
      <c r="D34" s="113"/>
      <c r="F34" s="517" t="s">
        <v>212</v>
      </c>
      <c r="G34" s="425" t="s">
        <v>187</v>
      </c>
      <c r="H34" s="431" t="s">
        <v>140</v>
      </c>
      <c r="I34" s="427">
        <v>43955</v>
      </c>
      <c r="J34" s="171">
        <v>9501939</v>
      </c>
      <c r="K34" s="432" t="s">
        <v>180</v>
      </c>
      <c r="L34" s="430">
        <v>76.5</v>
      </c>
      <c r="M34" s="732">
        <v>4</v>
      </c>
      <c r="N34" s="431" t="s">
        <v>32</v>
      </c>
      <c r="O34" s="428" t="s">
        <v>32</v>
      </c>
      <c r="P34" s="428" t="s">
        <v>32</v>
      </c>
      <c r="Q34" s="428" t="s">
        <v>32</v>
      </c>
      <c r="R34" s="428" t="s">
        <v>25</v>
      </c>
      <c r="S34" s="428" t="s">
        <v>25</v>
      </c>
      <c r="T34" s="428" t="s">
        <v>39</v>
      </c>
      <c r="U34" s="428" t="s">
        <v>32</v>
      </c>
      <c r="V34" s="428" t="s">
        <v>32</v>
      </c>
      <c r="W34" s="432" t="s">
        <v>32</v>
      </c>
      <c r="X34" s="4"/>
      <c r="Y34" s="3"/>
      <c r="Z34" s="228">
        <v>76.5</v>
      </c>
      <c r="AB34" s="473" t="s">
        <v>219</v>
      </c>
      <c r="AC34" s="440" t="s">
        <v>4</v>
      </c>
      <c r="AD34" s="564" t="s">
        <v>185</v>
      </c>
      <c r="AE34" s="565" t="s">
        <v>154</v>
      </c>
      <c r="AF34" s="566">
        <v>43960</v>
      </c>
      <c r="AG34" s="566">
        <v>9593580</v>
      </c>
      <c r="AH34" s="567" t="s">
        <v>183</v>
      </c>
      <c r="AI34" s="568">
        <v>93</v>
      </c>
      <c r="AJ34" s="569" t="s">
        <v>32</v>
      </c>
      <c r="AK34" s="566" t="s">
        <v>32</v>
      </c>
      <c r="AL34" s="566" t="s">
        <v>39</v>
      </c>
      <c r="AM34" s="566" t="s">
        <v>32</v>
      </c>
      <c r="AN34" s="566" t="s">
        <v>32</v>
      </c>
      <c r="AO34" s="566" t="s">
        <v>32</v>
      </c>
      <c r="AP34" s="566" t="s">
        <v>32</v>
      </c>
      <c r="AQ34" s="566" t="s">
        <v>32</v>
      </c>
      <c r="AR34" s="566" t="s">
        <v>32</v>
      </c>
      <c r="AS34" s="570" t="s">
        <v>32</v>
      </c>
      <c r="AT34" s="470"/>
      <c r="AU34" s="470"/>
    </row>
    <row r="35" spans="1:47" ht="16.2" thickBot="1">
      <c r="A35" s="3"/>
      <c r="B35" s="113"/>
      <c r="C35" s="113"/>
      <c r="D35" s="113"/>
      <c r="F35" s="518"/>
      <c r="G35" s="439"/>
      <c r="H35" s="533" t="s">
        <v>140</v>
      </c>
      <c r="I35" s="433">
        <v>43955</v>
      </c>
      <c r="J35" s="434">
        <v>9501939</v>
      </c>
      <c r="K35" s="438" t="s">
        <v>190</v>
      </c>
      <c r="L35" s="435">
        <v>80.5</v>
      </c>
      <c r="M35" s="733"/>
      <c r="N35" s="436" t="s">
        <v>32</v>
      </c>
      <c r="O35" s="437" t="s">
        <v>32</v>
      </c>
      <c r="P35" s="437" t="s">
        <v>38</v>
      </c>
      <c r="Q35" s="437" t="s">
        <v>32</v>
      </c>
      <c r="R35" s="437" t="s">
        <v>32</v>
      </c>
      <c r="S35" s="437" t="s">
        <v>25</v>
      </c>
      <c r="T35" s="437" t="s">
        <v>32</v>
      </c>
      <c r="U35" s="437" t="s">
        <v>25</v>
      </c>
      <c r="V35" s="437" t="s">
        <v>32</v>
      </c>
      <c r="W35" s="438" t="s">
        <v>32</v>
      </c>
      <c r="X35" s="4"/>
      <c r="Y35" s="3"/>
      <c r="AA35" s="228">
        <v>80.5</v>
      </c>
      <c r="AB35" s="473"/>
      <c r="AC35" s="440" t="s">
        <v>4</v>
      </c>
      <c r="AD35" s="564" t="s">
        <v>186</v>
      </c>
      <c r="AE35" s="565" t="s">
        <v>155</v>
      </c>
      <c r="AF35" s="566">
        <v>43963</v>
      </c>
      <c r="AG35" s="566">
        <v>9642213</v>
      </c>
      <c r="AH35" s="567" t="s">
        <v>184</v>
      </c>
      <c r="AI35" s="568">
        <v>63.5</v>
      </c>
      <c r="AJ35" s="569" t="s">
        <v>32</v>
      </c>
      <c r="AK35" s="566" t="s">
        <v>25</v>
      </c>
      <c r="AL35" s="566" t="s">
        <v>39</v>
      </c>
      <c r="AM35" s="566" t="s">
        <v>25</v>
      </c>
      <c r="AN35" s="566" t="s">
        <v>25</v>
      </c>
      <c r="AO35" s="566" t="s">
        <v>32</v>
      </c>
      <c r="AP35" s="566" t="s">
        <v>39</v>
      </c>
      <c r="AQ35" s="566" t="s">
        <v>32</v>
      </c>
      <c r="AR35" s="566" t="s">
        <v>32</v>
      </c>
      <c r="AS35" s="570" t="s">
        <v>32</v>
      </c>
      <c r="AT35" s="470"/>
      <c r="AU35" s="470"/>
    </row>
    <row r="36" spans="1:47" ht="16.2" thickBot="1">
      <c r="A36" s="3"/>
      <c r="B36" s="113"/>
      <c r="C36" s="113"/>
      <c r="D36" s="113"/>
      <c r="F36" s="517" t="s">
        <v>212</v>
      </c>
      <c r="G36" s="425" t="s">
        <v>185</v>
      </c>
      <c r="H36" s="431" t="s">
        <v>141</v>
      </c>
      <c r="I36" s="427">
        <v>43953</v>
      </c>
      <c r="J36" s="428">
        <v>9484261</v>
      </c>
      <c r="K36" s="432" t="s">
        <v>176</v>
      </c>
      <c r="L36" s="430">
        <v>84</v>
      </c>
      <c r="M36" s="732">
        <v>4.5</v>
      </c>
      <c r="N36" s="431" t="s">
        <v>32</v>
      </c>
      <c r="O36" s="428" t="s">
        <v>25</v>
      </c>
      <c r="P36" s="428" t="s">
        <v>32</v>
      </c>
      <c r="Q36" s="428" t="s">
        <v>32</v>
      </c>
      <c r="R36" s="428" t="s">
        <v>25</v>
      </c>
      <c r="S36" s="428" t="s">
        <v>32</v>
      </c>
      <c r="T36" s="428" t="s">
        <v>32</v>
      </c>
      <c r="U36" s="428" t="s">
        <v>32</v>
      </c>
      <c r="V36" s="428" t="s">
        <v>32</v>
      </c>
      <c r="W36" s="432" t="s">
        <v>32</v>
      </c>
      <c r="X36" s="4"/>
      <c r="Y36" s="3"/>
      <c r="Z36" s="228">
        <v>84</v>
      </c>
      <c r="AB36" s="473" t="s">
        <v>219</v>
      </c>
      <c r="AC36" s="440" t="s">
        <v>4</v>
      </c>
      <c r="AD36" s="564" t="s">
        <v>187</v>
      </c>
      <c r="AE36" s="565" t="s">
        <v>156</v>
      </c>
      <c r="AF36" s="566">
        <v>43964</v>
      </c>
      <c r="AG36" s="566">
        <v>9659067</v>
      </c>
      <c r="AH36" s="567" t="s">
        <v>176</v>
      </c>
      <c r="AI36" s="568">
        <v>61</v>
      </c>
      <c r="AJ36" s="569" t="s">
        <v>32</v>
      </c>
      <c r="AK36" s="566" t="s">
        <v>25</v>
      </c>
      <c r="AL36" s="566" t="s">
        <v>39</v>
      </c>
      <c r="AM36" s="566" t="s">
        <v>32</v>
      </c>
      <c r="AN36" s="566" t="s">
        <v>25</v>
      </c>
      <c r="AO36" s="566" t="s">
        <v>39</v>
      </c>
      <c r="AP36" s="566" t="s">
        <v>39</v>
      </c>
      <c r="AQ36" s="566" t="s">
        <v>32</v>
      </c>
      <c r="AR36" s="566" t="s">
        <v>32</v>
      </c>
      <c r="AS36" s="570" t="s">
        <v>32</v>
      </c>
      <c r="AT36" s="470"/>
      <c r="AU36" s="470"/>
    </row>
    <row r="37" spans="1:47" ht="16.2" thickBot="1">
      <c r="A37" s="3"/>
      <c r="B37" s="113"/>
      <c r="C37" s="113"/>
      <c r="D37" s="113"/>
      <c r="F37" s="518"/>
      <c r="G37" s="439"/>
      <c r="H37" s="533" t="s">
        <v>141</v>
      </c>
      <c r="I37" s="433">
        <v>43953</v>
      </c>
      <c r="J37" s="434">
        <v>9484261</v>
      </c>
      <c r="K37" s="438" t="s">
        <v>191</v>
      </c>
      <c r="L37" s="435">
        <v>79.5</v>
      </c>
      <c r="M37" s="733"/>
      <c r="N37" s="436" t="s">
        <v>25</v>
      </c>
      <c r="O37" s="437" t="s">
        <v>32</v>
      </c>
      <c r="P37" s="437" t="s">
        <v>38</v>
      </c>
      <c r="Q37" s="437" t="s">
        <v>32</v>
      </c>
      <c r="R37" s="437" t="s">
        <v>32</v>
      </c>
      <c r="S37" s="437" t="s">
        <v>32</v>
      </c>
      <c r="T37" s="437" t="s">
        <v>38</v>
      </c>
      <c r="U37" s="437" t="s">
        <v>32</v>
      </c>
      <c r="V37" s="437" t="s">
        <v>32</v>
      </c>
      <c r="W37" s="438" t="s">
        <v>32</v>
      </c>
      <c r="X37" s="4"/>
      <c r="Y37" s="3"/>
      <c r="AA37" s="228">
        <v>79.5</v>
      </c>
      <c r="AB37" s="473"/>
      <c r="AC37" s="440" t="s">
        <v>4</v>
      </c>
      <c r="AD37" s="564" t="s">
        <v>188</v>
      </c>
      <c r="AE37" s="565" t="s">
        <v>157</v>
      </c>
      <c r="AF37" s="566">
        <v>43962</v>
      </c>
      <c r="AG37" s="566">
        <v>9621159</v>
      </c>
      <c r="AH37" s="567" t="s">
        <v>177</v>
      </c>
      <c r="AI37" s="568">
        <v>86.5</v>
      </c>
      <c r="AJ37" s="569" t="s">
        <v>32</v>
      </c>
      <c r="AK37" s="566" t="s">
        <v>32</v>
      </c>
      <c r="AL37" s="566" t="s">
        <v>32</v>
      </c>
      <c r="AM37" s="566" t="s">
        <v>25</v>
      </c>
      <c r="AN37" s="566" t="s">
        <v>32</v>
      </c>
      <c r="AO37" s="566" t="s">
        <v>32</v>
      </c>
      <c r="AP37" s="566" t="s">
        <v>39</v>
      </c>
      <c r="AQ37" s="566" t="s">
        <v>32</v>
      </c>
      <c r="AR37" s="566" t="s">
        <v>32</v>
      </c>
      <c r="AS37" s="570" t="s">
        <v>32</v>
      </c>
      <c r="AT37" s="470"/>
      <c r="AU37" s="470"/>
    </row>
    <row r="38" spans="1:47" ht="16.2" thickBot="1">
      <c r="A38" s="3"/>
      <c r="B38" s="113"/>
      <c r="C38" s="113"/>
      <c r="D38" s="113"/>
      <c r="F38" s="517" t="s">
        <v>212</v>
      </c>
      <c r="G38" s="425" t="s">
        <v>186</v>
      </c>
      <c r="H38" s="431" t="s">
        <v>142</v>
      </c>
      <c r="I38" s="427">
        <v>43953</v>
      </c>
      <c r="J38" s="428">
        <v>9488219</v>
      </c>
      <c r="K38" s="432" t="s">
        <v>181</v>
      </c>
      <c r="L38" s="430">
        <v>75.5</v>
      </c>
      <c r="M38" s="732">
        <v>6.5</v>
      </c>
      <c r="N38" s="431" t="s">
        <v>32</v>
      </c>
      <c r="O38" s="428" t="s">
        <v>32</v>
      </c>
      <c r="P38" s="428" t="s">
        <v>25</v>
      </c>
      <c r="Q38" s="428" t="s">
        <v>32</v>
      </c>
      <c r="R38" s="428" t="s">
        <v>25</v>
      </c>
      <c r="S38" s="428" t="s">
        <v>32</v>
      </c>
      <c r="T38" s="428" t="s">
        <v>39</v>
      </c>
      <c r="U38" s="428" t="s">
        <v>32</v>
      </c>
      <c r="V38" s="428" t="s">
        <v>32</v>
      </c>
      <c r="W38" s="432" t="s">
        <v>32</v>
      </c>
      <c r="X38" s="4"/>
      <c r="Y38" s="3"/>
      <c r="Z38" s="228">
        <v>75.5</v>
      </c>
      <c r="AB38" s="473" t="s">
        <v>219</v>
      </c>
      <c r="AC38" s="440" t="s">
        <v>4</v>
      </c>
      <c r="AD38" s="564" t="s">
        <v>186</v>
      </c>
      <c r="AE38" s="565" t="s">
        <v>158</v>
      </c>
      <c r="AF38" s="566">
        <v>43963</v>
      </c>
      <c r="AG38" s="566">
        <v>9625826</v>
      </c>
      <c r="AH38" s="567" t="s">
        <v>178</v>
      </c>
      <c r="AI38" s="568">
        <v>52</v>
      </c>
      <c r="AJ38" s="569" t="s">
        <v>25</v>
      </c>
      <c r="AK38" s="566" t="s">
        <v>25</v>
      </c>
      <c r="AL38" s="566" t="s">
        <v>25</v>
      </c>
      <c r="AM38" s="566" t="s">
        <v>25</v>
      </c>
      <c r="AN38" s="566" t="s">
        <v>25</v>
      </c>
      <c r="AO38" s="566" t="s">
        <v>25</v>
      </c>
      <c r="AP38" s="566" t="s">
        <v>39</v>
      </c>
      <c r="AQ38" s="566" t="s">
        <v>25</v>
      </c>
      <c r="AR38" s="566" t="s">
        <v>32</v>
      </c>
      <c r="AS38" s="570" t="s">
        <v>32</v>
      </c>
      <c r="AT38" s="470"/>
      <c r="AU38" s="470"/>
    </row>
    <row r="39" spans="1:47" ht="16.2" thickBot="1">
      <c r="A39" s="3"/>
      <c r="B39" s="113"/>
      <c r="C39" s="113"/>
      <c r="D39" s="113"/>
      <c r="F39" s="518"/>
      <c r="G39" s="439"/>
      <c r="H39" s="533" t="s">
        <v>142</v>
      </c>
      <c r="I39" s="433">
        <v>43953</v>
      </c>
      <c r="J39" s="434">
        <v>9488219</v>
      </c>
      <c r="K39" s="438" t="s">
        <v>190</v>
      </c>
      <c r="L39" s="435">
        <v>82</v>
      </c>
      <c r="M39" s="733"/>
      <c r="N39" s="436" t="s">
        <v>32</v>
      </c>
      <c r="O39" s="437" t="s">
        <v>32</v>
      </c>
      <c r="P39" s="437" t="s">
        <v>38</v>
      </c>
      <c r="Q39" s="437" t="s">
        <v>32</v>
      </c>
      <c r="R39" s="437" t="s">
        <v>32</v>
      </c>
      <c r="S39" s="437" t="s">
        <v>32</v>
      </c>
      <c r="T39" s="437" t="s">
        <v>38</v>
      </c>
      <c r="U39" s="437" t="s">
        <v>32</v>
      </c>
      <c r="V39" s="437" t="s">
        <v>32</v>
      </c>
      <c r="W39" s="438" t="s">
        <v>32</v>
      </c>
      <c r="X39" s="4"/>
      <c r="Y39" s="3"/>
      <c r="AA39" s="228">
        <v>82</v>
      </c>
      <c r="AB39" s="473"/>
      <c r="AC39" s="440" t="s">
        <v>4</v>
      </c>
      <c r="AD39" s="564" t="s">
        <v>187</v>
      </c>
      <c r="AE39" s="565" t="s">
        <v>159</v>
      </c>
      <c r="AF39" s="566">
        <v>43963</v>
      </c>
      <c r="AG39" s="566">
        <v>9624636</v>
      </c>
      <c r="AH39" s="567" t="s">
        <v>179</v>
      </c>
      <c r="AI39" s="568">
        <v>100</v>
      </c>
      <c r="AJ39" s="569" t="s">
        <v>32</v>
      </c>
      <c r="AK39" s="566" t="s">
        <v>32</v>
      </c>
      <c r="AL39" s="566" t="s">
        <v>32</v>
      </c>
      <c r="AM39" s="566" t="s">
        <v>32</v>
      </c>
      <c r="AN39" s="566" t="s">
        <v>32</v>
      </c>
      <c r="AO39" s="566" t="s">
        <v>32</v>
      </c>
      <c r="AP39" s="566" t="s">
        <v>32</v>
      </c>
      <c r="AQ39" s="566" t="s">
        <v>32</v>
      </c>
      <c r="AR39" s="566" t="s">
        <v>32</v>
      </c>
      <c r="AS39" s="570" t="s">
        <v>32</v>
      </c>
      <c r="AT39" s="470"/>
      <c r="AU39" s="470"/>
    </row>
    <row r="40" spans="1:47" ht="16.2" thickBot="1">
      <c r="A40" s="3"/>
      <c r="B40" s="113"/>
      <c r="C40" s="113"/>
      <c r="D40" s="113"/>
      <c r="F40" s="440" t="s">
        <v>213</v>
      </c>
      <c r="G40" s="519" t="s">
        <v>187</v>
      </c>
      <c r="H40" s="450" t="s">
        <v>143</v>
      </c>
      <c r="I40" s="441">
        <v>43964</v>
      </c>
      <c r="J40" s="442">
        <v>9647761</v>
      </c>
      <c r="K40" s="444" t="s">
        <v>182</v>
      </c>
      <c r="L40" s="430">
        <v>95</v>
      </c>
      <c r="M40" s="732">
        <v>5</v>
      </c>
      <c r="N40" s="443" t="s">
        <v>25</v>
      </c>
      <c r="O40" s="442" t="s">
        <v>32</v>
      </c>
      <c r="P40" s="442" t="s">
        <v>32</v>
      </c>
      <c r="Q40" s="442" t="s">
        <v>25</v>
      </c>
      <c r="R40" s="442" t="s">
        <v>32</v>
      </c>
      <c r="S40" s="442" t="s">
        <v>32</v>
      </c>
      <c r="T40" s="442" t="s">
        <v>32</v>
      </c>
      <c r="U40" s="442" t="s">
        <v>32</v>
      </c>
      <c r="V40" s="442" t="s">
        <v>32</v>
      </c>
      <c r="W40" s="444" t="s">
        <v>32</v>
      </c>
      <c r="X40" s="4"/>
      <c r="Y40" s="3"/>
      <c r="Z40" s="228">
        <v>95</v>
      </c>
      <c r="AB40" s="473" t="s">
        <v>219</v>
      </c>
      <c r="AC40" s="453" t="s">
        <v>5</v>
      </c>
      <c r="AD40" s="571" t="s">
        <v>187</v>
      </c>
      <c r="AE40" s="572" t="s">
        <v>160</v>
      </c>
      <c r="AF40" s="573">
        <v>43973</v>
      </c>
      <c r="AG40" s="573">
        <v>9798987</v>
      </c>
      <c r="AH40" s="574" t="s">
        <v>180</v>
      </c>
      <c r="AI40" s="568">
        <v>100</v>
      </c>
      <c r="AJ40" s="575" t="s">
        <v>32</v>
      </c>
      <c r="AK40" s="576" t="s">
        <v>32</v>
      </c>
      <c r="AL40" s="576" t="s">
        <v>32</v>
      </c>
      <c r="AM40" s="576" t="s">
        <v>32</v>
      </c>
      <c r="AN40" s="576" t="s">
        <v>32</v>
      </c>
      <c r="AO40" s="576" t="s">
        <v>32</v>
      </c>
      <c r="AP40" s="576" t="s">
        <v>32</v>
      </c>
      <c r="AQ40" s="576" t="s">
        <v>32</v>
      </c>
      <c r="AR40" s="576" t="s">
        <v>32</v>
      </c>
      <c r="AS40" s="577" t="s">
        <v>32</v>
      </c>
      <c r="AT40" s="470"/>
      <c r="AU40" s="470"/>
    </row>
    <row r="41" spans="1:47" ht="16.2" thickBot="1">
      <c r="A41" s="3"/>
      <c r="B41" s="113"/>
      <c r="C41" s="113"/>
      <c r="D41" s="113"/>
      <c r="F41" s="452"/>
      <c r="G41" s="520"/>
      <c r="H41" s="451" t="s">
        <v>143</v>
      </c>
      <c r="I41" s="445">
        <v>43964</v>
      </c>
      <c r="J41" s="446">
        <v>9647761</v>
      </c>
      <c r="K41" s="449" t="s">
        <v>191</v>
      </c>
      <c r="L41" s="435">
        <v>100</v>
      </c>
      <c r="M41" s="733"/>
      <c r="N41" s="447" t="s">
        <v>32</v>
      </c>
      <c r="O41" s="448" t="s">
        <v>32</v>
      </c>
      <c r="P41" s="448" t="s">
        <v>32</v>
      </c>
      <c r="Q41" s="448" t="s">
        <v>32</v>
      </c>
      <c r="R41" s="448" t="s">
        <v>32</v>
      </c>
      <c r="S41" s="448" t="s">
        <v>32</v>
      </c>
      <c r="T41" s="448" t="s">
        <v>32</v>
      </c>
      <c r="U41" s="448" t="s">
        <v>32</v>
      </c>
      <c r="V41" s="448" t="s">
        <v>32</v>
      </c>
      <c r="W41" s="449" t="s">
        <v>32</v>
      </c>
      <c r="X41" s="4"/>
      <c r="Y41" s="3"/>
      <c r="AA41" s="228">
        <v>100</v>
      </c>
      <c r="AB41" s="473"/>
      <c r="AC41" s="453" t="s">
        <v>5</v>
      </c>
      <c r="AD41" s="571" t="s">
        <v>185</v>
      </c>
      <c r="AE41" s="572" t="s">
        <v>161</v>
      </c>
      <c r="AF41" s="573">
        <v>43971</v>
      </c>
      <c r="AG41" s="573">
        <v>9779704</v>
      </c>
      <c r="AH41" s="574" t="s">
        <v>176</v>
      </c>
      <c r="AI41" s="568">
        <v>33.5</v>
      </c>
      <c r="AJ41" s="575" t="s">
        <v>25</v>
      </c>
      <c r="AK41" s="576" t="s">
        <v>39</v>
      </c>
      <c r="AL41" s="576" t="s">
        <v>39</v>
      </c>
      <c r="AM41" s="576" t="s">
        <v>32</v>
      </c>
      <c r="AN41" s="576" t="s">
        <v>32</v>
      </c>
      <c r="AO41" s="576" t="s">
        <v>39</v>
      </c>
      <c r="AP41" s="576" t="s">
        <v>39</v>
      </c>
      <c r="AQ41" s="576" t="s">
        <v>39</v>
      </c>
      <c r="AR41" s="576" t="s">
        <v>25</v>
      </c>
      <c r="AS41" s="577" t="s">
        <v>39</v>
      </c>
      <c r="AT41" s="470"/>
      <c r="AU41" s="470"/>
    </row>
    <row r="42" spans="1:47" ht="16.2" thickBot="1">
      <c r="A42" s="3"/>
      <c r="B42" s="113"/>
      <c r="C42" s="113"/>
      <c r="D42" s="113"/>
      <c r="F42" s="440" t="s">
        <v>213</v>
      </c>
      <c r="G42" s="519" t="s">
        <v>188</v>
      </c>
      <c r="H42" s="450" t="s">
        <v>144</v>
      </c>
      <c r="I42" s="441">
        <v>43960</v>
      </c>
      <c r="J42" s="442">
        <v>9598103</v>
      </c>
      <c r="K42" s="444" t="s">
        <v>183</v>
      </c>
      <c r="L42" s="430">
        <v>86.5</v>
      </c>
      <c r="M42" s="732">
        <v>3.5</v>
      </c>
      <c r="N42" s="443" t="s">
        <v>32</v>
      </c>
      <c r="O42" s="442" t="s">
        <v>32</v>
      </c>
      <c r="P42" s="442" t="s">
        <v>32</v>
      </c>
      <c r="Q42" s="442" t="s">
        <v>32</v>
      </c>
      <c r="R42" s="442" t="s">
        <v>32</v>
      </c>
      <c r="S42" s="442" t="s">
        <v>25</v>
      </c>
      <c r="T42" s="442" t="s">
        <v>39</v>
      </c>
      <c r="U42" s="442" t="s">
        <v>32</v>
      </c>
      <c r="V42" s="442" t="s">
        <v>32</v>
      </c>
      <c r="W42" s="444" t="s">
        <v>32</v>
      </c>
      <c r="X42" s="4"/>
      <c r="Y42" s="3"/>
      <c r="Z42" s="228">
        <v>86.5</v>
      </c>
      <c r="AB42" s="473" t="s">
        <v>219</v>
      </c>
      <c r="AC42" s="453" t="s">
        <v>5</v>
      </c>
      <c r="AD42" s="571" t="s">
        <v>185</v>
      </c>
      <c r="AE42" s="572" t="s">
        <v>162</v>
      </c>
      <c r="AF42" s="573">
        <v>43977</v>
      </c>
      <c r="AG42" s="573">
        <v>9850048</v>
      </c>
      <c r="AH42" s="574" t="s">
        <v>181</v>
      </c>
      <c r="AI42" s="568">
        <v>100</v>
      </c>
      <c r="AJ42" s="575" t="s">
        <v>32</v>
      </c>
      <c r="AK42" s="576" t="s">
        <v>32</v>
      </c>
      <c r="AL42" s="576" t="s">
        <v>32</v>
      </c>
      <c r="AM42" s="576" t="s">
        <v>32</v>
      </c>
      <c r="AN42" s="576" t="s">
        <v>32</v>
      </c>
      <c r="AO42" s="576" t="s">
        <v>32</v>
      </c>
      <c r="AP42" s="576" t="s">
        <v>32</v>
      </c>
      <c r="AQ42" s="576" t="s">
        <v>32</v>
      </c>
      <c r="AR42" s="576" t="s">
        <v>32</v>
      </c>
      <c r="AS42" s="577" t="s">
        <v>32</v>
      </c>
      <c r="AT42" s="470"/>
      <c r="AU42" s="470"/>
    </row>
    <row r="43" spans="1:47" ht="16.2" thickBot="1">
      <c r="A43" s="3"/>
      <c r="B43" s="113"/>
      <c r="C43" s="113"/>
      <c r="D43" s="113"/>
      <c r="F43" s="452"/>
      <c r="G43" s="520"/>
      <c r="H43" s="451" t="s">
        <v>144</v>
      </c>
      <c r="I43" s="445">
        <v>43960</v>
      </c>
      <c r="J43" s="446">
        <v>9598103</v>
      </c>
      <c r="K43" s="449" t="s">
        <v>190</v>
      </c>
      <c r="L43" s="435">
        <v>83</v>
      </c>
      <c r="M43" s="733"/>
      <c r="N43" s="447" t="s">
        <v>32</v>
      </c>
      <c r="O43" s="448" t="s">
        <v>32</v>
      </c>
      <c r="P43" s="448" t="s">
        <v>25</v>
      </c>
      <c r="Q43" s="448" t="s">
        <v>32</v>
      </c>
      <c r="R43" s="448" t="s">
        <v>32</v>
      </c>
      <c r="S43" s="448" t="s">
        <v>25</v>
      </c>
      <c r="T43" s="448" t="s">
        <v>38</v>
      </c>
      <c r="U43" s="448" t="s">
        <v>32</v>
      </c>
      <c r="V43" s="448" t="s">
        <v>32</v>
      </c>
      <c r="W43" s="449" t="s">
        <v>32</v>
      </c>
      <c r="X43" s="4"/>
      <c r="Y43" s="3"/>
      <c r="AA43" s="228">
        <v>83</v>
      </c>
      <c r="AB43" s="473"/>
      <c r="AC43" s="453" t="s">
        <v>5</v>
      </c>
      <c r="AD43" s="571" t="s">
        <v>186</v>
      </c>
      <c r="AE43" s="572" t="s">
        <v>163</v>
      </c>
      <c r="AF43" s="573">
        <v>43974</v>
      </c>
      <c r="AG43" s="573">
        <v>9817146</v>
      </c>
      <c r="AH43" s="574" t="s">
        <v>182</v>
      </c>
      <c r="AI43" s="568">
        <v>90.5</v>
      </c>
      <c r="AJ43" s="575" t="s">
        <v>32</v>
      </c>
      <c r="AK43" s="576" t="s">
        <v>25</v>
      </c>
      <c r="AL43" s="576" t="s">
        <v>25</v>
      </c>
      <c r="AM43" s="576" t="s">
        <v>32</v>
      </c>
      <c r="AN43" s="576" t="s">
        <v>32</v>
      </c>
      <c r="AO43" s="576" t="s">
        <v>32</v>
      </c>
      <c r="AP43" s="576" t="s">
        <v>32</v>
      </c>
      <c r="AQ43" s="576" t="s">
        <v>32</v>
      </c>
      <c r="AR43" s="576" t="s">
        <v>32</v>
      </c>
      <c r="AS43" s="577" t="s">
        <v>32</v>
      </c>
      <c r="AT43" s="470"/>
      <c r="AU43" s="470"/>
    </row>
    <row r="44" spans="1:47" ht="16.2" thickBot="1">
      <c r="A44" s="3"/>
      <c r="B44" s="113"/>
      <c r="C44" s="113"/>
      <c r="D44" s="113"/>
      <c r="F44" s="440" t="s">
        <v>213</v>
      </c>
      <c r="G44" s="519" t="s">
        <v>186</v>
      </c>
      <c r="H44" s="450" t="s">
        <v>145</v>
      </c>
      <c r="I44" s="441">
        <v>43962</v>
      </c>
      <c r="J44" s="442">
        <v>9620049</v>
      </c>
      <c r="K44" s="444" t="s">
        <v>184</v>
      </c>
      <c r="L44" s="430">
        <v>100</v>
      </c>
      <c r="M44" s="732">
        <v>15.5</v>
      </c>
      <c r="N44" s="443" t="s">
        <v>32</v>
      </c>
      <c r="O44" s="442" t="s">
        <v>32</v>
      </c>
      <c r="P44" s="442" t="s">
        <v>32</v>
      </c>
      <c r="Q44" s="442" t="s">
        <v>32</v>
      </c>
      <c r="R44" s="442" t="s">
        <v>32</v>
      </c>
      <c r="S44" s="442" t="s">
        <v>32</v>
      </c>
      <c r="T44" s="442" t="s">
        <v>32</v>
      </c>
      <c r="U44" s="442" t="s">
        <v>32</v>
      </c>
      <c r="V44" s="442" t="s">
        <v>32</v>
      </c>
      <c r="W44" s="444" t="s">
        <v>32</v>
      </c>
      <c r="X44" s="4"/>
      <c r="Y44" s="3"/>
      <c r="Z44" s="228">
        <v>100</v>
      </c>
      <c r="AB44" s="473" t="s">
        <v>219</v>
      </c>
      <c r="AC44" s="453" t="s">
        <v>5</v>
      </c>
      <c r="AD44" s="571" t="s">
        <v>186</v>
      </c>
      <c r="AE44" s="572" t="s">
        <v>164</v>
      </c>
      <c r="AF44" s="573">
        <v>43976</v>
      </c>
      <c r="AG44" s="573">
        <v>9838767</v>
      </c>
      <c r="AH44" s="574" t="s">
        <v>183</v>
      </c>
      <c r="AI44" s="568">
        <v>94</v>
      </c>
      <c r="AJ44" s="575" t="s">
        <v>32</v>
      </c>
      <c r="AK44" s="576" t="s">
        <v>32</v>
      </c>
      <c r="AL44" s="576" t="s">
        <v>25</v>
      </c>
      <c r="AM44" s="576" t="s">
        <v>32</v>
      </c>
      <c r="AN44" s="576" t="s">
        <v>32</v>
      </c>
      <c r="AO44" s="576" t="s">
        <v>25</v>
      </c>
      <c r="AP44" s="576" t="s">
        <v>32</v>
      </c>
      <c r="AQ44" s="576" t="s">
        <v>32</v>
      </c>
      <c r="AR44" s="576" t="s">
        <v>32</v>
      </c>
      <c r="AS44" s="577" t="s">
        <v>32</v>
      </c>
      <c r="AT44" s="470"/>
      <c r="AU44" s="470"/>
    </row>
    <row r="45" spans="1:47" ht="16.2" thickBot="1">
      <c r="A45" s="3"/>
      <c r="B45" s="113"/>
      <c r="C45" s="113"/>
      <c r="D45" s="113"/>
      <c r="F45" s="452"/>
      <c r="G45" s="520"/>
      <c r="H45" s="451" t="s">
        <v>145</v>
      </c>
      <c r="I45" s="445">
        <v>43962</v>
      </c>
      <c r="J45" s="446">
        <v>9620049</v>
      </c>
      <c r="K45" s="449" t="s">
        <v>191</v>
      </c>
      <c r="L45" s="435">
        <v>84.5</v>
      </c>
      <c r="M45" s="733"/>
      <c r="N45" s="447" t="s">
        <v>32</v>
      </c>
      <c r="O45" s="448" t="s">
        <v>32</v>
      </c>
      <c r="P45" s="448" t="s">
        <v>38</v>
      </c>
      <c r="Q45" s="448" t="s">
        <v>32</v>
      </c>
      <c r="R45" s="448" t="s">
        <v>32</v>
      </c>
      <c r="S45" s="448" t="s">
        <v>25</v>
      </c>
      <c r="T45" s="448" t="s">
        <v>32</v>
      </c>
      <c r="U45" s="448" t="s">
        <v>32</v>
      </c>
      <c r="V45" s="448" t="s">
        <v>25</v>
      </c>
      <c r="W45" s="449" t="s">
        <v>32</v>
      </c>
      <c r="X45" s="4"/>
      <c r="Y45" s="3"/>
      <c r="AA45" s="228">
        <v>84.5</v>
      </c>
      <c r="AB45" s="473"/>
      <c r="AC45" s="453" t="s">
        <v>5</v>
      </c>
      <c r="AD45" s="571" t="s">
        <v>185</v>
      </c>
      <c r="AE45" s="572" t="s">
        <v>165</v>
      </c>
      <c r="AF45" s="573">
        <v>43977</v>
      </c>
      <c r="AG45" s="573">
        <v>9848266</v>
      </c>
      <c r="AH45" s="574" t="s">
        <v>184</v>
      </c>
      <c r="AI45" s="568">
        <v>85.5</v>
      </c>
      <c r="AJ45" s="575" t="s">
        <v>32</v>
      </c>
      <c r="AK45" s="576" t="s">
        <v>25</v>
      </c>
      <c r="AL45" s="576" t="s">
        <v>25</v>
      </c>
      <c r="AM45" s="576" t="s">
        <v>32</v>
      </c>
      <c r="AN45" s="576" t="s">
        <v>32</v>
      </c>
      <c r="AO45" s="576" t="s">
        <v>39</v>
      </c>
      <c r="AP45" s="576" t="s">
        <v>32</v>
      </c>
      <c r="AQ45" s="576" t="s">
        <v>32</v>
      </c>
      <c r="AR45" s="576" t="s">
        <v>32</v>
      </c>
      <c r="AS45" s="577" t="s">
        <v>32</v>
      </c>
      <c r="AT45" s="470"/>
      <c r="AU45" s="470"/>
    </row>
    <row r="46" spans="1:47" ht="16.2" thickBot="1">
      <c r="A46" s="3"/>
      <c r="B46" s="113"/>
      <c r="C46" s="113"/>
      <c r="D46" s="113"/>
      <c r="F46" s="440" t="s">
        <v>213</v>
      </c>
      <c r="G46" s="519" t="s">
        <v>187</v>
      </c>
      <c r="H46" s="450" t="s">
        <v>146</v>
      </c>
      <c r="I46" s="441">
        <v>43963</v>
      </c>
      <c r="J46" s="442">
        <v>9642703</v>
      </c>
      <c r="K46" s="444" t="s">
        <v>176</v>
      </c>
      <c r="L46" s="430">
        <v>96.5</v>
      </c>
      <c r="M46" s="732">
        <v>22</v>
      </c>
      <c r="N46" s="443" t="s">
        <v>32</v>
      </c>
      <c r="O46" s="442" t="s">
        <v>32</v>
      </c>
      <c r="P46" s="442" t="s">
        <v>25</v>
      </c>
      <c r="Q46" s="442" t="s">
        <v>32</v>
      </c>
      <c r="R46" s="442" t="s">
        <v>32</v>
      </c>
      <c r="S46" s="442" t="s">
        <v>32</v>
      </c>
      <c r="T46" s="442" t="s">
        <v>32</v>
      </c>
      <c r="U46" s="442" t="s">
        <v>32</v>
      </c>
      <c r="V46" s="442" t="s">
        <v>32</v>
      </c>
      <c r="W46" s="444" t="s">
        <v>32</v>
      </c>
      <c r="X46" s="4"/>
      <c r="Y46" s="3"/>
      <c r="Z46" s="228">
        <v>96.5</v>
      </c>
      <c r="AB46" s="473" t="s">
        <v>219</v>
      </c>
      <c r="AC46" s="453" t="s">
        <v>5</v>
      </c>
      <c r="AD46" s="571" t="s">
        <v>187</v>
      </c>
      <c r="AE46" s="572" t="s">
        <v>166</v>
      </c>
      <c r="AF46" s="573">
        <v>43976</v>
      </c>
      <c r="AG46" s="573">
        <v>9839112</v>
      </c>
      <c r="AH46" s="574" t="s">
        <v>176</v>
      </c>
      <c r="AI46" s="568">
        <v>62.5</v>
      </c>
      <c r="AJ46" s="575" t="s">
        <v>32</v>
      </c>
      <c r="AK46" s="576" t="s">
        <v>32</v>
      </c>
      <c r="AL46" s="576" t="s">
        <v>25</v>
      </c>
      <c r="AM46" s="576" t="s">
        <v>25</v>
      </c>
      <c r="AN46" s="576" t="s">
        <v>25</v>
      </c>
      <c r="AO46" s="576" t="s">
        <v>25</v>
      </c>
      <c r="AP46" s="576" t="s">
        <v>32</v>
      </c>
      <c r="AQ46" s="576" t="s">
        <v>25</v>
      </c>
      <c r="AR46" s="576" t="s">
        <v>25</v>
      </c>
      <c r="AS46" s="577" t="s">
        <v>39</v>
      </c>
      <c r="AT46" s="470"/>
      <c r="AU46" s="470"/>
    </row>
    <row r="47" spans="1:47" ht="16.2" thickBot="1">
      <c r="A47" s="3"/>
      <c r="B47" s="113"/>
      <c r="C47" s="113"/>
      <c r="D47" s="113"/>
      <c r="F47" s="452"/>
      <c r="G47" s="520"/>
      <c r="H47" s="451" t="s">
        <v>146</v>
      </c>
      <c r="I47" s="445">
        <v>43963</v>
      </c>
      <c r="J47" s="446">
        <v>9642703</v>
      </c>
      <c r="K47" s="449" t="s">
        <v>190</v>
      </c>
      <c r="L47" s="435">
        <v>74.5</v>
      </c>
      <c r="M47" s="733"/>
      <c r="N47" s="447" t="s">
        <v>32</v>
      </c>
      <c r="O47" s="448" t="s">
        <v>38</v>
      </c>
      <c r="P47" s="448" t="s">
        <v>25</v>
      </c>
      <c r="Q47" s="448" t="s">
        <v>32</v>
      </c>
      <c r="R47" s="448" t="s">
        <v>25</v>
      </c>
      <c r="S47" s="448" t="s">
        <v>32</v>
      </c>
      <c r="T47" s="448" t="s">
        <v>32</v>
      </c>
      <c r="U47" s="448" t="s">
        <v>32</v>
      </c>
      <c r="V47" s="448" t="s">
        <v>32</v>
      </c>
      <c r="W47" s="449" t="s">
        <v>32</v>
      </c>
      <c r="X47" s="4"/>
      <c r="Y47" s="3"/>
      <c r="AA47" s="228">
        <v>74.5</v>
      </c>
      <c r="AB47" s="473"/>
      <c r="AC47" s="453" t="s">
        <v>5</v>
      </c>
      <c r="AD47" s="571" t="s">
        <v>185</v>
      </c>
      <c r="AE47" s="572" t="s">
        <v>167</v>
      </c>
      <c r="AF47" s="573">
        <v>43977</v>
      </c>
      <c r="AG47" s="573">
        <v>9849895</v>
      </c>
      <c r="AH47" s="574" t="s">
        <v>177</v>
      </c>
      <c r="AI47" s="568">
        <v>85.5</v>
      </c>
      <c r="AJ47" s="575" t="s">
        <v>32</v>
      </c>
      <c r="AK47" s="576" t="s">
        <v>25</v>
      </c>
      <c r="AL47" s="576" t="s">
        <v>25</v>
      </c>
      <c r="AM47" s="576" t="s">
        <v>32</v>
      </c>
      <c r="AN47" s="576" t="s">
        <v>32</v>
      </c>
      <c r="AO47" s="576" t="s">
        <v>39</v>
      </c>
      <c r="AP47" s="576" t="s">
        <v>32</v>
      </c>
      <c r="AQ47" s="576" t="s">
        <v>32</v>
      </c>
      <c r="AR47" s="576" t="s">
        <v>32</v>
      </c>
      <c r="AS47" s="577" t="s">
        <v>32</v>
      </c>
      <c r="AT47" s="470"/>
      <c r="AU47" s="470"/>
    </row>
    <row r="48" spans="1:47" ht="16.2" thickBot="1">
      <c r="A48" s="3"/>
      <c r="B48" s="113"/>
      <c r="C48" s="113"/>
      <c r="D48" s="113"/>
      <c r="F48" s="440" t="s">
        <v>213</v>
      </c>
      <c r="G48" s="519" t="s">
        <v>187</v>
      </c>
      <c r="H48" s="450" t="s">
        <v>147</v>
      </c>
      <c r="I48" s="441">
        <v>43964</v>
      </c>
      <c r="J48" s="442">
        <v>9648323</v>
      </c>
      <c r="K48" s="444" t="s">
        <v>177</v>
      </c>
      <c r="L48" s="430">
        <v>88</v>
      </c>
      <c r="M48" s="732">
        <v>47</v>
      </c>
      <c r="N48" s="443" t="s">
        <v>32</v>
      </c>
      <c r="O48" s="442" t="s">
        <v>32</v>
      </c>
      <c r="P48" s="442" t="s">
        <v>25</v>
      </c>
      <c r="Q48" s="442" t="s">
        <v>32</v>
      </c>
      <c r="R48" s="442" t="s">
        <v>32</v>
      </c>
      <c r="S48" s="442" t="s">
        <v>32</v>
      </c>
      <c r="T48" s="442" t="s">
        <v>25</v>
      </c>
      <c r="U48" s="442" t="s">
        <v>32</v>
      </c>
      <c r="V48" s="442" t="s">
        <v>32</v>
      </c>
      <c r="W48" s="444" t="s">
        <v>39</v>
      </c>
      <c r="X48" s="4"/>
      <c r="Y48" s="3"/>
      <c r="Z48" s="228">
        <v>88</v>
      </c>
      <c r="AB48" s="473" t="s">
        <v>219</v>
      </c>
      <c r="AC48" s="453" t="s">
        <v>5</v>
      </c>
      <c r="AD48" s="571" t="s">
        <v>186</v>
      </c>
      <c r="AE48" s="572" t="s">
        <v>168</v>
      </c>
      <c r="AF48" s="573">
        <v>43974</v>
      </c>
      <c r="AG48" s="573">
        <v>9809950</v>
      </c>
      <c r="AH48" s="574" t="s">
        <v>178</v>
      </c>
      <c r="AI48" s="568">
        <v>96.5</v>
      </c>
      <c r="AJ48" s="575" t="s">
        <v>32</v>
      </c>
      <c r="AK48" s="576" t="s">
        <v>32</v>
      </c>
      <c r="AL48" s="576" t="s">
        <v>25</v>
      </c>
      <c r="AM48" s="576" t="s">
        <v>32</v>
      </c>
      <c r="AN48" s="576" t="s">
        <v>32</v>
      </c>
      <c r="AO48" s="576" t="s">
        <v>32</v>
      </c>
      <c r="AP48" s="576" t="s">
        <v>32</v>
      </c>
      <c r="AQ48" s="576" t="s">
        <v>32</v>
      </c>
      <c r="AR48" s="576" t="s">
        <v>32</v>
      </c>
      <c r="AS48" s="577" t="s">
        <v>32</v>
      </c>
      <c r="AT48" s="470"/>
      <c r="AU48" s="470"/>
    </row>
    <row r="49" spans="1:47" ht="16.2" thickBot="1">
      <c r="A49" s="3"/>
      <c r="B49" s="113"/>
      <c r="C49" s="113"/>
      <c r="D49" s="113"/>
      <c r="F49" s="452"/>
      <c r="G49" s="520"/>
      <c r="H49" s="451" t="s">
        <v>147</v>
      </c>
      <c r="I49" s="445">
        <v>43964</v>
      </c>
      <c r="J49" s="446">
        <v>9648323</v>
      </c>
      <c r="K49" s="449" t="s">
        <v>191</v>
      </c>
      <c r="L49" s="435">
        <v>41</v>
      </c>
      <c r="M49" s="733"/>
      <c r="N49" s="447" t="s">
        <v>25</v>
      </c>
      <c r="O49" s="448" t="s">
        <v>25</v>
      </c>
      <c r="P49" s="448" t="s">
        <v>38</v>
      </c>
      <c r="Q49" s="448" t="s">
        <v>32</v>
      </c>
      <c r="R49" s="448" t="s">
        <v>25</v>
      </c>
      <c r="S49" s="448" t="s">
        <v>38</v>
      </c>
      <c r="T49" s="448" t="s">
        <v>25</v>
      </c>
      <c r="U49" s="448" t="s">
        <v>38</v>
      </c>
      <c r="V49" s="448" t="s">
        <v>32</v>
      </c>
      <c r="W49" s="449" t="s">
        <v>38</v>
      </c>
      <c r="X49" s="4"/>
      <c r="Y49" s="3"/>
      <c r="AA49" s="228">
        <v>41</v>
      </c>
      <c r="AB49" s="473"/>
      <c r="AC49" s="453" t="s">
        <v>5</v>
      </c>
      <c r="AD49" s="571" t="s">
        <v>187</v>
      </c>
      <c r="AE49" s="572" t="s">
        <v>169</v>
      </c>
      <c r="AF49" s="573">
        <v>43976</v>
      </c>
      <c r="AG49" s="573">
        <v>9831664</v>
      </c>
      <c r="AH49" s="574" t="s">
        <v>179</v>
      </c>
      <c r="AI49" s="568">
        <v>72</v>
      </c>
      <c r="AJ49" s="575" t="s">
        <v>32</v>
      </c>
      <c r="AK49" s="576" t="s">
        <v>32</v>
      </c>
      <c r="AL49" s="576" t="s">
        <v>39</v>
      </c>
      <c r="AM49" s="576" t="s">
        <v>32</v>
      </c>
      <c r="AN49" s="576" t="s">
        <v>25</v>
      </c>
      <c r="AO49" s="576" t="s">
        <v>32</v>
      </c>
      <c r="AP49" s="576" t="s">
        <v>39</v>
      </c>
      <c r="AQ49" s="576" t="s">
        <v>32</v>
      </c>
      <c r="AR49" s="576" t="s">
        <v>32</v>
      </c>
      <c r="AS49" s="577" t="s">
        <v>32</v>
      </c>
      <c r="AT49" s="470"/>
      <c r="AU49" s="470"/>
    </row>
    <row r="50" spans="1:47" ht="16.2" thickBot="1">
      <c r="A50" s="3"/>
      <c r="B50" s="113"/>
      <c r="C50" s="113"/>
      <c r="D50" s="113"/>
      <c r="F50" s="440" t="s">
        <v>213</v>
      </c>
      <c r="G50" s="519" t="s">
        <v>187</v>
      </c>
      <c r="H50" s="450" t="s">
        <v>148</v>
      </c>
      <c r="I50" s="441">
        <v>43960</v>
      </c>
      <c r="J50" s="442">
        <v>9590787</v>
      </c>
      <c r="K50" s="444" t="s">
        <v>178</v>
      </c>
      <c r="L50" s="430">
        <v>84.5</v>
      </c>
      <c r="M50" s="732">
        <v>84.5</v>
      </c>
      <c r="N50" s="443" t="s">
        <v>25</v>
      </c>
      <c r="O50" s="442" t="s">
        <v>25</v>
      </c>
      <c r="P50" s="442" t="s">
        <v>39</v>
      </c>
      <c r="Q50" s="442" t="s">
        <v>32</v>
      </c>
      <c r="R50" s="442" t="s">
        <v>32</v>
      </c>
      <c r="S50" s="442" t="s">
        <v>32</v>
      </c>
      <c r="T50" s="442" t="s">
        <v>32</v>
      </c>
      <c r="U50" s="442" t="s">
        <v>32</v>
      </c>
      <c r="V50" s="442" t="s">
        <v>32</v>
      </c>
      <c r="W50" s="444" t="s">
        <v>32</v>
      </c>
      <c r="X50" s="4"/>
      <c r="Y50" s="3"/>
      <c r="Z50" s="228">
        <v>84.5</v>
      </c>
      <c r="AB50" s="473" t="s">
        <v>219</v>
      </c>
      <c r="AC50" s="453" t="s">
        <v>5</v>
      </c>
      <c r="AD50" s="571" t="s">
        <v>188</v>
      </c>
      <c r="AE50" s="572" t="s">
        <v>170</v>
      </c>
      <c r="AF50" s="573">
        <v>43976</v>
      </c>
      <c r="AG50" s="573">
        <v>9826223</v>
      </c>
      <c r="AH50" s="574" t="s">
        <v>180</v>
      </c>
      <c r="AI50" s="568">
        <v>83</v>
      </c>
      <c r="AJ50" s="575" t="s">
        <v>32</v>
      </c>
      <c r="AK50" s="576" t="s">
        <v>32</v>
      </c>
      <c r="AL50" s="576" t="s">
        <v>25</v>
      </c>
      <c r="AM50" s="576" t="s">
        <v>25</v>
      </c>
      <c r="AN50" s="576" t="s">
        <v>32</v>
      </c>
      <c r="AO50" s="576" t="s">
        <v>32</v>
      </c>
      <c r="AP50" s="576" t="s">
        <v>39</v>
      </c>
      <c r="AQ50" s="576" t="s">
        <v>32</v>
      </c>
      <c r="AR50" s="576" t="s">
        <v>32</v>
      </c>
      <c r="AS50" s="577" t="s">
        <v>32</v>
      </c>
      <c r="AT50" s="470"/>
      <c r="AU50" s="470"/>
    </row>
    <row r="51" spans="1:47" ht="16.2" thickBot="1">
      <c r="A51" s="3"/>
      <c r="B51" s="113"/>
      <c r="C51" s="113"/>
      <c r="D51" s="113"/>
      <c r="F51" s="452"/>
      <c r="G51" s="520"/>
      <c r="H51" s="451" t="s">
        <v>148</v>
      </c>
      <c r="I51" s="445">
        <v>43960</v>
      </c>
      <c r="J51" s="446">
        <v>9590787</v>
      </c>
      <c r="K51" s="449" t="s">
        <v>190</v>
      </c>
      <c r="L51" s="611">
        <v>0</v>
      </c>
      <c r="M51" s="733"/>
      <c r="N51" s="447" t="s">
        <v>32</v>
      </c>
      <c r="O51" s="448" t="s">
        <v>32</v>
      </c>
      <c r="P51" s="448" t="s">
        <v>25</v>
      </c>
      <c r="Q51" s="448" t="s">
        <v>32</v>
      </c>
      <c r="R51" s="448" t="s">
        <v>38</v>
      </c>
      <c r="S51" s="448" t="s">
        <v>38</v>
      </c>
      <c r="T51" s="448" t="s">
        <v>32</v>
      </c>
      <c r="U51" s="448" t="s">
        <v>32</v>
      </c>
      <c r="V51" s="448" t="s">
        <v>32</v>
      </c>
      <c r="W51" s="449" t="s">
        <v>32</v>
      </c>
      <c r="X51" s="4"/>
      <c r="Y51" s="3"/>
      <c r="AA51" s="228">
        <v>0</v>
      </c>
      <c r="AB51" s="473"/>
      <c r="AC51" s="453" t="s">
        <v>5</v>
      </c>
      <c r="AD51" s="571" t="s">
        <v>186</v>
      </c>
      <c r="AE51" s="572" t="s">
        <v>171</v>
      </c>
      <c r="AF51" s="573">
        <v>43977</v>
      </c>
      <c r="AG51" s="573">
        <v>9841657</v>
      </c>
      <c r="AH51" s="574" t="s">
        <v>176</v>
      </c>
      <c r="AI51" s="568">
        <v>77</v>
      </c>
      <c r="AJ51" s="575" t="s">
        <v>32</v>
      </c>
      <c r="AK51" s="576" t="s">
        <v>25</v>
      </c>
      <c r="AL51" s="576" t="s">
        <v>25</v>
      </c>
      <c r="AM51" s="576" t="s">
        <v>32</v>
      </c>
      <c r="AN51" s="576" t="s">
        <v>32</v>
      </c>
      <c r="AO51" s="576" t="s">
        <v>25</v>
      </c>
      <c r="AP51" s="576" t="s">
        <v>39</v>
      </c>
      <c r="AQ51" s="576" t="s">
        <v>32</v>
      </c>
      <c r="AR51" s="576" t="s">
        <v>32</v>
      </c>
      <c r="AS51" s="577" t="s">
        <v>32</v>
      </c>
      <c r="AT51" s="470"/>
      <c r="AU51" s="470"/>
    </row>
    <row r="52" spans="1:47" ht="16.2" thickBot="1">
      <c r="A52" s="3"/>
      <c r="B52" s="113"/>
      <c r="C52" s="113"/>
      <c r="D52" s="113"/>
      <c r="F52" s="440" t="s">
        <v>213</v>
      </c>
      <c r="G52" s="519" t="s">
        <v>187</v>
      </c>
      <c r="H52" s="450" t="s">
        <v>149</v>
      </c>
      <c r="I52" s="441">
        <v>43964</v>
      </c>
      <c r="J52" s="442">
        <v>9660129</v>
      </c>
      <c r="K52" s="444" t="s">
        <v>179</v>
      </c>
      <c r="L52" s="430">
        <v>90</v>
      </c>
      <c r="M52" s="732">
        <v>7</v>
      </c>
      <c r="N52" s="443" t="s">
        <v>32</v>
      </c>
      <c r="O52" s="442" t="s">
        <v>32</v>
      </c>
      <c r="P52" s="442" t="s">
        <v>32</v>
      </c>
      <c r="Q52" s="442" t="s">
        <v>32</v>
      </c>
      <c r="R52" s="442" t="s">
        <v>32</v>
      </c>
      <c r="S52" s="442" t="s">
        <v>32</v>
      </c>
      <c r="T52" s="442" t="s">
        <v>32</v>
      </c>
      <c r="U52" s="442" t="s">
        <v>25</v>
      </c>
      <c r="V52" s="442" t="s">
        <v>32</v>
      </c>
      <c r="W52" s="444" t="s">
        <v>32</v>
      </c>
      <c r="X52" s="4"/>
      <c r="Y52" s="3"/>
      <c r="Z52" s="228">
        <v>90</v>
      </c>
      <c r="AB52" s="473" t="s">
        <v>219</v>
      </c>
      <c r="AC52" s="453" t="s">
        <v>5</v>
      </c>
      <c r="AD52" s="571" t="s">
        <v>187</v>
      </c>
      <c r="AE52" s="572" t="s">
        <v>172</v>
      </c>
      <c r="AF52" s="573">
        <v>43976</v>
      </c>
      <c r="AG52" s="573">
        <v>9825342</v>
      </c>
      <c r="AH52" s="574" t="s">
        <v>181</v>
      </c>
      <c r="AI52" s="568">
        <v>95</v>
      </c>
      <c r="AJ52" s="575" t="s">
        <v>32</v>
      </c>
      <c r="AK52" s="576" t="s">
        <v>32</v>
      </c>
      <c r="AL52" s="576" t="s">
        <v>32</v>
      </c>
      <c r="AM52" s="576" t="s">
        <v>32</v>
      </c>
      <c r="AN52" s="576" t="s">
        <v>32</v>
      </c>
      <c r="AO52" s="576" t="s">
        <v>39</v>
      </c>
      <c r="AP52" s="576" t="s">
        <v>32</v>
      </c>
      <c r="AQ52" s="576" t="s">
        <v>32</v>
      </c>
      <c r="AR52" s="576" t="s">
        <v>32</v>
      </c>
      <c r="AS52" s="577" t="s">
        <v>32</v>
      </c>
      <c r="AT52" s="470"/>
      <c r="AU52" s="470"/>
    </row>
    <row r="53" spans="1:47" ht="16.2" thickBot="1">
      <c r="A53" s="3"/>
      <c r="B53" s="113"/>
      <c r="C53" s="113"/>
      <c r="D53" s="113"/>
      <c r="F53" s="452"/>
      <c r="G53" s="520"/>
      <c r="H53" s="451" t="s">
        <v>149</v>
      </c>
      <c r="I53" s="445">
        <v>43964</v>
      </c>
      <c r="J53" s="446">
        <v>9660129</v>
      </c>
      <c r="K53" s="449" t="s">
        <v>191</v>
      </c>
      <c r="L53" s="435">
        <v>83</v>
      </c>
      <c r="M53" s="733"/>
      <c r="N53" s="447" t="s">
        <v>32</v>
      </c>
      <c r="O53" s="448" t="s">
        <v>32</v>
      </c>
      <c r="P53" s="448" t="s">
        <v>25</v>
      </c>
      <c r="Q53" s="448" t="s">
        <v>25</v>
      </c>
      <c r="R53" s="448" t="s">
        <v>32</v>
      </c>
      <c r="S53" s="448" t="s">
        <v>32</v>
      </c>
      <c r="T53" s="448" t="s">
        <v>38</v>
      </c>
      <c r="U53" s="448" t="s">
        <v>32</v>
      </c>
      <c r="V53" s="448" t="s">
        <v>32</v>
      </c>
      <c r="W53" s="449" t="s">
        <v>32</v>
      </c>
      <c r="X53" s="4"/>
      <c r="Y53" s="3"/>
      <c r="AA53" s="228">
        <v>83</v>
      </c>
      <c r="AB53" s="473"/>
      <c r="AC53" s="453" t="s">
        <v>5</v>
      </c>
      <c r="AD53" s="571" t="s">
        <v>187</v>
      </c>
      <c r="AE53" s="572" t="s">
        <v>173</v>
      </c>
      <c r="AF53" s="573">
        <v>43976</v>
      </c>
      <c r="AG53" s="573">
        <v>9826598</v>
      </c>
      <c r="AH53" s="574" t="s">
        <v>182</v>
      </c>
      <c r="AI53" s="568">
        <v>100</v>
      </c>
      <c r="AJ53" s="575" t="s">
        <v>32</v>
      </c>
      <c r="AK53" s="576" t="s">
        <v>32</v>
      </c>
      <c r="AL53" s="576" t="s">
        <v>32</v>
      </c>
      <c r="AM53" s="576" t="s">
        <v>32</v>
      </c>
      <c r="AN53" s="576" t="s">
        <v>32</v>
      </c>
      <c r="AO53" s="576" t="s">
        <v>32</v>
      </c>
      <c r="AP53" s="576" t="s">
        <v>32</v>
      </c>
      <c r="AQ53" s="576" t="s">
        <v>32</v>
      </c>
      <c r="AR53" s="576" t="s">
        <v>32</v>
      </c>
      <c r="AS53" s="577" t="s">
        <v>32</v>
      </c>
      <c r="AT53" s="470"/>
      <c r="AU53" s="470"/>
    </row>
    <row r="54" spans="1:47" ht="16.2" thickBot="1">
      <c r="A54" s="3"/>
      <c r="B54" s="113"/>
      <c r="C54" s="113"/>
      <c r="D54" s="113"/>
      <c r="F54" s="440" t="s">
        <v>213</v>
      </c>
      <c r="G54" s="519" t="s">
        <v>185</v>
      </c>
      <c r="H54" s="450" t="s">
        <v>150</v>
      </c>
      <c r="I54" s="441">
        <v>43962</v>
      </c>
      <c r="J54" s="442">
        <v>9610108</v>
      </c>
      <c r="K54" s="444" t="s">
        <v>180</v>
      </c>
      <c r="L54" s="430">
        <v>100</v>
      </c>
      <c r="M54" s="732">
        <v>17</v>
      </c>
      <c r="N54" s="443" t="s">
        <v>32</v>
      </c>
      <c r="O54" s="442" t="s">
        <v>32</v>
      </c>
      <c r="P54" s="442" t="s">
        <v>32</v>
      </c>
      <c r="Q54" s="442" t="s">
        <v>32</v>
      </c>
      <c r="R54" s="442" t="s">
        <v>32</v>
      </c>
      <c r="S54" s="442" t="s">
        <v>32</v>
      </c>
      <c r="T54" s="442" t="s">
        <v>32</v>
      </c>
      <c r="U54" s="442" t="s">
        <v>32</v>
      </c>
      <c r="V54" s="442" t="s">
        <v>32</v>
      </c>
      <c r="W54" s="444" t="s">
        <v>32</v>
      </c>
      <c r="X54" s="4"/>
      <c r="Y54" s="3"/>
      <c r="Z54" s="228">
        <v>100</v>
      </c>
      <c r="AB54" s="473" t="s">
        <v>219</v>
      </c>
      <c r="AC54" s="453" t="s">
        <v>5</v>
      </c>
      <c r="AD54" s="571" t="s">
        <v>185</v>
      </c>
      <c r="AE54" s="572" t="s">
        <v>174</v>
      </c>
      <c r="AF54" s="573">
        <v>43976</v>
      </c>
      <c r="AG54" s="573">
        <v>9832565</v>
      </c>
      <c r="AH54" s="574" t="s">
        <v>183</v>
      </c>
      <c r="AI54" s="568">
        <v>91.5</v>
      </c>
      <c r="AJ54" s="575" t="s">
        <v>32</v>
      </c>
      <c r="AK54" s="576" t="s">
        <v>25</v>
      </c>
      <c r="AL54" s="576" t="s">
        <v>32</v>
      </c>
      <c r="AM54" s="576" t="s">
        <v>32</v>
      </c>
      <c r="AN54" s="576" t="s">
        <v>32</v>
      </c>
      <c r="AO54" s="576" t="s">
        <v>25</v>
      </c>
      <c r="AP54" s="576" t="s">
        <v>32</v>
      </c>
      <c r="AQ54" s="576" t="s">
        <v>32</v>
      </c>
      <c r="AR54" s="576" t="s">
        <v>32</v>
      </c>
      <c r="AS54" s="577" t="s">
        <v>32</v>
      </c>
      <c r="AT54" s="470"/>
      <c r="AU54" s="470"/>
    </row>
    <row r="55" spans="1:47" ht="16.2" thickBot="1">
      <c r="A55" s="3"/>
      <c r="B55" s="113"/>
      <c r="C55" s="113"/>
      <c r="D55" s="113"/>
      <c r="F55" s="452"/>
      <c r="G55" s="520"/>
      <c r="H55" s="451" t="s">
        <v>150</v>
      </c>
      <c r="I55" s="445">
        <v>43962</v>
      </c>
      <c r="J55" s="446">
        <v>9610108</v>
      </c>
      <c r="K55" s="449" t="s">
        <v>190</v>
      </c>
      <c r="L55" s="435">
        <v>83</v>
      </c>
      <c r="M55" s="733"/>
      <c r="N55" s="447" t="s">
        <v>32</v>
      </c>
      <c r="O55" s="448" t="s">
        <v>32</v>
      </c>
      <c r="P55" s="448" t="s">
        <v>25</v>
      </c>
      <c r="Q55" s="448" t="s">
        <v>25</v>
      </c>
      <c r="R55" s="448" t="s">
        <v>32</v>
      </c>
      <c r="S55" s="448" t="s">
        <v>32</v>
      </c>
      <c r="T55" s="448" t="s">
        <v>38</v>
      </c>
      <c r="U55" s="448" t="s">
        <v>32</v>
      </c>
      <c r="V55" s="448" t="s">
        <v>32</v>
      </c>
      <c r="W55" s="449" t="s">
        <v>32</v>
      </c>
      <c r="X55" s="4"/>
      <c r="Y55" s="3"/>
      <c r="AA55" s="228">
        <v>83</v>
      </c>
      <c r="AB55" s="473"/>
      <c r="AC55" s="453" t="s">
        <v>5</v>
      </c>
      <c r="AD55" s="571" t="s">
        <v>185</v>
      </c>
      <c r="AE55" s="572" t="s">
        <v>175</v>
      </c>
      <c r="AF55" s="573">
        <v>43974</v>
      </c>
      <c r="AG55" s="573">
        <v>9814847</v>
      </c>
      <c r="AH55" s="574" t="s">
        <v>184</v>
      </c>
      <c r="AI55" s="568">
        <v>77</v>
      </c>
      <c r="AJ55" s="575" t="s">
        <v>32</v>
      </c>
      <c r="AK55" s="576" t="s">
        <v>25</v>
      </c>
      <c r="AL55" s="576" t="s">
        <v>25</v>
      </c>
      <c r="AM55" s="576" t="s">
        <v>25</v>
      </c>
      <c r="AN55" s="576" t="s">
        <v>32</v>
      </c>
      <c r="AO55" s="576" t="s">
        <v>32</v>
      </c>
      <c r="AP55" s="576" t="s">
        <v>39</v>
      </c>
      <c r="AQ55" s="576" t="s">
        <v>32</v>
      </c>
      <c r="AR55" s="576" t="s">
        <v>32</v>
      </c>
      <c r="AS55" s="577" t="s">
        <v>32</v>
      </c>
      <c r="AT55" s="470"/>
      <c r="AU55" s="470"/>
    </row>
    <row r="56" spans="1:47" ht="15.6">
      <c r="A56" s="3"/>
      <c r="B56" s="113"/>
      <c r="C56" s="113"/>
      <c r="D56" s="113"/>
      <c r="F56" s="440" t="s">
        <v>213</v>
      </c>
      <c r="G56" s="519" t="s">
        <v>185</v>
      </c>
      <c r="H56" s="450" t="s">
        <v>151</v>
      </c>
      <c r="I56" s="441">
        <v>43965</v>
      </c>
      <c r="J56" s="442">
        <v>9679078</v>
      </c>
      <c r="K56" s="444" t="s">
        <v>176</v>
      </c>
      <c r="L56" s="430">
        <v>96.5</v>
      </c>
      <c r="M56" s="732">
        <v>6</v>
      </c>
      <c r="N56" s="443" t="s">
        <v>32</v>
      </c>
      <c r="O56" s="442" t="s">
        <v>32</v>
      </c>
      <c r="P56" s="442" t="s">
        <v>25</v>
      </c>
      <c r="Q56" s="442" t="s">
        <v>32</v>
      </c>
      <c r="R56" s="442" t="s">
        <v>32</v>
      </c>
      <c r="S56" s="442" t="s">
        <v>32</v>
      </c>
      <c r="T56" s="442" t="s">
        <v>32</v>
      </c>
      <c r="U56" s="442" t="s">
        <v>32</v>
      </c>
      <c r="V56" s="442" t="s">
        <v>32</v>
      </c>
      <c r="W56" s="444" t="s">
        <v>32</v>
      </c>
      <c r="X56" s="4"/>
      <c r="Y56" s="3"/>
      <c r="Z56" s="228">
        <v>96.5</v>
      </c>
      <c r="AB56" s="473" t="s">
        <v>219</v>
      </c>
      <c r="AC56" s="470"/>
      <c r="AD56" s="470"/>
      <c r="AE56" s="470"/>
      <c r="AF56" s="470"/>
      <c r="AG56" s="470"/>
      <c r="AH56" s="470"/>
      <c r="AI56" s="470"/>
      <c r="AJ56" s="470"/>
      <c r="AK56" s="470"/>
      <c r="AL56" s="470"/>
      <c r="AM56" s="470"/>
      <c r="AN56" s="470"/>
      <c r="AO56" s="470"/>
      <c r="AP56" s="470"/>
      <c r="AQ56" s="470"/>
      <c r="AR56" s="470"/>
      <c r="AS56" s="470"/>
      <c r="AT56" s="470"/>
      <c r="AU56" s="470"/>
    </row>
    <row r="57" spans="1:47" ht="16.2" thickBot="1">
      <c r="A57" s="3"/>
      <c r="B57" s="113"/>
      <c r="C57" s="113"/>
      <c r="D57" s="113"/>
      <c r="F57" s="452"/>
      <c r="G57" s="520"/>
      <c r="H57" s="451" t="s">
        <v>151</v>
      </c>
      <c r="I57" s="445">
        <v>43965</v>
      </c>
      <c r="J57" s="446">
        <v>9679078</v>
      </c>
      <c r="K57" s="449" t="s">
        <v>191</v>
      </c>
      <c r="L57" s="435">
        <v>90.5</v>
      </c>
      <c r="M57" s="733"/>
      <c r="N57" s="447" t="s">
        <v>32</v>
      </c>
      <c r="O57" s="448" t="s">
        <v>32</v>
      </c>
      <c r="P57" s="448" t="s">
        <v>38</v>
      </c>
      <c r="Q57" s="448" t="s">
        <v>32</v>
      </c>
      <c r="R57" s="448" t="s">
        <v>32</v>
      </c>
      <c r="S57" s="448" t="s">
        <v>25</v>
      </c>
      <c r="T57" s="448" t="s">
        <v>32</v>
      </c>
      <c r="U57" s="448" t="s">
        <v>32</v>
      </c>
      <c r="V57" s="448" t="s">
        <v>32</v>
      </c>
      <c r="W57" s="449" t="s">
        <v>32</v>
      </c>
      <c r="X57" s="4"/>
      <c r="Y57" s="3"/>
      <c r="AA57" s="228">
        <v>90.5</v>
      </c>
      <c r="AB57" s="473"/>
      <c r="AC57" s="470"/>
      <c r="AD57" s="470"/>
      <c r="AE57" s="470"/>
      <c r="AF57" s="470"/>
      <c r="AG57" s="470"/>
      <c r="AH57" s="470"/>
      <c r="AI57" s="470"/>
      <c r="AJ57" s="470"/>
      <c r="AK57" s="470"/>
      <c r="AL57" s="470"/>
      <c r="AM57" s="470"/>
      <c r="AN57" s="470"/>
      <c r="AO57" s="470"/>
      <c r="AP57" s="470"/>
      <c r="AQ57" s="470"/>
      <c r="AR57" s="470"/>
      <c r="AS57" s="470"/>
      <c r="AT57" s="470"/>
      <c r="AU57" s="470"/>
    </row>
    <row r="58" spans="1:47" ht="15.6">
      <c r="A58" s="3"/>
      <c r="B58" s="113"/>
      <c r="C58" s="113"/>
      <c r="D58" s="113"/>
      <c r="F58" s="440" t="s">
        <v>213</v>
      </c>
      <c r="G58" s="519" t="s">
        <v>186</v>
      </c>
      <c r="H58" s="450" t="s">
        <v>152</v>
      </c>
      <c r="I58" s="441">
        <v>43963</v>
      </c>
      <c r="J58" s="442">
        <v>9634565</v>
      </c>
      <c r="K58" s="444" t="s">
        <v>181</v>
      </c>
      <c r="L58" s="430">
        <v>89</v>
      </c>
      <c r="M58" s="732">
        <v>19</v>
      </c>
      <c r="N58" s="443" t="s">
        <v>32</v>
      </c>
      <c r="O58" s="442" t="s">
        <v>32</v>
      </c>
      <c r="P58" s="442" t="s">
        <v>32</v>
      </c>
      <c r="Q58" s="442" t="s">
        <v>32</v>
      </c>
      <c r="R58" s="442" t="s">
        <v>32</v>
      </c>
      <c r="S58" s="442" t="s">
        <v>32</v>
      </c>
      <c r="T58" s="442" t="s">
        <v>39</v>
      </c>
      <c r="U58" s="442" t="s">
        <v>32</v>
      </c>
      <c r="V58" s="442" t="s">
        <v>32</v>
      </c>
      <c r="W58" s="444" t="s">
        <v>32</v>
      </c>
      <c r="X58" s="4"/>
      <c r="Y58" s="3"/>
      <c r="Z58" s="228">
        <v>89</v>
      </c>
      <c r="AB58" s="473" t="s">
        <v>219</v>
      </c>
      <c r="AC58" s="470"/>
      <c r="AD58" s="470"/>
      <c r="AE58" s="470"/>
      <c r="AF58" s="470"/>
      <c r="AG58" s="470"/>
      <c r="AH58" s="470"/>
      <c r="AI58" s="470"/>
      <c r="AJ58" s="470"/>
      <c r="AK58" s="470"/>
      <c r="AL58" s="470"/>
      <c r="AM58" s="470"/>
      <c r="AN58" s="470"/>
      <c r="AO58" s="470"/>
      <c r="AP58" s="470"/>
      <c r="AQ58" s="470"/>
      <c r="AR58" s="470"/>
      <c r="AS58" s="470"/>
      <c r="AT58" s="470"/>
      <c r="AU58" s="470"/>
    </row>
    <row r="59" spans="1:47" ht="16.2" thickBot="1">
      <c r="A59" s="3"/>
      <c r="B59" s="113"/>
      <c r="C59" s="113"/>
      <c r="D59" s="113"/>
      <c r="F59" s="452"/>
      <c r="G59" s="520"/>
      <c r="H59" s="451" t="s">
        <v>152</v>
      </c>
      <c r="I59" s="445">
        <v>43963</v>
      </c>
      <c r="J59" s="446">
        <v>9634565</v>
      </c>
      <c r="K59" s="449" t="s">
        <v>190</v>
      </c>
      <c r="L59" s="435">
        <v>70</v>
      </c>
      <c r="M59" s="733"/>
      <c r="N59" s="447" t="s">
        <v>32</v>
      </c>
      <c r="O59" s="448" t="s">
        <v>32</v>
      </c>
      <c r="P59" s="448" t="s">
        <v>25</v>
      </c>
      <c r="Q59" s="448" t="s">
        <v>32</v>
      </c>
      <c r="R59" s="448" t="s">
        <v>25</v>
      </c>
      <c r="S59" s="448" t="s">
        <v>25</v>
      </c>
      <c r="T59" s="448" t="s">
        <v>38</v>
      </c>
      <c r="U59" s="448" t="s">
        <v>32</v>
      </c>
      <c r="V59" s="448" t="s">
        <v>32</v>
      </c>
      <c r="W59" s="449" t="s">
        <v>38</v>
      </c>
      <c r="X59" s="4"/>
      <c r="Y59" s="3"/>
      <c r="AA59" s="228">
        <v>70</v>
      </c>
      <c r="AB59" s="473"/>
      <c r="AC59" s="470"/>
      <c r="AD59" s="470"/>
      <c r="AE59" s="470"/>
      <c r="AF59" s="470"/>
      <c r="AG59" s="470"/>
      <c r="AH59" s="470"/>
      <c r="AI59" s="470"/>
      <c r="AJ59" s="470"/>
      <c r="AK59" s="470"/>
      <c r="AL59" s="470"/>
      <c r="AM59" s="470"/>
      <c r="AN59" s="470"/>
      <c r="AO59" s="470"/>
      <c r="AP59" s="470"/>
      <c r="AQ59" s="470"/>
      <c r="AR59" s="470"/>
      <c r="AS59" s="470"/>
      <c r="AT59" s="470"/>
      <c r="AU59" s="470"/>
    </row>
    <row r="60" spans="1:47" ht="15.6">
      <c r="A60" s="3"/>
      <c r="B60" s="113"/>
      <c r="C60" s="113"/>
      <c r="D60" s="113"/>
      <c r="F60" s="440" t="s">
        <v>213</v>
      </c>
      <c r="G60" s="519" t="s">
        <v>187</v>
      </c>
      <c r="H60" s="450" t="s">
        <v>153</v>
      </c>
      <c r="I60" s="441">
        <v>43964</v>
      </c>
      <c r="J60" s="442">
        <v>9647361</v>
      </c>
      <c r="K60" s="444" t="s">
        <v>182</v>
      </c>
      <c r="L60" s="430">
        <v>97.5</v>
      </c>
      <c r="M60" s="732">
        <v>7</v>
      </c>
      <c r="N60" s="443" t="s">
        <v>32</v>
      </c>
      <c r="O60" s="442" t="s">
        <v>32</v>
      </c>
      <c r="P60" s="442" t="s">
        <v>32</v>
      </c>
      <c r="Q60" s="442" t="s">
        <v>25</v>
      </c>
      <c r="R60" s="442" t="s">
        <v>32</v>
      </c>
      <c r="S60" s="442" t="s">
        <v>32</v>
      </c>
      <c r="T60" s="442" t="s">
        <v>32</v>
      </c>
      <c r="U60" s="442" t="s">
        <v>32</v>
      </c>
      <c r="V60" s="442" t="s">
        <v>32</v>
      </c>
      <c r="W60" s="444" t="s">
        <v>32</v>
      </c>
      <c r="X60" s="4"/>
      <c r="Y60" s="3"/>
      <c r="Z60" s="228">
        <v>97.5</v>
      </c>
      <c r="AB60" s="473" t="s">
        <v>219</v>
      </c>
      <c r="AC60" s="470"/>
      <c r="AD60" s="470"/>
      <c r="AE60" s="470"/>
      <c r="AF60" s="470"/>
      <c r="AG60" s="470"/>
      <c r="AH60" s="470"/>
      <c r="AI60" s="470"/>
      <c r="AJ60" s="470"/>
      <c r="AK60" s="470"/>
      <c r="AL60" s="470"/>
      <c r="AM60" s="470"/>
      <c r="AN60" s="470"/>
      <c r="AO60" s="470"/>
      <c r="AP60" s="470"/>
      <c r="AQ60" s="470"/>
      <c r="AR60" s="470"/>
      <c r="AS60" s="470"/>
      <c r="AT60" s="470"/>
      <c r="AU60" s="470"/>
    </row>
    <row r="61" spans="1:47" ht="16.2" thickBot="1">
      <c r="A61" s="3"/>
      <c r="B61" s="113"/>
      <c r="C61" s="113"/>
      <c r="D61" s="113"/>
      <c r="F61" s="452"/>
      <c r="G61" s="520"/>
      <c r="H61" s="451" t="s">
        <v>153</v>
      </c>
      <c r="I61" s="445">
        <v>43964</v>
      </c>
      <c r="J61" s="446">
        <v>9647361</v>
      </c>
      <c r="K61" s="449" t="s">
        <v>191</v>
      </c>
      <c r="L61" s="435">
        <v>90.5</v>
      </c>
      <c r="M61" s="733"/>
      <c r="N61" s="447" t="s">
        <v>32</v>
      </c>
      <c r="O61" s="448" t="s">
        <v>32</v>
      </c>
      <c r="P61" s="448" t="s">
        <v>38</v>
      </c>
      <c r="Q61" s="448" t="s">
        <v>32</v>
      </c>
      <c r="R61" s="448" t="s">
        <v>32</v>
      </c>
      <c r="S61" s="448" t="s">
        <v>25</v>
      </c>
      <c r="T61" s="448" t="s">
        <v>32</v>
      </c>
      <c r="U61" s="448" t="s">
        <v>32</v>
      </c>
      <c r="V61" s="448" t="s">
        <v>32</v>
      </c>
      <c r="W61" s="449" t="s">
        <v>32</v>
      </c>
      <c r="X61" s="4"/>
      <c r="Y61" s="3"/>
      <c r="AA61" s="228">
        <v>90.5</v>
      </c>
      <c r="AB61" s="473"/>
      <c r="AC61" s="470"/>
      <c r="AD61" s="470"/>
      <c r="AE61" s="470"/>
      <c r="AF61" s="470"/>
      <c r="AG61" s="470"/>
      <c r="AH61" s="470"/>
      <c r="AI61" s="470"/>
      <c r="AJ61" s="470"/>
      <c r="AK61" s="470"/>
      <c r="AL61" s="470"/>
      <c r="AM61" s="470"/>
      <c r="AN61" s="470"/>
      <c r="AO61" s="470"/>
      <c r="AP61" s="470"/>
      <c r="AQ61" s="470"/>
      <c r="AR61" s="470"/>
      <c r="AS61" s="470"/>
      <c r="AT61" s="470"/>
      <c r="AU61" s="470"/>
    </row>
    <row r="62" spans="1:47" ht="15.6">
      <c r="A62" s="3"/>
      <c r="B62" s="113"/>
      <c r="C62" s="113"/>
      <c r="D62" s="113"/>
      <c r="F62" s="440" t="s">
        <v>213</v>
      </c>
      <c r="G62" s="519" t="s">
        <v>185</v>
      </c>
      <c r="H62" s="450" t="s">
        <v>154</v>
      </c>
      <c r="I62" s="441">
        <v>43960</v>
      </c>
      <c r="J62" s="442">
        <v>9593580</v>
      </c>
      <c r="K62" s="444" t="s">
        <v>183</v>
      </c>
      <c r="L62" s="430">
        <v>93</v>
      </c>
      <c r="M62" s="732">
        <v>3.5</v>
      </c>
      <c r="N62" s="443" t="s">
        <v>32</v>
      </c>
      <c r="O62" s="442" t="s">
        <v>32</v>
      </c>
      <c r="P62" s="442" t="s">
        <v>39</v>
      </c>
      <c r="Q62" s="442" t="s">
        <v>32</v>
      </c>
      <c r="R62" s="442" t="s">
        <v>32</v>
      </c>
      <c r="S62" s="442" t="s">
        <v>32</v>
      </c>
      <c r="T62" s="442" t="s">
        <v>32</v>
      </c>
      <c r="U62" s="442" t="s">
        <v>32</v>
      </c>
      <c r="V62" s="442" t="s">
        <v>32</v>
      </c>
      <c r="W62" s="444" t="s">
        <v>32</v>
      </c>
      <c r="X62" s="4"/>
      <c r="Y62" s="3"/>
      <c r="Z62" s="228">
        <v>93</v>
      </c>
      <c r="AB62" s="473" t="s">
        <v>219</v>
      </c>
      <c r="AC62" s="470"/>
      <c r="AD62" s="470"/>
      <c r="AE62" s="470"/>
      <c r="AF62" s="470"/>
      <c r="AG62" s="470"/>
      <c r="AH62" s="470"/>
      <c r="AI62" s="470"/>
      <c r="AJ62" s="470"/>
      <c r="AK62" s="470"/>
      <c r="AL62" s="470"/>
      <c r="AM62" s="470"/>
      <c r="AN62" s="470"/>
      <c r="AO62" s="470"/>
      <c r="AP62" s="470"/>
      <c r="AQ62" s="470"/>
      <c r="AR62" s="470"/>
      <c r="AS62" s="470"/>
      <c r="AT62" s="470"/>
      <c r="AU62" s="470"/>
    </row>
    <row r="63" spans="1:47" ht="16.2" thickBot="1">
      <c r="A63" s="3"/>
      <c r="B63" s="113"/>
      <c r="C63" s="113"/>
      <c r="D63" s="113"/>
      <c r="F63" s="452"/>
      <c r="G63" s="520"/>
      <c r="H63" s="451" t="s">
        <v>154</v>
      </c>
      <c r="I63" s="445">
        <v>43960</v>
      </c>
      <c r="J63" s="446">
        <v>9593580</v>
      </c>
      <c r="K63" s="449" t="s">
        <v>190</v>
      </c>
      <c r="L63" s="435">
        <v>96.5</v>
      </c>
      <c r="M63" s="733"/>
      <c r="N63" s="447" t="s">
        <v>32</v>
      </c>
      <c r="O63" s="448" t="s">
        <v>32</v>
      </c>
      <c r="P63" s="448" t="s">
        <v>25</v>
      </c>
      <c r="Q63" s="448" t="s">
        <v>32</v>
      </c>
      <c r="R63" s="448" t="s">
        <v>32</v>
      </c>
      <c r="S63" s="448" t="s">
        <v>32</v>
      </c>
      <c r="T63" s="448" t="s">
        <v>32</v>
      </c>
      <c r="U63" s="448" t="s">
        <v>32</v>
      </c>
      <c r="V63" s="448" t="s">
        <v>32</v>
      </c>
      <c r="W63" s="449" t="s">
        <v>32</v>
      </c>
      <c r="X63" s="4"/>
      <c r="Y63" s="3"/>
      <c r="AA63" s="228">
        <v>96.5</v>
      </c>
      <c r="AB63" s="473"/>
      <c r="AC63" s="470"/>
      <c r="AD63" s="470"/>
      <c r="AE63" s="470"/>
      <c r="AF63" s="470"/>
      <c r="AG63" s="470"/>
      <c r="AH63" s="470"/>
      <c r="AI63" s="470"/>
      <c r="AJ63" s="470"/>
      <c r="AK63" s="470"/>
      <c r="AL63" s="470"/>
      <c r="AM63" s="470"/>
      <c r="AN63" s="470"/>
      <c r="AO63" s="470"/>
      <c r="AP63" s="470"/>
      <c r="AQ63" s="470"/>
      <c r="AR63" s="470"/>
      <c r="AS63" s="470"/>
      <c r="AT63" s="470"/>
      <c r="AU63" s="470"/>
    </row>
    <row r="64" spans="1:47" ht="15.6">
      <c r="A64" s="3"/>
      <c r="B64" s="113"/>
      <c r="C64" s="113"/>
      <c r="D64" s="113"/>
      <c r="F64" s="440" t="s">
        <v>213</v>
      </c>
      <c r="G64" s="519" t="s">
        <v>186</v>
      </c>
      <c r="H64" s="450" t="s">
        <v>155</v>
      </c>
      <c r="I64" s="441">
        <v>43963</v>
      </c>
      <c r="J64" s="442">
        <v>9642213</v>
      </c>
      <c r="K64" s="444" t="s">
        <v>184</v>
      </c>
      <c r="L64" s="430">
        <v>63.5</v>
      </c>
      <c r="M64" s="732">
        <v>18.5</v>
      </c>
      <c r="N64" s="443" t="s">
        <v>32</v>
      </c>
      <c r="O64" s="442" t="s">
        <v>25</v>
      </c>
      <c r="P64" s="442" t="s">
        <v>39</v>
      </c>
      <c r="Q64" s="442" t="s">
        <v>25</v>
      </c>
      <c r="R64" s="442" t="s">
        <v>25</v>
      </c>
      <c r="S64" s="442" t="s">
        <v>32</v>
      </c>
      <c r="T64" s="442" t="s">
        <v>39</v>
      </c>
      <c r="U64" s="442" t="s">
        <v>32</v>
      </c>
      <c r="V64" s="442" t="s">
        <v>32</v>
      </c>
      <c r="W64" s="444" t="s">
        <v>32</v>
      </c>
      <c r="X64" s="4"/>
      <c r="Y64" s="3"/>
      <c r="Z64" s="228">
        <v>63.5</v>
      </c>
      <c r="AB64" s="473" t="s">
        <v>219</v>
      </c>
      <c r="AC64" s="470"/>
      <c r="AD64" s="470"/>
      <c r="AE64" s="470"/>
      <c r="AF64" s="470"/>
      <c r="AG64" s="470"/>
      <c r="AH64" s="470"/>
      <c r="AI64" s="470"/>
      <c r="AJ64" s="470"/>
      <c r="AK64" s="470"/>
      <c r="AL64" s="470"/>
      <c r="AM64" s="470"/>
      <c r="AN64" s="470"/>
      <c r="AO64" s="470"/>
      <c r="AP64" s="470"/>
      <c r="AQ64" s="470"/>
      <c r="AR64" s="470"/>
      <c r="AS64" s="470"/>
      <c r="AT64" s="470"/>
      <c r="AU64" s="470"/>
    </row>
    <row r="65" spans="1:47" ht="16.2" thickBot="1">
      <c r="A65" s="3"/>
      <c r="B65" s="113"/>
      <c r="C65" s="113"/>
      <c r="D65" s="113"/>
      <c r="F65" s="452"/>
      <c r="G65" s="520"/>
      <c r="H65" s="451" t="s">
        <v>155</v>
      </c>
      <c r="I65" s="445">
        <v>43963</v>
      </c>
      <c r="J65" s="446">
        <v>9642213</v>
      </c>
      <c r="K65" s="449" t="s">
        <v>191</v>
      </c>
      <c r="L65" s="435">
        <v>82</v>
      </c>
      <c r="M65" s="733"/>
      <c r="N65" s="447" t="s">
        <v>32</v>
      </c>
      <c r="O65" s="448" t="s">
        <v>32</v>
      </c>
      <c r="P65" s="448" t="s">
        <v>38</v>
      </c>
      <c r="Q65" s="448" t="s">
        <v>32</v>
      </c>
      <c r="R65" s="448" t="s">
        <v>32</v>
      </c>
      <c r="S65" s="448" t="s">
        <v>32</v>
      </c>
      <c r="T65" s="448" t="s">
        <v>38</v>
      </c>
      <c r="U65" s="448" t="s">
        <v>32</v>
      </c>
      <c r="V65" s="448" t="s">
        <v>32</v>
      </c>
      <c r="W65" s="449" t="s">
        <v>32</v>
      </c>
      <c r="X65" s="4"/>
      <c r="Y65" s="3"/>
      <c r="AA65" s="228">
        <v>82</v>
      </c>
      <c r="AB65" s="473"/>
      <c r="AC65" s="470"/>
      <c r="AD65" s="470"/>
      <c r="AE65" s="470"/>
      <c r="AF65" s="470"/>
      <c r="AG65" s="470"/>
      <c r="AH65" s="470"/>
      <c r="AI65" s="470"/>
      <c r="AJ65" s="470"/>
      <c r="AK65" s="470"/>
      <c r="AL65" s="470"/>
      <c r="AM65" s="470"/>
      <c r="AN65" s="470"/>
      <c r="AO65" s="470"/>
      <c r="AP65" s="470"/>
      <c r="AQ65" s="470"/>
      <c r="AR65" s="470"/>
      <c r="AS65" s="470"/>
      <c r="AT65" s="470"/>
      <c r="AU65" s="470"/>
    </row>
    <row r="66" spans="1:47" ht="15.6">
      <c r="A66" s="3"/>
      <c r="B66" s="113"/>
      <c r="C66" s="113"/>
      <c r="D66" s="113"/>
      <c r="F66" s="440" t="s">
        <v>213</v>
      </c>
      <c r="G66" s="519" t="s">
        <v>187</v>
      </c>
      <c r="H66" s="450" t="s">
        <v>156</v>
      </c>
      <c r="I66" s="441">
        <v>43964</v>
      </c>
      <c r="J66" s="442">
        <v>9659067</v>
      </c>
      <c r="K66" s="444" t="s">
        <v>176</v>
      </c>
      <c r="L66" s="430">
        <v>61</v>
      </c>
      <c r="M66" s="732">
        <v>24.5</v>
      </c>
      <c r="N66" s="443" t="s">
        <v>32</v>
      </c>
      <c r="O66" s="442" t="s">
        <v>25</v>
      </c>
      <c r="P66" s="442" t="s">
        <v>39</v>
      </c>
      <c r="Q66" s="442" t="s">
        <v>32</v>
      </c>
      <c r="R66" s="442" t="s">
        <v>25</v>
      </c>
      <c r="S66" s="442" t="s">
        <v>39</v>
      </c>
      <c r="T66" s="442" t="s">
        <v>39</v>
      </c>
      <c r="U66" s="442" t="s">
        <v>32</v>
      </c>
      <c r="V66" s="442" t="s">
        <v>32</v>
      </c>
      <c r="W66" s="444" t="s">
        <v>32</v>
      </c>
      <c r="X66" s="4"/>
      <c r="Y66" s="3"/>
      <c r="Z66" s="228">
        <v>61</v>
      </c>
      <c r="AB66" s="473" t="s">
        <v>219</v>
      </c>
      <c r="AC66" s="470"/>
      <c r="AD66" s="470"/>
      <c r="AE66" s="470"/>
      <c r="AF66" s="470"/>
      <c r="AG66" s="470"/>
      <c r="AH66" s="470"/>
      <c r="AI66" s="470"/>
      <c r="AJ66" s="470"/>
      <c r="AK66" s="470"/>
      <c r="AL66" s="470"/>
      <c r="AM66" s="470"/>
      <c r="AN66" s="470"/>
      <c r="AO66" s="470"/>
      <c r="AP66" s="470"/>
      <c r="AQ66" s="470"/>
      <c r="AR66" s="470"/>
      <c r="AS66" s="470"/>
      <c r="AT66" s="470"/>
      <c r="AU66" s="470"/>
    </row>
    <row r="67" spans="1:47" ht="16.2" thickBot="1">
      <c r="A67" s="3"/>
      <c r="B67" s="113"/>
      <c r="C67" s="113"/>
      <c r="D67" s="113"/>
      <c r="F67" s="452"/>
      <c r="G67" s="520"/>
      <c r="H67" s="451" t="s">
        <v>156</v>
      </c>
      <c r="I67" s="445">
        <v>43964</v>
      </c>
      <c r="J67" s="446">
        <v>9659067</v>
      </c>
      <c r="K67" s="449" t="s">
        <v>190</v>
      </c>
      <c r="L67" s="435">
        <v>85.5</v>
      </c>
      <c r="M67" s="733"/>
      <c r="N67" s="447" t="s">
        <v>25</v>
      </c>
      <c r="O67" s="448" t="s">
        <v>25</v>
      </c>
      <c r="P67" s="448" t="s">
        <v>25</v>
      </c>
      <c r="Q67" s="448" t="s">
        <v>32</v>
      </c>
      <c r="R67" s="448" t="s">
        <v>32</v>
      </c>
      <c r="S67" s="448" t="s">
        <v>25</v>
      </c>
      <c r="T67" s="448" t="s">
        <v>32</v>
      </c>
      <c r="U67" s="448" t="s">
        <v>32</v>
      </c>
      <c r="V67" s="448" t="s">
        <v>32</v>
      </c>
      <c r="W67" s="449" t="s">
        <v>32</v>
      </c>
      <c r="X67" s="4"/>
      <c r="Y67" s="3"/>
      <c r="AA67" s="228">
        <v>85.5</v>
      </c>
      <c r="AB67" s="473"/>
      <c r="AC67" s="470"/>
      <c r="AD67" s="470"/>
      <c r="AE67" s="470"/>
      <c r="AF67" s="470"/>
      <c r="AG67" s="470"/>
      <c r="AH67" s="470"/>
      <c r="AI67" s="470"/>
      <c r="AJ67" s="470"/>
      <c r="AK67" s="470"/>
      <c r="AL67" s="470"/>
      <c r="AM67" s="470"/>
      <c r="AN67" s="470"/>
      <c r="AO67" s="470"/>
      <c r="AP67" s="470"/>
      <c r="AQ67" s="470"/>
      <c r="AR67" s="470"/>
      <c r="AS67" s="470"/>
      <c r="AT67" s="470"/>
      <c r="AU67" s="470"/>
    </row>
    <row r="68" spans="1:47" ht="15.6">
      <c r="A68" s="3"/>
      <c r="B68" s="113"/>
      <c r="C68" s="113"/>
      <c r="D68" s="113"/>
      <c r="F68" s="440" t="s">
        <v>213</v>
      </c>
      <c r="G68" s="519" t="s">
        <v>188</v>
      </c>
      <c r="H68" s="450" t="s">
        <v>157</v>
      </c>
      <c r="I68" s="441">
        <v>43962</v>
      </c>
      <c r="J68" s="442">
        <v>9621159</v>
      </c>
      <c r="K68" s="444" t="s">
        <v>177</v>
      </c>
      <c r="L68" s="430">
        <v>86.5</v>
      </c>
      <c r="M68" s="732">
        <v>7.5</v>
      </c>
      <c r="N68" s="443" t="s">
        <v>32</v>
      </c>
      <c r="O68" s="442" t="s">
        <v>32</v>
      </c>
      <c r="P68" s="442" t="s">
        <v>32</v>
      </c>
      <c r="Q68" s="442" t="s">
        <v>25</v>
      </c>
      <c r="R68" s="442" t="s">
        <v>32</v>
      </c>
      <c r="S68" s="442" t="s">
        <v>32</v>
      </c>
      <c r="T68" s="442" t="s">
        <v>39</v>
      </c>
      <c r="U68" s="442" t="s">
        <v>32</v>
      </c>
      <c r="V68" s="442" t="s">
        <v>32</v>
      </c>
      <c r="W68" s="444" t="s">
        <v>32</v>
      </c>
      <c r="X68" s="4"/>
      <c r="Y68" s="3"/>
      <c r="Z68" s="228">
        <v>86.5</v>
      </c>
      <c r="AB68" s="473" t="s">
        <v>219</v>
      </c>
      <c r="AC68" s="470"/>
      <c r="AD68" s="470"/>
      <c r="AE68" s="470"/>
      <c r="AF68" s="470"/>
      <c r="AG68" s="470"/>
      <c r="AH68" s="470"/>
      <c r="AI68" s="470"/>
      <c r="AJ68" s="470"/>
      <c r="AK68" s="470"/>
      <c r="AL68" s="470"/>
      <c r="AM68" s="470"/>
      <c r="AN68" s="470"/>
      <c r="AO68" s="470"/>
      <c r="AP68" s="470"/>
      <c r="AQ68" s="470"/>
      <c r="AR68" s="470"/>
      <c r="AS68" s="470"/>
      <c r="AT68" s="470"/>
      <c r="AU68" s="470"/>
    </row>
    <row r="69" spans="1:47" ht="16.2" thickBot="1">
      <c r="A69" s="3"/>
      <c r="B69" s="113"/>
      <c r="C69" s="113"/>
      <c r="D69" s="113"/>
      <c r="F69" s="452"/>
      <c r="G69" s="520"/>
      <c r="H69" s="451" t="s">
        <v>157</v>
      </c>
      <c r="I69" s="445">
        <v>43962</v>
      </c>
      <c r="J69" s="446">
        <v>9621159</v>
      </c>
      <c r="K69" s="449" t="s">
        <v>191</v>
      </c>
      <c r="L69" s="435">
        <v>94</v>
      </c>
      <c r="M69" s="733"/>
      <c r="N69" s="447" t="s">
        <v>32</v>
      </c>
      <c r="O69" s="448" t="s">
        <v>25</v>
      </c>
      <c r="P69" s="448" t="s">
        <v>32</v>
      </c>
      <c r="Q69" s="448" t="s">
        <v>32</v>
      </c>
      <c r="R69" s="448" t="s">
        <v>32</v>
      </c>
      <c r="S69" s="448" t="s">
        <v>32</v>
      </c>
      <c r="T69" s="448" t="s">
        <v>32</v>
      </c>
      <c r="U69" s="448" t="s">
        <v>32</v>
      </c>
      <c r="V69" s="448" t="s">
        <v>32</v>
      </c>
      <c r="W69" s="449" t="s">
        <v>32</v>
      </c>
      <c r="X69" s="4"/>
      <c r="Y69" s="3"/>
      <c r="AA69" s="228">
        <v>94</v>
      </c>
      <c r="AB69" s="473"/>
      <c r="AC69" s="470"/>
      <c r="AD69" s="470"/>
      <c r="AE69" s="470"/>
      <c r="AF69" s="470"/>
      <c r="AG69" s="470"/>
      <c r="AH69" s="470"/>
      <c r="AI69" s="470"/>
      <c r="AJ69" s="470"/>
      <c r="AK69" s="470"/>
      <c r="AL69" s="470"/>
      <c r="AM69" s="470"/>
      <c r="AN69" s="470"/>
      <c r="AO69" s="470"/>
      <c r="AP69" s="470"/>
      <c r="AQ69" s="470"/>
      <c r="AR69" s="470"/>
      <c r="AS69" s="470"/>
      <c r="AT69" s="470"/>
      <c r="AU69" s="470"/>
    </row>
    <row r="70" spans="1:47" ht="15.6">
      <c r="A70" s="3"/>
      <c r="B70" s="113"/>
      <c r="C70" s="113"/>
      <c r="D70" s="113"/>
      <c r="F70" s="440" t="s">
        <v>213</v>
      </c>
      <c r="G70" s="519" t="s">
        <v>186</v>
      </c>
      <c r="H70" s="450" t="s">
        <v>158</v>
      </c>
      <c r="I70" s="441">
        <v>43963</v>
      </c>
      <c r="J70" s="442">
        <v>9625826</v>
      </c>
      <c r="K70" s="444" t="s">
        <v>178</v>
      </c>
      <c r="L70" s="430">
        <v>52</v>
      </c>
      <c r="M70" s="732">
        <v>31</v>
      </c>
      <c r="N70" s="443" t="s">
        <v>25</v>
      </c>
      <c r="O70" s="442" t="s">
        <v>25</v>
      </c>
      <c r="P70" s="442" t="s">
        <v>25</v>
      </c>
      <c r="Q70" s="442" t="s">
        <v>25</v>
      </c>
      <c r="R70" s="442" t="s">
        <v>25</v>
      </c>
      <c r="S70" s="442" t="s">
        <v>25</v>
      </c>
      <c r="T70" s="442" t="s">
        <v>39</v>
      </c>
      <c r="U70" s="442" t="s">
        <v>25</v>
      </c>
      <c r="V70" s="442" t="s">
        <v>32</v>
      </c>
      <c r="W70" s="444" t="s">
        <v>32</v>
      </c>
      <c r="X70" s="4"/>
      <c r="Y70" s="3"/>
      <c r="Z70" s="228">
        <v>52</v>
      </c>
      <c r="AB70" s="473" t="s">
        <v>219</v>
      </c>
      <c r="AC70" s="470"/>
      <c r="AD70" s="470"/>
      <c r="AE70" s="470"/>
      <c r="AF70" s="470"/>
      <c r="AG70" s="470"/>
      <c r="AH70" s="470"/>
      <c r="AI70" s="470"/>
      <c r="AJ70" s="470"/>
      <c r="AK70" s="470"/>
      <c r="AL70" s="470"/>
      <c r="AM70" s="470"/>
      <c r="AN70" s="470"/>
      <c r="AO70" s="470"/>
      <c r="AP70" s="470"/>
      <c r="AQ70" s="470"/>
      <c r="AR70" s="470"/>
      <c r="AS70" s="470"/>
      <c r="AT70" s="470"/>
      <c r="AU70" s="470"/>
    </row>
    <row r="71" spans="1:47" ht="16.2" thickBot="1">
      <c r="A71" s="3"/>
      <c r="B71" s="113"/>
      <c r="C71" s="113"/>
      <c r="D71" s="113"/>
      <c r="F71" s="452"/>
      <c r="G71" s="520"/>
      <c r="H71" s="451" t="s">
        <v>158</v>
      </c>
      <c r="I71" s="445">
        <v>43963</v>
      </c>
      <c r="J71" s="446">
        <v>9625826</v>
      </c>
      <c r="K71" s="449" t="s">
        <v>190</v>
      </c>
      <c r="L71" s="435">
        <v>83</v>
      </c>
      <c r="M71" s="733"/>
      <c r="N71" s="447" t="s">
        <v>32</v>
      </c>
      <c r="O71" s="448" t="s">
        <v>32</v>
      </c>
      <c r="P71" s="448" t="s">
        <v>25</v>
      </c>
      <c r="Q71" s="448" t="s">
        <v>25</v>
      </c>
      <c r="R71" s="448" t="s">
        <v>32</v>
      </c>
      <c r="S71" s="448" t="s">
        <v>32</v>
      </c>
      <c r="T71" s="448" t="s">
        <v>38</v>
      </c>
      <c r="U71" s="448" t="s">
        <v>32</v>
      </c>
      <c r="V71" s="448" t="s">
        <v>32</v>
      </c>
      <c r="W71" s="449" t="s">
        <v>32</v>
      </c>
      <c r="X71" s="4"/>
      <c r="Y71" s="3"/>
      <c r="AA71" s="228">
        <v>83</v>
      </c>
      <c r="AB71" s="473"/>
      <c r="AC71" s="470"/>
      <c r="AD71" s="470"/>
      <c r="AE71" s="470"/>
      <c r="AF71" s="470"/>
      <c r="AG71" s="470"/>
      <c r="AH71" s="470"/>
      <c r="AI71" s="470"/>
      <c r="AJ71" s="470"/>
      <c r="AK71" s="470"/>
      <c r="AL71" s="470"/>
      <c r="AM71" s="470"/>
      <c r="AN71" s="470"/>
      <c r="AO71" s="470"/>
      <c r="AP71" s="470"/>
      <c r="AQ71" s="470"/>
      <c r="AR71" s="470"/>
      <c r="AS71" s="470"/>
      <c r="AT71" s="470"/>
      <c r="AU71" s="470"/>
    </row>
    <row r="72" spans="1:47" ht="16.2" thickBot="1">
      <c r="A72" s="3"/>
      <c r="B72" s="113"/>
      <c r="C72" s="113"/>
      <c r="D72" s="113"/>
      <c r="F72" s="534" t="s">
        <v>213</v>
      </c>
      <c r="G72" s="535" t="s">
        <v>187</v>
      </c>
      <c r="H72" s="536" t="s">
        <v>159</v>
      </c>
      <c r="I72" s="537">
        <v>43963</v>
      </c>
      <c r="J72" s="538">
        <v>9624636</v>
      </c>
      <c r="K72" s="539" t="s">
        <v>179</v>
      </c>
      <c r="L72" s="430">
        <v>100</v>
      </c>
      <c r="M72" s="732">
        <v>24.5</v>
      </c>
      <c r="N72" s="443" t="s">
        <v>32</v>
      </c>
      <c r="O72" s="442" t="s">
        <v>32</v>
      </c>
      <c r="P72" s="442" t="s">
        <v>32</v>
      </c>
      <c r="Q72" s="442" t="s">
        <v>32</v>
      </c>
      <c r="R72" s="442" t="s">
        <v>32</v>
      </c>
      <c r="S72" s="442" t="s">
        <v>32</v>
      </c>
      <c r="T72" s="442" t="s">
        <v>32</v>
      </c>
      <c r="U72" s="442" t="s">
        <v>32</v>
      </c>
      <c r="V72" s="442" t="s">
        <v>32</v>
      </c>
      <c r="W72" s="444" t="s">
        <v>32</v>
      </c>
      <c r="X72" s="4"/>
      <c r="Y72" s="3"/>
      <c r="Z72" s="228">
        <v>100</v>
      </c>
      <c r="AB72" s="473" t="s">
        <v>219</v>
      </c>
      <c r="AC72" s="470"/>
      <c r="AD72" s="470"/>
      <c r="AE72" s="470"/>
      <c r="AF72" s="470"/>
      <c r="AG72" s="470"/>
      <c r="AH72" s="470"/>
      <c r="AI72" s="470"/>
      <c r="AJ72" s="470"/>
      <c r="AK72" s="470"/>
      <c r="AL72" s="470"/>
      <c r="AM72" s="470"/>
      <c r="AN72" s="470"/>
      <c r="AO72" s="470"/>
      <c r="AP72" s="470"/>
      <c r="AQ72" s="470"/>
      <c r="AR72" s="470"/>
      <c r="AS72" s="470"/>
      <c r="AT72" s="470"/>
      <c r="AU72" s="470"/>
    </row>
    <row r="73" spans="1:47" ht="16.2" thickBot="1">
      <c r="A73" s="3"/>
      <c r="B73" s="113"/>
      <c r="C73" s="113"/>
      <c r="D73" s="113"/>
      <c r="F73" s="540"/>
      <c r="G73" s="541"/>
      <c r="H73" s="542" t="s">
        <v>159</v>
      </c>
      <c r="I73" s="543">
        <v>43963</v>
      </c>
      <c r="J73" s="544">
        <v>9624636</v>
      </c>
      <c r="K73" s="545" t="s">
        <v>191</v>
      </c>
      <c r="L73" s="435">
        <v>75.5</v>
      </c>
      <c r="M73" s="733"/>
      <c r="N73" s="447" t="s">
        <v>25</v>
      </c>
      <c r="O73" s="448" t="s">
        <v>32</v>
      </c>
      <c r="P73" s="448" t="s">
        <v>25</v>
      </c>
      <c r="Q73" s="448" t="s">
        <v>25</v>
      </c>
      <c r="R73" s="448" t="s">
        <v>32</v>
      </c>
      <c r="S73" s="448" t="s">
        <v>38</v>
      </c>
      <c r="T73" s="448" t="s">
        <v>38</v>
      </c>
      <c r="U73" s="448" t="s">
        <v>32</v>
      </c>
      <c r="V73" s="448" t="s">
        <v>32</v>
      </c>
      <c r="W73" s="449" t="s">
        <v>32</v>
      </c>
      <c r="X73" s="4"/>
      <c r="Y73" s="3"/>
      <c r="AA73" s="228">
        <v>75.5</v>
      </c>
      <c r="AB73" s="473"/>
      <c r="AC73" s="470"/>
      <c r="AD73" s="470"/>
      <c r="AE73" s="470"/>
      <c r="AF73" s="470"/>
      <c r="AG73" s="470"/>
      <c r="AH73" s="470"/>
      <c r="AI73" s="470"/>
      <c r="AJ73" s="470"/>
      <c r="AK73" s="470"/>
      <c r="AL73" s="470"/>
      <c r="AM73" s="470"/>
      <c r="AN73" s="470"/>
      <c r="AO73" s="470"/>
      <c r="AP73" s="470"/>
      <c r="AQ73" s="470"/>
      <c r="AR73" s="470"/>
      <c r="AS73" s="470"/>
      <c r="AT73" s="470"/>
      <c r="AU73" s="470"/>
    </row>
    <row r="74" spans="1:47" ht="15.6">
      <c r="A74" s="3"/>
      <c r="B74" s="113"/>
      <c r="C74" s="113"/>
      <c r="D74" s="113"/>
      <c r="F74" s="453" t="s">
        <v>214</v>
      </c>
      <c r="G74" s="521" t="s">
        <v>187</v>
      </c>
      <c r="H74" s="454" t="s">
        <v>160</v>
      </c>
      <c r="I74" s="455">
        <v>43973</v>
      </c>
      <c r="J74" s="456">
        <v>9798987</v>
      </c>
      <c r="K74" s="546" t="s">
        <v>180</v>
      </c>
      <c r="L74" s="430">
        <v>100</v>
      </c>
      <c r="M74" s="732">
        <v>11</v>
      </c>
      <c r="N74" s="457" t="s">
        <v>32</v>
      </c>
      <c r="O74" s="458" t="s">
        <v>32</v>
      </c>
      <c r="P74" s="458" t="s">
        <v>32</v>
      </c>
      <c r="Q74" s="458" t="s">
        <v>32</v>
      </c>
      <c r="R74" s="458" t="s">
        <v>32</v>
      </c>
      <c r="S74" s="458" t="s">
        <v>32</v>
      </c>
      <c r="T74" s="458" t="s">
        <v>32</v>
      </c>
      <c r="U74" s="458" t="s">
        <v>32</v>
      </c>
      <c r="V74" s="458" t="s">
        <v>32</v>
      </c>
      <c r="W74" s="459" t="s">
        <v>32</v>
      </c>
      <c r="X74" s="4"/>
      <c r="Y74" s="3"/>
      <c r="Z74" s="228">
        <v>100</v>
      </c>
      <c r="AB74" s="473" t="s">
        <v>219</v>
      </c>
      <c r="AC74" s="470"/>
      <c r="AD74" s="470"/>
      <c r="AE74" s="470"/>
      <c r="AF74" s="470"/>
      <c r="AG74" s="470"/>
      <c r="AH74" s="470"/>
      <c r="AI74" s="470"/>
      <c r="AJ74" s="470"/>
      <c r="AK74" s="470"/>
      <c r="AL74" s="470"/>
      <c r="AM74" s="470"/>
      <c r="AN74" s="470"/>
      <c r="AO74" s="470"/>
      <c r="AP74" s="470"/>
      <c r="AQ74" s="470"/>
      <c r="AR74" s="470"/>
      <c r="AS74" s="470"/>
      <c r="AT74" s="470"/>
      <c r="AU74" s="470"/>
    </row>
    <row r="75" spans="1:47" ht="16.2" thickBot="1">
      <c r="A75" s="3"/>
      <c r="B75" s="113"/>
      <c r="C75" s="113"/>
      <c r="D75" s="113"/>
      <c r="F75" s="466"/>
      <c r="G75" s="547"/>
      <c r="H75" s="460" t="s">
        <v>160</v>
      </c>
      <c r="I75" s="461">
        <v>43973</v>
      </c>
      <c r="J75" s="462">
        <v>9798987</v>
      </c>
      <c r="K75" s="548" t="s">
        <v>190</v>
      </c>
      <c r="L75" s="435">
        <v>89</v>
      </c>
      <c r="M75" s="733"/>
      <c r="N75" s="463" t="s">
        <v>32</v>
      </c>
      <c r="O75" s="464" t="s">
        <v>32</v>
      </c>
      <c r="P75" s="464" t="s">
        <v>32</v>
      </c>
      <c r="Q75" s="464" t="s">
        <v>32</v>
      </c>
      <c r="R75" s="464" t="s">
        <v>32</v>
      </c>
      <c r="S75" s="464" t="s">
        <v>32</v>
      </c>
      <c r="T75" s="464" t="s">
        <v>38</v>
      </c>
      <c r="U75" s="464" t="s">
        <v>32</v>
      </c>
      <c r="V75" s="464" t="s">
        <v>32</v>
      </c>
      <c r="W75" s="465" t="s">
        <v>32</v>
      </c>
      <c r="X75" s="4"/>
      <c r="Y75" s="3"/>
      <c r="AA75" s="228">
        <v>89</v>
      </c>
      <c r="AB75" s="473"/>
      <c r="AC75" s="470"/>
      <c r="AD75" s="470"/>
      <c r="AE75" s="470"/>
      <c r="AF75" s="470"/>
      <c r="AG75" s="470"/>
      <c r="AH75" s="470"/>
      <c r="AI75" s="470"/>
      <c r="AJ75" s="470"/>
      <c r="AK75" s="470"/>
      <c r="AL75" s="470"/>
      <c r="AM75" s="470"/>
      <c r="AN75" s="470"/>
      <c r="AO75" s="470"/>
      <c r="AP75" s="470"/>
      <c r="AQ75" s="470"/>
      <c r="AR75" s="470"/>
      <c r="AS75" s="470"/>
      <c r="AT75" s="470"/>
      <c r="AU75" s="470"/>
    </row>
    <row r="76" spans="1:47" ht="15.6">
      <c r="A76" s="3"/>
      <c r="B76" s="113"/>
      <c r="C76" s="113"/>
      <c r="D76" s="113"/>
      <c r="F76" s="453" t="s">
        <v>214</v>
      </c>
      <c r="G76" s="521" t="s">
        <v>185</v>
      </c>
      <c r="H76" s="454" t="s">
        <v>161</v>
      </c>
      <c r="I76" s="455">
        <v>43971</v>
      </c>
      <c r="J76" s="456">
        <v>9779704</v>
      </c>
      <c r="K76" s="546" t="s">
        <v>176</v>
      </c>
      <c r="L76" s="430">
        <v>33.5</v>
      </c>
      <c r="M76" s="732">
        <v>66.5</v>
      </c>
      <c r="N76" s="457" t="s">
        <v>25</v>
      </c>
      <c r="O76" s="458" t="s">
        <v>39</v>
      </c>
      <c r="P76" s="458" t="s">
        <v>39</v>
      </c>
      <c r="Q76" s="458" t="s">
        <v>32</v>
      </c>
      <c r="R76" s="458" t="s">
        <v>32</v>
      </c>
      <c r="S76" s="458" t="s">
        <v>39</v>
      </c>
      <c r="T76" s="458" t="s">
        <v>39</v>
      </c>
      <c r="U76" s="458" t="s">
        <v>39</v>
      </c>
      <c r="V76" s="458" t="s">
        <v>25</v>
      </c>
      <c r="W76" s="459" t="s">
        <v>39</v>
      </c>
      <c r="X76" s="4"/>
      <c r="Y76" s="3"/>
      <c r="Z76" s="228">
        <v>33.5</v>
      </c>
      <c r="AB76" s="473" t="s">
        <v>219</v>
      </c>
      <c r="AC76" s="470"/>
      <c r="AD76" s="470"/>
      <c r="AE76" s="470"/>
      <c r="AF76" s="470"/>
      <c r="AG76" s="470"/>
      <c r="AH76" s="470"/>
      <c r="AI76" s="470"/>
      <c r="AJ76" s="470"/>
      <c r="AK76" s="470"/>
      <c r="AL76" s="470"/>
      <c r="AM76" s="470"/>
      <c r="AN76" s="470"/>
      <c r="AO76" s="470"/>
      <c r="AP76" s="470"/>
      <c r="AQ76" s="470"/>
      <c r="AR76" s="470"/>
      <c r="AS76" s="470"/>
      <c r="AT76" s="470"/>
      <c r="AU76" s="470"/>
    </row>
    <row r="77" spans="1:47" ht="16.2" thickBot="1">
      <c r="A77" s="3"/>
      <c r="B77" s="113"/>
      <c r="C77" s="113"/>
      <c r="D77" s="113"/>
      <c r="F77" s="466"/>
      <c r="G77" s="547"/>
      <c r="H77" s="460" t="s">
        <v>161</v>
      </c>
      <c r="I77" s="461">
        <v>43971</v>
      </c>
      <c r="J77" s="462">
        <v>9779704</v>
      </c>
      <c r="K77" s="548" t="s">
        <v>191</v>
      </c>
      <c r="L77" s="435">
        <v>100</v>
      </c>
      <c r="M77" s="733"/>
      <c r="N77" s="463" t="s">
        <v>32</v>
      </c>
      <c r="O77" s="464" t="s">
        <v>32</v>
      </c>
      <c r="P77" s="464" t="s">
        <v>32</v>
      </c>
      <c r="Q77" s="464" t="s">
        <v>32</v>
      </c>
      <c r="R77" s="464" t="s">
        <v>32</v>
      </c>
      <c r="S77" s="464" t="s">
        <v>32</v>
      </c>
      <c r="T77" s="464" t="s">
        <v>32</v>
      </c>
      <c r="U77" s="464" t="s">
        <v>32</v>
      </c>
      <c r="V77" s="464" t="s">
        <v>32</v>
      </c>
      <c r="W77" s="465" t="s">
        <v>32</v>
      </c>
      <c r="X77" s="4"/>
      <c r="Y77" s="3"/>
      <c r="AA77" s="228">
        <v>100</v>
      </c>
      <c r="AB77" s="473"/>
      <c r="AC77" s="470"/>
      <c r="AD77" s="470"/>
      <c r="AE77" s="470"/>
      <c r="AF77" s="470"/>
      <c r="AG77" s="470"/>
      <c r="AH77" s="470"/>
      <c r="AI77" s="470"/>
      <c r="AJ77" s="470"/>
      <c r="AK77" s="470"/>
      <c r="AL77" s="470"/>
      <c r="AM77" s="470"/>
      <c r="AN77" s="470"/>
      <c r="AO77" s="470"/>
      <c r="AP77" s="470"/>
      <c r="AQ77" s="470"/>
      <c r="AR77" s="470"/>
      <c r="AS77" s="470"/>
      <c r="AT77" s="470"/>
      <c r="AU77" s="470"/>
    </row>
    <row r="78" spans="1:47" ht="15.6">
      <c r="A78" s="3"/>
      <c r="B78" s="113"/>
      <c r="C78" s="113"/>
      <c r="D78" s="113"/>
      <c r="F78" s="453" t="s">
        <v>214</v>
      </c>
      <c r="G78" s="521" t="s">
        <v>185</v>
      </c>
      <c r="H78" s="454" t="s">
        <v>162</v>
      </c>
      <c r="I78" s="455">
        <v>43977</v>
      </c>
      <c r="J78" s="456">
        <v>9850048</v>
      </c>
      <c r="K78" s="546" t="s">
        <v>181</v>
      </c>
      <c r="L78" s="430">
        <v>100</v>
      </c>
      <c r="M78" s="732">
        <v>12</v>
      </c>
      <c r="N78" s="457" t="s">
        <v>32</v>
      </c>
      <c r="O78" s="458" t="s">
        <v>32</v>
      </c>
      <c r="P78" s="458" t="s">
        <v>32</v>
      </c>
      <c r="Q78" s="458" t="s">
        <v>32</v>
      </c>
      <c r="R78" s="458" t="s">
        <v>32</v>
      </c>
      <c r="S78" s="458" t="s">
        <v>32</v>
      </c>
      <c r="T78" s="458" t="s">
        <v>32</v>
      </c>
      <c r="U78" s="458" t="s">
        <v>32</v>
      </c>
      <c r="V78" s="458" t="s">
        <v>32</v>
      </c>
      <c r="W78" s="459" t="s">
        <v>32</v>
      </c>
      <c r="X78" s="4"/>
      <c r="Y78" s="3"/>
      <c r="Z78" s="228">
        <v>100</v>
      </c>
      <c r="AB78" s="473" t="s">
        <v>219</v>
      </c>
      <c r="AC78" s="470"/>
      <c r="AD78" s="470"/>
      <c r="AE78" s="470"/>
      <c r="AF78" s="470"/>
      <c r="AG78" s="470"/>
      <c r="AH78" s="470"/>
      <c r="AI78" s="470"/>
      <c r="AJ78" s="470"/>
      <c r="AK78" s="470"/>
      <c r="AL78" s="470"/>
      <c r="AM78" s="470"/>
      <c r="AN78" s="470"/>
      <c r="AO78" s="470"/>
      <c r="AP78" s="470"/>
      <c r="AQ78" s="470"/>
      <c r="AR78" s="470"/>
      <c r="AS78" s="470"/>
      <c r="AT78" s="470"/>
      <c r="AU78" s="470"/>
    </row>
    <row r="79" spans="1:47" ht="16.2" thickBot="1">
      <c r="A79" s="3"/>
      <c r="B79" s="113"/>
      <c r="C79" s="113"/>
      <c r="D79" s="113"/>
      <c r="F79" s="466"/>
      <c r="G79" s="547"/>
      <c r="H79" s="460" t="s">
        <v>162</v>
      </c>
      <c r="I79" s="461">
        <v>43977</v>
      </c>
      <c r="J79" s="462">
        <v>9850048</v>
      </c>
      <c r="K79" s="548" t="s">
        <v>190</v>
      </c>
      <c r="L79" s="435">
        <v>88</v>
      </c>
      <c r="M79" s="733"/>
      <c r="N79" s="463" t="s">
        <v>32</v>
      </c>
      <c r="O79" s="464" t="s">
        <v>32</v>
      </c>
      <c r="P79" s="464" t="s">
        <v>25</v>
      </c>
      <c r="Q79" s="464" t="s">
        <v>32</v>
      </c>
      <c r="R79" s="464" t="s">
        <v>32</v>
      </c>
      <c r="S79" s="464" t="s">
        <v>32</v>
      </c>
      <c r="T79" s="464" t="s">
        <v>25</v>
      </c>
      <c r="U79" s="464" t="s">
        <v>32</v>
      </c>
      <c r="V79" s="464" t="s">
        <v>32</v>
      </c>
      <c r="W79" s="465" t="s">
        <v>38</v>
      </c>
      <c r="X79" s="4"/>
      <c r="Y79" s="3"/>
      <c r="AA79" s="228">
        <v>88</v>
      </c>
      <c r="AB79" s="473"/>
      <c r="AC79" s="470"/>
      <c r="AD79" s="470"/>
      <c r="AE79" s="470"/>
      <c r="AF79" s="470"/>
      <c r="AG79" s="470"/>
      <c r="AH79" s="470"/>
      <c r="AI79" s="470"/>
      <c r="AJ79" s="470"/>
      <c r="AK79" s="470"/>
      <c r="AL79" s="470"/>
      <c r="AM79" s="470"/>
      <c r="AN79" s="470"/>
      <c r="AO79" s="470"/>
      <c r="AP79" s="470"/>
      <c r="AQ79" s="470"/>
      <c r="AR79" s="470"/>
      <c r="AS79" s="470"/>
      <c r="AT79" s="470"/>
      <c r="AU79" s="470"/>
    </row>
    <row r="80" spans="1:47" ht="15.6">
      <c r="A80" s="3"/>
      <c r="B80" s="113"/>
      <c r="C80" s="113"/>
      <c r="D80" s="113"/>
      <c r="F80" s="453" t="s">
        <v>214</v>
      </c>
      <c r="G80" s="521" t="s">
        <v>186</v>
      </c>
      <c r="H80" s="454" t="s">
        <v>163</v>
      </c>
      <c r="I80" s="455">
        <v>43974</v>
      </c>
      <c r="J80" s="456">
        <v>9817146</v>
      </c>
      <c r="K80" s="546" t="s">
        <v>182</v>
      </c>
      <c r="L80" s="430">
        <v>90.5</v>
      </c>
      <c r="M80" s="732">
        <v>1</v>
      </c>
      <c r="N80" s="457" t="s">
        <v>32</v>
      </c>
      <c r="O80" s="458" t="s">
        <v>25</v>
      </c>
      <c r="P80" s="458" t="s">
        <v>25</v>
      </c>
      <c r="Q80" s="458" t="s">
        <v>32</v>
      </c>
      <c r="R80" s="458" t="s">
        <v>32</v>
      </c>
      <c r="S80" s="458" t="s">
        <v>32</v>
      </c>
      <c r="T80" s="458" t="s">
        <v>32</v>
      </c>
      <c r="U80" s="458" t="s">
        <v>32</v>
      </c>
      <c r="V80" s="458" t="s">
        <v>32</v>
      </c>
      <c r="W80" s="459" t="s">
        <v>32</v>
      </c>
      <c r="X80" s="4"/>
      <c r="Y80" s="3"/>
      <c r="Z80" s="228">
        <v>90.5</v>
      </c>
      <c r="AB80" s="473" t="s">
        <v>219</v>
      </c>
      <c r="AC80" s="470"/>
      <c r="AD80" s="470"/>
      <c r="AE80" s="470"/>
      <c r="AF80" s="470"/>
      <c r="AG80" s="470"/>
      <c r="AH80" s="470"/>
      <c r="AI80" s="470"/>
      <c r="AJ80" s="470"/>
      <c r="AK80" s="470"/>
      <c r="AL80" s="470"/>
      <c r="AM80" s="470"/>
      <c r="AN80" s="470"/>
      <c r="AO80" s="470"/>
      <c r="AP80" s="470"/>
      <c r="AQ80" s="470"/>
      <c r="AR80" s="470"/>
      <c r="AS80" s="470"/>
      <c r="AT80" s="470"/>
      <c r="AU80" s="470"/>
    </row>
    <row r="81" spans="1:47" ht="16.2" thickBot="1">
      <c r="A81" s="3"/>
      <c r="B81" s="113"/>
      <c r="C81" s="113"/>
      <c r="D81" s="113"/>
      <c r="F81" s="466"/>
      <c r="G81" s="547"/>
      <c r="H81" s="460" t="s">
        <v>163</v>
      </c>
      <c r="I81" s="461">
        <v>43974</v>
      </c>
      <c r="J81" s="462">
        <v>9817146</v>
      </c>
      <c r="K81" s="548" t="s">
        <v>191</v>
      </c>
      <c r="L81" s="435">
        <v>91.5</v>
      </c>
      <c r="M81" s="733"/>
      <c r="N81" s="463" t="s">
        <v>32</v>
      </c>
      <c r="O81" s="464" t="s">
        <v>32</v>
      </c>
      <c r="P81" s="464" t="s">
        <v>25</v>
      </c>
      <c r="Q81" s="464" t="s">
        <v>32</v>
      </c>
      <c r="R81" s="464" t="s">
        <v>32</v>
      </c>
      <c r="S81" s="464" t="s">
        <v>38</v>
      </c>
      <c r="T81" s="464" t="s">
        <v>32</v>
      </c>
      <c r="U81" s="464" t="s">
        <v>32</v>
      </c>
      <c r="V81" s="464" t="s">
        <v>32</v>
      </c>
      <c r="W81" s="465" t="s">
        <v>32</v>
      </c>
      <c r="X81" s="4"/>
      <c r="Y81" s="3"/>
      <c r="AA81" s="228">
        <v>91.5</v>
      </c>
      <c r="AB81" s="473"/>
      <c r="AC81" s="470"/>
      <c r="AD81" s="470"/>
      <c r="AE81" s="470"/>
      <c r="AF81" s="470"/>
      <c r="AG81" s="470"/>
      <c r="AH81" s="470"/>
      <c r="AI81" s="470"/>
      <c r="AJ81" s="470"/>
      <c r="AK81" s="470"/>
      <c r="AL81" s="470"/>
      <c r="AM81" s="470"/>
      <c r="AN81" s="470"/>
      <c r="AO81" s="470"/>
      <c r="AP81" s="470"/>
      <c r="AQ81" s="470"/>
      <c r="AR81" s="470"/>
      <c r="AS81" s="470"/>
      <c r="AT81" s="470"/>
      <c r="AU81" s="470"/>
    </row>
    <row r="82" spans="1:47" ht="15.6">
      <c r="A82" s="3"/>
      <c r="B82" s="113"/>
      <c r="C82" s="113"/>
      <c r="D82" s="113"/>
      <c r="F82" s="453" t="s">
        <v>214</v>
      </c>
      <c r="G82" s="521" t="s">
        <v>186</v>
      </c>
      <c r="H82" s="454" t="s">
        <v>164</v>
      </c>
      <c r="I82" s="455">
        <v>43976</v>
      </c>
      <c r="J82" s="456">
        <v>9838767</v>
      </c>
      <c r="K82" s="546" t="s">
        <v>183</v>
      </c>
      <c r="L82" s="430">
        <v>94</v>
      </c>
      <c r="M82" s="732">
        <v>2.5</v>
      </c>
      <c r="N82" s="457" t="s">
        <v>32</v>
      </c>
      <c r="O82" s="458" t="s">
        <v>32</v>
      </c>
      <c r="P82" s="458" t="s">
        <v>25</v>
      </c>
      <c r="Q82" s="458" t="s">
        <v>32</v>
      </c>
      <c r="R82" s="458" t="s">
        <v>32</v>
      </c>
      <c r="S82" s="458" t="s">
        <v>25</v>
      </c>
      <c r="T82" s="458" t="s">
        <v>32</v>
      </c>
      <c r="U82" s="458" t="s">
        <v>32</v>
      </c>
      <c r="V82" s="458" t="s">
        <v>32</v>
      </c>
      <c r="W82" s="459" t="s">
        <v>32</v>
      </c>
      <c r="X82" s="4"/>
      <c r="Y82" s="3"/>
      <c r="Z82" s="228">
        <v>94</v>
      </c>
      <c r="AB82" s="473" t="s">
        <v>219</v>
      </c>
      <c r="AC82" s="470"/>
      <c r="AD82" s="470"/>
      <c r="AE82" s="470"/>
      <c r="AF82" s="470"/>
      <c r="AG82" s="470"/>
      <c r="AH82" s="470"/>
      <c r="AI82" s="470"/>
      <c r="AJ82" s="470"/>
      <c r="AK82" s="470"/>
      <c r="AL82" s="470"/>
      <c r="AM82" s="470"/>
      <c r="AN82" s="470"/>
      <c r="AO82" s="470"/>
      <c r="AP82" s="470"/>
      <c r="AQ82" s="470"/>
      <c r="AR82" s="470"/>
      <c r="AS82" s="470"/>
      <c r="AT82" s="470"/>
      <c r="AU82" s="470"/>
    </row>
    <row r="83" spans="1:47" ht="16.2" thickBot="1">
      <c r="A83" s="3"/>
      <c r="B83" s="113"/>
      <c r="C83" s="113"/>
      <c r="D83" s="113"/>
      <c r="F83" s="466"/>
      <c r="G83" s="547"/>
      <c r="H83" s="460" t="s">
        <v>164</v>
      </c>
      <c r="I83" s="461">
        <v>43976</v>
      </c>
      <c r="J83" s="462">
        <v>9838767</v>
      </c>
      <c r="K83" s="548" t="s">
        <v>190</v>
      </c>
      <c r="L83" s="435">
        <v>96.5</v>
      </c>
      <c r="M83" s="733"/>
      <c r="N83" s="463" t="s">
        <v>32</v>
      </c>
      <c r="O83" s="464" t="s">
        <v>32</v>
      </c>
      <c r="P83" s="464" t="s">
        <v>25</v>
      </c>
      <c r="Q83" s="464" t="s">
        <v>32</v>
      </c>
      <c r="R83" s="464" t="s">
        <v>32</v>
      </c>
      <c r="S83" s="464" t="s">
        <v>32</v>
      </c>
      <c r="T83" s="464" t="s">
        <v>32</v>
      </c>
      <c r="U83" s="464" t="s">
        <v>32</v>
      </c>
      <c r="V83" s="464" t="s">
        <v>32</v>
      </c>
      <c r="W83" s="465" t="s">
        <v>32</v>
      </c>
      <c r="X83" s="4"/>
      <c r="Y83" s="3"/>
      <c r="AA83" s="228">
        <v>96.5</v>
      </c>
      <c r="AB83" s="473"/>
      <c r="AC83" s="470"/>
      <c r="AD83" s="470"/>
      <c r="AE83" s="470"/>
      <c r="AF83" s="470"/>
      <c r="AG83" s="470"/>
      <c r="AH83" s="470"/>
      <c r="AI83" s="470"/>
      <c r="AJ83" s="470"/>
      <c r="AK83" s="470"/>
      <c r="AL83" s="470"/>
      <c r="AM83" s="470"/>
      <c r="AN83" s="470"/>
      <c r="AO83" s="470"/>
      <c r="AP83" s="470"/>
      <c r="AQ83" s="470"/>
      <c r="AR83" s="470"/>
      <c r="AS83" s="470"/>
      <c r="AT83" s="470"/>
      <c r="AU83" s="470"/>
    </row>
    <row r="84" spans="1:47" ht="15.6">
      <c r="A84" s="3"/>
      <c r="B84" s="113"/>
      <c r="C84" s="113"/>
      <c r="D84" s="113"/>
      <c r="F84" s="453" t="s">
        <v>214</v>
      </c>
      <c r="G84" s="521" t="s">
        <v>185</v>
      </c>
      <c r="H84" s="454" t="s">
        <v>165</v>
      </c>
      <c r="I84" s="455">
        <v>43977</v>
      </c>
      <c r="J84" s="456">
        <v>9848266</v>
      </c>
      <c r="K84" s="546" t="s">
        <v>184</v>
      </c>
      <c r="L84" s="430">
        <v>85.5</v>
      </c>
      <c r="M84" s="732">
        <v>1.5</v>
      </c>
      <c r="N84" s="457" t="s">
        <v>32</v>
      </c>
      <c r="O84" s="458" t="s">
        <v>25</v>
      </c>
      <c r="P84" s="458" t="s">
        <v>25</v>
      </c>
      <c r="Q84" s="458" t="s">
        <v>32</v>
      </c>
      <c r="R84" s="458" t="s">
        <v>32</v>
      </c>
      <c r="S84" s="458" t="s">
        <v>39</v>
      </c>
      <c r="T84" s="458" t="s">
        <v>32</v>
      </c>
      <c r="U84" s="458" t="s">
        <v>32</v>
      </c>
      <c r="V84" s="458" t="s">
        <v>32</v>
      </c>
      <c r="W84" s="459" t="s">
        <v>32</v>
      </c>
      <c r="X84" s="4"/>
      <c r="Y84" s="3"/>
      <c r="Z84" s="228">
        <v>85.5</v>
      </c>
      <c r="AB84" s="473" t="s">
        <v>219</v>
      </c>
      <c r="AC84" s="470"/>
      <c r="AD84" s="470"/>
      <c r="AE84" s="470"/>
      <c r="AF84" s="470"/>
      <c r="AG84" s="470"/>
      <c r="AH84" s="470"/>
      <c r="AI84" s="470"/>
      <c r="AJ84" s="470"/>
      <c r="AK84" s="470"/>
      <c r="AL84" s="470"/>
      <c r="AM84" s="470"/>
      <c r="AN84" s="470"/>
      <c r="AO84" s="470"/>
      <c r="AP84" s="470"/>
      <c r="AQ84" s="470"/>
      <c r="AR84" s="470"/>
      <c r="AS84" s="470"/>
      <c r="AT84" s="470"/>
      <c r="AU84" s="470"/>
    </row>
    <row r="85" spans="1:47" ht="16.2" thickBot="1">
      <c r="A85" s="3"/>
      <c r="B85" s="113"/>
      <c r="C85" s="113"/>
      <c r="D85" s="113"/>
      <c r="F85" s="466"/>
      <c r="G85" s="547"/>
      <c r="H85" s="460" t="s">
        <v>165</v>
      </c>
      <c r="I85" s="461">
        <v>43977</v>
      </c>
      <c r="J85" s="462">
        <v>9848266</v>
      </c>
      <c r="K85" s="548" t="s">
        <v>191</v>
      </c>
      <c r="L85" s="435">
        <v>84</v>
      </c>
      <c r="M85" s="733"/>
      <c r="N85" s="463" t="s">
        <v>32</v>
      </c>
      <c r="O85" s="464" t="s">
        <v>32</v>
      </c>
      <c r="P85" s="464" t="s">
        <v>25</v>
      </c>
      <c r="Q85" s="464" t="s">
        <v>32</v>
      </c>
      <c r="R85" s="464" t="s">
        <v>25</v>
      </c>
      <c r="S85" s="464" t="s">
        <v>25</v>
      </c>
      <c r="T85" s="464" t="s">
        <v>32</v>
      </c>
      <c r="U85" s="464" t="s">
        <v>32</v>
      </c>
      <c r="V85" s="464" t="s">
        <v>32</v>
      </c>
      <c r="W85" s="465" t="s">
        <v>32</v>
      </c>
      <c r="X85" s="4"/>
      <c r="Y85" s="3"/>
      <c r="AA85" s="228">
        <v>84</v>
      </c>
      <c r="AB85" s="473"/>
      <c r="AC85" s="470"/>
      <c r="AD85" s="470"/>
      <c r="AE85" s="470"/>
      <c r="AF85" s="470"/>
      <c r="AG85" s="470"/>
      <c r="AH85" s="470"/>
      <c r="AI85" s="470"/>
      <c r="AJ85" s="470"/>
      <c r="AK85" s="470"/>
      <c r="AL85" s="470"/>
      <c r="AM85" s="470"/>
      <c r="AN85" s="470"/>
      <c r="AO85" s="470"/>
      <c r="AP85" s="470"/>
      <c r="AQ85" s="470"/>
      <c r="AR85" s="470"/>
      <c r="AS85" s="470"/>
      <c r="AT85" s="470"/>
      <c r="AU85" s="470"/>
    </row>
    <row r="86" spans="1:47" ht="15.6">
      <c r="A86" s="3"/>
      <c r="B86" s="113"/>
      <c r="C86" s="113"/>
      <c r="D86" s="113"/>
      <c r="F86" s="453" t="s">
        <v>214</v>
      </c>
      <c r="G86" s="521" t="s">
        <v>187</v>
      </c>
      <c r="H86" s="454" t="s">
        <v>166</v>
      </c>
      <c r="I86" s="455">
        <v>43976</v>
      </c>
      <c r="J86" s="456">
        <v>9839112</v>
      </c>
      <c r="K86" s="546" t="s">
        <v>176</v>
      </c>
      <c r="L86" s="430">
        <v>62.5</v>
      </c>
      <c r="M86" s="732">
        <v>25.5</v>
      </c>
      <c r="N86" s="457" t="s">
        <v>32</v>
      </c>
      <c r="O86" s="458" t="s">
        <v>32</v>
      </c>
      <c r="P86" s="458" t="s">
        <v>25</v>
      </c>
      <c r="Q86" s="458" t="s">
        <v>25</v>
      </c>
      <c r="R86" s="458" t="s">
        <v>25</v>
      </c>
      <c r="S86" s="458" t="s">
        <v>25</v>
      </c>
      <c r="T86" s="458" t="s">
        <v>32</v>
      </c>
      <c r="U86" s="458" t="s">
        <v>25</v>
      </c>
      <c r="V86" s="458" t="s">
        <v>25</v>
      </c>
      <c r="W86" s="459" t="s">
        <v>39</v>
      </c>
      <c r="X86" s="4"/>
      <c r="Y86" s="3"/>
      <c r="Z86" s="228">
        <v>62.5</v>
      </c>
      <c r="AB86" s="473" t="s">
        <v>219</v>
      </c>
      <c r="AC86" s="470"/>
      <c r="AD86" s="470"/>
      <c r="AE86" s="470"/>
      <c r="AF86" s="470"/>
      <c r="AG86" s="470"/>
      <c r="AH86" s="470"/>
      <c r="AI86" s="470"/>
      <c r="AJ86" s="470"/>
      <c r="AK86" s="470"/>
      <c r="AL86" s="470"/>
      <c r="AM86" s="470"/>
      <c r="AN86" s="470"/>
      <c r="AO86" s="470"/>
      <c r="AP86" s="470"/>
      <c r="AQ86" s="470"/>
      <c r="AR86" s="470"/>
      <c r="AS86" s="470"/>
      <c r="AT86" s="470"/>
      <c r="AU86" s="470"/>
    </row>
    <row r="87" spans="1:47" ht="16.2" thickBot="1">
      <c r="A87" s="3"/>
      <c r="B87" s="113"/>
      <c r="C87" s="113"/>
      <c r="D87" s="113"/>
      <c r="F87" s="466"/>
      <c r="G87" s="547"/>
      <c r="H87" s="460" t="s">
        <v>166</v>
      </c>
      <c r="I87" s="461">
        <v>43976</v>
      </c>
      <c r="J87" s="462">
        <v>9839112</v>
      </c>
      <c r="K87" s="548" t="s">
        <v>190</v>
      </c>
      <c r="L87" s="435">
        <v>88</v>
      </c>
      <c r="M87" s="733"/>
      <c r="N87" s="463" t="s">
        <v>32</v>
      </c>
      <c r="O87" s="464" t="s">
        <v>32</v>
      </c>
      <c r="P87" s="464" t="s">
        <v>25</v>
      </c>
      <c r="Q87" s="464" t="s">
        <v>32</v>
      </c>
      <c r="R87" s="464" t="s">
        <v>32</v>
      </c>
      <c r="S87" s="464" t="s">
        <v>32</v>
      </c>
      <c r="T87" s="464" t="s">
        <v>25</v>
      </c>
      <c r="U87" s="464" t="s">
        <v>32</v>
      </c>
      <c r="V87" s="464" t="s">
        <v>32</v>
      </c>
      <c r="W87" s="465" t="s">
        <v>38</v>
      </c>
      <c r="X87" s="4"/>
      <c r="Y87" s="3"/>
      <c r="AA87" s="228">
        <v>88</v>
      </c>
      <c r="AB87" s="473"/>
      <c r="AC87" s="470"/>
      <c r="AD87" s="470"/>
      <c r="AE87" s="470"/>
      <c r="AF87" s="470"/>
      <c r="AG87" s="470"/>
      <c r="AH87" s="470"/>
      <c r="AI87" s="470"/>
      <c r="AJ87" s="470"/>
      <c r="AK87" s="470"/>
      <c r="AL87" s="470"/>
      <c r="AM87" s="470"/>
      <c r="AN87" s="470"/>
      <c r="AO87" s="470"/>
      <c r="AP87" s="470"/>
      <c r="AQ87" s="470"/>
      <c r="AR87" s="470"/>
      <c r="AS87" s="470"/>
      <c r="AT87" s="470"/>
      <c r="AU87" s="470"/>
    </row>
    <row r="88" spans="1:47" ht="15.6">
      <c r="A88" s="3"/>
      <c r="B88" s="113"/>
      <c r="C88" s="113"/>
      <c r="D88" s="113"/>
      <c r="F88" s="453" t="s">
        <v>214</v>
      </c>
      <c r="G88" s="521" t="s">
        <v>185</v>
      </c>
      <c r="H88" s="454" t="s">
        <v>167</v>
      </c>
      <c r="I88" s="455">
        <v>43977</v>
      </c>
      <c r="J88" s="456">
        <v>9849895</v>
      </c>
      <c r="K88" s="546" t="s">
        <v>177</v>
      </c>
      <c r="L88" s="430">
        <v>85.5</v>
      </c>
      <c r="M88" s="732">
        <v>10.5</v>
      </c>
      <c r="N88" s="457" t="s">
        <v>32</v>
      </c>
      <c r="O88" s="458" t="s">
        <v>25</v>
      </c>
      <c r="P88" s="458" t="s">
        <v>25</v>
      </c>
      <c r="Q88" s="458" t="s">
        <v>32</v>
      </c>
      <c r="R88" s="458" t="s">
        <v>32</v>
      </c>
      <c r="S88" s="458" t="s">
        <v>39</v>
      </c>
      <c r="T88" s="458" t="s">
        <v>32</v>
      </c>
      <c r="U88" s="458" t="s">
        <v>32</v>
      </c>
      <c r="V88" s="458" t="s">
        <v>32</v>
      </c>
      <c r="W88" s="459" t="s">
        <v>32</v>
      </c>
      <c r="X88" s="4"/>
      <c r="Y88" s="3"/>
      <c r="Z88" s="228">
        <v>85.5</v>
      </c>
      <c r="AB88" s="473" t="s">
        <v>219</v>
      </c>
      <c r="AC88" s="470"/>
      <c r="AD88" s="470"/>
      <c r="AE88" s="470"/>
      <c r="AF88" s="470"/>
      <c r="AG88" s="470"/>
      <c r="AH88" s="470"/>
      <c r="AI88" s="470"/>
      <c r="AJ88" s="470"/>
      <c r="AK88" s="470"/>
      <c r="AL88" s="470"/>
      <c r="AM88" s="470"/>
      <c r="AN88" s="470"/>
      <c r="AO88" s="470"/>
      <c r="AP88" s="470"/>
      <c r="AQ88" s="470"/>
      <c r="AR88" s="470"/>
      <c r="AS88" s="470"/>
      <c r="AT88" s="470"/>
      <c r="AU88" s="470"/>
    </row>
    <row r="89" spans="1:47" ht="16.2" thickBot="1">
      <c r="A89" s="3"/>
      <c r="B89" s="113"/>
      <c r="C89" s="113"/>
      <c r="D89" s="113"/>
      <c r="F89" s="466"/>
      <c r="G89" s="547"/>
      <c r="H89" s="460" t="s">
        <v>167</v>
      </c>
      <c r="I89" s="461">
        <v>43977</v>
      </c>
      <c r="J89" s="462">
        <v>9849895</v>
      </c>
      <c r="K89" s="548" t="s">
        <v>191</v>
      </c>
      <c r="L89" s="435">
        <v>75</v>
      </c>
      <c r="M89" s="733"/>
      <c r="N89" s="463" t="s">
        <v>32</v>
      </c>
      <c r="O89" s="464" t="s">
        <v>32</v>
      </c>
      <c r="P89" s="464" t="s">
        <v>38</v>
      </c>
      <c r="Q89" s="464" t="s">
        <v>32</v>
      </c>
      <c r="R89" s="464" t="s">
        <v>25</v>
      </c>
      <c r="S89" s="464" t="s">
        <v>32</v>
      </c>
      <c r="T89" s="464" t="s">
        <v>25</v>
      </c>
      <c r="U89" s="464" t="s">
        <v>32</v>
      </c>
      <c r="V89" s="464" t="s">
        <v>32</v>
      </c>
      <c r="W89" s="465" t="s">
        <v>32</v>
      </c>
      <c r="X89" s="4"/>
      <c r="Y89" s="3"/>
      <c r="AA89" s="228">
        <v>75</v>
      </c>
      <c r="AB89" s="473"/>
      <c r="AC89" s="470"/>
      <c r="AD89" s="470"/>
      <c r="AE89" s="470"/>
      <c r="AF89" s="470"/>
      <c r="AG89" s="470"/>
      <c r="AH89" s="470"/>
      <c r="AI89" s="470"/>
      <c r="AJ89" s="470"/>
      <c r="AK89" s="470"/>
      <c r="AL89" s="470"/>
      <c r="AM89" s="470"/>
      <c r="AN89" s="470"/>
      <c r="AO89" s="470"/>
      <c r="AP89" s="470"/>
      <c r="AQ89" s="470"/>
      <c r="AR89" s="470"/>
      <c r="AS89" s="470"/>
      <c r="AT89" s="470"/>
      <c r="AU89" s="470"/>
    </row>
    <row r="90" spans="1:47" ht="15.6">
      <c r="A90" s="3"/>
      <c r="B90" s="113"/>
      <c r="C90" s="113"/>
      <c r="D90" s="113"/>
      <c r="F90" s="453" t="s">
        <v>214</v>
      </c>
      <c r="G90" s="521" t="s">
        <v>186</v>
      </c>
      <c r="H90" s="454" t="s">
        <v>168</v>
      </c>
      <c r="I90" s="455">
        <v>43974</v>
      </c>
      <c r="J90" s="456">
        <v>9809950</v>
      </c>
      <c r="K90" s="546" t="s">
        <v>178</v>
      </c>
      <c r="L90" s="430">
        <v>96.5</v>
      </c>
      <c r="M90" s="732">
        <v>1.5</v>
      </c>
      <c r="N90" s="457" t="s">
        <v>32</v>
      </c>
      <c r="O90" s="458" t="s">
        <v>32</v>
      </c>
      <c r="P90" s="458" t="s">
        <v>25</v>
      </c>
      <c r="Q90" s="458" t="s">
        <v>32</v>
      </c>
      <c r="R90" s="458" t="s">
        <v>32</v>
      </c>
      <c r="S90" s="458" t="s">
        <v>32</v>
      </c>
      <c r="T90" s="458" t="s">
        <v>32</v>
      </c>
      <c r="U90" s="458" t="s">
        <v>32</v>
      </c>
      <c r="V90" s="458" t="s">
        <v>32</v>
      </c>
      <c r="W90" s="459" t="s">
        <v>32</v>
      </c>
      <c r="X90" s="4"/>
      <c r="Y90" s="3"/>
      <c r="Z90" s="228">
        <v>96.5</v>
      </c>
      <c r="AB90" s="473" t="s">
        <v>219</v>
      </c>
      <c r="AC90" s="470"/>
      <c r="AD90" s="470"/>
      <c r="AE90" s="470"/>
      <c r="AF90" s="470"/>
      <c r="AG90" s="470"/>
      <c r="AH90" s="470"/>
      <c r="AI90" s="470"/>
      <c r="AJ90" s="470"/>
      <c r="AK90" s="470"/>
      <c r="AL90" s="470"/>
      <c r="AM90" s="470"/>
      <c r="AN90" s="470"/>
      <c r="AO90" s="470"/>
      <c r="AP90" s="470"/>
      <c r="AQ90" s="470"/>
      <c r="AR90" s="470"/>
      <c r="AS90" s="470"/>
      <c r="AT90" s="470"/>
      <c r="AU90" s="470"/>
    </row>
    <row r="91" spans="1:47" ht="16.2" thickBot="1">
      <c r="A91" s="3"/>
      <c r="B91" s="113"/>
      <c r="C91" s="113"/>
      <c r="D91" s="113"/>
      <c r="F91" s="466"/>
      <c r="G91" s="547"/>
      <c r="H91" s="460" t="s">
        <v>168</v>
      </c>
      <c r="I91" s="461">
        <v>43974</v>
      </c>
      <c r="J91" s="462">
        <v>9809950</v>
      </c>
      <c r="K91" s="548" t="s">
        <v>190</v>
      </c>
      <c r="L91" s="435">
        <v>95</v>
      </c>
      <c r="M91" s="733"/>
      <c r="N91" s="463" t="s">
        <v>25</v>
      </c>
      <c r="O91" s="464" t="s">
        <v>32</v>
      </c>
      <c r="P91" s="464" t="s">
        <v>32</v>
      </c>
      <c r="Q91" s="464" t="s">
        <v>25</v>
      </c>
      <c r="R91" s="464" t="s">
        <v>32</v>
      </c>
      <c r="S91" s="464" t="s">
        <v>32</v>
      </c>
      <c r="T91" s="464" t="s">
        <v>32</v>
      </c>
      <c r="U91" s="464" t="s">
        <v>32</v>
      </c>
      <c r="V91" s="464" t="s">
        <v>32</v>
      </c>
      <c r="W91" s="465" t="s">
        <v>32</v>
      </c>
      <c r="X91" s="4"/>
      <c r="Y91" s="3"/>
      <c r="AA91" s="228">
        <v>95</v>
      </c>
      <c r="AB91" s="473"/>
      <c r="AC91" s="470"/>
      <c r="AD91" s="470"/>
      <c r="AE91" s="470"/>
      <c r="AF91" s="470"/>
      <c r="AG91" s="470"/>
      <c r="AH91" s="470"/>
      <c r="AI91" s="470"/>
      <c r="AJ91" s="470"/>
      <c r="AK91" s="470"/>
      <c r="AL91" s="470"/>
      <c r="AM91" s="470"/>
      <c r="AN91" s="470"/>
      <c r="AO91" s="470"/>
      <c r="AP91" s="470"/>
      <c r="AQ91" s="470"/>
      <c r="AR91" s="470"/>
      <c r="AS91" s="470"/>
      <c r="AT91" s="470"/>
      <c r="AU91" s="470"/>
    </row>
    <row r="92" spans="1:47" ht="15.6">
      <c r="A92" s="3"/>
      <c r="B92" s="113"/>
      <c r="C92" s="113"/>
      <c r="D92" s="113"/>
      <c r="F92" s="453" t="s">
        <v>214</v>
      </c>
      <c r="G92" s="521" t="s">
        <v>187</v>
      </c>
      <c r="H92" s="454" t="s">
        <v>169</v>
      </c>
      <c r="I92" s="455">
        <v>43976</v>
      </c>
      <c r="J92" s="456">
        <v>9831664</v>
      </c>
      <c r="K92" s="546" t="s">
        <v>179</v>
      </c>
      <c r="L92" s="430">
        <v>72</v>
      </c>
      <c r="M92" s="732">
        <v>28</v>
      </c>
      <c r="N92" s="457" t="s">
        <v>32</v>
      </c>
      <c r="O92" s="458" t="s">
        <v>32</v>
      </c>
      <c r="P92" s="458" t="s">
        <v>39</v>
      </c>
      <c r="Q92" s="458" t="s">
        <v>32</v>
      </c>
      <c r="R92" s="458" t="s">
        <v>25</v>
      </c>
      <c r="S92" s="458" t="s">
        <v>32</v>
      </c>
      <c r="T92" s="458" t="s">
        <v>39</v>
      </c>
      <c r="U92" s="458" t="s">
        <v>32</v>
      </c>
      <c r="V92" s="458" t="s">
        <v>32</v>
      </c>
      <c r="W92" s="459" t="s">
        <v>32</v>
      </c>
      <c r="X92" s="4"/>
      <c r="Y92" s="3"/>
      <c r="Z92" s="228">
        <v>72</v>
      </c>
      <c r="AB92" s="473" t="s">
        <v>219</v>
      </c>
      <c r="AC92" s="470"/>
      <c r="AD92" s="470"/>
      <c r="AE92" s="470"/>
      <c r="AF92" s="470"/>
      <c r="AG92" s="470"/>
      <c r="AH92" s="470"/>
      <c r="AI92" s="470"/>
      <c r="AJ92" s="470"/>
      <c r="AK92" s="470"/>
      <c r="AL92" s="470"/>
      <c r="AM92" s="470"/>
      <c r="AN92" s="470"/>
      <c r="AO92" s="470"/>
      <c r="AP92" s="470"/>
      <c r="AQ92" s="470"/>
      <c r="AR92" s="470"/>
      <c r="AS92" s="470"/>
      <c r="AT92" s="470"/>
      <c r="AU92" s="470"/>
    </row>
    <row r="93" spans="1:47" ht="16.2" thickBot="1">
      <c r="A93" s="3"/>
      <c r="B93" s="113"/>
      <c r="C93" s="113"/>
      <c r="D93" s="113"/>
      <c r="F93" s="466"/>
      <c r="G93" s="547"/>
      <c r="H93" s="460" t="s">
        <v>169</v>
      </c>
      <c r="I93" s="461">
        <v>43976</v>
      </c>
      <c r="J93" s="462">
        <v>9831664</v>
      </c>
      <c r="K93" s="548" t="s">
        <v>191</v>
      </c>
      <c r="L93" s="435">
        <v>100</v>
      </c>
      <c r="M93" s="733"/>
      <c r="N93" s="463" t="s">
        <v>32</v>
      </c>
      <c r="O93" s="464" t="s">
        <v>32</v>
      </c>
      <c r="P93" s="464" t="s">
        <v>32</v>
      </c>
      <c r="Q93" s="464" t="s">
        <v>32</v>
      </c>
      <c r="R93" s="464" t="s">
        <v>32</v>
      </c>
      <c r="S93" s="464" t="s">
        <v>32</v>
      </c>
      <c r="T93" s="464" t="s">
        <v>32</v>
      </c>
      <c r="U93" s="464" t="s">
        <v>32</v>
      </c>
      <c r="V93" s="464" t="s">
        <v>32</v>
      </c>
      <c r="W93" s="465" t="s">
        <v>32</v>
      </c>
      <c r="X93" s="4"/>
      <c r="Y93" s="3"/>
      <c r="AA93" s="228">
        <v>100</v>
      </c>
      <c r="AB93" s="473"/>
      <c r="AC93" s="470"/>
      <c r="AD93" s="470"/>
      <c r="AE93" s="470"/>
      <c r="AF93" s="470"/>
      <c r="AG93" s="470"/>
      <c r="AH93" s="470"/>
      <c r="AI93" s="470"/>
      <c r="AJ93" s="470"/>
      <c r="AK93" s="470"/>
      <c r="AL93" s="470"/>
      <c r="AM93" s="470"/>
      <c r="AN93" s="470"/>
      <c r="AO93" s="470"/>
      <c r="AP93" s="470"/>
      <c r="AQ93" s="470"/>
      <c r="AR93" s="470"/>
      <c r="AS93" s="470"/>
      <c r="AT93" s="470"/>
      <c r="AU93" s="470"/>
    </row>
    <row r="94" spans="1:47" ht="15.6">
      <c r="A94" s="3"/>
      <c r="B94" s="113"/>
      <c r="C94" s="113"/>
      <c r="D94" s="113"/>
      <c r="F94" s="453" t="s">
        <v>214</v>
      </c>
      <c r="G94" s="521" t="s">
        <v>188</v>
      </c>
      <c r="H94" s="454" t="s">
        <v>170</v>
      </c>
      <c r="I94" s="455">
        <v>43976</v>
      </c>
      <c r="J94" s="456">
        <v>9826223</v>
      </c>
      <c r="K94" s="546" t="s">
        <v>180</v>
      </c>
      <c r="L94" s="430">
        <v>83</v>
      </c>
      <c r="M94" s="732">
        <v>49.5</v>
      </c>
      <c r="N94" s="457" t="s">
        <v>32</v>
      </c>
      <c r="O94" s="458" t="s">
        <v>32</v>
      </c>
      <c r="P94" s="458" t="s">
        <v>25</v>
      </c>
      <c r="Q94" s="458" t="s">
        <v>25</v>
      </c>
      <c r="R94" s="458" t="s">
        <v>32</v>
      </c>
      <c r="S94" s="458" t="s">
        <v>32</v>
      </c>
      <c r="T94" s="458" t="s">
        <v>39</v>
      </c>
      <c r="U94" s="458" t="s">
        <v>32</v>
      </c>
      <c r="V94" s="458" t="s">
        <v>32</v>
      </c>
      <c r="W94" s="459" t="s">
        <v>32</v>
      </c>
      <c r="X94" s="4"/>
      <c r="Y94" s="3"/>
      <c r="Z94" s="228">
        <v>83</v>
      </c>
      <c r="AB94" s="473" t="s">
        <v>219</v>
      </c>
      <c r="AC94" s="470"/>
      <c r="AD94" s="470"/>
      <c r="AE94" s="470"/>
      <c r="AF94" s="470"/>
      <c r="AG94" s="470"/>
      <c r="AH94" s="470"/>
      <c r="AI94" s="470"/>
      <c r="AJ94" s="470"/>
      <c r="AK94" s="470"/>
      <c r="AL94" s="470"/>
      <c r="AM94" s="470"/>
      <c r="AN94" s="470"/>
      <c r="AO94" s="470"/>
      <c r="AP94" s="470"/>
      <c r="AQ94" s="470"/>
      <c r="AR94" s="470"/>
      <c r="AS94" s="470"/>
      <c r="AT94" s="470"/>
      <c r="AU94" s="470"/>
    </row>
    <row r="95" spans="1:47" ht="16.2" thickBot="1">
      <c r="A95" s="3"/>
      <c r="B95" s="113"/>
      <c r="C95" s="113"/>
      <c r="D95" s="113"/>
      <c r="F95" s="466"/>
      <c r="G95" s="547"/>
      <c r="H95" s="460" t="s">
        <v>170</v>
      </c>
      <c r="I95" s="461">
        <v>43976</v>
      </c>
      <c r="J95" s="462">
        <v>9826223</v>
      </c>
      <c r="K95" s="548" t="s">
        <v>190</v>
      </c>
      <c r="L95" s="435">
        <v>33.5</v>
      </c>
      <c r="M95" s="733"/>
      <c r="N95" s="463" t="s">
        <v>25</v>
      </c>
      <c r="O95" s="464" t="s">
        <v>38</v>
      </c>
      <c r="P95" s="464" t="s">
        <v>38</v>
      </c>
      <c r="Q95" s="464" t="s">
        <v>32</v>
      </c>
      <c r="R95" s="464" t="s">
        <v>32</v>
      </c>
      <c r="S95" s="464" t="s">
        <v>38</v>
      </c>
      <c r="T95" s="464" t="s">
        <v>38</v>
      </c>
      <c r="U95" s="464" t="s">
        <v>38</v>
      </c>
      <c r="V95" s="464" t="s">
        <v>25</v>
      </c>
      <c r="W95" s="465" t="s">
        <v>38</v>
      </c>
      <c r="X95" s="4"/>
      <c r="Y95" s="3"/>
      <c r="AA95" s="228">
        <v>33.5</v>
      </c>
      <c r="AB95" s="473"/>
      <c r="AC95" s="470"/>
      <c r="AD95" s="470"/>
      <c r="AE95" s="470"/>
      <c r="AF95" s="470"/>
      <c r="AG95" s="470"/>
      <c r="AH95" s="470"/>
      <c r="AI95" s="470"/>
      <c r="AJ95" s="470"/>
      <c r="AK95" s="470"/>
      <c r="AL95" s="470"/>
      <c r="AM95" s="470"/>
      <c r="AN95" s="470"/>
      <c r="AO95" s="470"/>
      <c r="AP95" s="470"/>
      <c r="AQ95" s="470"/>
      <c r="AR95" s="470"/>
      <c r="AS95" s="470"/>
      <c r="AT95" s="470"/>
      <c r="AU95" s="470"/>
    </row>
    <row r="96" spans="1:47" ht="15.6">
      <c r="A96" s="3"/>
      <c r="B96" s="113"/>
      <c r="C96" s="113"/>
      <c r="D96" s="113"/>
      <c r="F96" s="453" t="s">
        <v>214</v>
      </c>
      <c r="G96" s="521" t="s">
        <v>186</v>
      </c>
      <c r="H96" s="454" t="s">
        <v>171</v>
      </c>
      <c r="I96" s="455">
        <v>43977</v>
      </c>
      <c r="J96" s="456">
        <v>9841657</v>
      </c>
      <c r="K96" s="546" t="s">
        <v>176</v>
      </c>
      <c r="L96" s="430">
        <v>77</v>
      </c>
      <c r="M96" s="732">
        <v>9.5</v>
      </c>
      <c r="N96" s="457" t="s">
        <v>32</v>
      </c>
      <c r="O96" s="458" t="s">
        <v>25</v>
      </c>
      <c r="P96" s="458" t="s">
        <v>25</v>
      </c>
      <c r="Q96" s="458" t="s">
        <v>32</v>
      </c>
      <c r="R96" s="458" t="s">
        <v>32</v>
      </c>
      <c r="S96" s="458" t="s">
        <v>25</v>
      </c>
      <c r="T96" s="458" t="s">
        <v>39</v>
      </c>
      <c r="U96" s="458" t="s">
        <v>32</v>
      </c>
      <c r="V96" s="458" t="s">
        <v>32</v>
      </c>
      <c r="W96" s="459" t="s">
        <v>32</v>
      </c>
      <c r="X96" s="4"/>
      <c r="Y96" s="3"/>
      <c r="Z96" s="228">
        <v>77</v>
      </c>
      <c r="AB96" s="473" t="s">
        <v>219</v>
      </c>
      <c r="AC96" s="470"/>
      <c r="AD96" s="470"/>
      <c r="AE96" s="470"/>
      <c r="AF96" s="470"/>
      <c r="AG96" s="470"/>
      <c r="AH96" s="470"/>
      <c r="AI96" s="470"/>
      <c r="AJ96" s="470"/>
      <c r="AK96" s="470"/>
      <c r="AL96" s="470"/>
      <c r="AM96" s="470"/>
      <c r="AN96" s="470"/>
      <c r="AO96" s="470"/>
      <c r="AP96" s="470"/>
      <c r="AQ96" s="470"/>
      <c r="AR96" s="470"/>
      <c r="AS96" s="470"/>
      <c r="AT96" s="470"/>
      <c r="AU96" s="470"/>
    </row>
    <row r="97" spans="1:47" ht="16.2" thickBot="1">
      <c r="A97" s="3"/>
      <c r="B97" s="113"/>
      <c r="C97" s="113"/>
      <c r="D97" s="113"/>
      <c r="F97" s="466"/>
      <c r="G97" s="547"/>
      <c r="H97" s="460" t="s">
        <v>171</v>
      </c>
      <c r="I97" s="461">
        <v>43977</v>
      </c>
      <c r="J97" s="462">
        <v>9841657</v>
      </c>
      <c r="K97" s="548" t="s">
        <v>191</v>
      </c>
      <c r="L97" s="435">
        <v>86.5</v>
      </c>
      <c r="M97" s="733"/>
      <c r="N97" s="463" t="s">
        <v>32</v>
      </c>
      <c r="O97" s="464" t="s">
        <v>32</v>
      </c>
      <c r="P97" s="464" t="s">
        <v>32</v>
      </c>
      <c r="Q97" s="464" t="s">
        <v>32</v>
      </c>
      <c r="R97" s="464" t="s">
        <v>32</v>
      </c>
      <c r="S97" s="464" t="s">
        <v>25</v>
      </c>
      <c r="T97" s="464" t="s">
        <v>38</v>
      </c>
      <c r="U97" s="464" t="s">
        <v>32</v>
      </c>
      <c r="V97" s="464" t="s">
        <v>32</v>
      </c>
      <c r="W97" s="465" t="s">
        <v>32</v>
      </c>
      <c r="X97" s="4"/>
      <c r="Y97" s="3"/>
      <c r="AA97" s="228">
        <v>86.5</v>
      </c>
      <c r="AB97" s="473"/>
      <c r="AC97" s="470"/>
      <c r="AD97" s="470"/>
      <c r="AE97" s="470"/>
      <c r="AF97" s="470"/>
      <c r="AG97" s="470"/>
      <c r="AH97" s="470"/>
      <c r="AI97" s="470"/>
      <c r="AJ97" s="470"/>
      <c r="AK97" s="470"/>
      <c r="AL97" s="470"/>
      <c r="AM97" s="470"/>
      <c r="AN97" s="470"/>
      <c r="AO97" s="470"/>
      <c r="AP97" s="470"/>
      <c r="AQ97" s="470"/>
      <c r="AR97" s="470"/>
      <c r="AS97" s="470"/>
      <c r="AT97" s="470"/>
      <c r="AU97" s="470"/>
    </row>
    <row r="98" spans="1:47" ht="15.6">
      <c r="A98" s="3"/>
      <c r="B98" s="113"/>
      <c r="C98" s="113"/>
      <c r="D98" s="113"/>
      <c r="F98" s="453" t="s">
        <v>214</v>
      </c>
      <c r="G98" s="521" t="s">
        <v>187</v>
      </c>
      <c r="H98" s="454" t="s">
        <v>172</v>
      </c>
      <c r="I98" s="455">
        <v>43976</v>
      </c>
      <c r="J98" s="456">
        <v>9825342</v>
      </c>
      <c r="K98" s="546" t="s">
        <v>181</v>
      </c>
      <c r="L98" s="430">
        <v>95</v>
      </c>
      <c r="M98" s="732">
        <v>1.5</v>
      </c>
      <c r="N98" s="457" t="s">
        <v>32</v>
      </c>
      <c r="O98" s="458" t="s">
        <v>32</v>
      </c>
      <c r="P98" s="458" t="s">
        <v>32</v>
      </c>
      <c r="Q98" s="458" t="s">
        <v>32</v>
      </c>
      <c r="R98" s="458" t="s">
        <v>32</v>
      </c>
      <c r="S98" s="458" t="s">
        <v>39</v>
      </c>
      <c r="T98" s="458" t="s">
        <v>32</v>
      </c>
      <c r="U98" s="458" t="s">
        <v>32</v>
      </c>
      <c r="V98" s="458" t="s">
        <v>32</v>
      </c>
      <c r="W98" s="459" t="s">
        <v>32</v>
      </c>
      <c r="X98" s="4"/>
      <c r="Y98" s="3"/>
      <c r="Z98" s="228">
        <v>95</v>
      </c>
      <c r="AB98" s="473" t="s">
        <v>219</v>
      </c>
      <c r="AC98" s="470"/>
      <c r="AD98" s="470"/>
      <c r="AE98" s="470"/>
      <c r="AF98" s="470"/>
      <c r="AG98" s="470"/>
      <c r="AH98" s="470"/>
      <c r="AI98" s="470"/>
      <c r="AJ98" s="470"/>
      <c r="AK98" s="470"/>
      <c r="AL98" s="470"/>
      <c r="AM98" s="470"/>
      <c r="AN98" s="470"/>
      <c r="AO98" s="470"/>
      <c r="AP98" s="470"/>
      <c r="AQ98" s="470"/>
      <c r="AR98" s="470"/>
      <c r="AS98" s="470"/>
      <c r="AT98" s="470"/>
      <c r="AU98" s="470"/>
    </row>
    <row r="99" spans="1:47" ht="16.2" thickBot="1">
      <c r="A99" s="3"/>
      <c r="B99" s="113"/>
      <c r="C99" s="113"/>
      <c r="D99" s="113"/>
      <c r="F99" s="466"/>
      <c r="G99" s="547"/>
      <c r="H99" s="460" t="s">
        <v>172</v>
      </c>
      <c r="I99" s="461">
        <v>43976</v>
      </c>
      <c r="J99" s="462">
        <v>9825342</v>
      </c>
      <c r="K99" s="548" t="s">
        <v>190</v>
      </c>
      <c r="L99" s="435">
        <v>96.5</v>
      </c>
      <c r="M99" s="733"/>
      <c r="N99" s="463" t="s">
        <v>32</v>
      </c>
      <c r="O99" s="464" t="s">
        <v>32</v>
      </c>
      <c r="P99" s="464" t="s">
        <v>25</v>
      </c>
      <c r="Q99" s="464" t="s">
        <v>32</v>
      </c>
      <c r="R99" s="464" t="s">
        <v>32</v>
      </c>
      <c r="S99" s="464" t="s">
        <v>32</v>
      </c>
      <c r="T99" s="464" t="s">
        <v>32</v>
      </c>
      <c r="U99" s="464" t="s">
        <v>32</v>
      </c>
      <c r="V99" s="464" t="s">
        <v>32</v>
      </c>
      <c r="W99" s="465" t="s">
        <v>32</v>
      </c>
      <c r="X99" s="4"/>
      <c r="Y99" s="3"/>
      <c r="AA99" s="228">
        <v>96.5</v>
      </c>
      <c r="AB99" s="473"/>
      <c r="AC99" s="470"/>
      <c r="AD99" s="470"/>
      <c r="AE99" s="470"/>
      <c r="AF99" s="470"/>
      <c r="AG99" s="470"/>
      <c r="AH99" s="470"/>
      <c r="AI99" s="470"/>
      <c r="AJ99" s="470"/>
      <c r="AK99" s="470"/>
      <c r="AL99" s="470"/>
      <c r="AM99" s="470"/>
      <c r="AN99" s="470"/>
      <c r="AO99" s="470"/>
      <c r="AP99" s="470"/>
      <c r="AQ99" s="470"/>
      <c r="AR99" s="470"/>
      <c r="AS99" s="470"/>
      <c r="AT99" s="470"/>
      <c r="AU99" s="470"/>
    </row>
    <row r="100" spans="1:47" ht="15.6">
      <c r="A100" s="3"/>
      <c r="B100" s="113"/>
      <c r="C100" s="113"/>
      <c r="D100" s="113"/>
      <c r="F100" s="453" t="s">
        <v>214</v>
      </c>
      <c r="G100" s="521" t="s">
        <v>187</v>
      </c>
      <c r="H100" s="454" t="s">
        <v>173</v>
      </c>
      <c r="I100" s="455">
        <v>43976</v>
      </c>
      <c r="J100" s="456">
        <v>9826598</v>
      </c>
      <c r="K100" s="546" t="s">
        <v>182</v>
      </c>
      <c r="L100" s="430">
        <v>100</v>
      </c>
      <c r="M100" s="732">
        <v>2.5</v>
      </c>
      <c r="N100" s="457" t="s">
        <v>32</v>
      </c>
      <c r="O100" s="458" t="s">
        <v>32</v>
      </c>
      <c r="P100" s="458" t="s">
        <v>32</v>
      </c>
      <c r="Q100" s="458" t="s">
        <v>32</v>
      </c>
      <c r="R100" s="458" t="s">
        <v>32</v>
      </c>
      <c r="S100" s="458" t="s">
        <v>32</v>
      </c>
      <c r="T100" s="458" t="s">
        <v>32</v>
      </c>
      <c r="U100" s="458" t="s">
        <v>32</v>
      </c>
      <c r="V100" s="458" t="s">
        <v>32</v>
      </c>
      <c r="W100" s="459" t="s">
        <v>32</v>
      </c>
      <c r="X100" s="4"/>
      <c r="Y100" s="3"/>
      <c r="Z100" s="228">
        <v>100</v>
      </c>
      <c r="AB100" s="473" t="s">
        <v>219</v>
      </c>
      <c r="AC100" s="470"/>
      <c r="AD100" s="470"/>
      <c r="AE100" s="470"/>
      <c r="AF100" s="470"/>
      <c r="AG100" s="470"/>
      <c r="AH100" s="470"/>
      <c r="AI100" s="470"/>
      <c r="AJ100" s="470"/>
      <c r="AK100" s="470"/>
      <c r="AL100" s="470"/>
      <c r="AM100" s="470"/>
      <c r="AN100" s="470"/>
      <c r="AO100" s="470"/>
      <c r="AP100" s="470"/>
      <c r="AQ100" s="470"/>
      <c r="AR100" s="470"/>
      <c r="AS100" s="470"/>
      <c r="AT100" s="470"/>
      <c r="AU100" s="470"/>
    </row>
    <row r="101" spans="1:47" ht="16.2" thickBot="1">
      <c r="A101" s="3"/>
      <c r="B101" s="113"/>
      <c r="C101" s="113"/>
      <c r="D101" s="113"/>
      <c r="F101" s="466"/>
      <c r="G101" s="547"/>
      <c r="H101" s="460" t="s">
        <v>173</v>
      </c>
      <c r="I101" s="461">
        <v>43976</v>
      </c>
      <c r="J101" s="462">
        <v>9826598</v>
      </c>
      <c r="K101" s="548" t="s">
        <v>191</v>
      </c>
      <c r="L101" s="435">
        <v>97.5</v>
      </c>
      <c r="M101" s="733"/>
      <c r="N101" s="463" t="s">
        <v>32</v>
      </c>
      <c r="O101" s="464" t="s">
        <v>32</v>
      </c>
      <c r="P101" s="464" t="s">
        <v>32</v>
      </c>
      <c r="Q101" s="464" t="s">
        <v>32</v>
      </c>
      <c r="R101" s="464" t="s">
        <v>32</v>
      </c>
      <c r="S101" s="464" t="s">
        <v>25</v>
      </c>
      <c r="T101" s="464" t="s">
        <v>32</v>
      </c>
      <c r="U101" s="464" t="s">
        <v>32</v>
      </c>
      <c r="V101" s="464" t="s">
        <v>32</v>
      </c>
      <c r="W101" s="465" t="s">
        <v>32</v>
      </c>
      <c r="X101" s="4"/>
      <c r="Y101" s="3"/>
      <c r="AA101" s="228">
        <v>97.5</v>
      </c>
      <c r="AB101" s="473"/>
      <c r="AC101" s="470"/>
      <c r="AD101" s="470"/>
      <c r="AE101" s="470"/>
      <c r="AF101" s="470"/>
      <c r="AG101" s="470"/>
      <c r="AH101" s="470"/>
      <c r="AI101" s="470"/>
      <c r="AJ101" s="470"/>
      <c r="AK101" s="470"/>
      <c r="AL101" s="470"/>
      <c r="AM101" s="470"/>
      <c r="AN101" s="470"/>
      <c r="AO101" s="470"/>
      <c r="AP101" s="470"/>
      <c r="AQ101" s="470"/>
      <c r="AR101" s="470"/>
      <c r="AS101" s="470"/>
      <c r="AT101" s="470"/>
      <c r="AU101" s="470"/>
    </row>
    <row r="102" spans="1:47" ht="15.6">
      <c r="A102" s="3"/>
      <c r="B102" s="113"/>
      <c r="C102" s="113"/>
      <c r="D102" s="113"/>
      <c r="F102" s="453" t="s">
        <v>214</v>
      </c>
      <c r="G102" s="521" t="s">
        <v>185</v>
      </c>
      <c r="H102" s="454" t="s">
        <v>174</v>
      </c>
      <c r="I102" s="455">
        <v>43976</v>
      </c>
      <c r="J102" s="456">
        <v>9832565</v>
      </c>
      <c r="K102" s="546" t="s">
        <v>183</v>
      </c>
      <c r="L102" s="430">
        <v>91.5</v>
      </c>
      <c r="M102" s="732">
        <v>5</v>
      </c>
      <c r="N102" s="457" t="s">
        <v>32</v>
      </c>
      <c r="O102" s="458" t="s">
        <v>25</v>
      </c>
      <c r="P102" s="458" t="s">
        <v>32</v>
      </c>
      <c r="Q102" s="458" t="s">
        <v>32</v>
      </c>
      <c r="R102" s="458" t="s">
        <v>32</v>
      </c>
      <c r="S102" s="458" t="s">
        <v>25</v>
      </c>
      <c r="T102" s="458" t="s">
        <v>32</v>
      </c>
      <c r="U102" s="458" t="s">
        <v>32</v>
      </c>
      <c r="V102" s="458" t="s">
        <v>32</v>
      </c>
      <c r="W102" s="459" t="s">
        <v>32</v>
      </c>
      <c r="X102" s="4"/>
      <c r="Y102" s="3"/>
      <c r="Z102" s="228">
        <v>91.5</v>
      </c>
      <c r="AB102" s="473" t="s">
        <v>219</v>
      </c>
      <c r="AC102" s="470"/>
      <c r="AD102" s="470"/>
      <c r="AE102" s="470"/>
      <c r="AF102" s="470"/>
      <c r="AG102" s="470"/>
      <c r="AH102" s="470"/>
      <c r="AI102" s="470"/>
      <c r="AJ102" s="470"/>
      <c r="AK102" s="470"/>
      <c r="AL102" s="470"/>
      <c r="AM102" s="470"/>
      <c r="AN102" s="470"/>
      <c r="AO102" s="470"/>
      <c r="AP102" s="470"/>
      <c r="AQ102" s="470"/>
      <c r="AR102" s="470"/>
      <c r="AS102" s="470"/>
      <c r="AT102" s="470"/>
      <c r="AU102" s="470"/>
    </row>
    <row r="103" spans="1:47" ht="16.2" thickBot="1">
      <c r="A103" s="3"/>
      <c r="B103" s="113"/>
      <c r="C103" s="113"/>
      <c r="D103" s="113"/>
      <c r="F103" s="466"/>
      <c r="G103" s="547"/>
      <c r="H103" s="460" t="s">
        <v>174</v>
      </c>
      <c r="I103" s="461">
        <v>43976</v>
      </c>
      <c r="J103" s="462">
        <v>9832565</v>
      </c>
      <c r="K103" s="548" t="s">
        <v>190</v>
      </c>
      <c r="L103" s="435">
        <v>96.5</v>
      </c>
      <c r="M103" s="733"/>
      <c r="N103" s="463" t="s">
        <v>32</v>
      </c>
      <c r="O103" s="464" t="s">
        <v>32</v>
      </c>
      <c r="P103" s="464" t="s">
        <v>25</v>
      </c>
      <c r="Q103" s="464" t="s">
        <v>32</v>
      </c>
      <c r="R103" s="464" t="s">
        <v>32</v>
      </c>
      <c r="S103" s="464" t="s">
        <v>32</v>
      </c>
      <c r="T103" s="464" t="s">
        <v>32</v>
      </c>
      <c r="U103" s="464" t="s">
        <v>32</v>
      </c>
      <c r="V103" s="464" t="s">
        <v>32</v>
      </c>
      <c r="W103" s="465" t="s">
        <v>32</v>
      </c>
      <c r="X103" s="4"/>
      <c r="Y103" s="3"/>
      <c r="AA103" s="228">
        <v>96.5</v>
      </c>
      <c r="AB103" s="473"/>
      <c r="AC103" s="470"/>
      <c r="AD103" s="470"/>
      <c r="AE103" s="470"/>
      <c r="AF103" s="470"/>
      <c r="AG103" s="470"/>
      <c r="AH103" s="470"/>
      <c r="AI103" s="470"/>
      <c r="AJ103" s="470"/>
      <c r="AK103" s="470"/>
      <c r="AL103" s="470"/>
      <c r="AM103" s="470"/>
      <c r="AN103" s="470"/>
      <c r="AO103" s="470"/>
      <c r="AP103" s="470"/>
      <c r="AQ103" s="470"/>
      <c r="AR103" s="470"/>
      <c r="AS103" s="470"/>
      <c r="AT103" s="470"/>
      <c r="AU103" s="470"/>
    </row>
    <row r="104" spans="1:47" ht="15.6">
      <c r="A104" s="3"/>
      <c r="B104" s="113"/>
      <c r="C104" s="113"/>
      <c r="D104" s="113"/>
      <c r="F104" s="453" t="s">
        <v>214</v>
      </c>
      <c r="G104" s="521" t="s">
        <v>185</v>
      </c>
      <c r="H104" s="454" t="s">
        <v>175</v>
      </c>
      <c r="I104" s="455">
        <v>43974</v>
      </c>
      <c r="J104" s="456">
        <v>9814847</v>
      </c>
      <c r="K104" s="546" t="s">
        <v>184</v>
      </c>
      <c r="L104" s="430">
        <v>77</v>
      </c>
      <c r="M104" s="732">
        <v>19.5</v>
      </c>
      <c r="N104" s="457" t="s">
        <v>32</v>
      </c>
      <c r="O104" s="458" t="s">
        <v>25</v>
      </c>
      <c r="P104" s="458" t="s">
        <v>25</v>
      </c>
      <c r="Q104" s="458" t="s">
        <v>25</v>
      </c>
      <c r="R104" s="458" t="s">
        <v>32</v>
      </c>
      <c r="S104" s="458" t="s">
        <v>32</v>
      </c>
      <c r="T104" s="458" t="s">
        <v>39</v>
      </c>
      <c r="U104" s="458" t="s">
        <v>32</v>
      </c>
      <c r="V104" s="458" t="s">
        <v>32</v>
      </c>
      <c r="W104" s="459" t="s">
        <v>32</v>
      </c>
      <c r="X104" s="4"/>
      <c r="Y104" s="3"/>
      <c r="Z104" s="228">
        <v>77</v>
      </c>
      <c r="AB104" s="473" t="s">
        <v>219</v>
      </c>
      <c r="AC104" s="470"/>
      <c r="AD104" s="470"/>
      <c r="AE104" s="470"/>
      <c r="AF104" s="470"/>
      <c r="AG104" s="470"/>
      <c r="AH104" s="470"/>
      <c r="AI104" s="470"/>
      <c r="AJ104" s="470"/>
      <c r="AK104" s="470"/>
      <c r="AL104" s="470"/>
      <c r="AM104" s="470"/>
      <c r="AN104" s="470"/>
      <c r="AO104" s="470"/>
      <c r="AP104" s="470"/>
      <c r="AQ104" s="470"/>
      <c r="AR104" s="470"/>
      <c r="AS104" s="470"/>
      <c r="AT104" s="470"/>
      <c r="AU104" s="470"/>
    </row>
    <row r="105" spans="1:47" ht="16.2" thickBot="1">
      <c r="A105" s="3"/>
      <c r="B105" s="113"/>
      <c r="C105" s="113"/>
      <c r="D105" s="113"/>
      <c r="F105" s="466"/>
      <c r="G105" s="547"/>
      <c r="H105" s="460" t="s">
        <v>175</v>
      </c>
      <c r="I105" s="461">
        <v>43974</v>
      </c>
      <c r="J105" s="462">
        <v>9814847</v>
      </c>
      <c r="K105" s="548" t="s">
        <v>191</v>
      </c>
      <c r="L105" s="435">
        <v>96.5</v>
      </c>
      <c r="M105" s="733"/>
      <c r="N105" s="463" t="s">
        <v>32</v>
      </c>
      <c r="O105" s="464" t="s">
        <v>32</v>
      </c>
      <c r="P105" s="464" t="s">
        <v>25</v>
      </c>
      <c r="Q105" s="464" t="s">
        <v>32</v>
      </c>
      <c r="R105" s="464" t="s">
        <v>32</v>
      </c>
      <c r="S105" s="464" t="s">
        <v>32</v>
      </c>
      <c r="T105" s="464" t="s">
        <v>32</v>
      </c>
      <c r="U105" s="464" t="s">
        <v>32</v>
      </c>
      <c r="V105" s="464" t="s">
        <v>32</v>
      </c>
      <c r="W105" s="465" t="s">
        <v>32</v>
      </c>
      <c r="X105" s="4"/>
      <c r="Y105" s="3"/>
      <c r="AA105" s="228">
        <v>96.5</v>
      </c>
      <c r="AB105" s="473"/>
      <c r="AC105" s="470"/>
      <c r="AD105" s="470"/>
      <c r="AE105" s="470"/>
      <c r="AF105" s="470"/>
      <c r="AG105" s="470"/>
      <c r="AH105" s="470"/>
      <c r="AI105" s="470"/>
      <c r="AJ105" s="470"/>
      <c r="AK105" s="470"/>
      <c r="AL105" s="470"/>
      <c r="AM105" s="470"/>
      <c r="AN105" s="470"/>
      <c r="AO105" s="470"/>
      <c r="AP105" s="470"/>
      <c r="AQ105" s="470"/>
      <c r="AR105" s="470"/>
      <c r="AS105" s="470"/>
      <c r="AT105" s="470"/>
      <c r="AU105" s="470"/>
    </row>
    <row r="106" spans="1:47" ht="14.4" customHeight="1">
      <c r="A106" s="3"/>
      <c r="B106" s="113"/>
      <c r="C106" s="113"/>
      <c r="D106" s="113"/>
      <c r="F106" s="7"/>
      <c r="G106" s="7"/>
      <c r="H106" s="4"/>
      <c r="I106" s="12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3"/>
      <c r="AB106" s="474"/>
      <c r="AC106" s="470"/>
      <c r="AD106" s="470"/>
      <c r="AE106" s="470"/>
      <c r="AF106" s="470"/>
      <c r="AG106" s="470"/>
      <c r="AH106" s="470"/>
      <c r="AI106" s="470"/>
      <c r="AJ106" s="470"/>
      <c r="AK106" s="470"/>
      <c r="AL106" s="470"/>
      <c r="AM106" s="470"/>
      <c r="AN106" s="470"/>
      <c r="AO106" s="470"/>
      <c r="AP106" s="470"/>
      <c r="AQ106" s="470"/>
      <c r="AR106" s="470"/>
      <c r="AS106" s="470"/>
      <c r="AT106" s="470"/>
      <c r="AU106" s="470"/>
    </row>
    <row r="107" spans="1:47" ht="15" customHeight="1">
      <c r="A107" s="3"/>
      <c r="B107" s="113"/>
      <c r="C107" s="113"/>
      <c r="D107" s="113"/>
      <c r="F107" s="7"/>
      <c r="G107" s="7"/>
      <c r="H107" s="4"/>
      <c r="I107" s="12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3"/>
      <c r="AB107" s="237"/>
      <c r="AC107" s="3"/>
      <c r="AD107" s="3"/>
      <c r="AE107" s="3"/>
      <c r="AF107" s="3"/>
      <c r="AG107" s="3"/>
      <c r="AH107" s="3"/>
      <c r="AI107" s="3"/>
    </row>
    <row r="108" spans="1:47">
      <c r="A108" s="3"/>
      <c r="B108" s="113"/>
      <c r="C108" s="113"/>
      <c r="D108" s="113"/>
      <c r="F108" s="7"/>
      <c r="G108" s="7"/>
      <c r="H108" s="4"/>
      <c r="I108" s="12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3"/>
      <c r="AB108" s="237"/>
      <c r="AC108" s="3"/>
      <c r="AD108" s="3"/>
      <c r="AE108" s="3"/>
      <c r="AF108" s="3"/>
      <c r="AG108" s="3"/>
      <c r="AH108" s="3"/>
      <c r="AI108" s="3"/>
    </row>
    <row r="109" spans="1:47">
      <c r="A109" s="3"/>
      <c r="B109" s="113"/>
      <c r="C109" s="113"/>
      <c r="D109" s="113"/>
      <c r="F109" s="7"/>
      <c r="G109" s="7"/>
      <c r="H109" s="4"/>
      <c r="I109" s="12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3"/>
      <c r="AB109" s="237"/>
      <c r="AC109" s="3"/>
      <c r="AD109" s="3"/>
      <c r="AE109" s="3"/>
      <c r="AF109" s="3"/>
      <c r="AG109" s="3"/>
      <c r="AH109" s="3"/>
      <c r="AI109" s="3"/>
    </row>
    <row r="110" spans="1:47">
      <c r="A110" s="3"/>
      <c r="B110" s="113"/>
      <c r="C110" s="113"/>
      <c r="D110" s="113"/>
      <c r="F110" s="7"/>
      <c r="G110" s="7"/>
      <c r="H110" s="4"/>
      <c r="I110" s="12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3"/>
      <c r="AB110" s="237"/>
      <c r="AC110" s="3"/>
      <c r="AD110" s="3"/>
      <c r="AE110" s="3"/>
      <c r="AF110" s="3"/>
      <c r="AG110" s="3"/>
      <c r="AH110" s="3"/>
      <c r="AI110" s="3"/>
    </row>
    <row r="111" spans="1:47">
      <c r="A111" s="3"/>
      <c r="B111" s="113"/>
      <c r="C111" s="113"/>
      <c r="D111" s="113"/>
      <c r="F111" s="7"/>
      <c r="G111" s="7"/>
      <c r="H111" s="4"/>
      <c r="I111" s="12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3"/>
      <c r="AB111" s="237"/>
      <c r="AC111" s="3"/>
      <c r="AD111" s="3"/>
      <c r="AE111" s="3"/>
      <c r="AF111" s="3"/>
      <c r="AG111" s="3"/>
      <c r="AH111" s="3"/>
      <c r="AI111" s="3"/>
    </row>
    <row r="112" spans="1:47">
      <c r="A112" s="3"/>
      <c r="B112" s="113"/>
      <c r="C112" s="113"/>
      <c r="D112" s="113"/>
      <c r="F112" s="7"/>
      <c r="G112" s="7"/>
      <c r="H112" s="4"/>
      <c r="I112" s="12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3"/>
      <c r="AB112" s="237"/>
      <c r="AC112" s="3"/>
      <c r="AD112" s="3"/>
      <c r="AE112" s="3"/>
      <c r="AF112" s="3"/>
      <c r="AG112" s="3"/>
      <c r="AH112" s="3"/>
      <c r="AI112" s="3"/>
    </row>
    <row r="113" spans="1:35">
      <c r="A113" s="3"/>
      <c r="B113" s="113"/>
      <c r="C113" s="113"/>
      <c r="D113" s="113"/>
      <c r="F113" s="7"/>
      <c r="G113" s="7"/>
      <c r="H113" s="4"/>
      <c r="I113" s="12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3"/>
      <c r="AB113" s="237"/>
      <c r="AC113" s="3"/>
      <c r="AD113" s="3"/>
      <c r="AE113" s="3"/>
      <c r="AF113" s="3"/>
      <c r="AG113" s="3"/>
      <c r="AH113" s="3"/>
      <c r="AI113" s="3"/>
    </row>
    <row r="114" spans="1:35">
      <c r="A114" s="3"/>
      <c r="B114" s="113"/>
      <c r="C114" s="113"/>
      <c r="D114" s="113"/>
      <c r="F114" s="7"/>
      <c r="G114" s="7"/>
      <c r="H114" s="4"/>
      <c r="I114" s="12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3"/>
      <c r="AB114" s="237"/>
      <c r="AC114" s="3"/>
      <c r="AD114" s="3"/>
      <c r="AE114" s="3"/>
      <c r="AF114" s="3"/>
      <c r="AG114" s="3"/>
      <c r="AH114" s="3"/>
      <c r="AI114" s="3"/>
    </row>
    <row r="115" spans="1:35">
      <c r="A115" s="3"/>
      <c r="B115" s="113"/>
      <c r="C115" s="113"/>
      <c r="D115" s="113"/>
      <c r="F115" s="7"/>
      <c r="G115" s="7"/>
      <c r="H115" s="4"/>
      <c r="I115" s="12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3"/>
      <c r="AB115" s="237"/>
      <c r="AC115" s="3"/>
      <c r="AD115" s="3"/>
      <c r="AE115" s="3"/>
      <c r="AF115" s="3"/>
      <c r="AG115" s="3"/>
      <c r="AH115" s="3"/>
      <c r="AI115" s="3"/>
    </row>
    <row r="116" spans="1:35">
      <c r="A116" s="3"/>
      <c r="B116" s="113"/>
      <c r="C116" s="113"/>
      <c r="D116" s="113"/>
      <c r="F116" s="7"/>
      <c r="G116" s="7"/>
      <c r="H116" s="4"/>
      <c r="I116" s="12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3"/>
      <c r="AB116" s="237"/>
      <c r="AC116" s="3"/>
      <c r="AD116" s="3"/>
      <c r="AE116" s="3"/>
      <c r="AF116" s="3"/>
      <c r="AG116" s="3"/>
      <c r="AH116" s="3"/>
      <c r="AI116" s="3"/>
    </row>
    <row r="117" spans="1:35">
      <c r="A117" s="3"/>
      <c r="B117" s="113"/>
      <c r="C117" s="113"/>
      <c r="D117" s="113"/>
      <c r="F117" s="7"/>
      <c r="G117" s="7"/>
      <c r="H117" s="4"/>
      <c r="I117" s="12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3"/>
      <c r="AB117" s="237"/>
      <c r="AC117" s="3"/>
      <c r="AD117" s="3"/>
      <c r="AE117" s="3"/>
      <c r="AF117" s="3"/>
      <c r="AG117" s="3"/>
      <c r="AH117" s="3"/>
      <c r="AI117" s="3"/>
    </row>
    <row r="118" spans="1:35">
      <c r="A118" s="3"/>
      <c r="B118" s="113"/>
      <c r="C118" s="113"/>
      <c r="D118" s="113"/>
      <c r="F118" s="7"/>
      <c r="G118" s="7"/>
      <c r="H118" s="4"/>
      <c r="I118" s="12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3"/>
      <c r="AB118" s="237"/>
      <c r="AC118" s="3"/>
      <c r="AD118" s="3"/>
      <c r="AE118" s="3"/>
      <c r="AF118" s="3"/>
      <c r="AG118" s="3"/>
      <c r="AH118" s="3"/>
      <c r="AI118" s="3"/>
    </row>
    <row r="119" spans="1:35">
      <c r="A119" s="3"/>
      <c r="B119" s="113"/>
      <c r="C119" s="113"/>
      <c r="D119" s="113"/>
      <c r="F119" s="7"/>
      <c r="G119" s="7"/>
      <c r="H119" s="4"/>
      <c r="I119" s="12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3"/>
      <c r="AB119" s="237"/>
      <c r="AC119" s="3"/>
      <c r="AD119" s="3"/>
      <c r="AE119" s="3"/>
      <c r="AF119" s="3"/>
      <c r="AG119" s="3"/>
      <c r="AH119" s="3"/>
      <c r="AI119" s="3"/>
    </row>
    <row r="120" spans="1:35">
      <c r="A120" s="3"/>
      <c r="B120" s="113"/>
      <c r="C120" s="113"/>
      <c r="D120" s="113"/>
      <c r="F120" s="7"/>
      <c r="G120" s="7"/>
      <c r="H120" s="4"/>
      <c r="I120" s="12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3"/>
      <c r="AB120" s="237"/>
      <c r="AC120" s="3"/>
      <c r="AD120" s="3"/>
      <c r="AE120" s="3"/>
      <c r="AF120" s="3"/>
      <c r="AG120" s="3"/>
      <c r="AH120" s="3"/>
      <c r="AI120" s="3"/>
    </row>
    <row r="121" spans="1:35">
      <c r="A121" s="3"/>
      <c r="B121" s="113"/>
      <c r="C121" s="113"/>
      <c r="D121" s="113"/>
      <c r="F121" s="7"/>
      <c r="G121" s="7"/>
      <c r="H121" s="4"/>
      <c r="I121" s="12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3"/>
      <c r="AB121" s="237"/>
      <c r="AC121" s="3"/>
      <c r="AD121" s="3"/>
      <c r="AE121" s="3"/>
      <c r="AF121" s="3"/>
      <c r="AG121" s="3"/>
      <c r="AH121" s="3"/>
      <c r="AI121" s="3"/>
    </row>
    <row r="122" spans="1:35">
      <c r="A122" s="3"/>
      <c r="B122" s="113"/>
      <c r="C122" s="113"/>
      <c r="D122" s="113"/>
      <c r="F122" s="7"/>
      <c r="G122" s="7"/>
      <c r="H122" s="4"/>
      <c r="I122" s="12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3"/>
      <c r="AB122" s="237"/>
      <c r="AC122" s="3"/>
      <c r="AD122" s="3"/>
      <c r="AE122" s="3"/>
      <c r="AF122" s="3"/>
      <c r="AG122" s="3"/>
      <c r="AH122" s="3"/>
      <c r="AI122" s="3"/>
    </row>
    <row r="123" spans="1:35">
      <c r="A123" s="3"/>
      <c r="B123" s="113"/>
      <c r="C123" s="113"/>
      <c r="D123" s="113"/>
      <c r="F123" s="7"/>
      <c r="G123" s="7"/>
      <c r="H123" s="4"/>
      <c r="I123" s="12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3"/>
      <c r="AB123" s="237"/>
      <c r="AC123" s="3"/>
      <c r="AD123" s="3"/>
      <c r="AE123" s="3"/>
      <c r="AF123" s="3"/>
      <c r="AG123" s="3"/>
      <c r="AH123" s="3"/>
      <c r="AI123" s="3"/>
    </row>
    <row r="124" spans="1:35">
      <c r="A124" s="3"/>
      <c r="B124" s="113"/>
      <c r="C124" s="113"/>
      <c r="D124" s="113"/>
      <c r="F124" s="7"/>
      <c r="G124" s="7"/>
      <c r="H124" s="4"/>
      <c r="I124" s="12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3"/>
      <c r="AB124" s="237"/>
      <c r="AC124" s="3"/>
      <c r="AD124" s="3"/>
      <c r="AE124" s="3"/>
      <c r="AF124" s="3"/>
      <c r="AG124" s="3"/>
      <c r="AH124" s="3"/>
      <c r="AI124" s="3"/>
    </row>
    <row r="125" spans="1:35">
      <c r="A125" s="3"/>
      <c r="B125" s="113"/>
      <c r="C125" s="113"/>
      <c r="D125" s="113"/>
      <c r="F125" s="7"/>
      <c r="G125" s="7"/>
      <c r="H125" s="4"/>
      <c r="I125" s="12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3"/>
      <c r="AB125" s="237"/>
      <c r="AC125" s="3"/>
      <c r="AD125" s="3"/>
      <c r="AE125" s="3"/>
      <c r="AF125" s="3"/>
      <c r="AG125" s="3"/>
      <c r="AH125" s="3"/>
      <c r="AI125" s="3"/>
    </row>
    <row r="126" spans="1:35">
      <c r="A126" s="3"/>
      <c r="B126" s="113"/>
      <c r="C126" s="113"/>
      <c r="D126" s="113"/>
      <c r="F126" s="7"/>
      <c r="G126" s="7"/>
      <c r="H126" s="4"/>
      <c r="I126" s="12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3"/>
      <c r="AB126" s="237"/>
      <c r="AC126" s="3"/>
      <c r="AD126" s="3"/>
      <c r="AE126" s="3"/>
      <c r="AF126" s="3"/>
      <c r="AG126" s="3"/>
      <c r="AH126" s="3"/>
      <c r="AI126" s="3"/>
    </row>
    <row r="127" spans="1:35">
      <c r="A127" s="3"/>
      <c r="B127" s="113"/>
      <c r="C127" s="113"/>
      <c r="D127" s="113"/>
      <c r="F127" s="7"/>
      <c r="G127" s="7"/>
      <c r="H127" s="4"/>
      <c r="I127" s="12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3"/>
      <c r="AB127" s="237"/>
      <c r="AC127" s="3"/>
      <c r="AD127" s="3"/>
      <c r="AE127" s="3"/>
      <c r="AF127" s="3"/>
      <c r="AG127" s="3"/>
      <c r="AH127" s="3"/>
      <c r="AI127" s="3"/>
    </row>
    <row r="128" spans="1:35">
      <c r="A128" s="3"/>
      <c r="B128" s="113"/>
      <c r="C128" s="113"/>
      <c r="D128" s="113"/>
      <c r="F128" s="7"/>
      <c r="G128" s="7"/>
      <c r="H128" s="4"/>
      <c r="I128" s="12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3"/>
      <c r="AB128" s="237"/>
      <c r="AC128" s="3"/>
      <c r="AD128" s="3"/>
      <c r="AE128" s="3"/>
      <c r="AF128" s="3"/>
      <c r="AG128" s="3"/>
      <c r="AH128" s="3"/>
      <c r="AI128" s="3"/>
    </row>
    <row r="129" spans="1:35">
      <c r="A129" s="3"/>
      <c r="B129" s="113"/>
      <c r="C129" s="113"/>
      <c r="D129" s="113"/>
      <c r="F129" s="7"/>
      <c r="G129" s="7"/>
      <c r="H129" s="4"/>
      <c r="I129" s="12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3"/>
      <c r="AB129" s="237"/>
      <c r="AC129" s="3"/>
      <c r="AD129" s="3"/>
      <c r="AE129" s="3"/>
      <c r="AF129" s="3"/>
      <c r="AG129" s="3"/>
      <c r="AH129" s="3"/>
      <c r="AI129" s="3"/>
    </row>
    <row r="130" spans="1:35">
      <c r="A130" s="3"/>
      <c r="B130" s="113"/>
      <c r="C130" s="113"/>
      <c r="D130" s="113"/>
      <c r="F130" s="7"/>
      <c r="G130" s="7"/>
      <c r="H130" s="4"/>
      <c r="I130" s="12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3"/>
      <c r="AB130" s="237"/>
      <c r="AC130" s="3"/>
      <c r="AD130" s="3"/>
      <c r="AE130" s="3"/>
      <c r="AF130" s="3"/>
      <c r="AG130" s="3"/>
      <c r="AH130" s="3"/>
      <c r="AI130" s="3"/>
    </row>
    <row r="131" spans="1:35">
      <c r="A131" s="3"/>
      <c r="B131" s="113"/>
      <c r="C131" s="113"/>
      <c r="D131" s="113"/>
      <c r="F131" s="7"/>
      <c r="G131" s="7"/>
      <c r="H131" s="4"/>
      <c r="I131" s="12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3"/>
      <c r="AB131" s="237"/>
      <c r="AC131" s="3"/>
      <c r="AD131" s="3"/>
      <c r="AE131" s="3"/>
      <c r="AF131" s="3"/>
      <c r="AG131" s="3"/>
      <c r="AH131" s="3"/>
      <c r="AI131" s="3"/>
    </row>
    <row r="132" spans="1:35">
      <c r="A132" s="3"/>
      <c r="B132" s="113"/>
      <c r="C132" s="113"/>
      <c r="D132" s="113"/>
      <c r="F132" s="7"/>
      <c r="G132" s="7"/>
      <c r="H132" s="4"/>
      <c r="I132" s="12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3"/>
      <c r="AB132" s="237"/>
      <c r="AC132" s="3"/>
      <c r="AD132" s="3"/>
      <c r="AE132" s="3"/>
      <c r="AF132" s="3"/>
      <c r="AG132" s="3"/>
      <c r="AH132" s="3"/>
      <c r="AI132" s="3"/>
    </row>
    <row r="133" spans="1:35">
      <c r="A133" s="3"/>
      <c r="B133" s="113"/>
      <c r="C133" s="113"/>
      <c r="D133" s="113"/>
      <c r="F133" s="7"/>
      <c r="G133" s="7"/>
      <c r="H133" s="4"/>
      <c r="I133" s="12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3"/>
      <c r="AB133" s="237"/>
      <c r="AC133" s="3"/>
      <c r="AD133" s="3"/>
      <c r="AE133" s="3"/>
      <c r="AF133" s="3"/>
      <c r="AG133" s="3"/>
      <c r="AH133" s="3"/>
      <c r="AI133" s="3"/>
    </row>
    <row r="134" spans="1:35">
      <c r="A134" s="3"/>
      <c r="B134" s="113"/>
      <c r="C134" s="113"/>
      <c r="D134" s="113"/>
      <c r="F134" s="7"/>
      <c r="G134" s="7"/>
      <c r="H134" s="4"/>
      <c r="I134" s="12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3"/>
      <c r="AB134" s="237"/>
      <c r="AC134" s="3"/>
      <c r="AD134" s="3"/>
      <c r="AE134" s="3"/>
      <c r="AF134" s="3"/>
      <c r="AG134" s="3"/>
      <c r="AH134" s="3"/>
      <c r="AI134" s="3"/>
    </row>
    <row r="135" spans="1:35">
      <c r="A135" s="3"/>
      <c r="B135" s="113"/>
      <c r="C135" s="113"/>
      <c r="D135" s="113"/>
      <c r="F135" s="7"/>
      <c r="G135" s="7"/>
      <c r="H135" s="4"/>
      <c r="I135" s="12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3"/>
      <c r="AB135" s="237"/>
      <c r="AC135" s="3"/>
      <c r="AD135" s="3"/>
      <c r="AE135" s="3"/>
      <c r="AF135" s="3"/>
      <c r="AG135" s="3"/>
      <c r="AH135" s="3"/>
      <c r="AI135" s="3"/>
    </row>
    <row r="136" spans="1:35">
      <c r="A136" s="3"/>
      <c r="B136" s="113"/>
      <c r="C136" s="113"/>
      <c r="D136" s="113"/>
      <c r="F136" s="7"/>
      <c r="G136" s="7"/>
      <c r="H136" s="4"/>
      <c r="I136" s="12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3"/>
      <c r="AB136" s="237"/>
      <c r="AC136" s="3"/>
      <c r="AD136" s="3"/>
      <c r="AE136" s="3"/>
      <c r="AF136" s="3"/>
      <c r="AG136" s="3"/>
      <c r="AH136" s="3"/>
      <c r="AI136" s="3"/>
    </row>
    <row r="137" spans="1:35">
      <c r="A137" s="3"/>
      <c r="B137" s="113"/>
      <c r="C137" s="113"/>
      <c r="D137" s="113"/>
      <c r="F137" s="7"/>
      <c r="G137" s="7"/>
      <c r="H137" s="4"/>
      <c r="I137" s="12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3"/>
      <c r="AB137" s="237"/>
      <c r="AC137" s="3"/>
      <c r="AD137" s="3"/>
      <c r="AE137" s="3"/>
      <c r="AF137" s="3"/>
      <c r="AG137" s="3"/>
      <c r="AH137" s="3"/>
      <c r="AI137" s="3"/>
    </row>
    <row r="138" spans="1:35">
      <c r="A138" s="3"/>
      <c r="B138" s="113"/>
      <c r="C138" s="113"/>
      <c r="D138" s="113"/>
      <c r="F138" s="7"/>
      <c r="G138" s="7"/>
      <c r="H138" s="4"/>
      <c r="I138" s="12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3"/>
      <c r="AB138" s="237"/>
      <c r="AC138" s="3"/>
      <c r="AD138" s="3"/>
      <c r="AE138" s="3"/>
      <c r="AF138" s="3"/>
      <c r="AG138" s="3"/>
      <c r="AH138" s="3"/>
      <c r="AI138" s="3"/>
    </row>
    <row r="139" spans="1:35">
      <c r="A139" s="3"/>
      <c r="B139" s="113"/>
      <c r="C139" s="113"/>
      <c r="D139" s="113"/>
      <c r="F139" s="7"/>
      <c r="G139" s="7"/>
      <c r="H139" s="4"/>
      <c r="I139" s="12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3"/>
      <c r="AB139" s="237"/>
      <c r="AC139" s="3"/>
      <c r="AD139" s="3"/>
      <c r="AE139" s="3"/>
      <c r="AF139" s="3"/>
      <c r="AG139" s="3"/>
      <c r="AH139" s="3"/>
      <c r="AI139" s="3"/>
    </row>
    <row r="140" spans="1:35">
      <c r="A140" s="3"/>
      <c r="B140" s="113"/>
      <c r="C140" s="113"/>
      <c r="D140" s="113"/>
      <c r="F140" s="7"/>
      <c r="G140" s="7"/>
      <c r="H140" s="4"/>
      <c r="I140" s="12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3"/>
      <c r="AB140" s="237"/>
      <c r="AC140" s="3"/>
      <c r="AD140" s="3"/>
      <c r="AE140" s="3"/>
      <c r="AF140" s="3"/>
      <c r="AG140" s="3"/>
      <c r="AH140" s="3"/>
      <c r="AI140" s="3"/>
    </row>
    <row r="141" spans="1:35">
      <c r="A141" s="3"/>
      <c r="B141" s="113"/>
      <c r="C141" s="113"/>
      <c r="D141" s="113"/>
      <c r="F141" s="7"/>
      <c r="G141" s="7"/>
      <c r="H141" s="4"/>
      <c r="I141" s="12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3"/>
      <c r="AB141" s="237"/>
      <c r="AC141" s="3"/>
      <c r="AD141" s="3"/>
      <c r="AE141" s="3"/>
      <c r="AF141" s="3"/>
      <c r="AG141" s="3"/>
      <c r="AH141" s="3"/>
      <c r="AI141" s="3"/>
    </row>
    <row r="142" spans="1:35">
      <c r="A142" s="3"/>
      <c r="B142" s="113"/>
      <c r="C142" s="113"/>
      <c r="D142" s="113"/>
      <c r="F142" s="7"/>
      <c r="G142" s="7"/>
      <c r="H142" s="4"/>
      <c r="I142" s="12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3"/>
      <c r="AB142" s="237"/>
      <c r="AC142" s="3"/>
      <c r="AD142" s="3"/>
      <c r="AE142" s="3"/>
      <c r="AF142" s="3"/>
      <c r="AG142" s="3"/>
      <c r="AH142" s="3"/>
      <c r="AI142" s="3"/>
    </row>
    <row r="143" spans="1:35">
      <c r="A143" s="3"/>
      <c r="B143" s="113"/>
      <c r="C143" s="113"/>
      <c r="D143" s="113"/>
      <c r="F143" s="7"/>
      <c r="G143" s="7"/>
      <c r="H143" s="4"/>
      <c r="I143" s="12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3"/>
      <c r="AB143" s="237"/>
      <c r="AC143" s="3"/>
      <c r="AD143" s="3"/>
      <c r="AE143" s="3"/>
      <c r="AF143" s="3"/>
      <c r="AG143" s="3"/>
      <c r="AH143" s="3"/>
      <c r="AI143" s="3"/>
    </row>
    <row r="144" spans="1:35">
      <c r="A144" s="3"/>
      <c r="B144" s="113"/>
      <c r="C144" s="113"/>
      <c r="D144" s="113"/>
      <c r="F144" s="7"/>
      <c r="G144" s="7"/>
      <c r="H144" s="4"/>
      <c r="I144" s="12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3"/>
      <c r="AB144" s="237"/>
      <c r="AC144" s="3"/>
      <c r="AD144" s="3"/>
      <c r="AE144" s="3"/>
      <c r="AF144" s="3"/>
      <c r="AG144" s="3"/>
      <c r="AH144" s="3"/>
      <c r="AI144" s="3"/>
    </row>
    <row r="145" spans="1:35">
      <c r="A145" s="3"/>
      <c r="B145" s="113"/>
      <c r="C145" s="113"/>
      <c r="D145" s="113"/>
      <c r="F145" s="7"/>
      <c r="G145" s="7"/>
      <c r="H145" s="4"/>
      <c r="I145" s="12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3"/>
      <c r="AB145" s="237"/>
      <c r="AC145" s="3"/>
      <c r="AD145" s="3"/>
      <c r="AE145" s="3"/>
      <c r="AF145" s="3"/>
      <c r="AG145" s="3"/>
      <c r="AH145" s="3"/>
      <c r="AI145" s="3"/>
    </row>
    <row r="146" spans="1:35">
      <c r="A146" s="3"/>
      <c r="B146" s="113"/>
      <c r="C146" s="113"/>
      <c r="D146" s="113"/>
      <c r="F146" s="7"/>
      <c r="G146" s="7"/>
      <c r="H146" s="4"/>
      <c r="I146" s="12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3"/>
      <c r="AB146" s="237"/>
      <c r="AC146" s="3"/>
      <c r="AD146" s="3"/>
      <c r="AE146" s="3"/>
      <c r="AF146" s="3"/>
      <c r="AG146" s="3"/>
      <c r="AH146" s="3"/>
      <c r="AI146" s="3"/>
    </row>
    <row r="147" spans="1:35">
      <c r="A147" s="3"/>
      <c r="B147" s="113"/>
      <c r="C147" s="113"/>
      <c r="D147" s="113"/>
      <c r="F147" s="7"/>
      <c r="G147" s="7"/>
      <c r="H147" s="4"/>
      <c r="I147" s="12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3"/>
      <c r="AB147" s="237"/>
      <c r="AC147" s="3"/>
      <c r="AD147" s="3"/>
      <c r="AE147" s="3"/>
      <c r="AF147" s="3"/>
      <c r="AG147" s="3"/>
      <c r="AH147" s="3"/>
      <c r="AI147" s="3"/>
    </row>
    <row r="148" spans="1:35">
      <c r="A148" s="3"/>
      <c r="B148" s="113"/>
      <c r="C148" s="113"/>
      <c r="D148" s="113"/>
      <c r="F148" s="7"/>
      <c r="G148" s="7"/>
      <c r="H148" s="4"/>
      <c r="I148" s="12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3"/>
      <c r="AB148" s="237"/>
      <c r="AC148" s="3"/>
      <c r="AD148" s="3"/>
      <c r="AE148" s="3"/>
      <c r="AF148" s="3"/>
      <c r="AG148" s="3"/>
      <c r="AH148" s="3"/>
      <c r="AI148" s="3"/>
    </row>
    <row r="149" spans="1:35">
      <c r="A149" s="3"/>
      <c r="B149" s="113"/>
      <c r="C149" s="113"/>
      <c r="D149" s="113"/>
      <c r="F149" s="7"/>
      <c r="G149" s="7"/>
      <c r="H149" s="4"/>
      <c r="I149" s="12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3"/>
      <c r="AB149" s="237"/>
      <c r="AC149" s="3"/>
      <c r="AD149" s="3"/>
      <c r="AE149" s="3"/>
      <c r="AF149" s="3"/>
      <c r="AG149" s="3"/>
      <c r="AH149" s="3"/>
      <c r="AI149" s="3"/>
    </row>
    <row r="150" spans="1:35">
      <c r="A150" s="3"/>
      <c r="B150" s="113"/>
      <c r="C150" s="113"/>
      <c r="D150" s="113"/>
      <c r="F150" s="7"/>
      <c r="G150" s="7"/>
      <c r="H150" s="4"/>
      <c r="I150" s="12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3"/>
      <c r="AB150" s="237"/>
      <c r="AC150" s="3"/>
      <c r="AD150" s="3"/>
      <c r="AE150" s="3"/>
      <c r="AF150" s="3"/>
      <c r="AG150" s="3"/>
      <c r="AH150" s="3"/>
      <c r="AI150" s="3"/>
    </row>
    <row r="151" spans="1:35">
      <c r="A151" s="3"/>
      <c r="B151" s="113"/>
      <c r="C151" s="113"/>
      <c r="D151" s="113"/>
      <c r="F151" s="7"/>
      <c r="G151" s="7"/>
      <c r="H151" s="4"/>
      <c r="I151" s="12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3"/>
      <c r="AB151" s="237"/>
      <c r="AC151" s="3"/>
      <c r="AD151" s="3"/>
      <c r="AE151" s="3"/>
      <c r="AF151" s="3"/>
      <c r="AG151" s="3"/>
      <c r="AH151" s="3"/>
      <c r="AI151" s="3"/>
    </row>
    <row r="152" spans="1:35">
      <c r="A152" s="3"/>
      <c r="B152" s="113"/>
      <c r="C152" s="113"/>
      <c r="D152" s="113"/>
      <c r="F152" s="7"/>
      <c r="G152" s="7"/>
      <c r="H152" s="4"/>
      <c r="I152" s="12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3"/>
      <c r="AB152" s="237"/>
      <c r="AC152" s="3"/>
      <c r="AD152" s="3"/>
      <c r="AE152" s="3"/>
      <c r="AF152" s="3"/>
      <c r="AG152" s="3"/>
      <c r="AH152" s="3"/>
      <c r="AI152" s="3"/>
    </row>
    <row r="153" spans="1:35">
      <c r="A153" s="3"/>
      <c r="B153" s="113"/>
      <c r="C153" s="113"/>
      <c r="D153" s="113"/>
      <c r="F153" s="7"/>
      <c r="G153" s="7"/>
      <c r="H153" s="4"/>
      <c r="I153" s="12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3"/>
      <c r="AB153" s="237"/>
      <c r="AC153" s="3"/>
      <c r="AD153" s="3"/>
      <c r="AE153" s="3"/>
      <c r="AF153" s="3"/>
      <c r="AG153" s="3"/>
      <c r="AH153" s="3"/>
      <c r="AI153" s="3"/>
    </row>
    <row r="154" spans="1:35">
      <c r="A154" s="3"/>
      <c r="B154" s="113"/>
      <c r="C154" s="113"/>
      <c r="D154" s="113"/>
      <c r="F154" s="7"/>
      <c r="G154" s="7"/>
      <c r="H154" s="4"/>
      <c r="I154" s="12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3"/>
      <c r="AB154" s="237"/>
      <c r="AC154" s="3"/>
      <c r="AD154" s="3"/>
      <c r="AE154" s="3"/>
      <c r="AF154" s="3"/>
      <c r="AG154" s="3"/>
      <c r="AH154" s="3"/>
      <c r="AI154" s="3"/>
    </row>
    <row r="155" spans="1:35">
      <c r="A155" s="3"/>
      <c r="B155" s="113"/>
      <c r="C155" s="113"/>
      <c r="D155" s="113"/>
      <c r="F155" s="7"/>
      <c r="G155" s="7"/>
      <c r="H155" s="4"/>
      <c r="I155" s="12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3"/>
      <c r="AB155" s="237"/>
      <c r="AC155" s="3"/>
      <c r="AD155" s="3"/>
      <c r="AE155" s="3"/>
      <c r="AF155" s="3"/>
      <c r="AG155" s="3"/>
      <c r="AH155" s="3"/>
      <c r="AI155" s="3"/>
    </row>
    <row r="156" spans="1:35">
      <c r="A156" s="3"/>
      <c r="B156" s="113"/>
      <c r="C156" s="113"/>
      <c r="D156" s="113"/>
      <c r="F156" s="7"/>
      <c r="G156" s="7"/>
      <c r="H156" s="4"/>
      <c r="I156" s="12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3"/>
      <c r="AB156" s="237"/>
      <c r="AC156" s="3"/>
      <c r="AD156" s="3"/>
      <c r="AE156" s="3"/>
      <c r="AF156" s="3"/>
      <c r="AG156" s="3"/>
      <c r="AH156" s="3"/>
      <c r="AI156" s="3"/>
    </row>
    <row r="157" spans="1:35">
      <c r="A157" s="3"/>
      <c r="B157" s="113"/>
      <c r="C157" s="113"/>
      <c r="D157" s="113"/>
      <c r="F157" s="7"/>
      <c r="G157" s="7"/>
      <c r="H157" s="4"/>
      <c r="I157" s="12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3"/>
      <c r="AB157" s="237"/>
      <c r="AC157" s="3"/>
      <c r="AD157" s="3"/>
      <c r="AE157" s="3"/>
      <c r="AF157" s="3"/>
      <c r="AG157" s="3"/>
      <c r="AH157" s="3"/>
      <c r="AI157" s="3"/>
    </row>
    <row r="158" spans="1:35">
      <c r="A158" s="3"/>
      <c r="B158" s="113"/>
      <c r="C158" s="113"/>
      <c r="D158" s="113"/>
      <c r="F158" s="7"/>
      <c r="G158" s="7"/>
      <c r="H158" s="4"/>
      <c r="I158" s="12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3"/>
      <c r="AB158" s="237"/>
      <c r="AC158" s="3"/>
      <c r="AD158" s="3"/>
      <c r="AE158" s="3"/>
      <c r="AF158" s="3"/>
      <c r="AG158" s="3"/>
      <c r="AH158" s="3"/>
      <c r="AI158" s="3"/>
    </row>
    <row r="159" spans="1:35">
      <c r="A159" s="3"/>
      <c r="B159" s="113"/>
      <c r="C159" s="113"/>
      <c r="D159" s="113"/>
      <c r="F159" s="7"/>
      <c r="G159" s="7"/>
      <c r="H159" s="4"/>
      <c r="I159" s="12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3"/>
      <c r="AB159" s="237"/>
      <c r="AC159" s="3"/>
      <c r="AD159" s="3"/>
      <c r="AE159" s="3"/>
      <c r="AF159" s="3"/>
      <c r="AG159" s="3"/>
      <c r="AH159" s="3"/>
      <c r="AI159" s="3"/>
    </row>
    <row r="160" spans="1:35">
      <c r="A160" s="3"/>
      <c r="B160" s="113"/>
      <c r="C160" s="113"/>
      <c r="D160" s="113"/>
      <c r="F160" s="7"/>
      <c r="G160" s="7"/>
      <c r="H160" s="4"/>
      <c r="I160" s="12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3"/>
      <c r="AB160" s="237"/>
      <c r="AC160" s="3"/>
      <c r="AD160" s="3"/>
      <c r="AE160" s="3"/>
      <c r="AF160" s="3"/>
      <c r="AG160" s="3"/>
      <c r="AH160" s="3"/>
      <c r="AI160" s="3"/>
    </row>
    <row r="161" spans="1:35">
      <c r="A161" s="3"/>
      <c r="B161" s="113"/>
      <c r="C161" s="113"/>
      <c r="D161" s="113"/>
      <c r="F161" s="7"/>
      <c r="G161" s="7"/>
      <c r="H161" s="4"/>
      <c r="I161" s="12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3"/>
      <c r="AB161" s="237"/>
      <c r="AC161" s="3"/>
      <c r="AD161" s="3"/>
      <c r="AE161" s="3"/>
      <c r="AF161" s="3"/>
      <c r="AG161" s="3"/>
      <c r="AH161" s="3"/>
      <c r="AI161" s="3"/>
    </row>
    <row r="162" spans="1:35">
      <c r="A162" s="3"/>
      <c r="B162" s="113"/>
      <c r="C162" s="113"/>
      <c r="D162" s="113"/>
      <c r="F162" s="7"/>
      <c r="G162" s="7"/>
      <c r="H162" s="4"/>
      <c r="I162" s="12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3"/>
      <c r="AB162" s="237"/>
      <c r="AC162" s="3"/>
      <c r="AD162" s="3"/>
      <c r="AE162" s="3"/>
      <c r="AF162" s="3"/>
      <c r="AG162" s="3"/>
      <c r="AH162" s="3"/>
      <c r="AI162" s="3"/>
    </row>
    <row r="163" spans="1:35">
      <c r="A163" s="3"/>
      <c r="B163" s="113"/>
      <c r="C163" s="113"/>
      <c r="D163" s="113"/>
      <c r="F163" s="7"/>
      <c r="G163" s="7"/>
      <c r="H163" s="4"/>
      <c r="I163" s="12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3"/>
      <c r="AB163" s="237"/>
      <c r="AC163" s="3"/>
      <c r="AD163" s="3"/>
      <c r="AE163" s="3"/>
      <c r="AF163" s="3"/>
      <c r="AG163" s="3"/>
      <c r="AH163" s="3"/>
      <c r="AI163" s="3"/>
    </row>
    <row r="164" spans="1:35">
      <c r="A164" s="3"/>
      <c r="B164" s="113"/>
      <c r="C164" s="113"/>
      <c r="D164" s="113"/>
      <c r="F164" s="7"/>
      <c r="G164" s="7"/>
      <c r="H164" s="4"/>
      <c r="I164" s="12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3"/>
      <c r="AB164" s="237"/>
      <c r="AC164" s="3"/>
      <c r="AD164" s="3"/>
      <c r="AE164" s="3"/>
      <c r="AF164" s="3"/>
      <c r="AG164" s="3"/>
      <c r="AH164" s="3"/>
      <c r="AI164" s="3"/>
    </row>
    <row r="165" spans="1:35">
      <c r="A165" s="3"/>
      <c r="B165" s="113"/>
      <c r="C165" s="113"/>
      <c r="D165" s="113"/>
      <c r="F165" s="7"/>
      <c r="G165" s="7"/>
      <c r="H165" s="4"/>
      <c r="I165" s="12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3"/>
      <c r="AB165" s="237"/>
      <c r="AC165" s="3"/>
      <c r="AD165" s="3"/>
      <c r="AE165" s="3"/>
      <c r="AF165" s="3"/>
      <c r="AG165" s="3"/>
      <c r="AH165" s="3"/>
      <c r="AI165" s="3"/>
    </row>
    <row r="166" spans="1:35">
      <c r="A166" s="3"/>
      <c r="B166" s="113"/>
      <c r="C166" s="113"/>
      <c r="D166" s="113"/>
      <c r="F166" s="7"/>
      <c r="G166" s="7"/>
      <c r="H166" s="4"/>
      <c r="I166" s="12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3"/>
      <c r="AB166" s="237"/>
      <c r="AC166" s="3"/>
      <c r="AD166" s="3"/>
      <c r="AE166" s="3"/>
      <c r="AF166" s="3"/>
      <c r="AG166" s="3"/>
      <c r="AH166" s="3"/>
      <c r="AI166" s="3"/>
    </row>
    <row r="167" spans="1:35">
      <c r="A167" s="3"/>
      <c r="B167" s="113"/>
      <c r="C167" s="113"/>
      <c r="D167" s="113"/>
      <c r="F167" s="7"/>
      <c r="G167" s="7"/>
      <c r="H167" s="4"/>
      <c r="I167" s="12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3"/>
      <c r="AB167" s="237"/>
      <c r="AC167" s="3"/>
      <c r="AD167" s="3"/>
      <c r="AE167" s="3"/>
      <c r="AF167" s="3"/>
      <c r="AG167" s="3"/>
      <c r="AH167" s="3"/>
      <c r="AI167" s="3"/>
    </row>
    <row r="168" spans="1:35">
      <c r="A168" s="3"/>
      <c r="B168" s="113"/>
      <c r="C168" s="113"/>
      <c r="D168" s="113"/>
      <c r="F168" s="7"/>
      <c r="G168" s="7"/>
      <c r="H168" s="4"/>
      <c r="I168" s="12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3"/>
      <c r="AB168" s="237"/>
      <c r="AC168" s="3"/>
      <c r="AD168" s="3"/>
      <c r="AE168" s="3"/>
      <c r="AF168" s="3"/>
      <c r="AG168" s="3"/>
      <c r="AH168" s="3"/>
      <c r="AI168" s="3"/>
    </row>
    <row r="169" spans="1:35">
      <c r="A169" s="3"/>
      <c r="B169" s="113"/>
      <c r="C169" s="113"/>
      <c r="D169" s="113"/>
      <c r="F169" s="7"/>
      <c r="G169" s="7"/>
      <c r="H169" s="4"/>
      <c r="I169" s="12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3"/>
      <c r="AB169" s="237"/>
      <c r="AC169" s="3"/>
      <c r="AD169" s="3"/>
      <c r="AE169" s="3"/>
      <c r="AF169" s="3"/>
      <c r="AG169" s="3"/>
      <c r="AH169" s="3"/>
      <c r="AI169" s="3"/>
    </row>
    <row r="170" spans="1:35">
      <c r="A170" s="3"/>
      <c r="B170" s="113"/>
      <c r="C170" s="113"/>
      <c r="D170" s="113"/>
      <c r="F170" s="7"/>
      <c r="G170" s="7"/>
      <c r="H170" s="4"/>
      <c r="I170" s="12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3"/>
      <c r="AB170" s="237"/>
      <c r="AC170" s="3"/>
      <c r="AD170" s="3"/>
      <c r="AE170" s="3"/>
      <c r="AF170" s="3"/>
      <c r="AG170" s="3"/>
      <c r="AH170" s="3"/>
      <c r="AI170" s="3"/>
    </row>
    <row r="171" spans="1:35">
      <c r="A171" s="3"/>
      <c r="B171" s="113"/>
      <c r="C171" s="113"/>
      <c r="D171" s="113"/>
      <c r="F171" s="7"/>
      <c r="G171" s="7"/>
      <c r="H171" s="4"/>
      <c r="I171" s="12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3"/>
      <c r="AB171" s="237"/>
      <c r="AC171" s="3"/>
      <c r="AD171" s="3"/>
      <c r="AE171" s="3"/>
      <c r="AF171" s="3"/>
      <c r="AG171" s="3"/>
      <c r="AH171" s="3"/>
      <c r="AI171" s="3"/>
    </row>
    <row r="172" spans="1:35">
      <c r="A172" s="3"/>
      <c r="B172" s="113"/>
      <c r="C172" s="113"/>
      <c r="D172" s="113"/>
      <c r="F172" s="7"/>
      <c r="G172" s="7"/>
      <c r="H172" s="4"/>
      <c r="I172" s="12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3"/>
      <c r="AB172" s="237"/>
      <c r="AC172" s="3"/>
      <c r="AD172" s="3"/>
      <c r="AE172" s="3"/>
      <c r="AF172" s="3"/>
      <c r="AG172" s="3"/>
      <c r="AH172" s="3"/>
      <c r="AI172" s="3"/>
    </row>
    <row r="173" spans="1:35">
      <c r="A173" s="3"/>
      <c r="B173" s="113"/>
      <c r="C173" s="113"/>
      <c r="D173" s="113"/>
      <c r="F173" s="7"/>
      <c r="G173" s="7"/>
      <c r="H173" s="4"/>
      <c r="I173" s="12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3"/>
      <c r="AB173" s="237"/>
      <c r="AC173" s="3"/>
      <c r="AD173" s="3"/>
      <c r="AE173" s="3"/>
      <c r="AF173" s="3"/>
      <c r="AG173" s="3"/>
      <c r="AH173" s="3"/>
      <c r="AI173" s="3"/>
    </row>
    <row r="174" spans="1:35">
      <c r="A174" s="3"/>
      <c r="B174" s="113"/>
      <c r="C174" s="113"/>
      <c r="D174" s="113"/>
      <c r="F174" s="7"/>
      <c r="G174" s="7"/>
      <c r="H174" s="4"/>
      <c r="I174" s="12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3"/>
      <c r="AB174" s="237"/>
      <c r="AC174" s="3"/>
      <c r="AD174" s="3"/>
      <c r="AE174" s="3"/>
      <c r="AF174" s="3"/>
      <c r="AG174" s="3"/>
      <c r="AH174" s="3"/>
      <c r="AI174" s="3"/>
    </row>
    <row r="175" spans="1:35">
      <c r="A175" s="3"/>
      <c r="B175" s="113"/>
      <c r="C175" s="113"/>
      <c r="D175" s="113"/>
      <c r="F175" s="7"/>
      <c r="G175" s="7"/>
      <c r="H175" s="4"/>
      <c r="I175" s="12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3"/>
      <c r="AB175" s="237"/>
      <c r="AC175" s="3"/>
      <c r="AD175" s="3"/>
      <c r="AE175" s="3"/>
      <c r="AF175" s="3"/>
      <c r="AG175" s="3"/>
      <c r="AH175" s="3"/>
      <c r="AI175" s="3"/>
    </row>
    <row r="176" spans="1:35">
      <c r="A176" s="3"/>
      <c r="B176" s="113"/>
      <c r="C176" s="113"/>
      <c r="D176" s="113"/>
      <c r="F176" s="7"/>
      <c r="G176" s="7"/>
      <c r="H176" s="4"/>
      <c r="I176" s="12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3"/>
      <c r="AB176" s="237"/>
      <c r="AC176" s="3"/>
      <c r="AD176" s="3"/>
      <c r="AE176" s="3"/>
      <c r="AF176" s="3"/>
      <c r="AG176" s="3"/>
      <c r="AH176" s="3"/>
      <c r="AI176" s="3"/>
    </row>
    <row r="177" spans="1:35">
      <c r="A177" s="3"/>
      <c r="B177" s="113"/>
      <c r="C177" s="113"/>
      <c r="D177" s="113"/>
      <c r="F177" s="7"/>
      <c r="G177" s="7"/>
      <c r="H177" s="4"/>
      <c r="I177" s="12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3"/>
      <c r="AB177" s="237"/>
      <c r="AC177" s="3"/>
      <c r="AD177" s="3"/>
      <c r="AE177" s="3"/>
      <c r="AF177" s="3"/>
      <c r="AG177" s="3"/>
      <c r="AH177" s="3"/>
      <c r="AI177" s="3"/>
    </row>
    <row r="178" spans="1:35">
      <c r="A178" s="3"/>
      <c r="B178" s="113"/>
      <c r="C178" s="113"/>
      <c r="D178" s="113"/>
      <c r="F178" s="7"/>
      <c r="G178" s="7"/>
      <c r="H178" s="4"/>
      <c r="I178" s="12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3"/>
      <c r="AB178" s="237"/>
      <c r="AC178" s="3"/>
      <c r="AD178" s="3"/>
      <c r="AE178" s="3"/>
      <c r="AF178" s="3"/>
      <c r="AG178" s="3"/>
      <c r="AH178" s="3"/>
      <c r="AI178" s="3"/>
    </row>
    <row r="179" spans="1:35">
      <c r="A179" s="3"/>
      <c r="B179" s="113"/>
      <c r="C179" s="113"/>
      <c r="D179" s="113"/>
      <c r="F179" s="7"/>
      <c r="G179" s="7"/>
      <c r="H179" s="4"/>
      <c r="I179" s="12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3"/>
      <c r="AB179" s="237"/>
      <c r="AC179" s="3"/>
      <c r="AD179" s="3"/>
      <c r="AE179" s="3"/>
      <c r="AF179" s="3"/>
      <c r="AG179" s="3"/>
      <c r="AH179" s="3"/>
      <c r="AI179" s="3"/>
    </row>
    <row r="180" spans="1:35">
      <c r="A180" s="3"/>
      <c r="B180" s="113"/>
      <c r="C180" s="113"/>
      <c r="D180" s="113"/>
      <c r="F180" s="7"/>
      <c r="G180" s="7"/>
      <c r="H180" s="4"/>
      <c r="I180" s="12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3"/>
      <c r="AB180" s="237"/>
      <c r="AC180" s="3"/>
      <c r="AD180" s="3"/>
      <c r="AE180" s="3"/>
      <c r="AF180" s="3"/>
      <c r="AG180" s="3"/>
      <c r="AH180" s="3"/>
      <c r="AI180" s="3"/>
    </row>
    <row r="181" spans="1:35">
      <c r="A181" s="3"/>
      <c r="B181" s="113"/>
      <c r="C181" s="113"/>
      <c r="D181" s="113"/>
      <c r="F181" s="7"/>
      <c r="G181" s="7"/>
      <c r="H181" s="4"/>
      <c r="I181" s="12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3"/>
      <c r="AB181" s="237"/>
      <c r="AC181" s="3"/>
      <c r="AD181" s="3"/>
      <c r="AE181" s="3"/>
      <c r="AF181" s="3"/>
      <c r="AG181" s="3"/>
      <c r="AH181" s="3"/>
      <c r="AI181" s="3"/>
    </row>
    <row r="182" spans="1:35">
      <c r="A182" s="3"/>
      <c r="B182" s="113"/>
      <c r="C182" s="113"/>
      <c r="D182" s="113"/>
      <c r="F182" s="7"/>
      <c r="G182" s="7"/>
      <c r="H182" s="4"/>
      <c r="I182" s="12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3"/>
      <c r="AB182" s="237"/>
      <c r="AC182" s="3"/>
      <c r="AD182" s="3"/>
      <c r="AE182" s="3"/>
      <c r="AF182" s="3"/>
      <c r="AG182" s="3"/>
      <c r="AH182" s="3"/>
      <c r="AI182" s="3"/>
    </row>
    <row r="183" spans="1:35">
      <c r="A183" s="3"/>
      <c r="B183" s="113"/>
      <c r="C183" s="113"/>
      <c r="D183" s="113"/>
      <c r="F183" s="7"/>
      <c r="G183" s="7"/>
      <c r="H183" s="4"/>
      <c r="I183" s="12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3"/>
      <c r="AB183" s="237"/>
      <c r="AC183" s="3"/>
      <c r="AD183" s="3"/>
      <c r="AE183" s="3"/>
      <c r="AF183" s="3"/>
      <c r="AG183" s="3"/>
      <c r="AH183" s="3"/>
      <c r="AI183" s="3"/>
    </row>
    <row r="184" spans="1:35">
      <c r="A184" s="3"/>
      <c r="B184" s="113"/>
      <c r="C184" s="113"/>
      <c r="D184" s="113"/>
      <c r="F184" s="7"/>
      <c r="G184" s="7"/>
      <c r="H184" s="4"/>
      <c r="I184" s="12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3"/>
      <c r="AB184" s="237"/>
      <c r="AC184" s="3"/>
      <c r="AD184" s="3"/>
      <c r="AE184" s="3"/>
      <c r="AF184" s="3"/>
      <c r="AG184" s="3"/>
      <c r="AH184" s="3"/>
      <c r="AI184" s="3"/>
    </row>
    <row r="185" spans="1:35">
      <c r="A185" s="3"/>
      <c r="B185" s="113"/>
      <c r="C185" s="113"/>
      <c r="D185" s="113"/>
      <c r="F185" s="7"/>
      <c r="G185" s="7"/>
      <c r="H185" s="4"/>
      <c r="I185" s="12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3"/>
      <c r="AB185" s="237"/>
      <c r="AC185" s="3"/>
      <c r="AD185" s="3"/>
      <c r="AE185" s="3"/>
      <c r="AF185" s="3"/>
      <c r="AG185" s="3"/>
      <c r="AH185" s="3"/>
      <c r="AI185" s="3"/>
    </row>
    <row r="186" spans="1:35">
      <c r="A186" s="3"/>
      <c r="B186" s="113"/>
      <c r="C186" s="113"/>
      <c r="D186" s="113"/>
      <c r="F186" s="7"/>
      <c r="G186" s="7"/>
      <c r="H186" s="4"/>
      <c r="I186" s="12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3"/>
      <c r="AB186" s="237"/>
      <c r="AC186" s="3"/>
      <c r="AD186" s="3"/>
      <c r="AE186" s="3"/>
      <c r="AF186" s="3"/>
      <c r="AG186" s="3"/>
      <c r="AH186" s="3"/>
      <c r="AI186" s="3"/>
    </row>
    <row r="187" spans="1:35">
      <c r="A187" s="3"/>
      <c r="B187" s="113"/>
      <c r="C187" s="113"/>
      <c r="D187" s="113"/>
      <c r="F187" s="7"/>
      <c r="G187" s="7"/>
      <c r="H187" s="4"/>
      <c r="I187" s="12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3"/>
      <c r="AB187" s="237"/>
      <c r="AC187" s="3"/>
      <c r="AD187" s="3"/>
      <c r="AE187" s="3"/>
      <c r="AF187" s="3"/>
      <c r="AG187" s="3"/>
      <c r="AH187" s="3"/>
      <c r="AI187" s="3"/>
    </row>
    <row r="188" spans="1:35">
      <c r="A188" s="3"/>
      <c r="B188" s="113"/>
      <c r="C188" s="113"/>
      <c r="D188" s="113"/>
      <c r="F188" s="7"/>
      <c r="G188" s="7"/>
      <c r="H188" s="4"/>
      <c r="I188" s="12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3"/>
      <c r="AB188" s="237"/>
      <c r="AC188" s="3"/>
      <c r="AD188" s="3"/>
      <c r="AE188" s="3"/>
      <c r="AF188" s="3"/>
      <c r="AG188" s="3"/>
      <c r="AH188" s="3"/>
      <c r="AI188" s="3"/>
    </row>
    <row r="189" spans="1:35">
      <c r="A189" s="3"/>
      <c r="B189" s="113"/>
      <c r="C189" s="113"/>
      <c r="D189" s="113"/>
      <c r="F189" s="7"/>
      <c r="G189" s="7"/>
      <c r="H189" s="4"/>
      <c r="I189" s="12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3"/>
      <c r="AB189" s="237"/>
      <c r="AC189" s="3"/>
      <c r="AD189" s="3"/>
      <c r="AE189" s="3"/>
      <c r="AF189" s="3"/>
      <c r="AG189" s="3"/>
      <c r="AH189" s="3"/>
      <c r="AI189" s="3"/>
    </row>
    <row r="190" spans="1:35">
      <c r="A190" s="3"/>
      <c r="B190" s="113"/>
      <c r="C190" s="113"/>
      <c r="D190" s="113"/>
      <c r="F190" s="7"/>
      <c r="G190" s="7"/>
      <c r="H190" s="4"/>
      <c r="I190" s="12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3"/>
      <c r="AB190" s="237"/>
      <c r="AC190" s="3"/>
      <c r="AD190" s="3"/>
      <c r="AE190" s="3"/>
      <c r="AF190" s="3"/>
      <c r="AG190" s="3"/>
      <c r="AH190" s="3"/>
      <c r="AI190" s="3"/>
    </row>
    <row r="191" spans="1:35">
      <c r="A191" s="3"/>
      <c r="B191" s="113"/>
      <c r="C191" s="113"/>
      <c r="D191" s="113"/>
      <c r="F191" s="7"/>
      <c r="G191" s="7"/>
      <c r="H191" s="4"/>
      <c r="I191" s="12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3"/>
      <c r="AB191" s="237"/>
      <c r="AC191" s="3"/>
      <c r="AD191" s="3"/>
      <c r="AE191" s="3"/>
      <c r="AF191" s="3"/>
      <c r="AG191" s="3"/>
      <c r="AH191" s="3"/>
      <c r="AI191" s="3"/>
    </row>
    <row r="192" spans="1:35">
      <c r="A192" s="3"/>
      <c r="B192" s="113"/>
      <c r="C192" s="113"/>
      <c r="D192" s="113"/>
      <c r="F192" s="7"/>
      <c r="G192" s="7"/>
      <c r="H192" s="4"/>
      <c r="I192" s="12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3"/>
      <c r="AB192" s="237"/>
      <c r="AC192" s="3"/>
      <c r="AD192" s="3"/>
      <c r="AE192" s="3"/>
      <c r="AF192" s="3"/>
      <c r="AG192" s="3"/>
      <c r="AH192" s="3"/>
      <c r="AI192" s="3"/>
    </row>
    <row r="193" spans="1:35">
      <c r="A193" s="3"/>
      <c r="B193" s="113"/>
      <c r="C193" s="113"/>
      <c r="D193" s="113"/>
      <c r="F193" s="7"/>
      <c r="G193" s="7"/>
      <c r="H193" s="4"/>
      <c r="I193" s="12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3"/>
      <c r="AB193" s="237"/>
      <c r="AC193" s="3"/>
      <c r="AD193" s="3"/>
      <c r="AE193" s="3"/>
      <c r="AF193" s="3"/>
      <c r="AG193" s="3"/>
      <c r="AH193" s="3"/>
      <c r="AI193" s="3"/>
    </row>
    <row r="194" spans="1:35">
      <c r="A194" s="3"/>
      <c r="B194" s="113"/>
      <c r="C194" s="113"/>
      <c r="D194" s="113"/>
      <c r="F194" s="7"/>
      <c r="G194" s="7"/>
      <c r="H194" s="4"/>
      <c r="I194" s="12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3"/>
      <c r="AB194" s="237"/>
      <c r="AC194" s="3"/>
      <c r="AD194" s="3"/>
      <c r="AE194" s="3"/>
      <c r="AF194" s="3"/>
      <c r="AG194" s="3"/>
      <c r="AH194" s="3"/>
      <c r="AI194" s="3"/>
    </row>
    <row r="195" spans="1:35">
      <c r="A195" s="3"/>
      <c r="B195" s="113"/>
      <c r="C195" s="113"/>
      <c r="D195" s="113"/>
      <c r="F195" s="7"/>
      <c r="G195" s="7"/>
      <c r="H195" s="4"/>
      <c r="I195" s="12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3"/>
      <c r="AB195" s="237"/>
      <c r="AC195" s="3"/>
      <c r="AD195" s="3"/>
      <c r="AE195" s="3"/>
      <c r="AF195" s="3"/>
      <c r="AG195" s="3"/>
      <c r="AH195" s="3"/>
      <c r="AI195" s="3"/>
    </row>
    <row r="196" spans="1:35">
      <c r="A196" s="3"/>
      <c r="B196" s="113"/>
      <c r="C196" s="113"/>
      <c r="D196" s="113"/>
      <c r="F196" s="7"/>
      <c r="G196" s="7"/>
      <c r="H196" s="4"/>
      <c r="I196" s="12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3"/>
      <c r="AB196" s="237"/>
      <c r="AC196" s="3"/>
      <c r="AD196" s="3"/>
      <c r="AE196" s="3"/>
      <c r="AF196" s="3"/>
      <c r="AG196" s="3"/>
      <c r="AH196" s="3"/>
      <c r="AI196" s="3"/>
    </row>
    <row r="197" spans="1:35">
      <c r="A197" s="3"/>
      <c r="B197" s="113"/>
      <c r="C197" s="113"/>
      <c r="D197" s="113"/>
      <c r="F197" s="7"/>
      <c r="G197" s="7"/>
      <c r="H197" s="4"/>
      <c r="I197" s="12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3"/>
      <c r="AB197" s="237"/>
      <c r="AC197" s="3"/>
      <c r="AD197" s="3"/>
      <c r="AE197" s="3"/>
      <c r="AF197" s="3"/>
      <c r="AG197" s="3"/>
      <c r="AH197" s="3"/>
      <c r="AI197" s="3"/>
    </row>
    <row r="198" spans="1:35">
      <c r="A198" s="3"/>
      <c r="B198" s="113"/>
      <c r="C198" s="113"/>
      <c r="D198" s="113"/>
      <c r="F198" s="7"/>
      <c r="G198" s="7"/>
      <c r="H198" s="4"/>
      <c r="I198" s="12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3"/>
      <c r="AB198" s="237"/>
      <c r="AC198" s="3"/>
      <c r="AD198" s="3"/>
      <c r="AE198" s="3"/>
      <c r="AF198" s="3"/>
      <c r="AG198" s="3"/>
      <c r="AH198" s="3"/>
      <c r="AI198" s="3"/>
    </row>
    <row r="199" spans="1:35">
      <c r="A199" s="3"/>
      <c r="B199" s="113"/>
      <c r="C199" s="113"/>
      <c r="D199" s="113"/>
      <c r="F199" s="7"/>
      <c r="G199" s="7"/>
      <c r="H199" s="4"/>
      <c r="I199" s="12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3"/>
      <c r="AB199" s="237"/>
      <c r="AC199" s="3"/>
      <c r="AD199" s="3"/>
      <c r="AE199" s="3"/>
      <c r="AF199" s="3"/>
      <c r="AG199" s="3"/>
      <c r="AH199" s="3"/>
      <c r="AI199" s="3"/>
    </row>
    <row r="200" spans="1:35">
      <c r="A200" s="3"/>
      <c r="B200" s="113"/>
      <c r="C200" s="113"/>
      <c r="D200" s="113"/>
      <c r="F200" s="7"/>
      <c r="G200" s="7"/>
      <c r="H200" s="4"/>
      <c r="I200" s="12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3"/>
      <c r="AB200" s="237"/>
      <c r="AC200" s="3"/>
      <c r="AD200" s="3"/>
      <c r="AE200" s="3"/>
      <c r="AF200" s="3"/>
      <c r="AG200" s="3"/>
      <c r="AH200" s="3"/>
      <c r="AI200" s="3"/>
    </row>
  </sheetData>
  <sheetProtection formatCells="0" formatColumns="0"/>
  <mergeCells count="64">
    <mergeCell ref="B16:C17"/>
    <mergeCell ref="D16:D17"/>
    <mergeCell ref="M16:M17"/>
    <mergeCell ref="B6:D6"/>
    <mergeCell ref="M6:M7"/>
    <mergeCell ref="C7:D7"/>
    <mergeCell ref="C8:D8"/>
    <mergeCell ref="M8:M9"/>
    <mergeCell ref="B9:C10"/>
    <mergeCell ref="D9:D10"/>
    <mergeCell ref="M10:M11"/>
    <mergeCell ref="M12:M13"/>
    <mergeCell ref="B13:D13"/>
    <mergeCell ref="C14:D14"/>
    <mergeCell ref="M14:M15"/>
    <mergeCell ref="C15:D15"/>
    <mergeCell ref="M32:M33"/>
    <mergeCell ref="B18:C19"/>
    <mergeCell ref="D18:D19"/>
    <mergeCell ref="M18:M19"/>
    <mergeCell ref="M20:M21"/>
    <mergeCell ref="B22:D23"/>
    <mergeCell ref="M22:M23"/>
    <mergeCell ref="B24:D25"/>
    <mergeCell ref="M24:M25"/>
    <mergeCell ref="M26:M27"/>
    <mergeCell ref="M28:M29"/>
    <mergeCell ref="M30:M31"/>
    <mergeCell ref="M56:M57"/>
    <mergeCell ref="M34:M35"/>
    <mergeCell ref="M36:M37"/>
    <mergeCell ref="M38:M39"/>
    <mergeCell ref="M40:M41"/>
    <mergeCell ref="M42:M43"/>
    <mergeCell ref="M44:M45"/>
    <mergeCell ref="M46:M47"/>
    <mergeCell ref="M48:M49"/>
    <mergeCell ref="M50:M51"/>
    <mergeCell ref="M52:M53"/>
    <mergeCell ref="M54:M55"/>
    <mergeCell ref="M80:M81"/>
    <mergeCell ref="M58:M59"/>
    <mergeCell ref="M60:M61"/>
    <mergeCell ref="M62:M63"/>
    <mergeCell ref="M64:M65"/>
    <mergeCell ref="M66:M67"/>
    <mergeCell ref="M68:M69"/>
    <mergeCell ref="M70:M71"/>
    <mergeCell ref="M72:M73"/>
    <mergeCell ref="M74:M75"/>
    <mergeCell ref="M76:M77"/>
    <mergeCell ref="M78:M79"/>
    <mergeCell ref="M104:M105"/>
    <mergeCell ref="M82:M83"/>
    <mergeCell ref="M84:M85"/>
    <mergeCell ref="M86:M87"/>
    <mergeCell ref="M88:M89"/>
    <mergeCell ref="M90:M91"/>
    <mergeCell ref="M92:M93"/>
    <mergeCell ref="M94:M95"/>
    <mergeCell ref="M96:M97"/>
    <mergeCell ref="M98:M99"/>
    <mergeCell ref="M100:M101"/>
    <mergeCell ref="M102:M103"/>
  </mergeCells>
  <conditionalFormatting sqref="L6:L105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6:W105">
    <cfRule type="containsText" dxfId="139" priority="19" operator="containsText" text="Non acquis">
      <formula>NOT(ISERROR(SEARCH("Non acquis",N6)))</formula>
    </cfRule>
    <cfRule type="containsText" dxfId="138" priority="20" operator="containsText" text="Partiel">
      <formula>NOT(ISERROR(SEARCH("Partiel",N6)))</formula>
    </cfRule>
    <cfRule type="containsText" dxfId="137" priority="21" operator="containsText" text="Maîtrisé">
      <formula>NOT(ISERROR(SEARCH("Maîtrisé",N6)))</formula>
    </cfRule>
  </conditionalFormatting>
  <conditionalFormatting sqref="M6:M105">
    <cfRule type="cellIs" dxfId="136" priority="18" operator="greaterThan">
      <formula>10</formula>
    </cfRule>
  </conditionalFormatting>
  <conditionalFormatting sqref="L6:L39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I6:AI22">
    <cfRule type="colorScale" priority="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I6:AI22">
    <cfRule type="colorScale" priority="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J6:AS22">
    <cfRule type="containsText" dxfId="135" priority="12" operator="containsText" text="Non acquis">
      <formula>NOT(ISERROR(SEARCH("Non acquis",AJ6)))</formula>
    </cfRule>
    <cfRule type="containsText" dxfId="134" priority="13" operator="containsText" text="Partiel">
      <formula>NOT(ISERROR(SEARCH("Partiel",AJ6)))</formula>
    </cfRule>
    <cfRule type="containsText" dxfId="133" priority="14" operator="containsText" text="Maîtrisé">
      <formula>NOT(ISERROR(SEARCH("Maîtrisé",AJ6)))</formula>
    </cfRule>
  </conditionalFormatting>
  <conditionalFormatting sqref="AI23:AI39">
    <cfRule type="colorScale" priority="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J23:AS39">
    <cfRule type="containsText" dxfId="132" priority="8" operator="containsText" text="Non acquis">
      <formula>NOT(ISERROR(SEARCH("Non acquis",AJ23)))</formula>
    </cfRule>
    <cfRule type="containsText" dxfId="131" priority="9" operator="containsText" text="Partiel">
      <formula>NOT(ISERROR(SEARCH("Partiel",AJ23)))</formula>
    </cfRule>
    <cfRule type="containsText" dxfId="130" priority="10" operator="containsText" text="Maîtrisé">
      <formula>NOT(ISERROR(SEARCH("Maîtrisé",AJ23)))</formula>
    </cfRule>
  </conditionalFormatting>
  <conditionalFormatting sqref="AI40:AI55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J40:AS55">
    <cfRule type="containsText" dxfId="129" priority="4" operator="containsText" text="Non acquis">
      <formula>NOT(ISERROR(SEARCH("Non acquis",AJ40)))</formula>
    </cfRule>
    <cfRule type="containsText" dxfId="128" priority="5" operator="containsText" text="Partiel">
      <formula>NOT(ISERROR(SEARCH("Partiel",AJ40)))</formula>
    </cfRule>
    <cfRule type="containsText" dxfId="127" priority="6" operator="containsText" text="Maîtrisé">
      <formula>NOT(ISERROR(SEARCH("Maîtrisé",AJ40)))</formula>
    </cfRule>
  </conditionalFormatting>
  <conditionalFormatting sqref="J34">
    <cfRule type="containsText" dxfId="126" priority="1" operator="containsText" text="Non acquis">
      <formula>NOT(ISERROR(SEARCH("Non acquis",J34)))</formula>
    </cfRule>
    <cfRule type="containsText" dxfId="125" priority="2" operator="containsText" text="Partiel">
      <formula>NOT(ISERROR(SEARCH("Partiel",J34)))</formula>
    </cfRule>
    <cfRule type="containsText" dxfId="124" priority="3" operator="containsText" text="Maîtrisé">
      <formula>NOT(ISERROR(SEARCH("Maîtrisé",J34)))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2">
    <tabColor theme="7" tint="0.59999389629810485"/>
  </sheetPr>
  <dimension ref="A1:BB104"/>
  <sheetViews>
    <sheetView zoomScale="80" zoomScaleNormal="80" workbookViewId="0">
      <selection activeCell="AK6" sqref="AK6:BA55"/>
    </sheetView>
  </sheetViews>
  <sheetFormatPr baseColWidth="10" defaultColWidth="9.109375" defaultRowHeight="14.4"/>
  <cols>
    <col min="1" max="1" width="5.77734375" style="616" customWidth="1"/>
    <col min="2" max="2" width="10.6640625" style="2" customWidth="1"/>
    <col min="3" max="3" width="38.6640625" style="2" customWidth="1"/>
    <col min="4" max="4" width="10.88671875" style="2" customWidth="1"/>
    <col min="5" max="5" width="15" style="2" customWidth="1"/>
    <col min="6" max="6" width="13.6640625" style="2" customWidth="1"/>
    <col min="7" max="7" width="5.77734375" style="618" customWidth="1"/>
    <col min="8" max="8" width="12.6640625" style="2" customWidth="1"/>
    <col min="9" max="9" width="36.33203125" style="2" bestFit="1" customWidth="1"/>
    <col min="10" max="11" width="12.6640625" style="2" customWidth="1"/>
    <col min="12" max="12" width="33" style="2" customWidth="1"/>
    <col min="13" max="13" width="12" style="2" customWidth="1"/>
    <col min="14" max="23" width="11.6640625" style="2" customWidth="1"/>
    <col min="24" max="35" width="9.109375" style="2"/>
    <col min="36" max="36" width="0" style="2" hidden="1" customWidth="1"/>
    <col min="37" max="37" width="11.5546875" style="2" hidden="1" customWidth="1"/>
    <col min="38" max="38" width="11.44140625" style="2" hidden="1" customWidth="1"/>
    <col min="39" max="39" width="36.5546875" style="2" hidden="1" customWidth="1"/>
    <col min="40" max="40" width="13" style="2" hidden="1" customWidth="1"/>
    <col min="41" max="41" width="10" style="2" hidden="1" customWidth="1"/>
    <col min="42" max="42" width="27.109375" style="2" hidden="1" customWidth="1"/>
    <col min="43" max="43" width="8.5546875" style="2" hidden="1" customWidth="1"/>
    <col min="44" max="44" width="9.44140625" style="2" hidden="1" customWidth="1"/>
    <col min="45" max="46" width="12.33203125" style="2" hidden="1" customWidth="1"/>
    <col min="47" max="47" width="9.44140625" style="2" hidden="1" customWidth="1"/>
    <col min="48" max="48" width="9.109375" style="2" hidden="1" customWidth="1"/>
    <col min="49" max="49" width="9.44140625" style="2" hidden="1" customWidth="1"/>
    <col min="50" max="54" width="9.109375" style="2" hidden="1" customWidth="1"/>
    <col min="55" max="57" width="0" style="2" hidden="1" customWidth="1"/>
    <col min="58" max="16384" width="9.109375" style="2"/>
  </cols>
  <sheetData>
    <row r="1" spans="1:53" s="4" customFormat="1">
      <c r="A1" s="615"/>
      <c r="G1" s="618"/>
    </row>
    <row r="2" spans="1:53" s="4" customFormat="1" ht="30" customHeight="1" thickBot="1">
      <c r="A2" s="615"/>
      <c r="B2" s="221" t="s">
        <v>56</v>
      </c>
      <c r="C2" s="222"/>
      <c r="D2" s="223"/>
      <c r="E2" s="223"/>
      <c r="F2" s="223"/>
      <c r="G2" s="618"/>
      <c r="I2" s="233"/>
      <c r="M2" s="684"/>
      <c r="N2" s="685"/>
      <c r="O2" s="685"/>
      <c r="P2" s="685"/>
      <c r="Q2" s="685"/>
      <c r="R2" s="685"/>
      <c r="S2" s="686"/>
    </row>
    <row r="3" spans="1:53" ht="30" customHeight="1" thickBot="1">
      <c r="A3" s="615"/>
      <c r="B3" s="774"/>
      <c r="C3" s="775"/>
      <c r="D3" s="775"/>
      <c r="E3" s="775"/>
      <c r="F3" s="776"/>
      <c r="H3" s="771"/>
      <c r="I3" s="772"/>
      <c r="J3" s="772"/>
      <c r="K3" s="772"/>
      <c r="L3" s="773"/>
      <c r="M3" s="115"/>
      <c r="N3" s="115"/>
      <c r="O3" s="115"/>
      <c r="Q3" s="115"/>
      <c r="R3" s="115"/>
      <c r="T3" s="115"/>
      <c r="U3" s="115"/>
      <c r="V3" s="115"/>
      <c r="W3" s="115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</row>
    <row r="4" spans="1:53" ht="30" customHeight="1" thickBot="1">
      <c r="A4" s="619"/>
      <c r="B4" s="777" t="s">
        <v>23</v>
      </c>
      <c r="C4" s="777" t="s">
        <v>192</v>
      </c>
      <c r="D4" s="777" t="s">
        <v>35</v>
      </c>
      <c r="E4" s="779" t="s">
        <v>36</v>
      </c>
      <c r="F4" s="781" t="s">
        <v>24</v>
      </c>
      <c r="G4" s="619"/>
      <c r="H4" s="765" t="s">
        <v>33</v>
      </c>
      <c r="I4" s="767" t="s">
        <v>192</v>
      </c>
      <c r="J4" s="767" t="s">
        <v>7</v>
      </c>
      <c r="K4" s="767" t="s">
        <v>8</v>
      </c>
      <c r="L4" s="769" t="s">
        <v>195</v>
      </c>
      <c r="M4" s="767" t="s">
        <v>10</v>
      </c>
      <c r="N4" s="763" t="s">
        <v>75</v>
      </c>
      <c r="O4" s="763" t="s">
        <v>66</v>
      </c>
      <c r="P4" s="763" t="s">
        <v>67</v>
      </c>
      <c r="Q4" s="763" t="s">
        <v>68</v>
      </c>
      <c r="R4" s="763" t="s">
        <v>69</v>
      </c>
      <c r="S4" s="763" t="s">
        <v>70</v>
      </c>
      <c r="T4" s="763" t="s">
        <v>71</v>
      </c>
      <c r="U4" s="763" t="s">
        <v>72</v>
      </c>
      <c r="V4" s="763" t="s">
        <v>73</v>
      </c>
      <c r="W4" s="763" t="s">
        <v>74</v>
      </c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</row>
    <row r="5" spans="1:53" ht="30" customHeight="1" thickBot="1">
      <c r="A5" s="619"/>
      <c r="B5" s="778"/>
      <c r="C5" s="778"/>
      <c r="D5" s="778"/>
      <c r="E5" s="780"/>
      <c r="F5" s="782"/>
      <c r="G5" s="619"/>
      <c r="H5" s="766"/>
      <c r="I5" s="768"/>
      <c r="J5" s="768"/>
      <c r="K5" s="768"/>
      <c r="L5" s="770"/>
      <c r="M5" s="768"/>
      <c r="N5" s="764"/>
      <c r="O5" s="764"/>
      <c r="P5" s="764"/>
      <c r="Q5" s="764"/>
      <c r="R5" s="764"/>
      <c r="S5" s="764"/>
      <c r="T5" s="764"/>
      <c r="U5" s="764"/>
      <c r="V5" s="764"/>
      <c r="W5" s="76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286" t="s">
        <v>55</v>
      </c>
      <c r="AL5" s="286" t="s">
        <v>54</v>
      </c>
      <c r="AM5" s="286" t="s">
        <v>6</v>
      </c>
      <c r="AN5" s="287" t="s">
        <v>7</v>
      </c>
      <c r="AO5" s="288" t="s">
        <v>8</v>
      </c>
      <c r="AP5" s="289" t="s">
        <v>9</v>
      </c>
      <c r="AQ5" s="468" t="s">
        <v>10</v>
      </c>
      <c r="AR5" s="213" t="s">
        <v>75</v>
      </c>
      <c r="AS5" s="213" t="s">
        <v>66</v>
      </c>
      <c r="AT5" s="213" t="s">
        <v>67</v>
      </c>
      <c r="AU5" s="213" t="s">
        <v>68</v>
      </c>
      <c r="AV5" s="213" t="s">
        <v>69</v>
      </c>
      <c r="AW5" s="213" t="s">
        <v>70</v>
      </c>
      <c r="AX5" s="213" t="s">
        <v>71</v>
      </c>
      <c r="AY5" s="213" t="s">
        <v>72</v>
      </c>
      <c r="AZ5" s="213" t="s">
        <v>73</v>
      </c>
      <c r="BA5" s="213" t="s">
        <v>74</v>
      </c>
    </row>
    <row r="6" spans="1:53" s="114" customFormat="1" ht="19.95" customHeight="1" thickBot="1">
      <c r="A6" s="620"/>
      <c r="B6" s="10" t="s">
        <v>212</v>
      </c>
      <c r="C6" s="116" t="s">
        <v>76</v>
      </c>
      <c r="D6" s="117" t="s">
        <v>22</v>
      </c>
      <c r="E6" s="118">
        <v>9502776</v>
      </c>
      <c r="F6" s="147">
        <v>43955</v>
      </c>
      <c r="G6" s="620"/>
      <c r="H6" s="105" t="s">
        <v>212</v>
      </c>
      <c r="I6" s="97" t="s">
        <v>126</v>
      </c>
      <c r="J6" s="57">
        <v>43953</v>
      </c>
      <c r="K6" s="56">
        <v>9487432</v>
      </c>
      <c r="L6" s="84" t="s">
        <v>190</v>
      </c>
      <c r="M6" s="251">
        <v>90</v>
      </c>
      <c r="N6" s="230" t="s">
        <v>32</v>
      </c>
      <c r="O6" s="231" t="s">
        <v>32</v>
      </c>
      <c r="P6" s="231" t="s">
        <v>32</v>
      </c>
      <c r="Q6" s="231" t="s">
        <v>32</v>
      </c>
      <c r="R6" s="231" t="s">
        <v>25</v>
      </c>
      <c r="S6" s="95" t="s">
        <v>32</v>
      </c>
      <c r="T6" s="231" t="s">
        <v>32</v>
      </c>
      <c r="U6" s="95" t="s">
        <v>32</v>
      </c>
      <c r="V6" s="231" t="s">
        <v>32</v>
      </c>
      <c r="W6" s="232" t="s">
        <v>32</v>
      </c>
      <c r="X6" s="113"/>
      <c r="Y6" s="113"/>
      <c r="Z6" s="113"/>
      <c r="AA6" s="113"/>
      <c r="AB6" s="113"/>
      <c r="AC6" s="113"/>
      <c r="AD6" s="113"/>
      <c r="AE6" s="113"/>
      <c r="AF6" s="113"/>
      <c r="AG6" s="113"/>
      <c r="AH6" s="113"/>
      <c r="AI6" s="113"/>
      <c r="AJ6" s="113"/>
      <c r="AK6" s="425" t="s">
        <v>212</v>
      </c>
      <c r="AL6" s="425" t="s">
        <v>185</v>
      </c>
      <c r="AM6" s="426" t="s">
        <v>126</v>
      </c>
      <c r="AN6" s="427">
        <v>43953</v>
      </c>
      <c r="AO6" s="428">
        <v>9487432</v>
      </c>
      <c r="AP6" s="429" t="s">
        <v>190</v>
      </c>
      <c r="AQ6" s="430">
        <v>90</v>
      </c>
      <c r="AR6" s="431" t="s">
        <v>32</v>
      </c>
      <c r="AS6" s="428" t="s">
        <v>32</v>
      </c>
      <c r="AT6" s="428" t="s">
        <v>32</v>
      </c>
      <c r="AU6" s="428" t="s">
        <v>32</v>
      </c>
      <c r="AV6" s="428" t="s">
        <v>25</v>
      </c>
      <c r="AW6" s="428" t="s">
        <v>32</v>
      </c>
      <c r="AX6" s="428" t="s">
        <v>32</v>
      </c>
      <c r="AY6" s="428" t="s">
        <v>32</v>
      </c>
      <c r="AZ6" s="428" t="s">
        <v>32</v>
      </c>
      <c r="BA6" s="432" t="s">
        <v>32</v>
      </c>
    </row>
    <row r="7" spans="1:53" ht="19.95" customHeight="1" thickBot="1">
      <c r="A7" s="620"/>
      <c r="B7" s="105" t="s">
        <v>212</v>
      </c>
      <c r="C7" s="119" t="s">
        <v>77</v>
      </c>
      <c r="D7" s="120" t="s">
        <v>22</v>
      </c>
      <c r="E7" s="121">
        <v>9488507</v>
      </c>
      <c r="F7" s="148">
        <v>43953</v>
      </c>
      <c r="G7" s="620"/>
      <c r="H7" s="105" t="s">
        <v>212</v>
      </c>
      <c r="I7" s="97" t="s">
        <v>127</v>
      </c>
      <c r="J7" s="57">
        <v>43956</v>
      </c>
      <c r="K7" s="56">
        <v>9526502</v>
      </c>
      <c r="L7" s="84" t="s">
        <v>191</v>
      </c>
      <c r="M7" s="252">
        <v>94</v>
      </c>
      <c r="N7" s="92" t="s">
        <v>32</v>
      </c>
      <c r="O7" s="86" t="s">
        <v>32</v>
      </c>
      <c r="P7" s="86" t="s">
        <v>25</v>
      </c>
      <c r="Q7" s="86" t="s">
        <v>25</v>
      </c>
      <c r="R7" s="86" t="s">
        <v>32</v>
      </c>
      <c r="S7" s="86" t="s">
        <v>32</v>
      </c>
      <c r="T7" s="86" t="s">
        <v>32</v>
      </c>
      <c r="U7" s="86" t="s">
        <v>32</v>
      </c>
      <c r="V7" s="86" t="s">
        <v>32</v>
      </c>
      <c r="W7" s="89" t="s">
        <v>32</v>
      </c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25" t="s">
        <v>212</v>
      </c>
      <c r="AL7" s="425" t="s">
        <v>187</v>
      </c>
      <c r="AM7" s="426" t="s">
        <v>127</v>
      </c>
      <c r="AN7" s="427">
        <v>43956</v>
      </c>
      <c r="AO7" s="428">
        <v>9526502</v>
      </c>
      <c r="AP7" s="429" t="s">
        <v>191</v>
      </c>
      <c r="AQ7" s="430">
        <v>94</v>
      </c>
      <c r="AR7" s="431" t="s">
        <v>32</v>
      </c>
      <c r="AS7" s="428" t="s">
        <v>32</v>
      </c>
      <c r="AT7" s="428" t="s">
        <v>25</v>
      </c>
      <c r="AU7" s="428" t="s">
        <v>25</v>
      </c>
      <c r="AV7" s="428" t="s">
        <v>32</v>
      </c>
      <c r="AW7" s="428" t="s">
        <v>32</v>
      </c>
      <c r="AX7" s="428" t="s">
        <v>32</v>
      </c>
      <c r="AY7" s="428" t="s">
        <v>32</v>
      </c>
      <c r="AZ7" s="428" t="s">
        <v>32</v>
      </c>
      <c r="BA7" s="432" t="s">
        <v>32</v>
      </c>
    </row>
    <row r="8" spans="1:53" ht="19.95" customHeight="1" thickBot="1">
      <c r="A8" s="620"/>
      <c r="B8" s="105" t="s">
        <v>212</v>
      </c>
      <c r="C8" s="119" t="s">
        <v>78</v>
      </c>
      <c r="D8" s="120" t="s">
        <v>22</v>
      </c>
      <c r="E8" s="121">
        <v>9487479</v>
      </c>
      <c r="F8" s="148">
        <v>43953</v>
      </c>
      <c r="G8" s="620"/>
      <c r="H8" s="105" t="s">
        <v>212</v>
      </c>
      <c r="I8" s="97" t="s">
        <v>128</v>
      </c>
      <c r="J8" s="57">
        <v>43956</v>
      </c>
      <c r="K8" s="56">
        <v>9518459</v>
      </c>
      <c r="L8" s="84" t="s">
        <v>190</v>
      </c>
      <c r="M8" s="252">
        <v>89.5</v>
      </c>
      <c r="N8" s="92" t="s">
        <v>25</v>
      </c>
      <c r="O8" s="86" t="s">
        <v>32</v>
      </c>
      <c r="P8" s="86" t="s">
        <v>32</v>
      </c>
      <c r="Q8" s="86" t="s">
        <v>32</v>
      </c>
      <c r="R8" s="86" t="s">
        <v>32</v>
      </c>
      <c r="S8" s="86" t="s">
        <v>25</v>
      </c>
      <c r="T8" s="86" t="s">
        <v>25</v>
      </c>
      <c r="U8" s="86" t="s">
        <v>32</v>
      </c>
      <c r="V8" s="86" t="s">
        <v>32</v>
      </c>
      <c r="W8" s="89" t="s">
        <v>32</v>
      </c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25" t="s">
        <v>212</v>
      </c>
      <c r="AL8" s="425" t="s">
        <v>185</v>
      </c>
      <c r="AM8" s="426" t="s">
        <v>128</v>
      </c>
      <c r="AN8" s="427">
        <v>43956</v>
      </c>
      <c r="AO8" s="428">
        <v>9518459</v>
      </c>
      <c r="AP8" s="429" t="s">
        <v>190</v>
      </c>
      <c r="AQ8" s="430">
        <v>89.5</v>
      </c>
      <c r="AR8" s="431" t="s">
        <v>25</v>
      </c>
      <c r="AS8" s="428" t="s">
        <v>32</v>
      </c>
      <c r="AT8" s="428" t="s">
        <v>32</v>
      </c>
      <c r="AU8" s="428" t="s">
        <v>32</v>
      </c>
      <c r="AV8" s="428" t="s">
        <v>32</v>
      </c>
      <c r="AW8" s="428" t="s">
        <v>25</v>
      </c>
      <c r="AX8" s="428" t="s">
        <v>25</v>
      </c>
      <c r="AY8" s="428" t="s">
        <v>32</v>
      </c>
      <c r="AZ8" s="428" t="s">
        <v>32</v>
      </c>
      <c r="BA8" s="432" t="s">
        <v>32</v>
      </c>
    </row>
    <row r="9" spans="1:53" ht="19.95" customHeight="1" thickBot="1">
      <c r="A9" s="620"/>
      <c r="B9" s="105" t="s">
        <v>212</v>
      </c>
      <c r="C9" s="119" t="s">
        <v>79</v>
      </c>
      <c r="D9" s="120" t="s">
        <v>22</v>
      </c>
      <c r="E9" s="121">
        <v>9505726</v>
      </c>
      <c r="F9" s="148">
        <v>43955</v>
      </c>
      <c r="G9" s="620"/>
      <c r="H9" s="105" t="s">
        <v>212</v>
      </c>
      <c r="I9" s="97" t="s">
        <v>129</v>
      </c>
      <c r="J9" s="57">
        <v>43955</v>
      </c>
      <c r="K9" s="56">
        <v>9512327</v>
      </c>
      <c r="L9" s="84" t="s">
        <v>191</v>
      </c>
      <c r="M9" s="252">
        <v>84</v>
      </c>
      <c r="N9" s="92" t="s">
        <v>32</v>
      </c>
      <c r="O9" s="86" t="s">
        <v>32</v>
      </c>
      <c r="P9" s="86" t="s">
        <v>25</v>
      </c>
      <c r="Q9" s="86" t="s">
        <v>25</v>
      </c>
      <c r="R9" s="86" t="s">
        <v>25</v>
      </c>
      <c r="S9" s="86" t="s">
        <v>32</v>
      </c>
      <c r="T9" s="86" t="s">
        <v>38</v>
      </c>
      <c r="U9" s="86" t="s">
        <v>32</v>
      </c>
      <c r="V9" s="86" t="s">
        <v>32</v>
      </c>
      <c r="W9" s="89" t="s">
        <v>32</v>
      </c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25" t="s">
        <v>212</v>
      </c>
      <c r="AL9" s="425" t="s">
        <v>186</v>
      </c>
      <c r="AM9" s="426" t="s">
        <v>129</v>
      </c>
      <c r="AN9" s="427">
        <v>43955</v>
      </c>
      <c r="AO9" s="428">
        <v>9512327</v>
      </c>
      <c r="AP9" s="429" t="s">
        <v>191</v>
      </c>
      <c r="AQ9" s="430">
        <v>84</v>
      </c>
      <c r="AR9" s="431" t="s">
        <v>32</v>
      </c>
      <c r="AS9" s="428" t="s">
        <v>32</v>
      </c>
      <c r="AT9" s="428" t="s">
        <v>25</v>
      </c>
      <c r="AU9" s="428" t="s">
        <v>25</v>
      </c>
      <c r="AV9" s="428" t="s">
        <v>25</v>
      </c>
      <c r="AW9" s="428" t="s">
        <v>32</v>
      </c>
      <c r="AX9" s="428" t="s">
        <v>38</v>
      </c>
      <c r="AY9" s="428" t="s">
        <v>32</v>
      </c>
      <c r="AZ9" s="428" t="s">
        <v>32</v>
      </c>
      <c r="BA9" s="432" t="s">
        <v>32</v>
      </c>
    </row>
    <row r="10" spans="1:53" ht="19.95" customHeight="1" thickBot="1">
      <c r="A10" s="620"/>
      <c r="B10" s="105" t="s">
        <v>212</v>
      </c>
      <c r="C10" s="119" t="s">
        <v>80</v>
      </c>
      <c r="D10" s="120" t="s">
        <v>22</v>
      </c>
      <c r="E10" s="121">
        <v>9499239</v>
      </c>
      <c r="F10" s="148">
        <v>43955</v>
      </c>
      <c r="G10" s="620"/>
      <c r="H10" s="105" t="s">
        <v>212</v>
      </c>
      <c r="I10" s="97" t="s">
        <v>130</v>
      </c>
      <c r="J10" s="57">
        <v>43957</v>
      </c>
      <c r="K10" s="56">
        <v>9545688</v>
      </c>
      <c r="L10" s="84" t="s">
        <v>190</v>
      </c>
      <c r="M10" s="252">
        <v>96.5</v>
      </c>
      <c r="N10" s="92" t="s">
        <v>32</v>
      </c>
      <c r="O10" s="86" t="s">
        <v>32</v>
      </c>
      <c r="P10" s="86" t="s">
        <v>25</v>
      </c>
      <c r="Q10" s="86" t="s">
        <v>32</v>
      </c>
      <c r="R10" s="86" t="s">
        <v>32</v>
      </c>
      <c r="S10" s="86" t="s">
        <v>32</v>
      </c>
      <c r="T10" s="86" t="s">
        <v>32</v>
      </c>
      <c r="U10" s="86" t="s">
        <v>32</v>
      </c>
      <c r="V10" s="86" t="s">
        <v>32</v>
      </c>
      <c r="W10" s="89" t="s">
        <v>32</v>
      </c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25" t="s">
        <v>212</v>
      </c>
      <c r="AL10" s="425" t="s">
        <v>187</v>
      </c>
      <c r="AM10" s="426" t="s">
        <v>130</v>
      </c>
      <c r="AN10" s="427">
        <v>43957</v>
      </c>
      <c r="AO10" s="428">
        <v>9545688</v>
      </c>
      <c r="AP10" s="429" t="s">
        <v>190</v>
      </c>
      <c r="AQ10" s="430">
        <v>96.5</v>
      </c>
      <c r="AR10" s="431" t="s">
        <v>32</v>
      </c>
      <c r="AS10" s="428" t="s">
        <v>32</v>
      </c>
      <c r="AT10" s="428" t="s">
        <v>25</v>
      </c>
      <c r="AU10" s="428" t="s">
        <v>32</v>
      </c>
      <c r="AV10" s="428" t="s">
        <v>32</v>
      </c>
      <c r="AW10" s="428" t="s">
        <v>32</v>
      </c>
      <c r="AX10" s="428" t="s">
        <v>32</v>
      </c>
      <c r="AY10" s="428" t="s">
        <v>32</v>
      </c>
      <c r="AZ10" s="428" t="s">
        <v>32</v>
      </c>
      <c r="BA10" s="432" t="s">
        <v>32</v>
      </c>
    </row>
    <row r="11" spans="1:53" ht="19.95" customHeight="1" thickBot="1">
      <c r="A11" s="620"/>
      <c r="B11" s="105" t="s">
        <v>212</v>
      </c>
      <c r="C11" s="119" t="s">
        <v>81</v>
      </c>
      <c r="D11" s="120" t="s">
        <v>22</v>
      </c>
      <c r="E11" s="121">
        <v>9510442</v>
      </c>
      <c r="F11" s="148">
        <v>43955</v>
      </c>
      <c r="G11" s="620"/>
      <c r="H11" s="105" t="s">
        <v>212</v>
      </c>
      <c r="I11" s="97" t="s">
        <v>131</v>
      </c>
      <c r="J11" s="57">
        <v>43957</v>
      </c>
      <c r="K11" s="56">
        <v>9546900</v>
      </c>
      <c r="L11" s="84" t="s">
        <v>191</v>
      </c>
      <c r="M11" s="252">
        <v>80</v>
      </c>
      <c r="N11" s="92" t="s">
        <v>32</v>
      </c>
      <c r="O11" s="86" t="s">
        <v>32</v>
      </c>
      <c r="P11" s="86" t="s">
        <v>38</v>
      </c>
      <c r="Q11" s="86" t="s">
        <v>32</v>
      </c>
      <c r="R11" s="86" t="s">
        <v>25</v>
      </c>
      <c r="S11" s="86" t="s">
        <v>32</v>
      </c>
      <c r="T11" s="86" t="s">
        <v>32</v>
      </c>
      <c r="U11" s="86" t="s">
        <v>32</v>
      </c>
      <c r="V11" s="86" t="s">
        <v>32</v>
      </c>
      <c r="W11" s="89" t="s">
        <v>38</v>
      </c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25" t="s">
        <v>212</v>
      </c>
      <c r="AL11" s="425" t="s">
        <v>188</v>
      </c>
      <c r="AM11" s="426" t="s">
        <v>131</v>
      </c>
      <c r="AN11" s="427">
        <v>43957</v>
      </c>
      <c r="AO11" s="428">
        <v>9546900</v>
      </c>
      <c r="AP11" s="429" t="s">
        <v>191</v>
      </c>
      <c r="AQ11" s="430">
        <v>80</v>
      </c>
      <c r="AR11" s="431" t="s">
        <v>32</v>
      </c>
      <c r="AS11" s="428" t="s">
        <v>32</v>
      </c>
      <c r="AT11" s="428" t="s">
        <v>38</v>
      </c>
      <c r="AU11" s="428" t="s">
        <v>32</v>
      </c>
      <c r="AV11" s="428" t="s">
        <v>25</v>
      </c>
      <c r="AW11" s="428" t="s">
        <v>32</v>
      </c>
      <c r="AX11" s="428" t="s">
        <v>32</v>
      </c>
      <c r="AY11" s="428" t="s">
        <v>32</v>
      </c>
      <c r="AZ11" s="428" t="s">
        <v>32</v>
      </c>
      <c r="BA11" s="432" t="s">
        <v>38</v>
      </c>
    </row>
    <row r="12" spans="1:53" ht="19.95" customHeight="1" thickBot="1">
      <c r="A12" s="620"/>
      <c r="B12" s="105" t="s">
        <v>212</v>
      </c>
      <c r="C12" s="119" t="s">
        <v>82</v>
      </c>
      <c r="D12" s="120" t="s">
        <v>22</v>
      </c>
      <c r="E12" s="121">
        <v>9531190</v>
      </c>
      <c r="F12" s="148">
        <v>43956</v>
      </c>
      <c r="G12" s="620"/>
      <c r="H12" s="105" t="s">
        <v>212</v>
      </c>
      <c r="I12" s="97" t="s">
        <v>132</v>
      </c>
      <c r="J12" s="57">
        <v>43953</v>
      </c>
      <c r="K12" s="56">
        <v>9485038</v>
      </c>
      <c r="L12" s="84" t="s">
        <v>190</v>
      </c>
      <c r="M12" s="252">
        <v>89</v>
      </c>
      <c r="N12" s="92" t="s">
        <v>32</v>
      </c>
      <c r="O12" s="86" t="s">
        <v>32</v>
      </c>
      <c r="P12" s="86" t="s">
        <v>32</v>
      </c>
      <c r="Q12" s="86" t="s">
        <v>32</v>
      </c>
      <c r="R12" s="86" t="s">
        <v>32</v>
      </c>
      <c r="S12" s="86" t="s">
        <v>38</v>
      </c>
      <c r="T12" s="86" t="s">
        <v>32</v>
      </c>
      <c r="U12" s="86" t="s">
        <v>32</v>
      </c>
      <c r="V12" s="86" t="s">
        <v>25</v>
      </c>
      <c r="W12" s="89" t="s">
        <v>32</v>
      </c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25" t="s">
        <v>212</v>
      </c>
      <c r="AL12" s="425" t="s">
        <v>186</v>
      </c>
      <c r="AM12" s="426" t="s">
        <v>132</v>
      </c>
      <c r="AN12" s="427">
        <v>43953</v>
      </c>
      <c r="AO12" s="428">
        <v>9485038</v>
      </c>
      <c r="AP12" s="429" t="s">
        <v>190</v>
      </c>
      <c r="AQ12" s="430">
        <v>89</v>
      </c>
      <c r="AR12" s="431" t="s">
        <v>32</v>
      </c>
      <c r="AS12" s="428" t="s">
        <v>32</v>
      </c>
      <c r="AT12" s="428" t="s">
        <v>32</v>
      </c>
      <c r="AU12" s="428" t="s">
        <v>32</v>
      </c>
      <c r="AV12" s="428" t="s">
        <v>32</v>
      </c>
      <c r="AW12" s="428" t="s">
        <v>38</v>
      </c>
      <c r="AX12" s="428" t="s">
        <v>32</v>
      </c>
      <c r="AY12" s="428" t="s">
        <v>32</v>
      </c>
      <c r="AZ12" s="428" t="s">
        <v>25</v>
      </c>
      <c r="BA12" s="432" t="s">
        <v>32</v>
      </c>
    </row>
    <row r="13" spans="1:53" ht="19.95" customHeight="1" thickBot="1">
      <c r="A13" s="620"/>
      <c r="B13" s="105" t="s">
        <v>212</v>
      </c>
      <c r="C13" s="119" t="s">
        <v>83</v>
      </c>
      <c r="D13" s="120" t="s">
        <v>22</v>
      </c>
      <c r="E13" s="121">
        <v>9526155</v>
      </c>
      <c r="F13" s="148">
        <v>43956</v>
      </c>
      <c r="G13" s="620"/>
      <c r="H13" s="105" t="s">
        <v>212</v>
      </c>
      <c r="I13" s="97" t="s">
        <v>133</v>
      </c>
      <c r="J13" s="57">
        <v>43957</v>
      </c>
      <c r="K13" s="56">
        <v>9547206</v>
      </c>
      <c r="L13" s="84" t="s">
        <v>191</v>
      </c>
      <c r="M13" s="252">
        <v>50.5</v>
      </c>
      <c r="N13" s="92" t="s">
        <v>32</v>
      </c>
      <c r="O13" s="86" t="s">
        <v>38</v>
      </c>
      <c r="P13" s="86" t="s">
        <v>25</v>
      </c>
      <c r="Q13" s="86" t="s">
        <v>25</v>
      </c>
      <c r="R13" s="86" t="s">
        <v>25</v>
      </c>
      <c r="S13" s="86" t="s">
        <v>25</v>
      </c>
      <c r="T13" s="86" t="s">
        <v>32</v>
      </c>
      <c r="U13" s="86" t="s">
        <v>25</v>
      </c>
      <c r="V13" s="86" t="s">
        <v>25</v>
      </c>
      <c r="W13" s="89" t="s">
        <v>38</v>
      </c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25" t="s">
        <v>212</v>
      </c>
      <c r="AL13" s="425" t="s">
        <v>187</v>
      </c>
      <c r="AM13" s="426" t="s">
        <v>133</v>
      </c>
      <c r="AN13" s="427">
        <v>43957</v>
      </c>
      <c r="AO13" s="428">
        <v>9547206</v>
      </c>
      <c r="AP13" s="429" t="s">
        <v>191</v>
      </c>
      <c r="AQ13" s="430">
        <v>50.5</v>
      </c>
      <c r="AR13" s="431" t="s">
        <v>32</v>
      </c>
      <c r="AS13" s="428" t="s">
        <v>38</v>
      </c>
      <c r="AT13" s="428" t="s">
        <v>25</v>
      </c>
      <c r="AU13" s="428" t="s">
        <v>25</v>
      </c>
      <c r="AV13" s="428" t="s">
        <v>25</v>
      </c>
      <c r="AW13" s="428" t="s">
        <v>25</v>
      </c>
      <c r="AX13" s="428" t="s">
        <v>32</v>
      </c>
      <c r="AY13" s="428" t="s">
        <v>25</v>
      </c>
      <c r="AZ13" s="428" t="s">
        <v>25</v>
      </c>
      <c r="BA13" s="432" t="s">
        <v>38</v>
      </c>
    </row>
    <row r="14" spans="1:53" ht="19.95" customHeight="1" thickBot="1">
      <c r="A14" s="620"/>
      <c r="B14" s="105" t="s">
        <v>212</v>
      </c>
      <c r="C14" s="119" t="s">
        <v>84</v>
      </c>
      <c r="D14" s="120" t="s">
        <v>22</v>
      </c>
      <c r="E14" s="121">
        <v>9519137</v>
      </c>
      <c r="F14" s="148">
        <v>43956</v>
      </c>
      <c r="G14" s="620"/>
      <c r="H14" s="105" t="s">
        <v>212</v>
      </c>
      <c r="I14" s="97" t="s">
        <v>134</v>
      </c>
      <c r="J14" s="57">
        <v>43955</v>
      </c>
      <c r="K14" s="56">
        <v>9502943</v>
      </c>
      <c r="L14" s="84" t="s">
        <v>190</v>
      </c>
      <c r="M14" s="252">
        <v>84.5</v>
      </c>
      <c r="N14" s="92" t="s">
        <v>32</v>
      </c>
      <c r="O14" s="86" t="s">
        <v>25</v>
      </c>
      <c r="P14" s="86" t="s">
        <v>38</v>
      </c>
      <c r="Q14" s="86" t="s">
        <v>32</v>
      </c>
      <c r="R14" s="86" t="s">
        <v>32</v>
      </c>
      <c r="S14" s="86" t="s">
        <v>25</v>
      </c>
      <c r="T14" s="86" t="s">
        <v>32</v>
      </c>
      <c r="U14" s="86" t="s">
        <v>32</v>
      </c>
      <c r="V14" s="86" t="s">
        <v>32</v>
      </c>
      <c r="W14" s="89" t="s">
        <v>32</v>
      </c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25" t="s">
        <v>212</v>
      </c>
      <c r="AL14" s="425" t="s">
        <v>187</v>
      </c>
      <c r="AM14" s="426" t="s">
        <v>134</v>
      </c>
      <c r="AN14" s="427">
        <v>43955</v>
      </c>
      <c r="AO14" s="428">
        <v>9502943</v>
      </c>
      <c r="AP14" s="429" t="s">
        <v>190</v>
      </c>
      <c r="AQ14" s="430">
        <v>84.5</v>
      </c>
      <c r="AR14" s="431" t="s">
        <v>32</v>
      </c>
      <c r="AS14" s="428" t="s">
        <v>25</v>
      </c>
      <c r="AT14" s="428" t="s">
        <v>38</v>
      </c>
      <c r="AU14" s="428" t="s">
        <v>32</v>
      </c>
      <c r="AV14" s="428" t="s">
        <v>32</v>
      </c>
      <c r="AW14" s="428" t="s">
        <v>25</v>
      </c>
      <c r="AX14" s="428" t="s">
        <v>32</v>
      </c>
      <c r="AY14" s="428" t="s">
        <v>32</v>
      </c>
      <c r="AZ14" s="428" t="s">
        <v>32</v>
      </c>
      <c r="BA14" s="432" t="s">
        <v>32</v>
      </c>
    </row>
    <row r="15" spans="1:53" ht="19.95" customHeight="1" thickBot="1">
      <c r="A15" s="620"/>
      <c r="B15" s="105" t="s">
        <v>212</v>
      </c>
      <c r="C15" s="119" t="s">
        <v>85</v>
      </c>
      <c r="D15" s="120" t="s">
        <v>22</v>
      </c>
      <c r="E15" s="121">
        <v>9488610</v>
      </c>
      <c r="F15" s="148">
        <v>43953</v>
      </c>
      <c r="G15" s="620"/>
      <c r="H15" s="105" t="s">
        <v>212</v>
      </c>
      <c r="I15" s="97" t="s">
        <v>135</v>
      </c>
      <c r="J15" s="57">
        <v>43956</v>
      </c>
      <c r="K15" s="56">
        <v>9518624</v>
      </c>
      <c r="L15" s="84" t="s">
        <v>191</v>
      </c>
      <c r="M15" s="252">
        <v>84</v>
      </c>
      <c r="N15" s="92" t="s">
        <v>32</v>
      </c>
      <c r="O15" s="86" t="s">
        <v>32</v>
      </c>
      <c r="P15" s="86" t="s">
        <v>25</v>
      </c>
      <c r="Q15" s="86" t="s">
        <v>32</v>
      </c>
      <c r="R15" s="86" t="s">
        <v>25</v>
      </c>
      <c r="S15" s="86" t="s">
        <v>25</v>
      </c>
      <c r="T15" s="86" t="s">
        <v>32</v>
      </c>
      <c r="U15" s="86" t="s">
        <v>32</v>
      </c>
      <c r="V15" s="86" t="s">
        <v>32</v>
      </c>
      <c r="W15" s="89" t="s">
        <v>32</v>
      </c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25" t="s">
        <v>212</v>
      </c>
      <c r="AL15" s="425" t="s">
        <v>186</v>
      </c>
      <c r="AM15" s="426" t="s">
        <v>135</v>
      </c>
      <c r="AN15" s="427">
        <v>43956</v>
      </c>
      <c r="AO15" s="428">
        <v>9518624</v>
      </c>
      <c r="AP15" s="429" t="s">
        <v>191</v>
      </c>
      <c r="AQ15" s="430">
        <v>84</v>
      </c>
      <c r="AR15" s="431" t="s">
        <v>32</v>
      </c>
      <c r="AS15" s="428" t="s">
        <v>32</v>
      </c>
      <c r="AT15" s="428" t="s">
        <v>25</v>
      </c>
      <c r="AU15" s="428" t="s">
        <v>32</v>
      </c>
      <c r="AV15" s="428" t="s">
        <v>25</v>
      </c>
      <c r="AW15" s="428" t="s">
        <v>25</v>
      </c>
      <c r="AX15" s="428" t="s">
        <v>32</v>
      </c>
      <c r="AY15" s="428" t="s">
        <v>32</v>
      </c>
      <c r="AZ15" s="428" t="s">
        <v>32</v>
      </c>
      <c r="BA15" s="432" t="s">
        <v>32</v>
      </c>
    </row>
    <row r="16" spans="1:53" ht="19.95" customHeight="1" thickBot="1">
      <c r="A16" s="620"/>
      <c r="B16" s="105" t="s">
        <v>212</v>
      </c>
      <c r="C16" s="119" t="s">
        <v>86</v>
      </c>
      <c r="D16" s="120" t="s">
        <v>22</v>
      </c>
      <c r="E16" s="121">
        <v>9518383</v>
      </c>
      <c r="F16" s="148">
        <v>43956</v>
      </c>
      <c r="G16" s="620"/>
      <c r="H16" s="105" t="s">
        <v>212</v>
      </c>
      <c r="I16" s="97" t="s">
        <v>136</v>
      </c>
      <c r="J16" s="57">
        <v>43956</v>
      </c>
      <c r="K16" s="56">
        <v>9541539</v>
      </c>
      <c r="L16" s="84" t="s">
        <v>190</v>
      </c>
      <c r="M16" s="252">
        <v>72</v>
      </c>
      <c r="N16" s="92" t="s">
        <v>32</v>
      </c>
      <c r="O16" s="86" t="s">
        <v>38</v>
      </c>
      <c r="P16" s="86" t="s">
        <v>25</v>
      </c>
      <c r="Q16" s="86" t="s">
        <v>32</v>
      </c>
      <c r="R16" s="86" t="s">
        <v>25</v>
      </c>
      <c r="S16" s="86" t="s">
        <v>25</v>
      </c>
      <c r="T16" s="86" t="s">
        <v>32</v>
      </c>
      <c r="U16" s="86" t="s">
        <v>32</v>
      </c>
      <c r="V16" s="86" t="s">
        <v>32</v>
      </c>
      <c r="W16" s="89" t="s">
        <v>32</v>
      </c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25" t="s">
        <v>212</v>
      </c>
      <c r="AL16" s="425" t="s">
        <v>185</v>
      </c>
      <c r="AM16" s="426" t="s">
        <v>136</v>
      </c>
      <c r="AN16" s="427">
        <v>43956</v>
      </c>
      <c r="AO16" s="428">
        <v>9541539</v>
      </c>
      <c r="AP16" s="429" t="s">
        <v>190</v>
      </c>
      <c r="AQ16" s="430">
        <v>72</v>
      </c>
      <c r="AR16" s="431" t="s">
        <v>32</v>
      </c>
      <c r="AS16" s="428" t="s">
        <v>38</v>
      </c>
      <c r="AT16" s="428" t="s">
        <v>25</v>
      </c>
      <c r="AU16" s="428" t="s">
        <v>32</v>
      </c>
      <c r="AV16" s="428" t="s">
        <v>25</v>
      </c>
      <c r="AW16" s="428" t="s">
        <v>25</v>
      </c>
      <c r="AX16" s="428" t="s">
        <v>32</v>
      </c>
      <c r="AY16" s="428" t="s">
        <v>32</v>
      </c>
      <c r="AZ16" s="428" t="s">
        <v>32</v>
      </c>
      <c r="BA16" s="432" t="s">
        <v>32</v>
      </c>
    </row>
    <row r="17" spans="1:53" ht="19.95" customHeight="1" thickBot="1">
      <c r="A17" s="620"/>
      <c r="B17" s="105" t="s">
        <v>212</v>
      </c>
      <c r="C17" s="119" t="s">
        <v>87</v>
      </c>
      <c r="D17" s="120" t="s">
        <v>22</v>
      </c>
      <c r="E17" s="121">
        <v>9494981</v>
      </c>
      <c r="F17" s="148">
        <v>43955</v>
      </c>
      <c r="G17" s="620"/>
      <c r="H17" s="105" t="s">
        <v>212</v>
      </c>
      <c r="I17" s="97" t="s">
        <v>137</v>
      </c>
      <c r="J17" s="57">
        <v>43956</v>
      </c>
      <c r="K17" s="56">
        <v>9520585</v>
      </c>
      <c r="L17" s="84" t="s">
        <v>191</v>
      </c>
      <c r="M17" s="252">
        <v>90.5</v>
      </c>
      <c r="N17" s="92" t="s">
        <v>32</v>
      </c>
      <c r="O17" s="86" t="s">
        <v>25</v>
      </c>
      <c r="P17" s="86" t="s">
        <v>25</v>
      </c>
      <c r="Q17" s="86" t="s">
        <v>32</v>
      </c>
      <c r="R17" s="86" t="s">
        <v>32</v>
      </c>
      <c r="S17" s="86" t="s">
        <v>32</v>
      </c>
      <c r="T17" s="86" t="s">
        <v>32</v>
      </c>
      <c r="U17" s="86" t="s">
        <v>32</v>
      </c>
      <c r="V17" s="86" t="s">
        <v>32</v>
      </c>
      <c r="W17" s="89" t="s">
        <v>32</v>
      </c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25" t="s">
        <v>212</v>
      </c>
      <c r="AL17" s="425" t="s">
        <v>186</v>
      </c>
      <c r="AM17" s="426" t="s">
        <v>137</v>
      </c>
      <c r="AN17" s="427">
        <v>43956</v>
      </c>
      <c r="AO17" s="428">
        <v>9520585</v>
      </c>
      <c r="AP17" s="429" t="s">
        <v>191</v>
      </c>
      <c r="AQ17" s="430">
        <v>90.5</v>
      </c>
      <c r="AR17" s="431" t="s">
        <v>32</v>
      </c>
      <c r="AS17" s="428" t="s">
        <v>25</v>
      </c>
      <c r="AT17" s="428" t="s">
        <v>25</v>
      </c>
      <c r="AU17" s="428" t="s">
        <v>32</v>
      </c>
      <c r="AV17" s="428" t="s">
        <v>32</v>
      </c>
      <c r="AW17" s="428" t="s">
        <v>32</v>
      </c>
      <c r="AX17" s="428" t="s">
        <v>32</v>
      </c>
      <c r="AY17" s="428" t="s">
        <v>32</v>
      </c>
      <c r="AZ17" s="428" t="s">
        <v>32</v>
      </c>
      <c r="BA17" s="432" t="s">
        <v>32</v>
      </c>
    </row>
    <row r="18" spans="1:53" ht="19.95" customHeight="1" thickBot="1">
      <c r="A18" s="620"/>
      <c r="B18" s="105" t="s">
        <v>212</v>
      </c>
      <c r="C18" s="119" t="s">
        <v>88</v>
      </c>
      <c r="D18" s="120" t="s">
        <v>22</v>
      </c>
      <c r="E18" s="121">
        <v>9529019</v>
      </c>
      <c r="F18" s="148">
        <v>43956</v>
      </c>
      <c r="G18" s="620"/>
      <c r="H18" s="105" t="s">
        <v>212</v>
      </c>
      <c r="I18" s="97" t="s">
        <v>138</v>
      </c>
      <c r="J18" s="57">
        <v>43956</v>
      </c>
      <c r="K18" s="56">
        <v>9518427</v>
      </c>
      <c r="L18" s="84" t="s">
        <v>190</v>
      </c>
      <c r="M18" s="252">
        <v>87.5</v>
      </c>
      <c r="N18" s="92" t="s">
        <v>32</v>
      </c>
      <c r="O18" s="86" t="s">
        <v>32</v>
      </c>
      <c r="P18" s="86" t="s">
        <v>32</v>
      </c>
      <c r="Q18" s="86" t="s">
        <v>32</v>
      </c>
      <c r="R18" s="86" t="s">
        <v>25</v>
      </c>
      <c r="S18" s="86" t="s">
        <v>25</v>
      </c>
      <c r="T18" s="86" t="s">
        <v>32</v>
      </c>
      <c r="U18" s="86" t="s">
        <v>32</v>
      </c>
      <c r="V18" s="86" t="s">
        <v>32</v>
      </c>
      <c r="W18" s="89" t="s">
        <v>32</v>
      </c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25" t="s">
        <v>212</v>
      </c>
      <c r="AL18" s="425" t="s">
        <v>186</v>
      </c>
      <c r="AM18" s="426" t="s">
        <v>138</v>
      </c>
      <c r="AN18" s="427">
        <v>43956</v>
      </c>
      <c r="AO18" s="428">
        <v>9518427</v>
      </c>
      <c r="AP18" s="429" t="s">
        <v>190</v>
      </c>
      <c r="AQ18" s="430">
        <v>87.5</v>
      </c>
      <c r="AR18" s="431" t="s">
        <v>32</v>
      </c>
      <c r="AS18" s="428" t="s">
        <v>32</v>
      </c>
      <c r="AT18" s="428" t="s">
        <v>32</v>
      </c>
      <c r="AU18" s="428" t="s">
        <v>32</v>
      </c>
      <c r="AV18" s="428" t="s">
        <v>25</v>
      </c>
      <c r="AW18" s="428" t="s">
        <v>25</v>
      </c>
      <c r="AX18" s="428" t="s">
        <v>32</v>
      </c>
      <c r="AY18" s="428" t="s">
        <v>32</v>
      </c>
      <c r="AZ18" s="428" t="s">
        <v>32</v>
      </c>
      <c r="BA18" s="432" t="s">
        <v>32</v>
      </c>
    </row>
    <row r="19" spans="1:53" ht="19.95" customHeight="1" thickBot="1">
      <c r="A19" s="620"/>
      <c r="B19" s="105" t="s">
        <v>212</v>
      </c>
      <c r="C19" s="119" t="s">
        <v>89</v>
      </c>
      <c r="D19" s="120" t="s">
        <v>22</v>
      </c>
      <c r="E19" s="121">
        <v>9491019</v>
      </c>
      <c r="F19" s="148">
        <v>43953</v>
      </c>
      <c r="G19" s="620"/>
      <c r="H19" s="105" t="s">
        <v>212</v>
      </c>
      <c r="I19" s="97" t="s">
        <v>139</v>
      </c>
      <c r="J19" s="57">
        <v>43956</v>
      </c>
      <c r="K19" s="56">
        <v>9536980</v>
      </c>
      <c r="L19" s="84" t="s">
        <v>191</v>
      </c>
      <c r="M19" s="252">
        <v>73.5</v>
      </c>
      <c r="N19" s="92" t="s">
        <v>32</v>
      </c>
      <c r="O19" s="86" t="s">
        <v>32</v>
      </c>
      <c r="P19" s="86" t="s">
        <v>25</v>
      </c>
      <c r="Q19" s="86" t="s">
        <v>32</v>
      </c>
      <c r="R19" s="86" t="s">
        <v>32</v>
      </c>
      <c r="S19" s="86" t="s">
        <v>32</v>
      </c>
      <c r="T19" s="86" t="s">
        <v>32</v>
      </c>
      <c r="U19" s="86" t="s">
        <v>38</v>
      </c>
      <c r="V19" s="86" t="s">
        <v>32</v>
      </c>
      <c r="W19" s="89" t="s">
        <v>38</v>
      </c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25" t="s">
        <v>212</v>
      </c>
      <c r="AL19" s="425" t="s">
        <v>185</v>
      </c>
      <c r="AM19" s="426" t="s">
        <v>139</v>
      </c>
      <c r="AN19" s="427">
        <v>43956</v>
      </c>
      <c r="AO19" s="428">
        <v>9536980</v>
      </c>
      <c r="AP19" s="429" t="s">
        <v>191</v>
      </c>
      <c r="AQ19" s="430">
        <v>73.5</v>
      </c>
      <c r="AR19" s="431" t="s">
        <v>32</v>
      </c>
      <c r="AS19" s="428" t="s">
        <v>32</v>
      </c>
      <c r="AT19" s="428" t="s">
        <v>25</v>
      </c>
      <c r="AU19" s="428" t="s">
        <v>32</v>
      </c>
      <c r="AV19" s="428" t="s">
        <v>32</v>
      </c>
      <c r="AW19" s="428" t="s">
        <v>32</v>
      </c>
      <c r="AX19" s="428" t="s">
        <v>32</v>
      </c>
      <c r="AY19" s="428" t="s">
        <v>38</v>
      </c>
      <c r="AZ19" s="428" t="s">
        <v>32</v>
      </c>
      <c r="BA19" s="432" t="s">
        <v>38</v>
      </c>
    </row>
    <row r="20" spans="1:53" ht="19.95" customHeight="1" thickBot="1">
      <c r="A20" s="620"/>
      <c r="B20" s="105" t="s">
        <v>212</v>
      </c>
      <c r="C20" s="119" t="s">
        <v>90</v>
      </c>
      <c r="D20" s="120" t="s">
        <v>22</v>
      </c>
      <c r="E20" s="121">
        <v>9539054</v>
      </c>
      <c r="F20" s="148">
        <v>43956</v>
      </c>
      <c r="G20" s="620"/>
      <c r="H20" s="105" t="s">
        <v>212</v>
      </c>
      <c r="I20" s="97" t="s">
        <v>140</v>
      </c>
      <c r="J20" s="57">
        <v>43955</v>
      </c>
      <c r="K20" s="56">
        <v>9501939</v>
      </c>
      <c r="L20" s="84" t="s">
        <v>190</v>
      </c>
      <c r="M20" s="252">
        <v>80.5</v>
      </c>
      <c r="N20" s="92" t="s">
        <v>32</v>
      </c>
      <c r="O20" s="86" t="s">
        <v>32</v>
      </c>
      <c r="P20" s="86" t="s">
        <v>38</v>
      </c>
      <c r="Q20" s="86" t="s">
        <v>32</v>
      </c>
      <c r="R20" s="86" t="s">
        <v>32</v>
      </c>
      <c r="S20" s="86" t="s">
        <v>25</v>
      </c>
      <c r="T20" s="86" t="s">
        <v>32</v>
      </c>
      <c r="U20" s="86" t="s">
        <v>25</v>
      </c>
      <c r="V20" s="86" t="s">
        <v>32</v>
      </c>
      <c r="W20" s="89" t="s">
        <v>32</v>
      </c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25" t="s">
        <v>212</v>
      </c>
      <c r="AL20" s="425" t="s">
        <v>187</v>
      </c>
      <c r="AM20" s="426" t="s">
        <v>140</v>
      </c>
      <c r="AN20" s="427">
        <v>43955</v>
      </c>
      <c r="AO20" s="428">
        <v>9501939</v>
      </c>
      <c r="AP20" s="429" t="s">
        <v>190</v>
      </c>
      <c r="AQ20" s="430">
        <v>80.5</v>
      </c>
      <c r="AR20" s="431" t="s">
        <v>32</v>
      </c>
      <c r="AS20" s="428" t="s">
        <v>32</v>
      </c>
      <c r="AT20" s="428" t="s">
        <v>38</v>
      </c>
      <c r="AU20" s="428" t="s">
        <v>32</v>
      </c>
      <c r="AV20" s="428" t="s">
        <v>32</v>
      </c>
      <c r="AW20" s="428" t="s">
        <v>25</v>
      </c>
      <c r="AX20" s="428" t="s">
        <v>32</v>
      </c>
      <c r="AY20" s="428" t="s">
        <v>25</v>
      </c>
      <c r="AZ20" s="428" t="s">
        <v>32</v>
      </c>
      <c r="BA20" s="432" t="s">
        <v>32</v>
      </c>
    </row>
    <row r="21" spans="1:53" ht="19.95" customHeight="1" thickBot="1">
      <c r="A21" s="620"/>
      <c r="B21" s="105" t="s">
        <v>212</v>
      </c>
      <c r="C21" s="119" t="s">
        <v>91</v>
      </c>
      <c r="D21" s="120" t="s">
        <v>22</v>
      </c>
      <c r="E21" s="121">
        <v>9514854</v>
      </c>
      <c r="F21" s="148">
        <v>43955</v>
      </c>
      <c r="G21" s="620"/>
      <c r="H21" s="105" t="s">
        <v>212</v>
      </c>
      <c r="I21" s="97" t="s">
        <v>141</v>
      </c>
      <c r="J21" s="57">
        <v>43953</v>
      </c>
      <c r="K21" s="56">
        <v>9484261</v>
      </c>
      <c r="L21" s="84" t="s">
        <v>191</v>
      </c>
      <c r="M21" s="252">
        <v>79.5</v>
      </c>
      <c r="N21" s="92" t="s">
        <v>25</v>
      </c>
      <c r="O21" s="86" t="s">
        <v>32</v>
      </c>
      <c r="P21" s="86" t="s">
        <v>38</v>
      </c>
      <c r="Q21" s="86" t="s">
        <v>32</v>
      </c>
      <c r="R21" s="86" t="s">
        <v>32</v>
      </c>
      <c r="S21" s="86" t="s">
        <v>32</v>
      </c>
      <c r="T21" s="86" t="s">
        <v>38</v>
      </c>
      <c r="U21" s="86" t="s">
        <v>32</v>
      </c>
      <c r="V21" s="86" t="s">
        <v>32</v>
      </c>
      <c r="W21" s="89" t="s">
        <v>32</v>
      </c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25" t="s">
        <v>212</v>
      </c>
      <c r="AL21" s="425" t="s">
        <v>185</v>
      </c>
      <c r="AM21" s="426" t="s">
        <v>141</v>
      </c>
      <c r="AN21" s="427">
        <v>43953</v>
      </c>
      <c r="AO21" s="428">
        <v>9484261</v>
      </c>
      <c r="AP21" s="429" t="s">
        <v>191</v>
      </c>
      <c r="AQ21" s="430">
        <v>79.5</v>
      </c>
      <c r="AR21" s="431" t="s">
        <v>25</v>
      </c>
      <c r="AS21" s="428" t="s">
        <v>32</v>
      </c>
      <c r="AT21" s="428" t="s">
        <v>38</v>
      </c>
      <c r="AU21" s="428" t="s">
        <v>32</v>
      </c>
      <c r="AV21" s="428" t="s">
        <v>32</v>
      </c>
      <c r="AW21" s="428" t="s">
        <v>32</v>
      </c>
      <c r="AX21" s="428" t="s">
        <v>38</v>
      </c>
      <c r="AY21" s="428" t="s">
        <v>32</v>
      </c>
      <c r="AZ21" s="428" t="s">
        <v>32</v>
      </c>
      <c r="BA21" s="432" t="s">
        <v>32</v>
      </c>
    </row>
    <row r="22" spans="1:53" ht="19.95" customHeight="1" thickBot="1">
      <c r="A22" s="620"/>
      <c r="B22" s="106" t="s">
        <v>212</v>
      </c>
      <c r="C22" s="122" t="s">
        <v>92</v>
      </c>
      <c r="D22" s="123" t="s">
        <v>22</v>
      </c>
      <c r="E22" s="124">
        <v>9507843</v>
      </c>
      <c r="F22" s="149">
        <v>43955</v>
      </c>
      <c r="G22" s="620"/>
      <c r="H22" s="106" t="s">
        <v>212</v>
      </c>
      <c r="I22" s="98" t="s">
        <v>142</v>
      </c>
      <c r="J22" s="59">
        <v>43953</v>
      </c>
      <c r="K22" s="58">
        <v>9488219</v>
      </c>
      <c r="L22" s="85" t="s">
        <v>190</v>
      </c>
      <c r="M22" s="253">
        <v>82</v>
      </c>
      <c r="N22" s="93" t="s">
        <v>32</v>
      </c>
      <c r="O22" s="90" t="s">
        <v>32</v>
      </c>
      <c r="P22" s="90" t="s">
        <v>38</v>
      </c>
      <c r="Q22" s="90" t="s">
        <v>32</v>
      </c>
      <c r="R22" s="90" t="s">
        <v>32</v>
      </c>
      <c r="S22" s="90" t="s">
        <v>32</v>
      </c>
      <c r="T22" s="90" t="s">
        <v>38</v>
      </c>
      <c r="U22" s="90" t="s">
        <v>32</v>
      </c>
      <c r="V22" s="90" t="s">
        <v>32</v>
      </c>
      <c r="W22" s="91" t="s">
        <v>32</v>
      </c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25" t="s">
        <v>212</v>
      </c>
      <c r="AL22" s="425" t="s">
        <v>186</v>
      </c>
      <c r="AM22" s="426" t="s">
        <v>142</v>
      </c>
      <c r="AN22" s="427">
        <v>43953</v>
      </c>
      <c r="AO22" s="428">
        <v>9488219</v>
      </c>
      <c r="AP22" s="429" t="s">
        <v>190</v>
      </c>
      <c r="AQ22" s="430">
        <v>82</v>
      </c>
      <c r="AR22" s="431" t="s">
        <v>32</v>
      </c>
      <c r="AS22" s="428" t="s">
        <v>32</v>
      </c>
      <c r="AT22" s="428" t="s">
        <v>38</v>
      </c>
      <c r="AU22" s="428" t="s">
        <v>32</v>
      </c>
      <c r="AV22" s="428" t="s">
        <v>32</v>
      </c>
      <c r="AW22" s="428" t="s">
        <v>32</v>
      </c>
      <c r="AX22" s="428" t="s">
        <v>38</v>
      </c>
      <c r="AY22" s="428" t="s">
        <v>32</v>
      </c>
      <c r="AZ22" s="428" t="s">
        <v>32</v>
      </c>
      <c r="BA22" s="432" t="s">
        <v>32</v>
      </c>
    </row>
    <row r="23" spans="1:53" ht="19.95" customHeight="1" thickBot="1">
      <c r="A23" s="620"/>
      <c r="B23" s="107" t="s">
        <v>213</v>
      </c>
      <c r="C23" s="125" t="s">
        <v>93</v>
      </c>
      <c r="D23" s="126" t="s">
        <v>22</v>
      </c>
      <c r="E23" s="127">
        <v>9615280</v>
      </c>
      <c r="F23" s="150">
        <v>43962</v>
      </c>
      <c r="G23" s="620"/>
      <c r="H23" s="107" t="s">
        <v>213</v>
      </c>
      <c r="I23" s="99" t="s">
        <v>143</v>
      </c>
      <c r="J23" s="100">
        <v>43964</v>
      </c>
      <c r="K23" s="101">
        <v>9647761</v>
      </c>
      <c r="L23" s="102" t="s">
        <v>191</v>
      </c>
      <c r="M23" s="254">
        <v>100</v>
      </c>
      <c r="N23" s="55" t="s">
        <v>32</v>
      </c>
      <c r="O23" s="87" t="s">
        <v>32</v>
      </c>
      <c r="P23" s="87" t="s">
        <v>32</v>
      </c>
      <c r="Q23" s="87" t="s">
        <v>32</v>
      </c>
      <c r="R23" s="87" t="s">
        <v>32</v>
      </c>
      <c r="S23" s="87" t="s">
        <v>32</v>
      </c>
      <c r="T23" s="87" t="s">
        <v>32</v>
      </c>
      <c r="U23" s="87" t="s">
        <v>32</v>
      </c>
      <c r="V23" s="87" t="s">
        <v>32</v>
      </c>
      <c r="W23" s="88" t="s">
        <v>32</v>
      </c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40" t="s">
        <v>213</v>
      </c>
      <c r="AL23" s="440" t="s">
        <v>187</v>
      </c>
      <c r="AM23" s="565" t="s">
        <v>143</v>
      </c>
      <c r="AN23" s="566">
        <v>43964</v>
      </c>
      <c r="AO23" s="566">
        <v>9647761</v>
      </c>
      <c r="AP23" s="567" t="s">
        <v>191</v>
      </c>
      <c r="AQ23" s="568">
        <v>100</v>
      </c>
      <c r="AR23" s="569" t="s">
        <v>32</v>
      </c>
      <c r="AS23" s="566" t="s">
        <v>32</v>
      </c>
      <c r="AT23" s="566" t="s">
        <v>32</v>
      </c>
      <c r="AU23" s="566" t="s">
        <v>32</v>
      </c>
      <c r="AV23" s="566" t="s">
        <v>32</v>
      </c>
      <c r="AW23" s="566" t="s">
        <v>32</v>
      </c>
      <c r="AX23" s="566" t="s">
        <v>32</v>
      </c>
      <c r="AY23" s="566" t="s">
        <v>32</v>
      </c>
      <c r="AZ23" s="566" t="s">
        <v>32</v>
      </c>
      <c r="BA23" s="570" t="s">
        <v>32</v>
      </c>
    </row>
    <row r="24" spans="1:53" ht="19.95" customHeight="1" thickBot="1">
      <c r="A24" s="620"/>
      <c r="B24" s="108" t="s">
        <v>213</v>
      </c>
      <c r="C24" s="128" t="s">
        <v>94</v>
      </c>
      <c r="D24" s="129" t="s">
        <v>22</v>
      </c>
      <c r="E24" s="130">
        <v>9564356</v>
      </c>
      <c r="F24" s="151">
        <v>43958</v>
      </c>
      <c r="G24" s="620"/>
      <c r="H24" s="108" t="s">
        <v>213</v>
      </c>
      <c r="I24" s="103" t="s">
        <v>144</v>
      </c>
      <c r="J24" s="61">
        <v>43960</v>
      </c>
      <c r="K24" s="60">
        <v>9598103</v>
      </c>
      <c r="L24" s="62" t="s">
        <v>190</v>
      </c>
      <c r="M24" s="252">
        <v>83</v>
      </c>
      <c r="N24" s="92" t="s">
        <v>32</v>
      </c>
      <c r="O24" s="86" t="s">
        <v>32</v>
      </c>
      <c r="P24" s="86" t="s">
        <v>25</v>
      </c>
      <c r="Q24" s="86" t="s">
        <v>32</v>
      </c>
      <c r="R24" s="86" t="s">
        <v>32</v>
      </c>
      <c r="S24" s="86" t="s">
        <v>25</v>
      </c>
      <c r="T24" s="86" t="s">
        <v>38</v>
      </c>
      <c r="U24" s="86" t="s">
        <v>32</v>
      </c>
      <c r="V24" s="86" t="s">
        <v>32</v>
      </c>
      <c r="W24" s="89" t="s">
        <v>32</v>
      </c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40" t="s">
        <v>213</v>
      </c>
      <c r="AL24" s="440" t="s">
        <v>188</v>
      </c>
      <c r="AM24" s="565" t="s">
        <v>144</v>
      </c>
      <c r="AN24" s="566">
        <v>43960</v>
      </c>
      <c r="AO24" s="566">
        <v>9598103</v>
      </c>
      <c r="AP24" s="567" t="s">
        <v>190</v>
      </c>
      <c r="AQ24" s="568">
        <v>83</v>
      </c>
      <c r="AR24" s="569" t="s">
        <v>32</v>
      </c>
      <c r="AS24" s="566" t="s">
        <v>32</v>
      </c>
      <c r="AT24" s="566" t="s">
        <v>25</v>
      </c>
      <c r="AU24" s="566" t="s">
        <v>32</v>
      </c>
      <c r="AV24" s="566" t="s">
        <v>32</v>
      </c>
      <c r="AW24" s="566" t="s">
        <v>25</v>
      </c>
      <c r="AX24" s="566" t="s">
        <v>38</v>
      </c>
      <c r="AY24" s="566" t="s">
        <v>32</v>
      </c>
      <c r="AZ24" s="566" t="s">
        <v>32</v>
      </c>
      <c r="BA24" s="570" t="s">
        <v>32</v>
      </c>
    </row>
    <row r="25" spans="1:53" ht="19.95" customHeight="1" thickBot="1">
      <c r="A25" s="620"/>
      <c r="B25" s="108" t="s">
        <v>213</v>
      </c>
      <c r="C25" s="128" t="s">
        <v>95</v>
      </c>
      <c r="D25" s="129" t="s">
        <v>22</v>
      </c>
      <c r="E25" s="130">
        <v>9593705</v>
      </c>
      <c r="F25" s="151">
        <v>43960</v>
      </c>
      <c r="G25" s="620"/>
      <c r="H25" s="108" t="s">
        <v>213</v>
      </c>
      <c r="I25" s="103" t="s">
        <v>145</v>
      </c>
      <c r="J25" s="61">
        <v>43962</v>
      </c>
      <c r="K25" s="60">
        <v>9620049</v>
      </c>
      <c r="L25" s="62" t="s">
        <v>191</v>
      </c>
      <c r="M25" s="252">
        <v>84.5</v>
      </c>
      <c r="N25" s="92" t="s">
        <v>32</v>
      </c>
      <c r="O25" s="86" t="s">
        <v>32</v>
      </c>
      <c r="P25" s="86" t="s">
        <v>38</v>
      </c>
      <c r="Q25" s="86" t="s">
        <v>32</v>
      </c>
      <c r="R25" s="86" t="s">
        <v>32</v>
      </c>
      <c r="S25" s="86" t="s">
        <v>25</v>
      </c>
      <c r="T25" s="86" t="s">
        <v>32</v>
      </c>
      <c r="U25" s="86" t="s">
        <v>32</v>
      </c>
      <c r="V25" s="86" t="s">
        <v>25</v>
      </c>
      <c r="W25" s="89" t="s">
        <v>32</v>
      </c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40" t="s">
        <v>213</v>
      </c>
      <c r="AL25" s="440" t="s">
        <v>186</v>
      </c>
      <c r="AM25" s="565" t="s">
        <v>145</v>
      </c>
      <c r="AN25" s="566">
        <v>43962</v>
      </c>
      <c r="AO25" s="566">
        <v>9620049</v>
      </c>
      <c r="AP25" s="567" t="s">
        <v>191</v>
      </c>
      <c r="AQ25" s="568">
        <v>84.5</v>
      </c>
      <c r="AR25" s="569" t="s">
        <v>32</v>
      </c>
      <c r="AS25" s="566" t="s">
        <v>32</v>
      </c>
      <c r="AT25" s="566" t="s">
        <v>38</v>
      </c>
      <c r="AU25" s="566" t="s">
        <v>32</v>
      </c>
      <c r="AV25" s="566" t="s">
        <v>32</v>
      </c>
      <c r="AW25" s="566" t="s">
        <v>25</v>
      </c>
      <c r="AX25" s="566" t="s">
        <v>32</v>
      </c>
      <c r="AY25" s="566" t="s">
        <v>32</v>
      </c>
      <c r="AZ25" s="566" t="s">
        <v>25</v>
      </c>
      <c r="BA25" s="570" t="s">
        <v>32</v>
      </c>
    </row>
    <row r="26" spans="1:53" ht="19.95" customHeight="1" thickBot="1">
      <c r="A26" s="620"/>
      <c r="B26" s="108" t="s">
        <v>213</v>
      </c>
      <c r="C26" s="128" t="s">
        <v>96</v>
      </c>
      <c r="D26" s="129" t="s">
        <v>22</v>
      </c>
      <c r="E26" s="130">
        <v>9606582</v>
      </c>
      <c r="F26" s="151">
        <v>43962</v>
      </c>
      <c r="G26" s="620"/>
      <c r="H26" s="108" t="s">
        <v>213</v>
      </c>
      <c r="I26" s="103" t="s">
        <v>146</v>
      </c>
      <c r="J26" s="61">
        <v>43963</v>
      </c>
      <c r="K26" s="60">
        <v>9642703</v>
      </c>
      <c r="L26" s="62" t="s">
        <v>190</v>
      </c>
      <c r="M26" s="252">
        <v>74.5</v>
      </c>
      <c r="N26" s="92" t="s">
        <v>32</v>
      </c>
      <c r="O26" s="86" t="s">
        <v>38</v>
      </c>
      <c r="P26" s="86" t="s">
        <v>25</v>
      </c>
      <c r="Q26" s="86" t="s">
        <v>32</v>
      </c>
      <c r="R26" s="86" t="s">
        <v>25</v>
      </c>
      <c r="S26" s="86" t="s">
        <v>32</v>
      </c>
      <c r="T26" s="86" t="s">
        <v>32</v>
      </c>
      <c r="U26" s="86" t="s">
        <v>32</v>
      </c>
      <c r="V26" s="86" t="s">
        <v>32</v>
      </c>
      <c r="W26" s="89" t="s">
        <v>32</v>
      </c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40" t="s">
        <v>213</v>
      </c>
      <c r="AL26" s="440" t="s">
        <v>187</v>
      </c>
      <c r="AM26" s="565" t="s">
        <v>146</v>
      </c>
      <c r="AN26" s="566">
        <v>43963</v>
      </c>
      <c r="AO26" s="566">
        <v>9642703</v>
      </c>
      <c r="AP26" s="567" t="s">
        <v>190</v>
      </c>
      <c r="AQ26" s="568">
        <v>74.5</v>
      </c>
      <c r="AR26" s="569" t="s">
        <v>32</v>
      </c>
      <c r="AS26" s="566" t="s">
        <v>38</v>
      </c>
      <c r="AT26" s="566" t="s">
        <v>25</v>
      </c>
      <c r="AU26" s="566" t="s">
        <v>32</v>
      </c>
      <c r="AV26" s="566" t="s">
        <v>25</v>
      </c>
      <c r="AW26" s="566" t="s">
        <v>32</v>
      </c>
      <c r="AX26" s="566" t="s">
        <v>32</v>
      </c>
      <c r="AY26" s="566" t="s">
        <v>32</v>
      </c>
      <c r="AZ26" s="566" t="s">
        <v>32</v>
      </c>
      <c r="BA26" s="570" t="s">
        <v>32</v>
      </c>
    </row>
    <row r="27" spans="1:53" ht="19.95" customHeight="1" thickBot="1">
      <c r="A27" s="620"/>
      <c r="B27" s="108" t="s">
        <v>213</v>
      </c>
      <c r="C27" s="128" t="s">
        <v>97</v>
      </c>
      <c r="D27" s="129" t="s">
        <v>22</v>
      </c>
      <c r="E27" s="130">
        <v>9590994</v>
      </c>
      <c r="F27" s="151">
        <v>43960</v>
      </c>
      <c r="G27" s="620"/>
      <c r="H27" s="108" t="s">
        <v>213</v>
      </c>
      <c r="I27" s="103" t="s">
        <v>147</v>
      </c>
      <c r="J27" s="61">
        <v>43964</v>
      </c>
      <c r="K27" s="60">
        <v>9648323</v>
      </c>
      <c r="L27" s="62" t="s">
        <v>191</v>
      </c>
      <c r="M27" s="252">
        <v>41</v>
      </c>
      <c r="N27" s="92" t="s">
        <v>25</v>
      </c>
      <c r="O27" s="86" t="s">
        <v>25</v>
      </c>
      <c r="P27" s="86" t="s">
        <v>38</v>
      </c>
      <c r="Q27" s="86" t="s">
        <v>32</v>
      </c>
      <c r="R27" s="86" t="s">
        <v>25</v>
      </c>
      <c r="S27" s="86" t="s">
        <v>38</v>
      </c>
      <c r="T27" s="86" t="s">
        <v>25</v>
      </c>
      <c r="U27" s="86" t="s">
        <v>38</v>
      </c>
      <c r="V27" s="86" t="s">
        <v>32</v>
      </c>
      <c r="W27" s="89" t="s">
        <v>38</v>
      </c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40" t="s">
        <v>213</v>
      </c>
      <c r="AL27" s="440" t="s">
        <v>187</v>
      </c>
      <c r="AM27" s="565" t="s">
        <v>147</v>
      </c>
      <c r="AN27" s="566">
        <v>43964</v>
      </c>
      <c r="AO27" s="566">
        <v>9648323</v>
      </c>
      <c r="AP27" s="567" t="s">
        <v>191</v>
      </c>
      <c r="AQ27" s="568">
        <v>41</v>
      </c>
      <c r="AR27" s="569" t="s">
        <v>25</v>
      </c>
      <c r="AS27" s="566" t="s">
        <v>25</v>
      </c>
      <c r="AT27" s="566" t="s">
        <v>38</v>
      </c>
      <c r="AU27" s="566" t="s">
        <v>32</v>
      </c>
      <c r="AV27" s="566" t="s">
        <v>25</v>
      </c>
      <c r="AW27" s="566" t="s">
        <v>38</v>
      </c>
      <c r="AX27" s="566" t="s">
        <v>25</v>
      </c>
      <c r="AY27" s="566" t="s">
        <v>38</v>
      </c>
      <c r="AZ27" s="566" t="s">
        <v>32</v>
      </c>
      <c r="BA27" s="570" t="s">
        <v>38</v>
      </c>
    </row>
    <row r="28" spans="1:53" ht="19.95" customHeight="1" thickBot="1">
      <c r="A28" s="620"/>
      <c r="B28" s="108" t="s">
        <v>213</v>
      </c>
      <c r="C28" s="128" t="s">
        <v>98</v>
      </c>
      <c r="D28" s="129" t="s">
        <v>22</v>
      </c>
      <c r="E28" s="130">
        <v>9614011</v>
      </c>
      <c r="F28" s="151">
        <v>43962</v>
      </c>
      <c r="G28" s="620"/>
      <c r="H28" s="108" t="s">
        <v>213</v>
      </c>
      <c r="I28" s="103" t="s">
        <v>148</v>
      </c>
      <c r="J28" s="61">
        <v>43960</v>
      </c>
      <c r="K28" s="60">
        <v>9590787</v>
      </c>
      <c r="L28" s="62" t="s">
        <v>190</v>
      </c>
      <c r="M28" s="252">
        <v>0</v>
      </c>
      <c r="N28" s="92" t="s">
        <v>32</v>
      </c>
      <c r="O28" s="86" t="s">
        <v>32</v>
      </c>
      <c r="P28" s="86" t="s">
        <v>25</v>
      </c>
      <c r="Q28" s="86" t="s">
        <v>32</v>
      </c>
      <c r="R28" s="86" t="s">
        <v>38</v>
      </c>
      <c r="S28" s="86" t="s">
        <v>38</v>
      </c>
      <c r="T28" s="86" t="s">
        <v>32</v>
      </c>
      <c r="U28" s="86" t="s">
        <v>32</v>
      </c>
      <c r="V28" s="86" t="s">
        <v>32</v>
      </c>
      <c r="W28" s="89" t="s">
        <v>32</v>
      </c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40" t="s">
        <v>213</v>
      </c>
      <c r="AL28" s="440" t="s">
        <v>185</v>
      </c>
      <c r="AM28" s="565" t="s">
        <v>148</v>
      </c>
      <c r="AN28" s="566">
        <v>43960</v>
      </c>
      <c r="AO28" s="566">
        <v>9590787</v>
      </c>
      <c r="AP28" s="567" t="s">
        <v>190</v>
      </c>
      <c r="AQ28" s="568">
        <v>0</v>
      </c>
      <c r="AR28" s="569" t="s">
        <v>32</v>
      </c>
      <c r="AS28" s="566" t="s">
        <v>32</v>
      </c>
      <c r="AT28" s="566" t="s">
        <v>25</v>
      </c>
      <c r="AU28" s="566" t="s">
        <v>32</v>
      </c>
      <c r="AV28" s="566" t="s">
        <v>38</v>
      </c>
      <c r="AW28" s="566" t="s">
        <v>38</v>
      </c>
      <c r="AX28" s="566" t="s">
        <v>32</v>
      </c>
      <c r="AY28" s="566" t="s">
        <v>32</v>
      </c>
      <c r="AZ28" s="566" t="s">
        <v>32</v>
      </c>
      <c r="BA28" s="570" t="s">
        <v>32</v>
      </c>
    </row>
    <row r="29" spans="1:53" ht="19.95" customHeight="1" thickBot="1">
      <c r="A29" s="620"/>
      <c r="B29" s="108" t="s">
        <v>213</v>
      </c>
      <c r="C29" s="128" t="s">
        <v>99</v>
      </c>
      <c r="D29" s="129" t="s">
        <v>22</v>
      </c>
      <c r="E29" s="130">
        <v>9565887</v>
      </c>
      <c r="F29" s="151">
        <v>43958</v>
      </c>
      <c r="G29" s="620"/>
      <c r="H29" s="108" t="s">
        <v>213</v>
      </c>
      <c r="I29" s="103" t="s">
        <v>149</v>
      </c>
      <c r="J29" s="61">
        <v>43964</v>
      </c>
      <c r="K29" s="60">
        <v>9660129</v>
      </c>
      <c r="L29" s="62" t="s">
        <v>191</v>
      </c>
      <c r="M29" s="252">
        <v>83</v>
      </c>
      <c r="N29" s="92" t="s">
        <v>32</v>
      </c>
      <c r="O29" s="86" t="s">
        <v>32</v>
      </c>
      <c r="P29" s="86" t="s">
        <v>25</v>
      </c>
      <c r="Q29" s="86" t="s">
        <v>25</v>
      </c>
      <c r="R29" s="86" t="s">
        <v>32</v>
      </c>
      <c r="S29" s="86" t="s">
        <v>32</v>
      </c>
      <c r="T29" s="86" t="s">
        <v>38</v>
      </c>
      <c r="U29" s="86" t="s">
        <v>32</v>
      </c>
      <c r="V29" s="86" t="s">
        <v>32</v>
      </c>
      <c r="W29" s="89" t="s">
        <v>32</v>
      </c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40" t="s">
        <v>213</v>
      </c>
      <c r="AL29" s="440" t="s">
        <v>185</v>
      </c>
      <c r="AM29" s="565" t="s">
        <v>149</v>
      </c>
      <c r="AN29" s="566">
        <v>43964</v>
      </c>
      <c r="AO29" s="566">
        <v>9660129</v>
      </c>
      <c r="AP29" s="567" t="s">
        <v>191</v>
      </c>
      <c r="AQ29" s="568">
        <v>83</v>
      </c>
      <c r="AR29" s="569" t="s">
        <v>32</v>
      </c>
      <c r="AS29" s="566" t="s">
        <v>32</v>
      </c>
      <c r="AT29" s="566" t="s">
        <v>25</v>
      </c>
      <c r="AU29" s="566" t="s">
        <v>25</v>
      </c>
      <c r="AV29" s="566" t="s">
        <v>32</v>
      </c>
      <c r="AW29" s="566" t="s">
        <v>32</v>
      </c>
      <c r="AX29" s="566" t="s">
        <v>38</v>
      </c>
      <c r="AY29" s="566" t="s">
        <v>32</v>
      </c>
      <c r="AZ29" s="566" t="s">
        <v>32</v>
      </c>
      <c r="BA29" s="570" t="s">
        <v>32</v>
      </c>
    </row>
    <row r="30" spans="1:53" ht="19.95" customHeight="1" thickBot="1">
      <c r="A30" s="620"/>
      <c r="B30" s="108" t="s">
        <v>213</v>
      </c>
      <c r="C30" s="128" t="s">
        <v>100</v>
      </c>
      <c r="D30" s="129" t="s">
        <v>22</v>
      </c>
      <c r="E30" s="130">
        <v>9565312</v>
      </c>
      <c r="F30" s="151">
        <v>43958</v>
      </c>
      <c r="G30" s="620"/>
      <c r="H30" s="108" t="s">
        <v>213</v>
      </c>
      <c r="I30" s="103" t="s">
        <v>150</v>
      </c>
      <c r="J30" s="61">
        <v>43962</v>
      </c>
      <c r="K30" s="60">
        <v>9610108</v>
      </c>
      <c r="L30" s="62" t="s">
        <v>190</v>
      </c>
      <c r="M30" s="252">
        <v>83</v>
      </c>
      <c r="N30" s="92" t="s">
        <v>32</v>
      </c>
      <c r="O30" s="86" t="s">
        <v>32</v>
      </c>
      <c r="P30" s="86" t="s">
        <v>25</v>
      </c>
      <c r="Q30" s="86" t="s">
        <v>25</v>
      </c>
      <c r="R30" s="86" t="s">
        <v>32</v>
      </c>
      <c r="S30" s="86" t="s">
        <v>32</v>
      </c>
      <c r="T30" s="86" t="s">
        <v>38</v>
      </c>
      <c r="U30" s="86" t="s">
        <v>32</v>
      </c>
      <c r="V30" s="86" t="s">
        <v>32</v>
      </c>
      <c r="W30" s="89" t="s">
        <v>32</v>
      </c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40" t="s">
        <v>213</v>
      </c>
      <c r="AL30" s="440" t="s">
        <v>186</v>
      </c>
      <c r="AM30" s="565" t="s">
        <v>150</v>
      </c>
      <c r="AN30" s="566">
        <v>43962</v>
      </c>
      <c r="AO30" s="566">
        <v>9610108</v>
      </c>
      <c r="AP30" s="567" t="s">
        <v>190</v>
      </c>
      <c r="AQ30" s="568">
        <v>83</v>
      </c>
      <c r="AR30" s="569" t="s">
        <v>32</v>
      </c>
      <c r="AS30" s="566" t="s">
        <v>32</v>
      </c>
      <c r="AT30" s="566" t="s">
        <v>25</v>
      </c>
      <c r="AU30" s="566" t="s">
        <v>25</v>
      </c>
      <c r="AV30" s="566" t="s">
        <v>32</v>
      </c>
      <c r="AW30" s="566" t="s">
        <v>32</v>
      </c>
      <c r="AX30" s="566" t="s">
        <v>38</v>
      </c>
      <c r="AY30" s="566" t="s">
        <v>32</v>
      </c>
      <c r="AZ30" s="566" t="s">
        <v>32</v>
      </c>
      <c r="BA30" s="570" t="s">
        <v>32</v>
      </c>
    </row>
    <row r="31" spans="1:53" ht="19.95" customHeight="1" thickBot="1">
      <c r="A31" s="620"/>
      <c r="B31" s="108" t="s">
        <v>213</v>
      </c>
      <c r="C31" s="128" t="s">
        <v>101</v>
      </c>
      <c r="D31" s="129" t="s">
        <v>22</v>
      </c>
      <c r="E31" s="130">
        <v>9643089</v>
      </c>
      <c r="F31" s="151">
        <v>43963</v>
      </c>
      <c r="G31" s="620"/>
      <c r="H31" s="108" t="s">
        <v>213</v>
      </c>
      <c r="I31" s="103" t="s">
        <v>151</v>
      </c>
      <c r="J31" s="61">
        <v>43965</v>
      </c>
      <c r="K31" s="60">
        <v>9679078</v>
      </c>
      <c r="L31" s="62" t="s">
        <v>191</v>
      </c>
      <c r="M31" s="252">
        <v>90.5</v>
      </c>
      <c r="N31" s="92" t="s">
        <v>32</v>
      </c>
      <c r="O31" s="86" t="s">
        <v>32</v>
      </c>
      <c r="P31" s="86" t="s">
        <v>38</v>
      </c>
      <c r="Q31" s="86" t="s">
        <v>32</v>
      </c>
      <c r="R31" s="86" t="s">
        <v>32</v>
      </c>
      <c r="S31" s="86" t="s">
        <v>25</v>
      </c>
      <c r="T31" s="86" t="s">
        <v>32</v>
      </c>
      <c r="U31" s="86" t="s">
        <v>32</v>
      </c>
      <c r="V31" s="86" t="s">
        <v>32</v>
      </c>
      <c r="W31" s="89" t="s">
        <v>32</v>
      </c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40" t="s">
        <v>213</v>
      </c>
      <c r="AL31" s="440" t="s">
        <v>186</v>
      </c>
      <c r="AM31" s="565" t="s">
        <v>151</v>
      </c>
      <c r="AN31" s="566">
        <v>43965</v>
      </c>
      <c r="AO31" s="566">
        <v>9679078</v>
      </c>
      <c r="AP31" s="567" t="s">
        <v>191</v>
      </c>
      <c r="AQ31" s="568">
        <v>90.5</v>
      </c>
      <c r="AR31" s="569" t="s">
        <v>32</v>
      </c>
      <c r="AS31" s="566" t="s">
        <v>32</v>
      </c>
      <c r="AT31" s="566" t="s">
        <v>38</v>
      </c>
      <c r="AU31" s="566" t="s">
        <v>32</v>
      </c>
      <c r="AV31" s="566" t="s">
        <v>32</v>
      </c>
      <c r="AW31" s="566" t="s">
        <v>25</v>
      </c>
      <c r="AX31" s="566" t="s">
        <v>32</v>
      </c>
      <c r="AY31" s="566" t="s">
        <v>32</v>
      </c>
      <c r="AZ31" s="566" t="s">
        <v>32</v>
      </c>
      <c r="BA31" s="570" t="s">
        <v>32</v>
      </c>
    </row>
    <row r="32" spans="1:53" ht="19.95" customHeight="1" thickBot="1">
      <c r="A32" s="620"/>
      <c r="B32" s="108" t="s">
        <v>213</v>
      </c>
      <c r="C32" s="128" t="s">
        <v>102</v>
      </c>
      <c r="D32" s="129" t="s">
        <v>22</v>
      </c>
      <c r="E32" s="130">
        <v>9605314</v>
      </c>
      <c r="F32" s="151">
        <v>43962</v>
      </c>
      <c r="G32" s="620"/>
      <c r="H32" s="108" t="s">
        <v>213</v>
      </c>
      <c r="I32" s="103" t="s">
        <v>152</v>
      </c>
      <c r="J32" s="61">
        <v>43963</v>
      </c>
      <c r="K32" s="60">
        <v>9634565</v>
      </c>
      <c r="L32" s="62" t="s">
        <v>190</v>
      </c>
      <c r="M32" s="252">
        <v>70</v>
      </c>
      <c r="N32" s="92" t="s">
        <v>32</v>
      </c>
      <c r="O32" s="86" t="s">
        <v>32</v>
      </c>
      <c r="P32" s="86" t="s">
        <v>25</v>
      </c>
      <c r="Q32" s="86" t="s">
        <v>32</v>
      </c>
      <c r="R32" s="86" t="s">
        <v>25</v>
      </c>
      <c r="S32" s="86" t="s">
        <v>25</v>
      </c>
      <c r="T32" s="86" t="s">
        <v>38</v>
      </c>
      <c r="U32" s="86" t="s">
        <v>32</v>
      </c>
      <c r="V32" s="86" t="s">
        <v>32</v>
      </c>
      <c r="W32" s="89" t="s">
        <v>38</v>
      </c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40" t="s">
        <v>213</v>
      </c>
      <c r="AL32" s="440" t="s">
        <v>185</v>
      </c>
      <c r="AM32" s="565" t="s">
        <v>152</v>
      </c>
      <c r="AN32" s="566">
        <v>43963</v>
      </c>
      <c r="AO32" s="566">
        <v>9634565</v>
      </c>
      <c r="AP32" s="567" t="s">
        <v>190</v>
      </c>
      <c r="AQ32" s="568">
        <v>70</v>
      </c>
      <c r="AR32" s="569" t="s">
        <v>32</v>
      </c>
      <c r="AS32" s="566" t="s">
        <v>32</v>
      </c>
      <c r="AT32" s="566" t="s">
        <v>25</v>
      </c>
      <c r="AU32" s="566" t="s">
        <v>32</v>
      </c>
      <c r="AV32" s="566" t="s">
        <v>25</v>
      </c>
      <c r="AW32" s="566" t="s">
        <v>25</v>
      </c>
      <c r="AX32" s="566" t="s">
        <v>38</v>
      </c>
      <c r="AY32" s="566" t="s">
        <v>32</v>
      </c>
      <c r="AZ32" s="566" t="s">
        <v>32</v>
      </c>
      <c r="BA32" s="570" t="s">
        <v>38</v>
      </c>
    </row>
    <row r="33" spans="1:53" ht="19.95" customHeight="1" thickBot="1">
      <c r="A33" s="620"/>
      <c r="B33" s="108" t="s">
        <v>213</v>
      </c>
      <c r="C33" s="128" t="s">
        <v>103</v>
      </c>
      <c r="D33" s="129" t="s">
        <v>22</v>
      </c>
      <c r="E33" s="130">
        <v>9611780</v>
      </c>
      <c r="F33" s="151">
        <v>43962</v>
      </c>
      <c r="G33" s="620"/>
      <c r="H33" s="108" t="s">
        <v>213</v>
      </c>
      <c r="I33" s="103" t="s">
        <v>153</v>
      </c>
      <c r="J33" s="61">
        <v>43964</v>
      </c>
      <c r="K33" s="60">
        <v>9647361</v>
      </c>
      <c r="L33" s="62" t="s">
        <v>191</v>
      </c>
      <c r="M33" s="252">
        <v>90.5</v>
      </c>
      <c r="N33" s="92" t="s">
        <v>32</v>
      </c>
      <c r="O33" s="86" t="s">
        <v>32</v>
      </c>
      <c r="P33" s="86" t="s">
        <v>38</v>
      </c>
      <c r="Q33" s="86" t="s">
        <v>32</v>
      </c>
      <c r="R33" s="86" t="s">
        <v>32</v>
      </c>
      <c r="S33" s="86" t="s">
        <v>25</v>
      </c>
      <c r="T33" s="86" t="s">
        <v>32</v>
      </c>
      <c r="U33" s="86" t="s">
        <v>32</v>
      </c>
      <c r="V33" s="86" t="s">
        <v>32</v>
      </c>
      <c r="W33" s="89" t="s">
        <v>32</v>
      </c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40" t="s">
        <v>213</v>
      </c>
      <c r="AL33" s="440" t="s">
        <v>187</v>
      </c>
      <c r="AM33" s="565" t="s">
        <v>153</v>
      </c>
      <c r="AN33" s="566">
        <v>43964</v>
      </c>
      <c r="AO33" s="566">
        <v>9647361</v>
      </c>
      <c r="AP33" s="567" t="s">
        <v>191</v>
      </c>
      <c r="AQ33" s="568">
        <v>90.5</v>
      </c>
      <c r="AR33" s="569" t="s">
        <v>32</v>
      </c>
      <c r="AS33" s="566" t="s">
        <v>32</v>
      </c>
      <c r="AT33" s="566" t="s">
        <v>38</v>
      </c>
      <c r="AU33" s="566" t="s">
        <v>32</v>
      </c>
      <c r="AV33" s="566" t="s">
        <v>32</v>
      </c>
      <c r="AW33" s="566" t="s">
        <v>25</v>
      </c>
      <c r="AX33" s="566" t="s">
        <v>32</v>
      </c>
      <c r="AY33" s="566" t="s">
        <v>32</v>
      </c>
      <c r="AZ33" s="566" t="s">
        <v>32</v>
      </c>
      <c r="BA33" s="570" t="s">
        <v>32</v>
      </c>
    </row>
    <row r="34" spans="1:53" ht="19.95" customHeight="1" thickBot="1">
      <c r="A34" s="620"/>
      <c r="B34" s="108" t="s">
        <v>213</v>
      </c>
      <c r="C34" s="128" t="s">
        <v>104</v>
      </c>
      <c r="D34" s="129" t="s">
        <v>22</v>
      </c>
      <c r="E34" s="130">
        <v>9598539</v>
      </c>
      <c r="F34" s="151">
        <v>43960</v>
      </c>
      <c r="G34" s="620"/>
      <c r="H34" s="108" t="s">
        <v>213</v>
      </c>
      <c r="I34" s="103" t="s">
        <v>154</v>
      </c>
      <c r="J34" s="61">
        <v>43960</v>
      </c>
      <c r="K34" s="60">
        <v>9593580</v>
      </c>
      <c r="L34" s="62" t="s">
        <v>190</v>
      </c>
      <c r="M34" s="252">
        <v>96.5</v>
      </c>
      <c r="N34" s="92" t="s">
        <v>32</v>
      </c>
      <c r="O34" s="86" t="s">
        <v>32</v>
      </c>
      <c r="P34" s="86" t="s">
        <v>25</v>
      </c>
      <c r="Q34" s="86" t="s">
        <v>32</v>
      </c>
      <c r="R34" s="86" t="s">
        <v>32</v>
      </c>
      <c r="S34" s="86" t="s">
        <v>32</v>
      </c>
      <c r="T34" s="86" t="s">
        <v>32</v>
      </c>
      <c r="U34" s="86" t="s">
        <v>32</v>
      </c>
      <c r="V34" s="86" t="s">
        <v>32</v>
      </c>
      <c r="W34" s="89" t="s">
        <v>32</v>
      </c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40" t="s">
        <v>213</v>
      </c>
      <c r="AL34" s="440" t="s">
        <v>185</v>
      </c>
      <c r="AM34" s="565" t="s">
        <v>154</v>
      </c>
      <c r="AN34" s="566">
        <v>43960</v>
      </c>
      <c r="AO34" s="566">
        <v>9593580</v>
      </c>
      <c r="AP34" s="567" t="s">
        <v>190</v>
      </c>
      <c r="AQ34" s="568">
        <v>96.5</v>
      </c>
      <c r="AR34" s="569" t="s">
        <v>32</v>
      </c>
      <c r="AS34" s="566" t="s">
        <v>32</v>
      </c>
      <c r="AT34" s="566" t="s">
        <v>25</v>
      </c>
      <c r="AU34" s="566" t="s">
        <v>32</v>
      </c>
      <c r="AV34" s="566" t="s">
        <v>32</v>
      </c>
      <c r="AW34" s="566" t="s">
        <v>32</v>
      </c>
      <c r="AX34" s="566" t="s">
        <v>32</v>
      </c>
      <c r="AY34" s="566" t="s">
        <v>32</v>
      </c>
      <c r="AZ34" s="566" t="s">
        <v>32</v>
      </c>
      <c r="BA34" s="570" t="s">
        <v>32</v>
      </c>
    </row>
    <row r="35" spans="1:53" ht="19.95" customHeight="1" thickBot="1">
      <c r="A35" s="620"/>
      <c r="B35" s="108" t="s">
        <v>213</v>
      </c>
      <c r="C35" s="128" t="s">
        <v>105</v>
      </c>
      <c r="D35" s="129" t="s">
        <v>22</v>
      </c>
      <c r="E35" s="130">
        <v>9599419</v>
      </c>
      <c r="F35" s="151">
        <v>43960</v>
      </c>
      <c r="G35" s="620"/>
      <c r="H35" s="108" t="s">
        <v>213</v>
      </c>
      <c r="I35" s="103" t="s">
        <v>155</v>
      </c>
      <c r="J35" s="61">
        <v>43963</v>
      </c>
      <c r="K35" s="60">
        <v>9642213</v>
      </c>
      <c r="L35" s="62" t="s">
        <v>191</v>
      </c>
      <c r="M35" s="252">
        <v>82</v>
      </c>
      <c r="N35" s="92" t="s">
        <v>32</v>
      </c>
      <c r="O35" s="86" t="s">
        <v>32</v>
      </c>
      <c r="P35" s="86" t="s">
        <v>38</v>
      </c>
      <c r="Q35" s="86" t="s">
        <v>32</v>
      </c>
      <c r="R35" s="86" t="s">
        <v>32</v>
      </c>
      <c r="S35" s="86" t="s">
        <v>32</v>
      </c>
      <c r="T35" s="86" t="s">
        <v>38</v>
      </c>
      <c r="U35" s="86" t="s">
        <v>32</v>
      </c>
      <c r="V35" s="86" t="s">
        <v>32</v>
      </c>
      <c r="W35" s="89" t="s">
        <v>32</v>
      </c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40" t="s">
        <v>213</v>
      </c>
      <c r="AL35" s="440" t="s">
        <v>185</v>
      </c>
      <c r="AM35" s="565" t="s">
        <v>155</v>
      </c>
      <c r="AN35" s="566">
        <v>43963</v>
      </c>
      <c r="AO35" s="566">
        <v>9642213</v>
      </c>
      <c r="AP35" s="567" t="s">
        <v>191</v>
      </c>
      <c r="AQ35" s="568">
        <v>82</v>
      </c>
      <c r="AR35" s="569" t="s">
        <v>32</v>
      </c>
      <c r="AS35" s="566" t="s">
        <v>32</v>
      </c>
      <c r="AT35" s="566" t="s">
        <v>38</v>
      </c>
      <c r="AU35" s="566" t="s">
        <v>32</v>
      </c>
      <c r="AV35" s="566" t="s">
        <v>32</v>
      </c>
      <c r="AW35" s="566" t="s">
        <v>32</v>
      </c>
      <c r="AX35" s="566" t="s">
        <v>38</v>
      </c>
      <c r="AY35" s="566" t="s">
        <v>32</v>
      </c>
      <c r="AZ35" s="566" t="s">
        <v>32</v>
      </c>
      <c r="BA35" s="570" t="s">
        <v>32</v>
      </c>
    </row>
    <row r="36" spans="1:53" ht="19.95" customHeight="1" thickBot="1">
      <c r="A36" s="620"/>
      <c r="B36" s="108" t="s">
        <v>213</v>
      </c>
      <c r="C36" s="128" t="s">
        <v>106</v>
      </c>
      <c r="D36" s="129" t="s">
        <v>22</v>
      </c>
      <c r="E36" s="130">
        <v>9624192</v>
      </c>
      <c r="F36" s="151">
        <v>43963</v>
      </c>
      <c r="G36" s="620"/>
      <c r="H36" s="108" t="s">
        <v>213</v>
      </c>
      <c r="I36" s="103" t="s">
        <v>156</v>
      </c>
      <c r="J36" s="61">
        <v>43964</v>
      </c>
      <c r="K36" s="60">
        <v>9659067</v>
      </c>
      <c r="L36" s="62" t="s">
        <v>190</v>
      </c>
      <c r="M36" s="252">
        <v>85.5</v>
      </c>
      <c r="N36" s="92" t="s">
        <v>25</v>
      </c>
      <c r="O36" s="86" t="s">
        <v>25</v>
      </c>
      <c r="P36" s="86" t="s">
        <v>25</v>
      </c>
      <c r="Q36" s="86" t="s">
        <v>32</v>
      </c>
      <c r="R36" s="86" t="s">
        <v>32</v>
      </c>
      <c r="S36" s="86" t="s">
        <v>25</v>
      </c>
      <c r="T36" s="86" t="s">
        <v>32</v>
      </c>
      <c r="U36" s="86" t="s">
        <v>32</v>
      </c>
      <c r="V36" s="86" t="s">
        <v>32</v>
      </c>
      <c r="W36" s="89" t="s">
        <v>32</v>
      </c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40" t="s">
        <v>213</v>
      </c>
      <c r="AL36" s="440" t="s">
        <v>187</v>
      </c>
      <c r="AM36" s="565" t="s">
        <v>156</v>
      </c>
      <c r="AN36" s="566">
        <v>43964</v>
      </c>
      <c r="AO36" s="566">
        <v>9659067</v>
      </c>
      <c r="AP36" s="567" t="s">
        <v>190</v>
      </c>
      <c r="AQ36" s="568">
        <v>85.5</v>
      </c>
      <c r="AR36" s="569" t="s">
        <v>25</v>
      </c>
      <c r="AS36" s="566" t="s">
        <v>25</v>
      </c>
      <c r="AT36" s="566" t="s">
        <v>25</v>
      </c>
      <c r="AU36" s="566" t="s">
        <v>32</v>
      </c>
      <c r="AV36" s="566" t="s">
        <v>32</v>
      </c>
      <c r="AW36" s="566" t="s">
        <v>25</v>
      </c>
      <c r="AX36" s="566" t="s">
        <v>32</v>
      </c>
      <c r="AY36" s="566" t="s">
        <v>32</v>
      </c>
      <c r="AZ36" s="566" t="s">
        <v>32</v>
      </c>
      <c r="BA36" s="570" t="s">
        <v>32</v>
      </c>
    </row>
    <row r="37" spans="1:53" ht="19.95" customHeight="1" thickBot="1">
      <c r="A37" s="620"/>
      <c r="B37" s="108" t="s">
        <v>213</v>
      </c>
      <c r="C37" s="128" t="s">
        <v>107</v>
      </c>
      <c r="D37" s="129" t="s">
        <v>22</v>
      </c>
      <c r="E37" s="130">
        <v>9604895</v>
      </c>
      <c r="F37" s="151">
        <v>43962</v>
      </c>
      <c r="G37" s="620"/>
      <c r="H37" s="108" t="s">
        <v>213</v>
      </c>
      <c r="I37" s="103" t="s">
        <v>157</v>
      </c>
      <c r="J37" s="61">
        <v>43962</v>
      </c>
      <c r="K37" s="60">
        <v>9621159</v>
      </c>
      <c r="L37" s="62" t="s">
        <v>191</v>
      </c>
      <c r="M37" s="252">
        <v>94</v>
      </c>
      <c r="N37" s="92" t="s">
        <v>32</v>
      </c>
      <c r="O37" s="86" t="s">
        <v>25</v>
      </c>
      <c r="P37" s="86" t="s">
        <v>32</v>
      </c>
      <c r="Q37" s="86" t="s">
        <v>32</v>
      </c>
      <c r="R37" s="86" t="s">
        <v>32</v>
      </c>
      <c r="S37" s="86" t="s">
        <v>32</v>
      </c>
      <c r="T37" s="86" t="s">
        <v>32</v>
      </c>
      <c r="U37" s="86" t="s">
        <v>32</v>
      </c>
      <c r="V37" s="86" t="s">
        <v>32</v>
      </c>
      <c r="W37" s="89" t="s">
        <v>32</v>
      </c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40" t="s">
        <v>213</v>
      </c>
      <c r="AL37" s="440" t="s">
        <v>188</v>
      </c>
      <c r="AM37" s="565" t="s">
        <v>157</v>
      </c>
      <c r="AN37" s="566">
        <v>43962</v>
      </c>
      <c r="AO37" s="566">
        <v>9621159</v>
      </c>
      <c r="AP37" s="567" t="s">
        <v>191</v>
      </c>
      <c r="AQ37" s="568">
        <v>94</v>
      </c>
      <c r="AR37" s="569" t="s">
        <v>32</v>
      </c>
      <c r="AS37" s="566" t="s">
        <v>25</v>
      </c>
      <c r="AT37" s="566" t="s">
        <v>32</v>
      </c>
      <c r="AU37" s="566" t="s">
        <v>32</v>
      </c>
      <c r="AV37" s="566" t="s">
        <v>32</v>
      </c>
      <c r="AW37" s="566" t="s">
        <v>32</v>
      </c>
      <c r="AX37" s="566" t="s">
        <v>32</v>
      </c>
      <c r="AY37" s="566" t="s">
        <v>32</v>
      </c>
      <c r="AZ37" s="566" t="s">
        <v>32</v>
      </c>
      <c r="BA37" s="570" t="s">
        <v>32</v>
      </c>
    </row>
    <row r="38" spans="1:53" ht="19.95" customHeight="1" thickBot="1">
      <c r="A38" s="620"/>
      <c r="B38" s="108" t="s">
        <v>213</v>
      </c>
      <c r="C38" s="128" t="s">
        <v>108</v>
      </c>
      <c r="D38" s="129" t="s">
        <v>22</v>
      </c>
      <c r="E38" s="130">
        <v>9600198</v>
      </c>
      <c r="F38" s="151">
        <v>43960</v>
      </c>
      <c r="G38" s="620"/>
      <c r="H38" s="108" t="s">
        <v>213</v>
      </c>
      <c r="I38" s="103" t="s">
        <v>158</v>
      </c>
      <c r="J38" s="61">
        <v>43963</v>
      </c>
      <c r="K38" s="60">
        <v>9625826</v>
      </c>
      <c r="L38" s="62" t="s">
        <v>190</v>
      </c>
      <c r="M38" s="252">
        <v>83</v>
      </c>
      <c r="N38" s="92" t="s">
        <v>32</v>
      </c>
      <c r="O38" s="86" t="s">
        <v>32</v>
      </c>
      <c r="P38" s="86" t="s">
        <v>25</v>
      </c>
      <c r="Q38" s="86" t="s">
        <v>25</v>
      </c>
      <c r="R38" s="86" t="s">
        <v>32</v>
      </c>
      <c r="S38" s="86" t="s">
        <v>32</v>
      </c>
      <c r="T38" s="86" t="s">
        <v>38</v>
      </c>
      <c r="U38" s="86" t="s">
        <v>32</v>
      </c>
      <c r="V38" s="86" t="s">
        <v>32</v>
      </c>
      <c r="W38" s="89" t="s">
        <v>32</v>
      </c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40" t="s">
        <v>213</v>
      </c>
      <c r="AL38" s="440" t="s">
        <v>186</v>
      </c>
      <c r="AM38" s="565" t="s">
        <v>158</v>
      </c>
      <c r="AN38" s="566">
        <v>43963</v>
      </c>
      <c r="AO38" s="566">
        <v>9625826</v>
      </c>
      <c r="AP38" s="567" t="s">
        <v>190</v>
      </c>
      <c r="AQ38" s="568">
        <v>83</v>
      </c>
      <c r="AR38" s="569" t="s">
        <v>32</v>
      </c>
      <c r="AS38" s="566" t="s">
        <v>32</v>
      </c>
      <c r="AT38" s="566" t="s">
        <v>25</v>
      </c>
      <c r="AU38" s="566" t="s">
        <v>25</v>
      </c>
      <c r="AV38" s="566" t="s">
        <v>32</v>
      </c>
      <c r="AW38" s="566" t="s">
        <v>32</v>
      </c>
      <c r="AX38" s="566" t="s">
        <v>38</v>
      </c>
      <c r="AY38" s="566" t="s">
        <v>32</v>
      </c>
      <c r="AZ38" s="566" t="s">
        <v>32</v>
      </c>
      <c r="BA38" s="570" t="s">
        <v>32</v>
      </c>
    </row>
    <row r="39" spans="1:53" ht="19.95" customHeight="1" thickBot="1">
      <c r="A39" s="620"/>
      <c r="B39" s="109" t="s">
        <v>213</v>
      </c>
      <c r="C39" s="224" t="s">
        <v>109</v>
      </c>
      <c r="D39" s="131" t="s">
        <v>22</v>
      </c>
      <c r="E39" s="132">
        <v>9604049</v>
      </c>
      <c r="F39" s="152">
        <v>43962</v>
      </c>
      <c r="G39" s="620"/>
      <c r="H39" s="109" t="s">
        <v>213</v>
      </c>
      <c r="I39" s="104" t="s">
        <v>159</v>
      </c>
      <c r="J39" s="64">
        <v>43963</v>
      </c>
      <c r="K39" s="63">
        <v>9624636</v>
      </c>
      <c r="L39" s="65" t="s">
        <v>191</v>
      </c>
      <c r="M39" s="253">
        <v>75.5</v>
      </c>
      <c r="N39" s="93" t="s">
        <v>25</v>
      </c>
      <c r="O39" s="90" t="s">
        <v>32</v>
      </c>
      <c r="P39" s="90" t="s">
        <v>25</v>
      </c>
      <c r="Q39" s="90" t="s">
        <v>25</v>
      </c>
      <c r="R39" s="90" t="s">
        <v>32</v>
      </c>
      <c r="S39" s="90" t="s">
        <v>38</v>
      </c>
      <c r="T39" s="90" t="s">
        <v>38</v>
      </c>
      <c r="U39" s="90" t="s">
        <v>32</v>
      </c>
      <c r="V39" s="90" t="s">
        <v>32</v>
      </c>
      <c r="W39" s="91" t="s">
        <v>32</v>
      </c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40" t="s">
        <v>213</v>
      </c>
      <c r="AL39" s="440" t="s">
        <v>187</v>
      </c>
      <c r="AM39" s="565" t="s">
        <v>159</v>
      </c>
      <c r="AN39" s="566">
        <v>43963</v>
      </c>
      <c r="AO39" s="566">
        <v>9624636</v>
      </c>
      <c r="AP39" s="567" t="s">
        <v>191</v>
      </c>
      <c r="AQ39" s="568">
        <v>75.5</v>
      </c>
      <c r="AR39" s="569" t="s">
        <v>25</v>
      </c>
      <c r="AS39" s="566" t="s">
        <v>32</v>
      </c>
      <c r="AT39" s="566" t="s">
        <v>25</v>
      </c>
      <c r="AU39" s="566" t="s">
        <v>25</v>
      </c>
      <c r="AV39" s="566" t="s">
        <v>32</v>
      </c>
      <c r="AW39" s="566" t="s">
        <v>38</v>
      </c>
      <c r="AX39" s="566" t="s">
        <v>38</v>
      </c>
      <c r="AY39" s="566" t="s">
        <v>32</v>
      </c>
      <c r="AZ39" s="566" t="s">
        <v>32</v>
      </c>
      <c r="BA39" s="570" t="s">
        <v>32</v>
      </c>
    </row>
    <row r="40" spans="1:53" ht="19.95" customHeight="1" thickBot="1">
      <c r="A40" s="620"/>
      <c r="B40" s="110" t="s">
        <v>214</v>
      </c>
      <c r="C40" s="133" t="s">
        <v>110</v>
      </c>
      <c r="D40" s="134" t="s">
        <v>22</v>
      </c>
      <c r="E40" s="135">
        <v>9749042</v>
      </c>
      <c r="F40" s="153">
        <v>43970</v>
      </c>
      <c r="G40" s="620"/>
      <c r="H40" s="110" t="s">
        <v>214</v>
      </c>
      <c r="I40" s="66" t="s">
        <v>160</v>
      </c>
      <c r="J40" s="67">
        <v>43973</v>
      </c>
      <c r="K40" s="66">
        <v>9798987</v>
      </c>
      <c r="L40" s="68" t="s">
        <v>190</v>
      </c>
      <c r="M40" s="251">
        <v>89</v>
      </c>
      <c r="N40" s="94" t="s">
        <v>32</v>
      </c>
      <c r="O40" s="95" t="s">
        <v>32</v>
      </c>
      <c r="P40" s="95" t="s">
        <v>32</v>
      </c>
      <c r="Q40" s="95" t="s">
        <v>32</v>
      </c>
      <c r="R40" s="95" t="s">
        <v>32</v>
      </c>
      <c r="S40" s="95" t="s">
        <v>32</v>
      </c>
      <c r="T40" s="95" t="s">
        <v>38</v>
      </c>
      <c r="U40" s="95" t="s">
        <v>32</v>
      </c>
      <c r="V40" s="95" t="s">
        <v>32</v>
      </c>
      <c r="W40" s="96" t="s">
        <v>32</v>
      </c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53" t="s">
        <v>214</v>
      </c>
      <c r="AL40" s="453" t="s">
        <v>187</v>
      </c>
      <c r="AM40" s="572" t="s">
        <v>160</v>
      </c>
      <c r="AN40" s="573">
        <v>43973</v>
      </c>
      <c r="AO40" s="573">
        <v>9798987</v>
      </c>
      <c r="AP40" s="574" t="s">
        <v>190</v>
      </c>
      <c r="AQ40" s="568">
        <v>89</v>
      </c>
      <c r="AR40" s="575" t="s">
        <v>32</v>
      </c>
      <c r="AS40" s="576" t="s">
        <v>32</v>
      </c>
      <c r="AT40" s="576" t="s">
        <v>32</v>
      </c>
      <c r="AU40" s="576" t="s">
        <v>32</v>
      </c>
      <c r="AV40" s="576" t="s">
        <v>32</v>
      </c>
      <c r="AW40" s="576" t="s">
        <v>32</v>
      </c>
      <c r="AX40" s="576" t="s">
        <v>38</v>
      </c>
      <c r="AY40" s="576" t="s">
        <v>32</v>
      </c>
      <c r="AZ40" s="576" t="s">
        <v>32</v>
      </c>
      <c r="BA40" s="577" t="s">
        <v>32</v>
      </c>
    </row>
    <row r="41" spans="1:53" ht="19.95" customHeight="1" thickBot="1">
      <c r="A41" s="620"/>
      <c r="B41" s="111" t="s">
        <v>214</v>
      </c>
      <c r="C41" s="136" t="s">
        <v>111</v>
      </c>
      <c r="D41" s="137" t="s">
        <v>22</v>
      </c>
      <c r="E41" s="138">
        <v>9732251</v>
      </c>
      <c r="F41" s="154">
        <v>43969</v>
      </c>
      <c r="G41" s="620"/>
      <c r="H41" s="111" t="s">
        <v>214</v>
      </c>
      <c r="I41" s="69" t="s">
        <v>161</v>
      </c>
      <c r="J41" s="70">
        <v>43971</v>
      </c>
      <c r="K41" s="69">
        <v>9779704</v>
      </c>
      <c r="L41" s="71" t="s">
        <v>191</v>
      </c>
      <c r="M41" s="252">
        <v>100</v>
      </c>
      <c r="N41" s="92" t="s">
        <v>32</v>
      </c>
      <c r="O41" s="86" t="s">
        <v>32</v>
      </c>
      <c r="P41" s="86" t="s">
        <v>32</v>
      </c>
      <c r="Q41" s="86" t="s">
        <v>32</v>
      </c>
      <c r="R41" s="86" t="s">
        <v>32</v>
      </c>
      <c r="S41" s="86" t="s">
        <v>32</v>
      </c>
      <c r="T41" s="86" t="s">
        <v>32</v>
      </c>
      <c r="U41" s="86" t="s">
        <v>32</v>
      </c>
      <c r="V41" s="86" t="s">
        <v>32</v>
      </c>
      <c r="W41" s="89" t="s">
        <v>32</v>
      </c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53" t="s">
        <v>214</v>
      </c>
      <c r="AL41" s="453" t="s">
        <v>185</v>
      </c>
      <c r="AM41" s="572" t="s">
        <v>161</v>
      </c>
      <c r="AN41" s="573">
        <v>43971</v>
      </c>
      <c r="AO41" s="573">
        <v>9779704</v>
      </c>
      <c r="AP41" s="574" t="s">
        <v>191</v>
      </c>
      <c r="AQ41" s="568">
        <v>100</v>
      </c>
      <c r="AR41" s="575" t="s">
        <v>32</v>
      </c>
      <c r="AS41" s="576" t="s">
        <v>32</v>
      </c>
      <c r="AT41" s="576" t="s">
        <v>32</v>
      </c>
      <c r="AU41" s="576" t="s">
        <v>32</v>
      </c>
      <c r="AV41" s="576" t="s">
        <v>32</v>
      </c>
      <c r="AW41" s="576" t="s">
        <v>32</v>
      </c>
      <c r="AX41" s="576" t="s">
        <v>32</v>
      </c>
      <c r="AY41" s="576" t="s">
        <v>32</v>
      </c>
      <c r="AZ41" s="576" t="s">
        <v>32</v>
      </c>
      <c r="BA41" s="577" t="s">
        <v>32</v>
      </c>
    </row>
    <row r="42" spans="1:53" ht="19.95" customHeight="1" thickBot="1">
      <c r="A42" s="620"/>
      <c r="B42" s="111" t="s">
        <v>214</v>
      </c>
      <c r="C42" s="136" t="s">
        <v>112</v>
      </c>
      <c r="D42" s="137" t="s">
        <v>22</v>
      </c>
      <c r="E42" s="138">
        <v>9728598</v>
      </c>
      <c r="F42" s="154">
        <v>43969</v>
      </c>
      <c r="G42" s="620"/>
      <c r="H42" s="111" t="s">
        <v>214</v>
      </c>
      <c r="I42" s="69" t="s">
        <v>162</v>
      </c>
      <c r="J42" s="70">
        <v>43977</v>
      </c>
      <c r="K42" s="69">
        <v>9850048</v>
      </c>
      <c r="L42" s="71" t="s">
        <v>190</v>
      </c>
      <c r="M42" s="252">
        <v>88</v>
      </c>
      <c r="N42" s="92" t="s">
        <v>32</v>
      </c>
      <c r="O42" s="86" t="s">
        <v>32</v>
      </c>
      <c r="P42" s="86" t="s">
        <v>25</v>
      </c>
      <c r="Q42" s="86" t="s">
        <v>32</v>
      </c>
      <c r="R42" s="86" t="s">
        <v>32</v>
      </c>
      <c r="S42" s="86" t="s">
        <v>32</v>
      </c>
      <c r="T42" s="86" t="s">
        <v>25</v>
      </c>
      <c r="U42" s="86" t="s">
        <v>32</v>
      </c>
      <c r="V42" s="86" t="s">
        <v>32</v>
      </c>
      <c r="W42" s="89" t="s">
        <v>38</v>
      </c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53" t="s">
        <v>214</v>
      </c>
      <c r="AL42" s="453" t="s">
        <v>185</v>
      </c>
      <c r="AM42" s="572" t="s">
        <v>162</v>
      </c>
      <c r="AN42" s="573">
        <v>43977</v>
      </c>
      <c r="AO42" s="573">
        <v>9850048</v>
      </c>
      <c r="AP42" s="574" t="s">
        <v>190</v>
      </c>
      <c r="AQ42" s="568">
        <v>88</v>
      </c>
      <c r="AR42" s="575" t="s">
        <v>32</v>
      </c>
      <c r="AS42" s="576" t="s">
        <v>32</v>
      </c>
      <c r="AT42" s="576" t="s">
        <v>25</v>
      </c>
      <c r="AU42" s="576" t="s">
        <v>32</v>
      </c>
      <c r="AV42" s="576" t="s">
        <v>32</v>
      </c>
      <c r="AW42" s="576" t="s">
        <v>32</v>
      </c>
      <c r="AX42" s="576" t="s">
        <v>25</v>
      </c>
      <c r="AY42" s="576" t="s">
        <v>32</v>
      </c>
      <c r="AZ42" s="576" t="s">
        <v>32</v>
      </c>
      <c r="BA42" s="577" t="s">
        <v>38</v>
      </c>
    </row>
    <row r="43" spans="1:53" ht="19.95" customHeight="1" thickBot="1">
      <c r="A43" s="620"/>
      <c r="B43" s="111" t="s">
        <v>214</v>
      </c>
      <c r="C43" s="136" t="s">
        <v>113</v>
      </c>
      <c r="D43" s="137" t="s">
        <v>22</v>
      </c>
      <c r="E43" s="138">
        <v>9758483</v>
      </c>
      <c r="F43" s="154">
        <v>43970</v>
      </c>
      <c r="G43" s="620"/>
      <c r="H43" s="111" t="s">
        <v>214</v>
      </c>
      <c r="I43" s="69" t="s">
        <v>163</v>
      </c>
      <c r="J43" s="70">
        <v>43974</v>
      </c>
      <c r="K43" s="69">
        <v>9817146</v>
      </c>
      <c r="L43" s="71" t="s">
        <v>191</v>
      </c>
      <c r="M43" s="252">
        <v>91.5</v>
      </c>
      <c r="N43" s="92" t="s">
        <v>32</v>
      </c>
      <c r="O43" s="86" t="s">
        <v>32</v>
      </c>
      <c r="P43" s="86" t="s">
        <v>25</v>
      </c>
      <c r="Q43" s="86" t="s">
        <v>32</v>
      </c>
      <c r="R43" s="86" t="s">
        <v>32</v>
      </c>
      <c r="S43" s="86" t="s">
        <v>38</v>
      </c>
      <c r="T43" s="86" t="s">
        <v>32</v>
      </c>
      <c r="U43" s="86" t="s">
        <v>32</v>
      </c>
      <c r="V43" s="86" t="s">
        <v>32</v>
      </c>
      <c r="W43" s="89" t="s">
        <v>32</v>
      </c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53" t="s">
        <v>214</v>
      </c>
      <c r="AL43" s="453" t="s">
        <v>186</v>
      </c>
      <c r="AM43" s="572" t="s">
        <v>163</v>
      </c>
      <c r="AN43" s="573">
        <v>43974</v>
      </c>
      <c r="AO43" s="573">
        <v>9817146</v>
      </c>
      <c r="AP43" s="574" t="s">
        <v>191</v>
      </c>
      <c r="AQ43" s="568">
        <v>91.5</v>
      </c>
      <c r="AR43" s="575" t="s">
        <v>32</v>
      </c>
      <c r="AS43" s="576" t="s">
        <v>32</v>
      </c>
      <c r="AT43" s="576" t="s">
        <v>25</v>
      </c>
      <c r="AU43" s="576" t="s">
        <v>32</v>
      </c>
      <c r="AV43" s="576" t="s">
        <v>32</v>
      </c>
      <c r="AW43" s="576" t="s">
        <v>38</v>
      </c>
      <c r="AX43" s="576" t="s">
        <v>32</v>
      </c>
      <c r="AY43" s="576" t="s">
        <v>32</v>
      </c>
      <c r="AZ43" s="576" t="s">
        <v>32</v>
      </c>
      <c r="BA43" s="577" t="s">
        <v>32</v>
      </c>
    </row>
    <row r="44" spans="1:53" ht="19.95" customHeight="1" thickBot="1">
      <c r="A44" s="620"/>
      <c r="B44" s="111" t="s">
        <v>214</v>
      </c>
      <c r="C44" s="136" t="s">
        <v>114</v>
      </c>
      <c r="D44" s="137" t="s">
        <v>22</v>
      </c>
      <c r="E44" s="138">
        <v>9744398</v>
      </c>
      <c r="F44" s="154">
        <v>43969</v>
      </c>
      <c r="G44" s="620"/>
      <c r="H44" s="111" t="s">
        <v>214</v>
      </c>
      <c r="I44" s="69" t="s">
        <v>164</v>
      </c>
      <c r="J44" s="70">
        <v>43976</v>
      </c>
      <c r="K44" s="69">
        <v>9838767</v>
      </c>
      <c r="L44" s="71" t="s">
        <v>190</v>
      </c>
      <c r="M44" s="252">
        <v>96.5</v>
      </c>
      <c r="N44" s="92" t="s">
        <v>32</v>
      </c>
      <c r="O44" s="86" t="s">
        <v>32</v>
      </c>
      <c r="P44" s="86" t="s">
        <v>25</v>
      </c>
      <c r="Q44" s="86" t="s">
        <v>32</v>
      </c>
      <c r="R44" s="86" t="s">
        <v>32</v>
      </c>
      <c r="S44" s="86" t="s">
        <v>32</v>
      </c>
      <c r="T44" s="86" t="s">
        <v>32</v>
      </c>
      <c r="U44" s="86" t="s">
        <v>32</v>
      </c>
      <c r="V44" s="86" t="s">
        <v>32</v>
      </c>
      <c r="W44" s="89" t="s">
        <v>32</v>
      </c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53" t="s">
        <v>214</v>
      </c>
      <c r="AL44" s="453" t="s">
        <v>186</v>
      </c>
      <c r="AM44" s="572" t="s">
        <v>164</v>
      </c>
      <c r="AN44" s="573">
        <v>43976</v>
      </c>
      <c r="AO44" s="573">
        <v>9838767</v>
      </c>
      <c r="AP44" s="574" t="s">
        <v>190</v>
      </c>
      <c r="AQ44" s="568">
        <v>96.5</v>
      </c>
      <c r="AR44" s="575" t="s">
        <v>32</v>
      </c>
      <c r="AS44" s="576" t="s">
        <v>32</v>
      </c>
      <c r="AT44" s="576" t="s">
        <v>25</v>
      </c>
      <c r="AU44" s="576" t="s">
        <v>32</v>
      </c>
      <c r="AV44" s="576" t="s">
        <v>32</v>
      </c>
      <c r="AW44" s="576" t="s">
        <v>32</v>
      </c>
      <c r="AX44" s="576" t="s">
        <v>32</v>
      </c>
      <c r="AY44" s="576" t="s">
        <v>32</v>
      </c>
      <c r="AZ44" s="576" t="s">
        <v>32</v>
      </c>
      <c r="BA44" s="577" t="s">
        <v>32</v>
      </c>
    </row>
    <row r="45" spans="1:53" ht="19.95" customHeight="1" thickBot="1">
      <c r="A45" s="620"/>
      <c r="B45" s="111" t="s">
        <v>214</v>
      </c>
      <c r="C45" s="136" t="s">
        <v>115</v>
      </c>
      <c r="D45" s="137" t="s">
        <v>22</v>
      </c>
      <c r="E45" s="138">
        <v>9760330</v>
      </c>
      <c r="F45" s="154">
        <v>43970</v>
      </c>
      <c r="G45" s="620"/>
      <c r="H45" s="111" t="s">
        <v>214</v>
      </c>
      <c r="I45" s="69" t="s">
        <v>165</v>
      </c>
      <c r="J45" s="70">
        <v>43977</v>
      </c>
      <c r="K45" s="69">
        <v>9848266</v>
      </c>
      <c r="L45" s="71" t="s">
        <v>191</v>
      </c>
      <c r="M45" s="252">
        <v>84</v>
      </c>
      <c r="N45" s="92" t="s">
        <v>32</v>
      </c>
      <c r="O45" s="86" t="s">
        <v>32</v>
      </c>
      <c r="P45" s="86" t="s">
        <v>25</v>
      </c>
      <c r="Q45" s="86" t="s">
        <v>32</v>
      </c>
      <c r="R45" s="86" t="s">
        <v>25</v>
      </c>
      <c r="S45" s="86" t="s">
        <v>25</v>
      </c>
      <c r="T45" s="86" t="s">
        <v>32</v>
      </c>
      <c r="U45" s="86" t="s">
        <v>32</v>
      </c>
      <c r="V45" s="86" t="s">
        <v>32</v>
      </c>
      <c r="W45" s="89" t="s">
        <v>32</v>
      </c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53" t="s">
        <v>214</v>
      </c>
      <c r="AL45" s="453" t="s">
        <v>185</v>
      </c>
      <c r="AM45" s="572" t="s">
        <v>165</v>
      </c>
      <c r="AN45" s="573">
        <v>43977</v>
      </c>
      <c r="AO45" s="573">
        <v>9848266</v>
      </c>
      <c r="AP45" s="574" t="s">
        <v>191</v>
      </c>
      <c r="AQ45" s="568">
        <v>84</v>
      </c>
      <c r="AR45" s="575" t="s">
        <v>32</v>
      </c>
      <c r="AS45" s="576" t="s">
        <v>32</v>
      </c>
      <c r="AT45" s="576" t="s">
        <v>25</v>
      </c>
      <c r="AU45" s="576" t="s">
        <v>32</v>
      </c>
      <c r="AV45" s="576" t="s">
        <v>25</v>
      </c>
      <c r="AW45" s="576" t="s">
        <v>25</v>
      </c>
      <c r="AX45" s="576" t="s">
        <v>32</v>
      </c>
      <c r="AY45" s="576" t="s">
        <v>32</v>
      </c>
      <c r="AZ45" s="576" t="s">
        <v>32</v>
      </c>
      <c r="BA45" s="577" t="s">
        <v>32</v>
      </c>
    </row>
    <row r="46" spans="1:53" ht="19.95" customHeight="1" thickBot="1">
      <c r="A46" s="620"/>
      <c r="B46" s="111" t="s">
        <v>214</v>
      </c>
      <c r="C46" s="136" t="s">
        <v>116</v>
      </c>
      <c r="D46" s="137" t="s">
        <v>22</v>
      </c>
      <c r="E46" s="138">
        <v>9758010</v>
      </c>
      <c r="F46" s="154">
        <v>43970</v>
      </c>
      <c r="G46" s="620"/>
      <c r="H46" s="111" t="s">
        <v>214</v>
      </c>
      <c r="I46" s="69" t="s">
        <v>166</v>
      </c>
      <c r="J46" s="70">
        <v>43976</v>
      </c>
      <c r="K46" s="69">
        <v>9839112</v>
      </c>
      <c r="L46" s="71" t="s">
        <v>190</v>
      </c>
      <c r="M46" s="252">
        <v>88</v>
      </c>
      <c r="N46" s="92" t="s">
        <v>32</v>
      </c>
      <c r="O46" s="86" t="s">
        <v>32</v>
      </c>
      <c r="P46" s="86" t="s">
        <v>25</v>
      </c>
      <c r="Q46" s="86" t="s">
        <v>32</v>
      </c>
      <c r="R46" s="86" t="s">
        <v>32</v>
      </c>
      <c r="S46" s="86" t="s">
        <v>32</v>
      </c>
      <c r="T46" s="86" t="s">
        <v>25</v>
      </c>
      <c r="U46" s="86" t="s">
        <v>32</v>
      </c>
      <c r="V46" s="86" t="s">
        <v>32</v>
      </c>
      <c r="W46" s="89" t="s">
        <v>38</v>
      </c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53" t="s">
        <v>214</v>
      </c>
      <c r="AL46" s="453" t="s">
        <v>187</v>
      </c>
      <c r="AM46" s="572" t="s">
        <v>166</v>
      </c>
      <c r="AN46" s="573">
        <v>43976</v>
      </c>
      <c r="AO46" s="573">
        <v>9839112</v>
      </c>
      <c r="AP46" s="574" t="s">
        <v>190</v>
      </c>
      <c r="AQ46" s="568">
        <v>88</v>
      </c>
      <c r="AR46" s="575" t="s">
        <v>32</v>
      </c>
      <c r="AS46" s="576" t="s">
        <v>32</v>
      </c>
      <c r="AT46" s="576" t="s">
        <v>25</v>
      </c>
      <c r="AU46" s="576" t="s">
        <v>32</v>
      </c>
      <c r="AV46" s="576" t="s">
        <v>32</v>
      </c>
      <c r="AW46" s="576" t="s">
        <v>32</v>
      </c>
      <c r="AX46" s="576" t="s">
        <v>25</v>
      </c>
      <c r="AY46" s="576" t="s">
        <v>32</v>
      </c>
      <c r="AZ46" s="576" t="s">
        <v>32</v>
      </c>
      <c r="BA46" s="577" t="s">
        <v>38</v>
      </c>
    </row>
    <row r="47" spans="1:53" ht="19.95" customHeight="1" thickBot="1">
      <c r="A47" s="620"/>
      <c r="B47" s="111" t="s">
        <v>214</v>
      </c>
      <c r="C47" s="136" t="s">
        <v>117</v>
      </c>
      <c r="D47" s="137" t="s">
        <v>22</v>
      </c>
      <c r="E47" s="138">
        <v>9760577</v>
      </c>
      <c r="F47" s="154">
        <v>43970</v>
      </c>
      <c r="G47" s="620"/>
      <c r="H47" s="111" t="s">
        <v>214</v>
      </c>
      <c r="I47" s="69" t="s">
        <v>167</v>
      </c>
      <c r="J47" s="70">
        <v>43977</v>
      </c>
      <c r="K47" s="69">
        <v>9849895</v>
      </c>
      <c r="L47" s="71" t="s">
        <v>191</v>
      </c>
      <c r="M47" s="252">
        <v>75</v>
      </c>
      <c r="N47" s="92" t="s">
        <v>32</v>
      </c>
      <c r="O47" s="86" t="s">
        <v>32</v>
      </c>
      <c r="P47" s="86" t="s">
        <v>38</v>
      </c>
      <c r="Q47" s="86" t="s">
        <v>32</v>
      </c>
      <c r="R47" s="86" t="s">
        <v>25</v>
      </c>
      <c r="S47" s="86" t="s">
        <v>25</v>
      </c>
      <c r="T47" s="86" t="s">
        <v>25</v>
      </c>
      <c r="U47" s="86" t="s">
        <v>32</v>
      </c>
      <c r="V47" s="86" t="s">
        <v>32</v>
      </c>
      <c r="W47" s="89" t="s">
        <v>32</v>
      </c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53" t="s">
        <v>214</v>
      </c>
      <c r="AL47" s="453" t="s">
        <v>185</v>
      </c>
      <c r="AM47" s="572" t="s">
        <v>167</v>
      </c>
      <c r="AN47" s="573">
        <v>43977</v>
      </c>
      <c r="AO47" s="573">
        <v>9849895</v>
      </c>
      <c r="AP47" s="574" t="s">
        <v>191</v>
      </c>
      <c r="AQ47" s="568">
        <v>75</v>
      </c>
      <c r="AR47" s="575" t="s">
        <v>32</v>
      </c>
      <c r="AS47" s="576" t="s">
        <v>32</v>
      </c>
      <c r="AT47" s="576" t="s">
        <v>38</v>
      </c>
      <c r="AU47" s="576" t="s">
        <v>32</v>
      </c>
      <c r="AV47" s="576" t="s">
        <v>25</v>
      </c>
      <c r="AW47" s="576" t="s">
        <v>25</v>
      </c>
      <c r="AX47" s="576" t="s">
        <v>25</v>
      </c>
      <c r="AY47" s="576" t="s">
        <v>32</v>
      </c>
      <c r="AZ47" s="576" t="s">
        <v>32</v>
      </c>
      <c r="BA47" s="577" t="s">
        <v>32</v>
      </c>
    </row>
    <row r="48" spans="1:53" ht="19.95" customHeight="1" thickBot="1">
      <c r="A48" s="620"/>
      <c r="B48" s="111" t="s">
        <v>214</v>
      </c>
      <c r="C48" s="136" t="s">
        <v>118</v>
      </c>
      <c r="D48" s="137" t="s">
        <v>22</v>
      </c>
      <c r="E48" s="138">
        <v>9759233</v>
      </c>
      <c r="F48" s="154">
        <v>43970</v>
      </c>
      <c r="G48" s="620"/>
      <c r="H48" s="111" t="s">
        <v>214</v>
      </c>
      <c r="I48" s="69" t="s">
        <v>168</v>
      </c>
      <c r="J48" s="70">
        <v>43974</v>
      </c>
      <c r="K48" s="69">
        <v>9809950</v>
      </c>
      <c r="L48" s="71" t="s">
        <v>190</v>
      </c>
      <c r="M48" s="252">
        <v>95</v>
      </c>
      <c r="N48" s="92" t="s">
        <v>25</v>
      </c>
      <c r="O48" s="86" t="s">
        <v>32</v>
      </c>
      <c r="P48" s="86" t="s">
        <v>32</v>
      </c>
      <c r="Q48" s="86" t="s">
        <v>25</v>
      </c>
      <c r="R48" s="86" t="s">
        <v>32</v>
      </c>
      <c r="S48" s="86" t="s">
        <v>32</v>
      </c>
      <c r="T48" s="86" t="s">
        <v>32</v>
      </c>
      <c r="U48" s="86" t="s">
        <v>32</v>
      </c>
      <c r="V48" s="86" t="s">
        <v>32</v>
      </c>
      <c r="W48" s="89" t="s">
        <v>32</v>
      </c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53" t="s">
        <v>214</v>
      </c>
      <c r="AL48" s="453" t="s">
        <v>186</v>
      </c>
      <c r="AM48" s="572" t="s">
        <v>168</v>
      </c>
      <c r="AN48" s="573">
        <v>43974</v>
      </c>
      <c r="AO48" s="573">
        <v>9809950</v>
      </c>
      <c r="AP48" s="574" t="s">
        <v>190</v>
      </c>
      <c r="AQ48" s="568">
        <v>95</v>
      </c>
      <c r="AR48" s="575" t="s">
        <v>25</v>
      </c>
      <c r="AS48" s="576" t="s">
        <v>32</v>
      </c>
      <c r="AT48" s="576" t="s">
        <v>32</v>
      </c>
      <c r="AU48" s="576" t="s">
        <v>25</v>
      </c>
      <c r="AV48" s="576" t="s">
        <v>32</v>
      </c>
      <c r="AW48" s="576" t="s">
        <v>32</v>
      </c>
      <c r="AX48" s="576" t="s">
        <v>32</v>
      </c>
      <c r="AY48" s="576" t="s">
        <v>32</v>
      </c>
      <c r="AZ48" s="576" t="s">
        <v>32</v>
      </c>
      <c r="BA48" s="577" t="s">
        <v>32</v>
      </c>
    </row>
    <row r="49" spans="1:53" ht="19.95" customHeight="1" thickBot="1">
      <c r="A49" s="620"/>
      <c r="B49" s="111" t="s">
        <v>214</v>
      </c>
      <c r="C49" s="136" t="s">
        <v>119</v>
      </c>
      <c r="D49" s="137" t="s">
        <v>22</v>
      </c>
      <c r="E49" s="138">
        <v>9732093</v>
      </c>
      <c r="F49" s="154">
        <v>43969</v>
      </c>
      <c r="G49" s="620"/>
      <c r="H49" s="111" t="s">
        <v>214</v>
      </c>
      <c r="I49" s="69" t="s">
        <v>169</v>
      </c>
      <c r="J49" s="70">
        <v>43976</v>
      </c>
      <c r="K49" s="69">
        <v>9831664</v>
      </c>
      <c r="L49" s="71" t="s">
        <v>191</v>
      </c>
      <c r="M49" s="252">
        <v>100</v>
      </c>
      <c r="N49" s="92" t="s">
        <v>32</v>
      </c>
      <c r="O49" s="86" t="s">
        <v>32</v>
      </c>
      <c r="P49" s="86" t="s">
        <v>32</v>
      </c>
      <c r="Q49" s="86" t="s">
        <v>32</v>
      </c>
      <c r="R49" s="86" t="s">
        <v>32</v>
      </c>
      <c r="S49" s="86" t="s">
        <v>32</v>
      </c>
      <c r="T49" s="86" t="s">
        <v>32</v>
      </c>
      <c r="U49" s="86" t="s">
        <v>32</v>
      </c>
      <c r="V49" s="86" t="s">
        <v>32</v>
      </c>
      <c r="W49" s="89" t="s">
        <v>32</v>
      </c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53" t="s">
        <v>214</v>
      </c>
      <c r="AL49" s="453" t="s">
        <v>187</v>
      </c>
      <c r="AM49" s="572" t="s">
        <v>169</v>
      </c>
      <c r="AN49" s="573">
        <v>43976</v>
      </c>
      <c r="AO49" s="573">
        <v>9831664</v>
      </c>
      <c r="AP49" s="574" t="s">
        <v>191</v>
      </c>
      <c r="AQ49" s="568">
        <v>100</v>
      </c>
      <c r="AR49" s="575" t="s">
        <v>32</v>
      </c>
      <c r="AS49" s="576" t="s">
        <v>32</v>
      </c>
      <c r="AT49" s="576" t="s">
        <v>32</v>
      </c>
      <c r="AU49" s="576" t="s">
        <v>32</v>
      </c>
      <c r="AV49" s="576" t="s">
        <v>32</v>
      </c>
      <c r="AW49" s="576" t="s">
        <v>32</v>
      </c>
      <c r="AX49" s="576" t="s">
        <v>32</v>
      </c>
      <c r="AY49" s="576" t="s">
        <v>32</v>
      </c>
      <c r="AZ49" s="576" t="s">
        <v>32</v>
      </c>
      <c r="BA49" s="577" t="s">
        <v>32</v>
      </c>
    </row>
    <row r="50" spans="1:53" ht="19.95" customHeight="1" thickBot="1">
      <c r="A50" s="620"/>
      <c r="B50" s="111" t="s">
        <v>214</v>
      </c>
      <c r="C50" s="136" t="s">
        <v>120</v>
      </c>
      <c r="D50" s="137" t="s">
        <v>22</v>
      </c>
      <c r="E50" s="138">
        <v>9727830</v>
      </c>
      <c r="F50" s="154">
        <v>43969</v>
      </c>
      <c r="G50" s="620"/>
      <c r="H50" s="111" t="s">
        <v>214</v>
      </c>
      <c r="I50" s="69" t="s">
        <v>170</v>
      </c>
      <c r="J50" s="70">
        <v>43976</v>
      </c>
      <c r="K50" s="69">
        <v>9826223</v>
      </c>
      <c r="L50" s="71" t="s">
        <v>190</v>
      </c>
      <c r="M50" s="252">
        <v>33.5</v>
      </c>
      <c r="N50" s="92" t="s">
        <v>25</v>
      </c>
      <c r="O50" s="86" t="s">
        <v>38</v>
      </c>
      <c r="P50" s="86" t="s">
        <v>38</v>
      </c>
      <c r="Q50" s="86" t="s">
        <v>32</v>
      </c>
      <c r="R50" s="86" t="s">
        <v>32</v>
      </c>
      <c r="S50" s="86" t="s">
        <v>38</v>
      </c>
      <c r="T50" s="86" t="s">
        <v>38</v>
      </c>
      <c r="U50" s="86" t="s">
        <v>38</v>
      </c>
      <c r="V50" s="86" t="s">
        <v>25</v>
      </c>
      <c r="W50" s="89" t="s">
        <v>38</v>
      </c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53" t="s">
        <v>214</v>
      </c>
      <c r="AL50" s="453" t="s">
        <v>187</v>
      </c>
      <c r="AM50" s="572" t="s">
        <v>170</v>
      </c>
      <c r="AN50" s="573">
        <v>43976</v>
      </c>
      <c r="AO50" s="573">
        <v>9826223</v>
      </c>
      <c r="AP50" s="574" t="s">
        <v>190</v>
      </c>
      <c r="AQ50" s="568">
        <v>33.5</v>
      </c>
      <c r="AR50" s="575" t="s">
        <v>25</v>
      </c>
      <c r="AS50" s="576" t="s">
        <v>38</v>
      </c>
      <c r="AT50" s="576" t="s">
        <v>38</v>
      </c>
      <c r="AU50" s="576" t="s">
        <v>32</v>
      </c>
      <c r="AV50" s="576" t="s">
        <v>32</v>
      </c>
      <c r="AW50" s="576" t="s">
        <v>38</v>
      </c>
      <c r="AX50" s="576" t="s">
        <v>38</v>
      </c>
      <c r="AY50" s="576" t="s">
        <v>38</v>
      </c>
      <c r="AZ50" s="576" t="s">
        <v>25</v>
      </c>
      <c r="BA50" s="577" t="s">
        <v>38</v>
      </c>
    </row>
    <row r="51" spans="1:53" ht="19.95" customHeight="1" thickBot="1">
      <c r="A51" s="620"/>
      <c r="B51" s="111" t="s">
        <v>214</v>
      </c>
      <c r="C51" s="136" t="s">
        <v>121</v>
      </c>
      <c r="D51" s="137" t="s">
        <v>22</v>
      </c>
      <c r="E51" s="138">
        <v>9736953</v>
      </c>
      <c r="F51" s="154">
        <v>43969</v>
      </c>
      <c r="G51" s="620"/>
      <c r="H51" s="111" t="s">
        <v>214</v>
      </c>
      <c r="I51" s="69" t="s">
        <v>171</v>
      </c>
      <c r="J51" s="70">
        <v>43977</v>
      </c>
      <c r="K51" s="69">
        <v>9841657</v>
      </c>
      <c r="L51" s="71" t="s">
        <v>191</v>
      </c>
      <c r="M51" s="252">
        <v>86.5</v>
      </c>
      <c r="N51" s="92" t="s">
        <v>32</v>
      </c>
      <c r="O51" s="86" t="s">
        <v>32</v>
      </c>
      <c r="P51" s="86" t="s">
        <v>32</v>
      </c>
      <c r="Q51" s="86" t="s">
        <v>32</v>
      </c>
      <c r="R51" s="86" t="s">
        <v>32</v>
      </c>
      <c r="S51" s="86" t="s">
        <v>25</v>
      </c>
      <c r="T51" s="86" t="s">
        <v>38</v>
      </c>
      <c r="U51" s="86" t="s">
        <v>32</v>
      </c>
      <c r="V51" s="86" t="s">
        <v>32</v>
      </c>
      <c r="W51" s="89" t="s">
        <v>32</v>
      </c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53" t="s">
        <v>214</v>
      </c>
      <c r="AL51" s="453" t="s">
        <v>185</v>
      </c>
      <c r="AM51" s="572" t="s">
        <v>171</v>
      </c>
      <c r="AN51" s="573">
        <v>43977</v>
      </c>
      <c r="AO51" s="573">
        <v>9841657</v>
      </c>
      <c r="AP51" s="574" t="s">
        <v>191</v>
      </c>
      <c r="AQ51" s="568">
        <v>86.5</v>
      </c>
      <c r="AR51" s="575" t="s">
        <v>32</v>
      </c>
      <c r="AS51" s="576" t="s">
        <v>32</v>
      </c>
      <c r="AT51" s="576" t="s">
        <v>32</v>
      </c>
      <c r="AU51" s="576" t="s">
        <v>32</v>
      </c>
      <c r="AV51" s="576" t="s">
        <v>32</v>
      </c>
      <c r="AW51" s="576" t="s">
        <v>25</v>
      </c>
      <c r="AX51" s="576" t="s">
        <v>38</v>
      </c>
      <c r="AY51" s="576" t="s">
        <v>32</v>
      </c>
      <c r="AZ51" s="576" t="s">
        <v>32</v>
      </c>
      <c r="BA51" s="577" t="s">
        <v>32</v>
      </c>
    </row>
    <row r="52" spans="1:53" ht="19.95" customHeight="1" thickBot="1">
      <c r="A52" s="620"/>
      <c r="B52" s="111" t="s">
        <v>214</v>
      </c>
      <c r="C52" s="136" t="s">
        <v>122</v>
      </c>
      <c r="D52" s="137" t="s">
        <v>22</v>
      </c>
      <c r="E52" s="138">
        <v>9742068</v>
      </c>
      <c r="F52" s="154">
        <v>43969</v>
      </c>
      <c r="G52" s="620"/>
      <c r="H52" s="111" t="s">
        <v>214</v>
      </c>
      <c r="I52" s="69" t="s">
        <v>172</v>
      </c>
      <c r="J52" s="70">
        <v>43976</v>
      </c>
      <c r="K52" s="69">
        <v>9825342</v>
      </c>
      <c r="L52" s="71" t="s">
        <v>190</v>
      </c>
      <c r="M52" s="252">
        <v>96.5</v>
      </c>
      <c r="N52" s="92" t="s">
        <v>32</v>
      </c>
      <c r="O52" s="86" t="s">
        <v>32</v>
      </c>
      <c r="P52" s="86" t="s">
        <v>25</v>
      </c>
      <c r="Q52" s="86" t="s">
        <v>32</v>
      </c>
      <c r="R52" s="86" t="s">
        <v>32</v>
      </c>
      <c r="S52" s="86" t="s">
        <v>32</v>
      </c>
      <c r="T52" s="86" t="s">
        <v>32</v>
      </c>
      <c r="U52" s="86" t="s">
        <v>32</v>
      </c>
      <c r="V52" s="86" t="s">
        <v>32</v>
      </c>
      <c r="W52" s="89" t="s">
        <v>32</v>
      </c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53" t="s">
        <v>214</v>
      </c>
      <c r="AL52" s="453" t="s">
        <v>186</v>
      </c>
      <c r="AM52" s="572" t="s">
        <v>172</v>
      </c>
      <c r="AN52" s="573">
        <v>43976</v>
      </c>
      <c r="AO52" s="573">
        <v>9825342</v>
      </c>
      <c r="AP52" s="574" t="s">
        <v>190</v>
      </c>
      <c r="AQ52" s="568">
        <v>96.5</v>
      </c>
      <c r="AR52" s="575" t="s">
        <v>32</v>
      </c>
      <c r="AS52" s="576" t="s">
        <v>32</v>
      </c>
      <c r="AT52" s="576" t="s">
        <v>25</v>
      </c>
      <c r="AU52" s="576" t="s">
        <v>32</v>
      </c>
      <c r="AV52" s="576" t="s">
        <v>32</v>
      </c>
      <c r="AW52" s="576" t="s">
        <v>32</v>
      </c>
      <c r="AX52" s="576" t="s">
        <v>32</v>
      </c>
      <c r="AY52" s="576" t="s">
        <v>32</v>
      </c>
      <c r="AZ52" s="576" t="s">
        <v>32</v>
      </c>
      <c r="BA52" s="577" t="s">
        <v>32</v>
      </c>
    </row>
    <row r="53" spans="1:53" ht="19.95" customHeight="1" thickBot="1">
      <c r="A53" s="620"/>
      <c r="B53" s="111" t="s">
        <v>214</v>
      </c>
      <c r="C53" s="136" t="s">
        <v>123</v>
      </c>
      <c r="D53" s="137" t="s">
        <v>22</v>
      </c>
      <c r="E53" s="138">
        <v>9760207</v>
      </c>
      <c r="F53" s="154">
        <v>43970</v>
      </c>
      <c r="G53" s="620"/>
      <c r="H53" s="111" t="s">
        <v>214</v>
      </c>
      <c r="I53" s="69" t="s">
        <v>173</v>
      </c>
      <c r="J53" s="70">
        <v>43976</v>
      </c>
      <c r="K53" s="69">
        <v>9826598</v>
      </c>
      <c r="L53" s="71" t="s">
        <v>191</v>
      </c>
      <c r="M53" s="252">
        <v>97.5</v>
      </c>
      <c r="N53" s="92" t="s">
        <v>32</v>
      </c>
      <c r="O53" s="86" t="s">
        <v>32</v>
      </c>
      <c r="P53" s="86" t="s">
        <v>32</v>
      </c>
      <c r="Q53" s="86" t="s">
        <v>32</v>
      </c>
      <c r="R53" s="86" t="s">
        <v>32</v>
      </c>
      <c r="S53" s="86" t="s">
        <v>25</v>
      </c>
      <c r="T53" s="86" t="s">
        <v>32</v>
      </c>
      <c r="U53" s="86" t="s">
        <v>32</v>
      </c>
      <c r="V53" s="86" t="s">
        <v>32</v>
      </c>
      <c r="W53" s="89" t="s">
        <v>32</v>
      </c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53" t="s">
        <v>214</v>
      </c>
      <c r="AL53" s="453" t="s">
        <v>187</v>
      </c>
      <c r="AM53" s="572" t="s">
        <v>173</v>
      </c>
      <c r="AN53" s="573">
        <v>43976</v>
      </c>
      <c r="AO53" s="573">
        <v>9826598</v>
      </c>
      <c r="AP53" s="574" t="s">
        <v>191</v>
      </c>
      <c r="AQ53" s="568">
        <v>97.5</v>
      </c>
      <c r="AR53" s="575" t="s">
        <v>32</v>
      </c>
      <c r="AS53" s="576" t="s">
        <v>32</v>
      </c>
      <c r="AT53" s="576" t="s">
        <v>32</v>
      </c>
      <c r="AU53" s="576" t="s">
        <v>32</v>
      </c>
      <c r="AV53" s="576" t="s">
        <v>32</v>
      </c>
      <c r="AW53" s="576" t="s">
        <v>25</v>
      </c>
      <c r="AX53" s="576" t="s">
        <v>32</v>
      </c>
      <c r="AY53" s="576" t="s">
        <v>32</v>
      </c>
      <c r="AZ53" s="576" t="s">
        <v>32</v>
      </c>
      <c r="BA53" s="577" t="s">
        <v>32</v>
      </c>
    </row>
    <row r="54" spans="1:53" ht="19.95" customHeight="1" thickBot="1">
      <c r="A54" s="620"/>
      <c r="B54" s="111" t="s">
        <v>214</v>
      </c>
      <c r="C54" s="136" t="s">
        <v>124</v>
      </c>
      <c r="D54" s="137" t="s">
        <v>22</v>
      </c>
      <c r="E54" s="138">
        <v>9756697</v>
      </c>
      <c r="F54" s="154">
        <v>43970</v>
      </c>
      <c r="G54" s="620"/>
      <c r="H54" s="111" t="s">
        <v>214</v>
      </c>
      <c r="I54" s="69" t="s">
        <v>174</v>
      </c>
      <c r="J54" s="70">
        <v>43976</v>
      </c>
      <c r="K54" s="69">
        <v>9832565</v>
      </c>
      <c r="L54" s="71" t="s">
        <v>190</v>
      </c>
      <c r="M54" s="252">
        <v>96.5</v>
      </c>
      <c r="N54" s="92" t="s">
        <v>32</v>
      </c>
      <c r="O54" s="86" t="s">
        <v>32</v>
      </c>
      <c r="P54" s="86" t="s">
        <v>25</v>
      </c>
      <c r="Q54" s="86" t="s">
        <v>32</v>
      </c>
      <c r="R54" s="86" t="s">
        <v>32</v>
      </c>
      <c r="S54" s="86" t="s">
        <v>32</v>
      </c>
      <c r="T54" s="86" t="s">
        <v>32</v>
      </c>
      <c r="U54" s="86" t="s">
        <v>32</v>
      </c>
      <c r="V54" s="86" t="s">
        <v>32</v>
      </c>
      <c r="W54" s="89" t="s">
        <v>32</v>
      </c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53" t="s">
        <v>214</v>
      </c>
      <c r="AL54" s="453" t="s">
        <v>188</v>
      </c>
      <c r="AM54" s="572" t="s">
        <v>174</v>
      </c>
      <c r="AN54" s="573">
        <v>43976</v>
      </c>
      <c r="AO54" s="573">
        <v>9832565</v>
      </c>
      <c r="AP54" s="574" t="s">
        <v>190</v>
      </c>
      <c r="AQ54" s="568">
        <v>96.5</v>
      </c>
      <c r="AR54" s="575" t="s">
        <v>32</v>
      </c>
      <c r="AS54" s="576" t="s">
        <v>32</v>
      </c>
      <c r="AT54" s="576" t="s">
        <v>25</v>
      </c>
      <c r="AU54" s="576" t="s">
        <v>32</v>
      </c>
      <c r="AV54" s="576" t="s">
        <v>32</v>
      </c>
      <c r="AW54" s="576" t="s">
        <v>32</v>
      </c>
      <c r="AX54" s="576" t="s">
        <v>32</v>
      </c>
      <c r="AY54" s="576" t="s">
        <v>32</v>
      </c>
      <c r="AZ54" s="576" t="s">
        <v>32</v>
      </c>
      <c r="BA54" s="577" t="s">
        <v>32</v>
      </c>
    </row>
    <row r="55" spans="1:53" ht="19.95" customHeight="1" thickBot="1">
      <c r="A55" s="620"/>
      <c r="B55" s="112" t="s">
        <v>214</v>
      </c>
      <c r="C55" s="139" t="s">
        <v>125</v>
      </c>
      <c r="D55" s="140" t="s">
        <v>22</v>
      </c>
      <c r="E55" s="141">
        <v>9750628</v>
      </c>
      <c r="F55" s="155">
        <v>43970</v>
      </c>
      <c r="G55" s="620"/>
      <c r="H55" s="112" t="s">
        <v>214</v>
      </c>
      <c r="I55" s="72" t="s">
        <v>175</v>
      </c>
      <c r="J55" s="73">
        <v>43974</v>
      </c>
      <c r="K55" s="72">
        <v>9814847</v>
      </c>
      <c r="L55" s="74" t="s">
        <v>191</v>
      </c>
      <c r="M55" s="253">
        <v>96.5</v>
      </c>
      <c r="N55" s="93" t="s">
        <v>32</v>
      </c>
      <c r="O55" s="90" t="s">
        <v>32</v>
      </c>
      <c r="P55" s="90" t="s">
        <v>25</v>
      </c>
      <c r="Q55" s="90" t="s">
        <v>32</v>
      </c>
      <c r="R55" s="90" t="s">
        <v>32</v>
      </c>
      <c r="S55" s="90" t="s">
        <v>32</v>
      </c>
      <c r="T55" s="90" t="s">
        <v>32</v>
      </c>
      <c r="U55" s="90" t="s">
        <v>32</v>
      </c>
      <c r="V55" s="90" t="s">
        <v>32</v>
      </c>
      <c r="W55" s="91" t="s">
        <v>32</v>
      </c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53" t="s">
        <v>214</v>
      </c>
      <c r="AL55" s="453" t="s">
        <v>186</v>
      </c>
      <c r="AM55" s="572" t="s">
        <v>175</v>
      </c>
      <c r="AN55" s="573">
        <v>43974</v>
      </c>
      <c r="AO55" s="573">
        <v>9814847</v>
      </c>
      <c r="AP55" s="574" t="s">
        <v>191</v>
      </c>
      <c r="AQ55" s="568">
        <v>96.5</v>
      </c>
      <c r="AR55" s="575" t="s">
        <v>32</v>
      </c>
      <c r="AS55" s="576" t="s">
        <v>32</v>
      </c>
      <c r="AT55" s="576" t="s">
        <v>25</v>
      </c>
      <c r="AU55" s="576" t="s">
        <v>32</v>
      </c>
      <c r="AV55" s="576" t="s">
        <v>32</v>
      </c>
      <c r="AW55" s="576" t="s">
        <v>32</v>
      </c>
      <c r="AX55" s="576" t="s">
        <v>32</v>
      </c>
      <c r="AY55" s="576" t="s">
        <v>32</v>
      </c>
      <c r="AZ55" s="576" t="s">
        <v>32</v>
      </c>
      <c r="BA55" s="577" t="s">
        <v>32</v>
      </c>
    </row>
    <row r="56" spans="1:53" s="4" customFormat="1">
      <c r="A56" s="615"/>
      <c r="G56" s="618"/>
    </row>
    <row r="57" spans="1:53" s="4" customFormat="1">
      <c r="A57" s="615"/>
      <c r="G57" s="618"/>
    </row>
    <row r="58" spans="1:53" s="4" customFormat="1">
      <c r="A58" s="615"/>
      <c r="G58" s="618"/>
    </row>
    <row r="59" spans="1:53" s="4" customFormat="1">
      <c r="A59" s="615"/>
      <c r="G59" s="618"/>
    </row>
    <row r="60" spans="1:53" s="4" customFormat="1">
      <c r="A60" s="615"/>
      <c r="G60" s="618"/>
    </row>
    <row r="61" spans="1:53" s="4" customFormat="1">
      <c r="A61" s="615"/>
      <c r="G61" s="618"/>
    </row>
    <row r="62" spans="1:53" s="4" customFormat="1">
      <c r="A62" s="615"/>
      <c r="G62" s="618"/>
    </row>
    <row r="63" spans="1:53" s="4" customFormat="1">
      <c r="A63" s="615"/>
      <c r="G63" s="618"/>
    </row>
    <row r="64" spans="1:53" s="4" customFormat="1">
      <c r="A64" s="615"/>
      <c r="G64" s="618"/>
    </row>
    <row r="65" spans="1:7" s="4" customFormat="1">
      <c r="A65" s="615"/>
      <c r="G65" s="618"/>
    </row>
    <row r="66" spans="1:7" s="4" customFormat="1">
      <c r="A66" s="615"/>
      <c r="G66" s="618"/>
    </row>
    <row r="67" spans="1:7" s="4" customFormat="1">
      <c r="A67" s="615"/>
      <c r="G67" s="618"/>
    </row>
    <row r="68" spans="1:7" s="4" customFormat="1">
      <c r="A68" s="615"/>
      <c r="G68" s="618"/>
    </row>
    <row r="69" spans="1:7" s="4" customFormat="1">
      <c r="A69" s="615"/>
      <c r="G69" s="618"/>
    </row>
    <row r="70" spans="1:7" s="4" customFormat="1">
      <c r="A70" s="615"/>
      <c r="G70" s="618"/>
    </row>
    <row r="71" spans="1:7" s="4" customFormat="1">
      <c r="A71" s="615"/>
      <c r="G71" s="618"/>
    </row>
    <row r="72" spans="1:7" s="4" customFormat="1">
      <c r="A72" s="615"/>
      <c r="G72" s="618"/>
    </row>
    <row r="73" spans="1:7" s="4" customFormat="1">
      <c r="A73" s="615"/>
      <c r="G73" s="618"/>
    </row>
    <row r="74" spans="1:7" s="4" customFormat="1">
      <c r="A74" s="615"/>
      <c r="G74" s="618"/>
    </row>
    <row r="75" spans="1:7" s="4" customFormat="1">
      <c r="A75" s="615"/>
      <c r="G75" s="618"/>
    </row>
    <row r="76" spans="1:7" s="4" customFormat="1">
      <c r="A76" s="615"/>
      <c r="G76" s="618"/>
    </row>
    <row r="77" spans="1:7" s="4" customFormat="1">
      <c r="A77" s="615"/>
      <c r="G77" s="618"/>
    </row>
    <row r="78" spans="1:7" s="4" customFormat="1">
      <c r="A78" s="615"/>
      <c r="G78" s="618"/>
    </row>
    <row r="79" spans="1:7" s="4" customFormat="1">
      <c r="A79" s="615"/>
      <c r="G79" s="618"/>
    </row>
    <row r="80" spans="1:7" s="4" customFormat="1">
      <c r="A80" s="615"/>
      <c r="G80" s="618"/>
    </row>
    <row r="81" spans="1:7" s="4" customFormat="1">
      <c r="A81" s="615"/>
      <c r="G81" s="618"/>
    </row>
    <row r="82" spans="1:7" s="4" customFormat="1">
      <c r="A82" s="615"/>
      <c r="G82" s="618"/>
    </row>
    <row r="83" spans="1:7" s="4" customFormat="1">
      <c r="A83" s="615"/>
      <c r="G83" s="618"/>
    </row>
    <row r="84" spans="1:7" s="4" customFormat="1">
      <c r="A84" s="615"/>
      <c r="G84" s="618"/>
    </row>
    <row r="85" spans="1:7" s="4" customFormat="1">
      <c r="A85" s="615"/>
      <c r="G85" s="618"/>
    </row>
    <row r="86" spans="1:7" s="4" customFormat="1">
      <c r="A86" s="615"/>
      <c r="G86" s="618"/>
    </row>
    <row r="87" spans="1:7" s="4" customFormat="1">
      <c r="A87" s="615"/>
      <c r="G87" s="618"/>
    </row>
    <row r="88" spans="1:7" s="4" customFormat="1">
      <c r="A88" s="615"/>
      <c r="G88" s="618"/>
    </row>
    <row r="89" spans="1:7" s="4" customFormat="1">
      <c r="A89" s="615"/>
      <c r="G89" s="618"/>
    </row>
    <row r="90" spans="1:7" s="4" customFormat="1">
      <c r="A90" s="615"/>
      <c r="G90" s="618"/>
    </row>
    <row r="91" spans="1:7" s="4" customFormat="1">
      <c r="A91" s="615"/>
      <c r="G91" s="618"/>
    </row>
    <row r="92" spans="1:7" s="4" customFormat="1">
      <c r="A92" s="615"/>
      <c r="G92" s="618"/>
    </row>
    <row r="93" spans="1:7" s="4" customFormat="1">
      <c r="A93" s="615"/>
      <c r="G93" s="618"/>
    </row>
    <row r="94" spans="1:7" s="4" customFormat="1">
      <c r="A94" s="615"/>
      <c r="G94" s="618"/>
    </row>
    <row r="95" spans="1:7" s="4" customFormat="1">
      <c r="A95" s="615"/>
      <c r="G95" s="618"/>
    </row>
    <row r="96" spans="1:7" s="4" customFormat="1">
      <c r="A96" s="615"/>
      <c r="G96" s="618"/>
    </row>
    <row r="97" spans="1:7" s="4" customFormat="1">
      <c r="A97" s="615"/>
      <c r="G97" s="618"/>
    </row>
    <row r="98" spans="1:7" s="4" customFormat="1">
      <c r="A98" s="615"/>
      <c r="G98" s="618"/>
    </row>
    <row r="99" spans="1:7" s="4" customFormat="1">
      <c r="A99" s="615"/>
      <c r="G99" s="618"/>
    </row>
    <row r="100" spans="1:7" s="4" customFormat="1">
      <c r="A100" s="615"/>
      <c r="G100" s="618"/>
    </row>
    <row r="101" spans="1:7" s="4" customFormat="1">
      <c r="A101" s="615"/>
      <c r="G101" s="618"/>
    </row>
    <row r="102" spans="1:7" s="4" customFormat="1">
      <c r="A102" s="615"/>
      <c r="G102" s="618"/>
    </row>
    <row r="103" spans="1:7" s="4" customFormat="1">
      <c r="A103" s="615"/>
      <c r="G103" s="618"/>
    </row>
    <row r="104" spans="1:7" s="4" customFormat="1">
      <c r="A104" s="615"/>
      <c r="G104" s="618"/>
    </row>
  </sheetData>
  <customSheetViews>
    <customSheetView guid="{E7430EBD-6407-4B01-BFAE-E5D33677330F}" scale="80">
      <selection activeCell="I13" sqref="I13"/>
      <pageMargins left="0.7" right="0.7" top="0.75" bottom="0.75" header="0.3" footer="0.3"/>
      <pageSetup paperSize="9" orientation="portrait" r:id="rId1"/>
    </customSheetView>
    <customSheetView guid="{38EDA337-4F0C-4585-80F2-22DCC59995D2}" scale="80">
      <selection activeCell="I9" sqref="I9"/>
      <pageMargins left="0.7" right="0.7" top="0.75" bottom="0.75" header="0.3" footer="0.3"/>
      <pageSetup paperSize="9" orientation="portrait" r:id="rId2"/>
    </customSheetView>
    <customSheetView guid="{4ABD1F2A-B306-4014-A329-60A810783A1D}" scale="80" topLeftCell="A19">
      <selection activeCell="C42" sqref="C42"/>
      <pageMargins left="0.7" right="0.7" top="0.75" bottom="0.75" header="0.3" footer="0.3"/>
      <pageSetup paperSize="9" orientation="portrait" r:id="rId3"/>
    </customSheetView>
  </customSheetViews>
  <mergeCells count="23">
    <mergeCell ref="H3:L3"/>
    <mergeCell ref="B3:F3"/>
    <mergeCell ref="B4:B5"/>
    <mergeCell ref="C4:C5"/>
    <mergeCell ref="D4:D5"/>
    <mergeCell ref="E4:E5"/>
    <mergeCell ref="F4:F5"/>
    <mergeCell ref="W4:W5"/>
    <mergeCell ref="Q4:Q5"/>
    <mergeCell ref="R4:R5"/>
    <mergeCell ref="S4:S5"/>
    <mergeCell ref="T4:T5"/>
    <mergeCell ref="U4:U5"/>
    <mergeCell ref="V4:V5"/>
    <mergeCell ref="P4:P5"/>
    <mergeCell ref="H4:H5"/>
    <mergeCell ref="I4:I5"/>
    <mergeCell ref="J4:J5"/>
    <mergeCell ref="K4:K5"/>
    <mergeCell ref="L4:L5"/>
    <mergeCell ref="M4:M5"/>
    <mergeCell ref="N4:N5"/>
    <mergeCell ref="O4:O5"/>
  </mergeCells>
  <conditionalFormatting sqref="M7:M55">
    <cfRule type="colorScale" priority="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7:W55">
    <cfRule type="containsBlanks" dxfId="123" priority="72">
      <formula>LEN(TRIM(N7))=0</formula>
    </cfRule>
    <cfRule type="containsText" dxfId="122" priority="73" operator="containsText" text="Non acquis">
      <formula>NOT(ISERROR(SEARCH("Non acquis",N7)))</formula>
    </cfRule>
    <cfRule type="containsText" dxfId="121" priority="74" operator="containsText" text="Partiel">
      <formula>NOT(ISERROR(SEARCH("Partiel",N7)))</formula>
    </cfRule>
    <cfRule type="containsText" dxfId="120" priority="75" operator="containsText" text="Maîtrisé">
      <formula>NOT(ISERROR(SEARCH("Maîtrisé",N7)))</formula>
    </cfRule>
  </conditionalFormatting>
  <conditionalFormatting sqref="M6">
    <cfRule type="colorScale" priority="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6:W6">
    <cfRule type="containsBlanks" dxfId="119" priority="63">
      <formula>LEN(TRIM(N6))=0</formula>
    </cfRule>
    <cfRule type="containsText" dxfId="118" priority="64" operator="containsText" text="Non acquis">
      <formula>NOT(ISERROR(SEARCH("Non acquis",N6)))</formula>
    </cfRule>
    <cfRule type="containsText" dxfId="117" priority="65" operator="containsText" text="Partiel">
      <formula>NOT(ISERROR(SEARCH("Partiel",N6)))</formula>
    </cfRule>
    <cfRule type="containsText" dxfId="116" priority="66" operator="containsText" text="Maîtrisé">
      <formula>NOT(ISERROR(SEARCH("Maîtrisé",N6)))</formula>
    </cfRule>
  </conditionalFormatting>
  <conditionalFormatting sqref="AQ6:AQ22">
    <cfRule type="colorScale" priority="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Q6:AQ22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R6:BA22">
    <cfRule type="containsText" dxfId="115" priority="9" operator="containsText" text="Non acquis">
      <formula>NOT(ISERROR(SEARCH("Non acquis",AR6)))</formula>
    </cfRule>
    <cfRule type="containsText" dxfId="114" priority="10" operator="containsText" text="Partiel">
      <formula>NOT(ISERROR(SEARCH("Partiel",AR6)))</formula>
    </cfRule>
    <cfRule type="containsText" dxfId="113" priority="11" operator="containsText" text="Maîtrisé">
      <formula>NOT(ISERROR(SEARCH("Maîtrisé",AR6)))</formula>
    </cfRule>
  </conditionalFormatting>
  <conditionalFormatting sqref="AQ23:AQ39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R23:BA39">
    <cfRule type="containsText" dxfId="112" priority="5" operator="containsText" text="Non acquis">
      <formula>NOT(ISERROR(SEARCH("Non acquis",AR23)))</formula>
    </cfRule>
    <cfRule type="containsText" dxfId="111" priority="6" operator="containsText" text="Partiel">
      <formula>NOT(ISERROR(SEARCH("Partiel",AR23)))</formula>
    </cfRule>
    <cfRule type="containsText" dxfId="110" priority="7" operator="containsText" text="Maîtrisé">
      <formula>NOT(ISERROR(SEARCH("Maîtrisé",AR23)))</formula>
    </cfRule>
  </conditionalFormatting>
  <conditionalFormatting sqref="AQ40:AQ55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R40:BA55">
    <cfRule type="containsText" dxfId="109" priority="1" operator="containsText" text="Non acquis">
      <formula>NOT(ISERROR(SEARCH("Non acquis",AR40)))</formula>
    </cfRule>
    <cfRule type="containsText" dxfId="108" priority="2" operator="containsText" text="Partiel">
      <formula>NOT(ISERROR(SEARCH("Partiel",AR40)))</formula>
    </cfRule>
    <cfRule type="containsText" dxfId="107" priority="3" operator="containsText" text="Maîtrisé">
      <formula>NOT(ISERROR(SEARCH("Maîtrisé",AR40)))</formula>
    </cfRule>
  </conditionalFormatting>
  <pageMargins left="0.7" right="0.7" top="0.75" bottom="0.75" header="0.3" footer="0.3"/>
  <pageSetup paperSize="9" orientation="portrait" r:id="rId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064D40-E1BA-49C8-B6E4-E095140A160A}">
  <sheetPr codeName="Feuil9">
    <tabColor theme="7" tint="0.59999389629810485"/>
  </sheetPr>
  <dimension ref="B1:AG167"/>
  <sheetViews>
    <sheetView topLeftCell="K105" zoomScaleNormal="100" workbookViewId="0">
      <selection activeCell="N124" sqref="N124"/>
    </sheetView>
  </sheetViews>
  <sheetFormatPr baseColWidth="10" defaultColWidth="11.44140625" defaultRowHeight="13.8"/>
  <cols>
    <col min="1" max="1" width="4.6640625" style="280" bestFit="1" customWidth="1"/>
    <col min="2" max="2" width="13.77734375" style="9" customWidth="1"/>
    <col min="3" max="3" width="14.33203125" style="274" bestFit="1" customWidth="1"/>
    <col min="4" max="4" width="13.5546875" style="274" customWidth="1"/>
    <col min="5" max="5" width="17.44140625" style="274" bestFit="1" customWidth="1"/>
    <col min="6" max="7" width="9.6640625" style="274" customWidth="1"/>
    <col min="8" max="8" width="8.44140625" style="280" bestFit="1" customWidth="1"/>
    <col min="9" max="10" width="11.5546875" style="280" customWidth="1"/>
    <col min="11" max="11" width="38.33203125" style="280" customWidth="1"/>
    <col min="12" max="12" width="11.44140625" style="280" customWidth="1"/>
    <col min="13" max="13" width="10.109375" style="280" customWidth="1"/>
    <col min="14" max="14" width="32.44140625" style="280" customWidth="1"/>
    <col min="15" max="17" width="11.5546875" style="280" customWidth="1"/>
    <col min="18" max="25" width="11.44140625" style="280" customWidth="1"/>
    <col min="26" max="26" width="5.6640625" style="280" customWidth="1"/>
    <col min="27" max="27" width="10.6640625" style="282" customWidth="1"/>
    <col min="28" max="28" width="10.6640625" style="283" customWidth="1"/>
    <col min="29" max="29" width="10.6640625" style="282" customWidth="1"/>
    <col min="30" max="30" width="10.6640625" style="283" customWidth="1"/>
    <col min="31" max="31" width="10.6640625" style="282" customWidth="1"/>
    <col min="32" max="32" width="10.6640625" style="283" customWidth="1"/>
    <col min="33" max="33" width="11.44140625" style="274"/>
    <col min="34" max="16384" width="11.44140625" style="280"/>
  </cols>
  <sheetData>
    <row r="1" spans="2:33" ht="14.4" thickBot="1">
      <c r="K1" s="274"/>
      <c r="O1" s="590"/>
      <c r="P1" s="580">
        <f t="shared" ref="P1:Y1" si="0">SUM(P4:P53)/COUNTA(P4:P53)</f>
        <v>0.96</v>
      </c>
      <c r="Q1" s="580">
        <f t="shared" si="0"/>
        <v>0.9</v>
      </c>
      <c r="R1" s="580">
        <f t="shared" si="0"/>
        <v>0.56000000000000005</v>
      </c>
      <c r="S1" s="580">
        <f t="shared" si="0"/>
        <v>0.93</v>
      </c>
      <c r="T1" s="580">
        <f t="shared" si="0"/>
        <v>0.82</v>
      </c>
      <c r="U1" s="580">
        <f t="shared" si="0"/>
        <v>0.81</v>
      </c>
      <c r="V1" s="580">
        <f t="shared" si="0"/>
        <v>0.62</v>
      </c>
      <c r="W1" s="580">
        <f t="shared" si="0"/>
        <v>0.9</v>
      </c>
      <c r="X1" s="580">
        <f t="shared" si="0"/>
        <v>0.91</v>
      </c>
      <c r="Y1" s="580">
        <f t="shared" si="0"/>
        <v>0.92</v>
      </c>
    </row>
    <row r="2" spans="2:33" ht="46.2" customHeight="1" thickBot="1">
      <c r="B2" s="668"/>
      <c r="C2" s="668"/>
      <c r="D2" s="668"/>
      <c r="E2" s="668"/>
      <c r="F2" s="666"/>
      <c r="G2" s="666"/>
      <c r="I2" s="403" t="s">
        <v>48</v>
      </c>
      <c r="J2" s="549"/>
      <c r="P2" s="623" t="s">
        <v>206</v>
      </c>
      <c r="Q2" s="624"/>
      <c r="R2" s="624"/>
      <c r="S2" s="625"/>
      <c r="T2" s="621" t="s">
        <v>198</v>
      </c>
      <c r="U2" s="622"/>
      <c r="V2" s="626"/>
      <c r="W2" s="627" t="s">
        <v>199</v>
      </c>
      <c r="X2" s="627"/>
      <c r="Y2" s="628"/>
      <c r="AA2" s="785" t="s">
        <v>197</v>
      </c>
      <c r="AB2" s="786"/>
      <c r="AC2" s="787" t="s">
        <v>198</v>
      </c>
      <c r="AD2" s="788"/>
      <c r="AE2" s="783" t="s">
        <v>211</v>
      </c>
      <c r="AF2" s="784"/>
      <c r="AG2" s="284" t="s">
        <v>52</v>
      </c>
    </row>
    <row r="3" spans="2:33" ht="24" customHeight="1" thickBot="1">
      <c r="B3" s="667"/>
      <c r="C3" s="666"/>
      <c r="D3" s="666"/>
      <c r="E3" s="666"/>
      <c r="F3" s="666"/>
      <c r="G3" s="666"/>
      <c r="H3" s="662"/>
      <c r="I3" s="419"/>
      <c r="J3" s="550" t="s">
        <v>53</v>
      </c>
      <c r="K3" s="402" t="s">
        <v>6</v>
      </c>
      <c r="L3" s="287" t="s">
        <v>7</v>
      </c>
      <c r="M3" s="288" t="s">
        <v>8</v>
      </c>
      <c r="N3" s="289" t="s">
        <v>9</v>
      </c>
      <c r="O3" s="290" t="s">
        <v>37</v>
      </c>
      <c r="P3" s="286" t="s">
        <v>75</v>
      </c>
      <c r="Q3" s="288" t="s">
        <v>66</v>
      </c>
      <c r="R3" s="288" t="s">
        <v>67</v>
      </c>
      <c r="S3" s="288" t="s">
        <v>68</v>
      </c>
      <c r="T3" s="288" t="s">
        <v>69</v>
      </c>
      <c r="U3" s="288" t="s">
        <v>70</v>
      </c>
      <c r="V3" s="288" t="s">
        <v>71</v>
      </c>
      <c r="W3" s="288" t="s">
        <v>72</v>
      </c>
      <c r="X3" s="288" t="s">
        <v>73</v>
      </c>
      <c r="Y3" s="289" t="s">
        <v>74</v>
      </c>
      <c r="AA3" s="291" t="s">
        <v>51</v>
      </c>
      <c r="AB3" s="292">
        <v>29</v>
      </c>
      <c r="AC3" s="293" t="s">
        <v>51</v>
      </c>
      <c r="AD3" s="294">
        <v>25</v>
      </c>
      <c r="AE3" s="295" t="s">
        <v>51</v>
      </c>
      <c r="AF3" s="296">
        <v>46</v>
      </c>
      <c r="AG3" s="297" t="s">
        <v>47</v>
      </c>
    </row>
    <row r="4" spans="2:33" ht="15" customHeight="1" thickBot="1">
      <c r="B4" s="667"/>
      <c r="C4" s="666"/>
      <c r="D4" s="666"/>
      <c r="E4" s="666"/>
      <c r="F4" s="666"/>
      <c r="G4" s="666"/>
      <c r="H4" s="662"/>
      <c r="I4" s="301" t="s">
        <v>0</v>
      </c>
      <c r="J4" s="301" t="s">
        <v>185</v>
      </c>
      <c r="K4" s="302" t="s">
        <v>76</v>
      </c>
      <c r="L4" s="303">
        <v>43955</v>
      </c>
      <c r="M4" s="304">
        <v>9502776</v>
      </c>
      <c r="N4" s="305" t="s">
        <v>176</v>
      </c>
      <c r="O4" s="306">
        <v>67</v>
      </c>
      <c r="P4" s="307">
        <v>1</v>
      </c>
      <c r="Q4" s="307">
        <v>0.5</v>
      </c>
      <c r="R4" s="307">
        <v>1</v>
      </c>
      <c r="S4" s="307">
        <v>1</v>
      </c>
      <c r="T4" s="612">
        <v>1</v>
      </c>
      <c r="U4" s="612">
        <v>0</v>
      </c>
      <c r="V4" s="563">
        <v>1</v>
      </c>
      <c r="W4" s="563">
        <v>0.5</v>
      </c>
      <c r="X4" s="563">
        <v>0</v>
      </c>
      <c r="Y4" s="563">
        <v>1</v>
      </c>
      <c r="Z4" s="308"/>
      <c r="AA4" s="309">
        <f t="shared" ref="AA4:AA35" si="1">(P4*$D$9)+(Q4*$D$10)+(R4*$D$11)+(S4*$D$12)</f>
        <v>23</v>
      </c>
      <c r="AB4" s="310">
        <f>AA4/'mono az'!$U$2</f>
        <v>0.7931034482758621</v>
      </c>
      <c r="AC4" s="311">
        <f t="shared" ref="AC4:AC35" si="2">(T4*$D$14)+(U4*$D$15)</f>
        <v>20</v>
      </c>
      <c r="AD4" s="312">
        <f>AC4/'mono az'!$W$2</f>
        <v>0.8</v>
      </c>
      <c r="AE4" s="313">
        <f t="shared" ref="AE4:AE35" si="3">(V4*$D$17)+(W4*$D$18)+(X4*$D$19)+(Y4*$D$20)</f>
        <v>24</v>
      </c>
      <c r="AF4" s="314">
        <f>AE4/'mono az'!$Y$2</f>
        <v>0.52173913043478259</v>
      </c>
      <c r="AG4" s="315">
        <f>SUM(AA4+AC4+AE4)</f>
        <v>67</v>
      </c>
    </row>
    <row r="5" spans="2:33" ht="15" customHeight="1" thickBot="1">
      <c r="B5" s="667"/>
      <c r="C5" s="666"/>
      <c r="D5" s="666"/>
      <c r="E5" s="666"/>
      <c r="F5" s="666"/>
      <c r="G5" s="666"/>
      <c r="H5" s="662"/>
      <c r="I5" s="316" t="s">
        <v>0</v>
      </c>
      <c r="J5" s="316" t="s">
        <v>186</v>
      </c>
      <c r="K5" s="317" t="s">
        <v>77</v>
      </c>
      <c r="L5" s="318">
        <v>43953</v>
      </c>
      <c r="M5" s="319">
        <v>9488507</v>
      </c>
      <c r="N5" s="320" t="s">
        <v>177</v>
      </c>
      <c r="O5" s="321">
        <v>85</v>
      </c>
      <c r="P5" s="307">
        <v>1</v>
      </c>
      <c r="Q5" s="307">
        <v>1</v>
      </c>
      <c r="R5" s="307">
        <v>0</v>
      </c>
      <c r="S5" s="307">
        <v>1</v>
      </c>
      <c r="T5" s="612">
        <v>1</v>
      </c>
      <c r="U5" s="612">
        <v>0.5</v>
      </c>
      <c r="V5" s="563">
        <v>0.5</v>
      </c>
      <c r="W5" s="563">
        <v>1</v>
      </c>
      <c r="X5" s="563">
        <v>1</v>
      </c>
      <c r="Y5" s="563">
        <v>1</v>
      </c>
      <c r="AA5" s="322">
        <f t="shared" si="1"/>
        <v>22</v>
      </c>
      <c r="AB5" s="323">
        <f>AA5/'mono az'!$U$2</f>
        <v>0.75862068965517238</v>
      </c>
      <c r="AC5" s="324">
        <f t="shared" si="2"/>
        <v>22.5</v>
      </c>
      <c r="AD5" s="325">
        <f>AC5/'mono az'!$W$2</f>
        <v>0.9</v>
      </c>
      <c r="AE5" s="326">
        <f t="shared" si="3"/>
        <v>40.5</v>
      </c>
      <c r="AF5" s="327">
        <f>AE5/'mono az'!$Y$2</f>
        <v>0.88043478260869568</v>
      </c>
      <c r="AG5" s="328">
        <f t="shared" ref="AG5:AG53" si="4">SUM(AA5+AC5+AE5)</f>
        <v>85</v>
      </c>
    </row>
    <row r="6" spans="2:33" ht="15" customHeight="1" thickBot="1">
      <c r="H6" s="662"/>
      <c r="I6" s="316" t="s">
        <v>0</v>
      </c>
      <c r="J6" s="316" t="s">
        <v>187</v>
      </c>
      <c r="K6" s="317" t="s">
        <v>78</v>
      </c>
      <c r="L6" s="318">
        <v>43953</v>
      </c>
      <c r="M6" s="319">
        <v>9487479</v>
      </c>
      <c r="N6" s="320" t="s">
        <v>178</v>
      </c>
      <c r="O6" s="321">
        <v>85</v>
      </c>
      <c r="P6" s="307">
        <v>1</v>
      </c>
      <c r="Q6" s="307">
        <v>1</v>
      </c>
      <c r="R6" s="307">
        <v>0</v>
      </c>
      <c r="S6" s="307">
        <v>1</v>
      </c>
      <c r="T6" s="612">
        <v>1</v>
      </c>
      <c r="U6" s="612">
        <v>0.5</v>
      </c>
      <c r="V6" s="563">
        <v>0.5</v>
      </c>
      <c r="W6" s="563">
        <v>1</v>
      </c>
      <c r="X6" s="563">
        <v>1</v>
      </c>
      <c r="Y6" s="563">
        <v>1</v>
      </c>
      <c r="AA6" s="322">
        <f t="shared" si="1"/>
        <v>22</v>
      </c>
      <c r="AB6" s="323">
        <f>AA6/'mono az'!$U$2</f>
        <v>0.75862068965517238</v>
      </c>
      <c r="AC6" s="324">
        <f t="shared" si="2"/>
        <v>22.5</v>
      </c>
      <c r="AD6" s="325">
        <f>AC6/'mono az'!$W$2</f>
        <v>0.9</v>
      </c>
      <c r="AE6" s="326">
        <f t="shared" si="3"/>
        <v>40.5</v>
      </c>
      <c r="AF6" s="327">
        <f>AE6/'mono az'!$Y$2</f>
        <v>0.88043478260869568</v>
      </c>
      <c r="AG6" s="328">
        <f t="shared" si="4"/>
        <v>85</v>
      </c>
    </row>
    <row r="7" spans="2:33" ht="15" customHeight="1" thickBot="1">
      <c r="D7" s="790" t="s">
        <v>207</v>
      </c>
      <c r="E7" s="790"/>
      <c r="F7" s="790"/>
      <c r="G7" s="790"/>
      <c r="H7" s="662"/>
      <c r="I7" s="316" t="s">
        <v>0</v>
      </c>
      <c r="J7" s="316" t="s">
        <v>188</v>
      </c>
      <c r="K7" s="317" t="s">
        <v>79</v>
      </c>
      <c r="L7" s="318">
        <v>43955</v>
      </c>
      <c r="M7" s="319">
        <v>9505726</v>
      </c>
      <c r="N7" s="320" t="s">
        <v>179</v>
      </c>
      <c r="O7" s="321">
        <v>61</v>
      </c>
      <c r="P7" s="307">
        <v>1</v>
      </c>
      <c r="Q7" s="307">
        <v>1</v>
      </c>
      <c r="R7" s="307">
        <v>1</v>
      </c>
      <c r="S7" s="307">
        <v>1</v>
      </c>
      <c r="T7" s="612">
        <v>0.5</v>
      </c>
      <c r="U7" s="612">
        <v>1</v>
      </c>
      <c r="V7" s="563">
        <v>1</v>
      </c>
      <c r="W7" s="563">
        <v>0</v>
      </c>
      <c r="X7" s="563">
        <v>0.5</v>
      </c>
      <c r="Y7" s="563">
        <v>0</v>
      </c>
      <c r="AA7" s="322">
        <f t="shared" si="1"/>
        <v>29</v>
      </c>
      <c r="AB7" s="323">
        <f>AA7/'mono az'!$U$2</f>
        <v>1</v>
      </c>
      <c r="AC7" s="324">
        <f t="shared" si="2"/>
        <v>15</v>
      </c>
      <c r="AD7" s="325">
        <f>AC7/'mono az'!$W$2</f>
        <v>0.6</v>
      </c>
      <c r="AE7" s="326">
        <f t="shared" si="3"/>
        <v>17</v>
      </c>
      <c r="AF7" s="327">
        <f>AE7/'mono az'!$Y$2</f>
        <v>0.36956521739130432</v>
      </c>
      <c r="AG7" s="328">
        <f t="shared" si="4"/>
        <v>61</v>
      </c>
    </row>
    <row r="8" spans="2:33" ht="15" customHeight="1" thickBot="1">
      <c r="B8" s="601" t="s">
        <v>41</v>
      </c>
      <c r="C8" s="404" t="s">
        <v>42</v>
      </c>
      <c r="D8" s="405" t="s">
        <v>44</v>
      </c>
      <c r="E8" s="285" t="s">
        <v>45</v>
      </c>
      <c r="F8" s="405" t="s">
        <v>46</v>
      </c>
      <c r="G8" s="405" t="s">
        <v>47</v>
      </c>
      <c r="H8" s="662"/>
      <c r="I8" s="316" t="s">
        <v>0</v>
      </c>
      <c r="J8" s="316" t="s">
        <v>186</v>
      </c>
      <c r="K8" s="317" t="s">
        <v>80</v>
      </c>
      <c r="L8" s="318">
        <v>43955</v>
      </c>
      <c r="M8" s="319">
        <v>9499239</v>
      </c>
      <c r="N8" s="320" t="s">
        <v>180</v>
      </c>
      <c r="O8" s="321">
        <v>100</v>
      </c>
      <c r="P8" s="307">
        <v>1</v>
      </c>
      <c r="Q8" s="307">
        <v>1</v>
      </c>
      <c r="R8" s="307">
        <v>1</v>
      </c>
      <c r="S8" s="307">
        <v>1</v>
      </c>
      <c r="T8" s="612">
        <v>1</v>
      </c>
      <c r="U8" s="612">
        <v>1</v>
      </c>
      <c r="V8" s="563">
        <v>1</v>
      </c>
      <c r="W8" s="563">
        <v>1</v>
      </c>
      <c r="X8" s="563">
        <v>1</v>
      </c>
      <c r="Y8" s="563">
        <v>1</v>
      </c>
      <c r="AA8" s="322">
        <f t="shared" si="1"/>
        <v>29</v>
      </c>
      <c r="AB8" s="323">
        <f>AA8/'mono az'!$U$2</f>
        <v>1</v>
      </c>
      <c r="AC8" s="324">
        <f t="shared" si="2"/>
        <v>25</v>
      </c>
      <c r="AD8" s="325">
        <f>AC8/'mono az'!$W$2</f>
        <v>1</v>
      </c>
      <c r="AE8" s="326">
        <f t="shared" si="3"/>
        <v>46</v>
      </c>
      <c r="AF8" s="327">
        <f>AE8/'mono az'!$Y$2</f>
        <v>1</v>
      </c>
      <c r="AG8" s="328">
        <f t="shared" si="4"/>
        <v>100</v>
      </c>
    </row>
    <row r="9" spans="2:33" ht="15" customHeight="1" thickBot="1">
      <c r="B9" s="599" t="s">
        <v>197</v>
      </c>
      <c r="C9" s="406" t="s">
        <v>75</v>
      </c>
      <c r="D9" s="298">
        <v>5</v>
      </c>
      <c r="E9" s="591">
        <f>SUM(P$4:P$53)</f>
        <v>48</v>
      </c>
      <c r="F9" s="299">
        <f>(E9*D9)/COUNTA(P4:P53)</f>
        <v>4.8</v>
      </c>
      <c r="G9" s="579">
        <f t="shared" ref="G9:G21" si="5">F9/D9</f>
        <v>0.96</v>
      </c>
      <c r="H9" s="662"/>
      <c r="I9" s="316" t="s">
        <v>0</v>
      </c>
      <c r="J9" s="316" t="s">
        <v>187</v>
      </c>
      <c r="K9" s="317" t="s">
        <v>81</v>
      </c>
      <c r="L9" s="318">
        <v>43955</v>
      </c>
      <c r="M9" s="319">
        <v>9510442</v>
      </c>
      <c r="N9" s="320" t="s">
        <v>176</v>
      </c>
      <c r="O9" s="321">
        <v>100</v>
      </c>
      <c r="P9" s="307">
        <v>1</v>
      </c>
      <c r="Q9" s="307">
        <v>1</v>
      </c>
      <c r="R9" s="307">
        <v>1</v>
      </c>
      <c r="S9" s="307">
        <v>1</v>
      </c>
      <c r="T9" s="612">
        <v>1</v>
      </c>
      <c r="U9" s="612">
        <v>1</v>
      </c>
      <c r="V9" s="563">
        <v>1</v>
      </c>
      <c r="W9" s="563">
        <v>1</v>
      </c>
      <c r="X9" s="563">
        <v>1</v>
      </c>
      <c r="Y9" s="563">
        <v>1</v>
      </c>
      <c r="AA9" s="322">
        <f t="shared" si="1"/>
        <v>29</v>
      </c>
      <c r="AB9" s="323">
        <f>AA9/'mono az'!$U$2</f>
        <v>1</v>
      </c>
      <c r="AC9" s="324">
        <f t="shared" si="2"/>
        <v>25</v>
      </c>
      <c r="AD9" s="325">
        <f>AC9/'mono az'!$W$2</f>
        <v>1</v>
      </c>
      <c r="AE9" s="326">
        <f t="shared" si="3"/>
        <v>46</v>
      </c>
      <c r="AF9" s="327">
        <f>AE9/'mono az'!$Y$2</f>
        <v>1</v>
      </c>
      <c r="AG9" s="328">
        <f t="shared" si="4"/>
        <v>100</v>
      </c>
    </row>
    <row r="10" spans="2:33" ht="15" customHeight="1" thickBot="1">
      <c r="B10" s="602" t="s">
        <v>197</v>
      </c>
      <c r="C10" s="406" t="s">
        <v>66</v>
      </c>
      <c r="D10" s="298">
        <v>12</v>
      </c>
      <c r="E10" s="591">
        <f>SUM(Q$4:Q$53)</f>
        <v>45</v>
      </c>
      <c r="F10" s="299">
        <f>(E10*D10)/COUNTA(Q4:Q53)</f>
        <v>10.8</v>
      </c>
      <c r="G10" s="579">
        <f t="shared" si="5"/>
        <v>0.9</v>
      </c>
      <c r="H10" s="662"/>
      <c r="I10" s="316" t="s">
        <v>0</v>
      </c>
      <c r="J10" s="316" t="s">
        <v>187</v>
      </c>
      <c r="K10" s="317" t="s">
        <v>82</v>
      </c>
      <c r="L10" s="318">
        <v>43956</v>
      </c>
      <c r="M10" s="319">
        <v>9531190</v>
      </c>
      <c r="N10" s="320" t="s">
        <v>181</v>
      </c>
      <c r="O10" s="321">
        <v>96.5</v>
      </c>
      <c r="P10" s="307">
        <v>1</v>
      </c>
      <c r="Q10" s="307">
        <v>1</v>
      </c>
      <c r="R10" s="307">
        <v>0.5</v>
      </c>
      <c r="S10" s="307">
        <v>1</v>
      </c>
      <c r="T10" s="612">
        <v>1</v>
      </c>
      <c r="U10" s="612">
        <v>1</v>
      </c>
      <c r="V10" s="563">
        <v>1</v>
      </c>
      <c r="W10" s="563">
        <v>1</v>
      </c>
      <c r="X10" s="563">
        <v>1</v>
      </c>
      <c r="Y10" s="563">
        <v>1</v>
      </c>
      <c r="AA10" s="322">
        <f t="shared" si="1"/>
        <v>25.5</v>
      </c>
      <c r="AB10" s="323">
        <f>AA10/'mono az'!$U$2</f>
        <v>0.87931034482758619</v>
      </c>
      <c r="AC10" s="324">
        <f t="shared" si="2"/>
        <v>25</v>
      </c>
      <c r="AD10" s="325">
        <f>AC10/'mono az'!$W$2</f>
        <v>1</v>
      </c>
      <c r="AE10" s="326">
        <f t="shared" si="3"/>
        <v>46</v>
      </c>
      <c r="AF10" s="327">
        <f>AE10/'mono az'!$Y$2</f>
        <v>1</v>
      </c>
      <c r="AG10" s="328">
        <f t="shared" si="4"/>
        <v>96.5</v>
      </c>
    </row>
    <row r="11" spans="2:33" ht="15" customHeight="1" thickBot="1">
      <c r="B11" s="602" t="s">
        <v>197</v>
      </c>
      <c r="C11" s="406" t="s">
        <v>67</v>
      </c>
      <c r="D11" s="298">
        <v>7</v>
      </c>
      <c r="E11" s="591">
        <f>SUM(R$4:R$53)</f>
        <v>28</v>
      </c>
      <c r="F11" s="299">
        <f>(E11*D11)/COUNTA(R4:R53)</f>
        <v>3.92</v>
      </c>
      <c r="G11" s="579">
        <f t="shared" si="5"/>
        <v>0.55999999999999994</v>
      </c>
      <c r="H11" s="662"/>
      <c r="I11" s="316" t="s">
        <v>0</v>
      </c>
      <c r="J11" s="316" t="s">
        <v>185</v>
      </c>
      <c r="K11" s="317" t="s">
        <v>83</v>
      </c>
      <c r="L11" s="318">
        <v>43956</v>
      </c>
      <c r="M11" s="319">
        <v>9526155</v>
      </c>
      <c r="N11" s="320" t="s">
        <v>182</v>
      </c>
      <c r="O11" s="321">
        <v>51</v>
      </c>
      <c r="P11" s="307">
        <v>0.5</v>
      </c>
      <c r="Q11" s="307">
        <v>0.5</v>
      </c>
      <c r="R11" s="307">
        <v>0</v>
      </c>
      <c r="S11" s="307">
        <v>1</v>
      </c>
      <c r="T11" s="612">
        <v>0</v>
      </c>
      <c r="U11" s="612">
        <v>0.5</v>
      </c>
      <c r="V11" s="563">
        <v>0</v>
      </c>
      <c r="W11" s="563">
        <v>1</v>
      </c>
      <c r="X11" s="563">
        <v>1</v>
      </c>
      <c r="Y11" s="563">
        <v>1</v>
      </c>
      <c r="AA11" s="322">
        <f t="shared" si="1"/>
        <v>13.5</v>
      </c>
      <c r="AB11" s="323">
        <f>AA11/'mono az'!$U$2</f>
        <v>0.46551724137931033</v>
      </c>
      <c r="AC11" s="324">
        <f t="shared" si="2"/>
        <v>2.5</v>
      </c>
      <c r="AD11" s="325">
        <f>AC11/'mono az'!$W$2</f>
        <v>0.1</v>
      </c>
      <c r="AE11" s="326">
        <f t="shared" si="3"/>
        <v>35</v>
      </c>
      <c r="AF11" s="327">
        <f>AE11/'mono az'!$Y$2</f>
        <v>0.76086956521739135</v>
      </c>
      <c r="AG11" s="328">
        <f t="shared" si="4"/>
        <v>51</v>
      </c>
    </row>
    <row r="12" spans="2:33" ht="15" customHeight="1" thickBot="1">
      <c r="B12" s="602" t="s">
        <v>197</v>
      </c>
      <c r="C12" s="406" t="s">
        <v>68</v>
      </c>
      <c r="D12" s="298">
        <v>5</v>
      </c>
      <c r="E12" s="591">
        <f>SUM(S$4:S$53)</f>
        <v>46.5</v>
      </c>
      <c r="F12" s="299">
        <f>(E12*D12)/COUNTA(S4:S53)</f>
        <v>4.6500000000000004</v>
      </c>
      <c r="G12" s="579">
        <f t="shared" si="5"/>
        <v>0.93</v>
      </c>
      <c r="H12" s="662"/>
      <c r="I12" s="316" t="s">
        <v>0</v>
      </c>
      <c r="J12" s="316" t="s">
        <v>185</v>
      </c>
      <c r="K12" s="317" t="s">
        <v>84</v>
      </c>
      <c r="L12" s="318">
        <v>43956</v>
      </c>
      <c r="M12" s="319">
        <v>9519137</v>
      </c>
      <c r="N12" s="320" t="s">
        <v>183</v>
      </c>
      <c r="O12" s="321">
        <v>82</v>
      </c>
      <c r="P12" s="307">
        <v>1</v>
      </c>
      <c r="Q12" s="307">
        <v>1</v>
      </c>
      <c r="R12" s="307">
        <v>0</v>
      </c>
      <c r="S12" s="307">
        <v>1</v>
      </c>
      <c r="T12" s="612">
        <v>1</v>
      </c>
      <c r="U12" s="612">
        <v>1</v>
      </c>
      <c r="V12" s="563">
        <v>0</v>
      </c>
      <c r="W12" s="563">
        <v>1</v>
      </c>
      <c r="X12" s="563">
        <v>1</v>
      </c>
      <c r="Y12" s="563">
        <v>1</v>
      </c>
      <c r="AA12" s="322">
        <f t="shared" si="1"/>
        <v>22</v>
      </c>
      <c r="AB12" s="323">
        <f>AA12/'mono az'!$U$2</f>
        <v>0.75862068965517238</v>
      </c>
      <c r="AC12" s="324">
        <f t="shared" si="2"/>
        <v>25</v>
      </c>
      <c r="AD12" s="325">
        <f>AC12/'mono az'!$W$2</f>
        <v>1</v>
      </c>
      <c r="AE12" s="326">
        <f t="shared" si="3"/>
        <v>35</v>
      </c>
      <c r="AF12" s="327">
        <f>AE12/'mono az'!$Y$2</f>
        <v>0.76086956521739135</v>
      </c>
      <c r="AG12" s="328">
        <f t="shared" si="4"/>
        <v>82</v>
      </c>
    </row>
    <row r="13" spans="2:33" ht="15" customHeight="1" thickBot="1">
      <c r="B13" s="603"/>
      <c r="C13" s="407" t="s">
        <v>49</v>
      </c>
      <c r="D13" s="410">
        <f>SUM(D9:D12)</f>
        <v>29</v>
      </c>
      <c r="E13" s="593">
        <f>SUM(P$4:S$53)</f>
        <v>167.5</v>
      </c>
      <c r="F13" s="411">
        <f>(E13*D13)/COUNTA(P4:S53)</f>
        <v>24.287500000000001</v>
      </c>
      <c r="G13" s="581">
        <f>F13/D13</f>
        <v>0.83750000000000002</v>
      </c>
      <c r="H13" s="662"/>
      <c r="I13" s="316" t="s">
        <v>0</v>
      </c>
      <c r="J13" s="316" t="s">
        <v>186</v>
      </c>
      <c r="K13" s="317" t="s">
        <v>85</v>
      </c>
      <c r="L13" s="318">
        <v>43953</v>
      </c>
      <c r="M13" s="319">
        <v>9488610</v>
      </c>
      <c r="N13" s="320" t="s">
        <v>184</v>
      </c>
      <c r="O13" s="321">
        <v>92</v>
      </c>
      <c r="P13" s="307">
        <v>1</v>
      </c>
      <c r="Q13" s="307">
        <v>1</v>
      </c>
      <c r="R13" s="307">
        <v>1</v>
      </c>
      <c r="S13" s="307">
        <v>1</v>
      </c>
      <c r="T13" s="612">
        <v>1</v>
      </c>
      <c r="U13" s="612">
        <v>0.5</v>
      </c>
      <c r="V13" s="563">
        <v>0.5</v>
      </c>
      <c r="W13" s="563">
        <v>1</v>
      </c>
      <c r="X13" s="563">
        <v>1</v>
      </c>
      <c r="Y13" s="563">
        <v>1</v>
      </c>
      <c r="AA13" s="322">
        <f t="shared" si="1"/>
        <v>29</v>
      </c>
      <c r="AB13" s="323">
        <f>AA13/'mono az'!$U$2</f>
        <v>1</v>
      </c>
      <c r="AC13" s="324">
        <f t="shared" si="2"/>
        <v>22.5</v>
      </c>
      <c r="AD13" s="325">
        <f>AC13/'mono az'!$W$2</f>
        <v>0.9</v>
      </c>
      <c r="AE13" s="326">
        <f t="shared" si="3"/>
        <v>40.5</v>
      </c>
      <c r="AF13" s="327">
        <f>AE13/'mono az'!$Y$2</f>
        <v>0.88043478260869568</v>
      </c>
      <c r="AG13" s="328">
        <f t="shared" si="4"/>
        <v>92</v>
      </c>
    </row>
    <row r="14" spans="2:33" ht="15" customHeight="1" thickBot="1">
      <c r="B14" s="604" t="s">
        <v>198</v>
      </c>
      <c r="C14" s="408" t="s">
        <v>200</v>
      </c>
      <c r="D14" s="329">
        <v>20</v>
      </c>
      <c r="E14" s="592">
        <f>SUM(T$4:T$53)</f>
        <v>41</v>
      </c>
      <c r="F14" s="330">
        <f>(E14*D14)/COUNTA(T4:T53)</f>
        <v>16.399999999999999</v>
      </c>
      <c r="G14" s="582">
        <f t="shared" si="5"/>
        <v>0.82</v>
      </c>
      <c r="H14" s="662"/>
      <c r="I14" s="316" t="s">
        <v>0</v>
      </c>
      <c r="J14" s="316" t="s">
        <v>186</v>
      </c>
      <c r="K14" s="317" t="s">
        <v>86</v>
      </c>
      <c r="L14" s="318">
        <v>43956</v>
      </c>
      <c r="M14" s="319">
        <v>9518383</v>
      </c>
      <c r="N14" s="320" t="s">
        <v>176</v>
      </c>
      <c r="O14" s="321">
        <v>75.5</v>
      </c>
      <c r="P14" s="307">
        <v>1</v>
      </c>
      <c r="Q14" s="307">
        <v>1</v>
      </c>
      <c r="R14" s="307">
        <v>0.5</v>
      </c>
      <c r="S14" s="307">
        <v>1</v>
      </c>
      <c r="T14" s="612">
        <v>0.5</v>
      </c>
      <c r="U14" s="612">
        <v>1</v>
      </c>
      <c r="V14" s="563">
        <v>0</v>
      </c>
      <c r="W14" s="563">
        <v>1</v>
      </c>
      <c r="X14" s="563">
        <v>1</v>
      </c>
      <c r="Y14" s="563">
        <v>1</v>
      </c>
      <c r="AA14" s="322">
        <f t="shared" si="1"/>
        <v>25.5</v>
      </c>
      <c r="AB14" s="323">
        <f>AA14/'mono az'!$U$2</f>
        <v>0.87931034482758619</v>
      </c>
      <c r="AC14" s="324">
        <f t="shared" si="2"/>
        <v>15</v>
      </c>
      <c r="AD14" s="325">
        <f>AC14/'mono az'!$W$2</f>
        <v>0.6</v>
      </c>
      <c r="AE14" s="326">
        <f t="shared" si="3"/>
        <v>35</v>
      </c>
      <c r="AF14" s="327">
        <f>AE14/'mono az'!$Y$2</f>
        <v>0.76086956521739135</v>
      </c>
      <c r="AG14" s="328">
        <f t="shared" si="4"/>
        <v>75.5</v>
      </c>
    </row>
    <row r="15" spans="2:33" ht="15" customHeight="1" thickBot="1">
      <c r="B15" s="605" t="s">
        <v>198</v>
      </c>
      <c r="C15" s="408" t="s">
        <v>201</v>
      </c>
      <c r="D15" s="329">
        <v>5</v>
      </c>
      <c r="E15" s="592">
        <f>SUM(U$4:U$53)</f>
        <v>40.5</v>
      </c>
      <c r="F15" s="330">
        <f>(E15*D15)/COUNTA(U4:U53)</f>
        <v>4.05</v>
      </c>
      <c r="G15" s="582">
        <f t="shared" si="5"/>
        <v>0.80999999999999994</v>
      </c>
      <c r="H15" s="662"/>
      <c r="I15" s="316" t="s">
        <v>0</v>
      </c>
      <c r="J15" s="316" t="s">
        <v>185</v>
      </c>
      <c r="K15" s="317" t="s">
        <v>87</v>
      </c>
      <c r="L15" s="318">
        <v>43955</v>
      </c>
      <c r="M15" s="319">
        <v>9494981</v>
      </c>
      <c r="N15" s="320" t="s">
        <v>177</v>
      </c>
      <c r="O15" s="321">
        <v>89</v>
      </c>
      <c r="P15" s="307">
        <v>1</v>
      </c>
      <c r="Q15" s="307">
        <v>1</v>
      </c>
      <c r="R15" s="307">
        <v>1</v>
      </c>
      <c r="S15" s="307">
        <v>1</v>
      </c>
      <c r="T15" s="612">
        <v>1</v>
      </c>
      <c r="U15" s="612">
        <v>1</v>
      </c>
      <c r="V15" s="563">
        <v>0</v>
      </c>
      <c r="W15" s="563">
        <v>1</v>
      </c>
      <c r="X15" s="563">
        <v>1</v>
      </c>
      <c r="Y15" s="563">
        <v>1</v>
      </c>
      <c r="AA15" s="322">
        <f t="shared" si="1"/>
        <v>29</v>
      </c>
      <c r="AB15" s="323">
        <f>AA15/'mono az'!$U$2</f>
        <v>1</v>
      </c>
      <c r="AC15" s="324">
        <f t="shared" si="2"/>
        <v>25</v>
      </c>
      <c r="AD15" s="325">
        <f>AC15/'mono az'!$W$2</f>
        <v>1</v>
      </c>
      <c r="AE15" s="326">
        <f t="shared" si="3"/>
        <v>35</v>
      </c>
      <c r="AF15" s="327">
        <f>AE15/'mono az'!$Y$2</f>
        <v>0.76086956521739135</v>
      </c>
      <c r="AG15" s="328">
        <f t="shared" si="4"/>
        <v>89</v>
      </c>
    </row>
    <row r="16" spans="2:33" ht="15" customHeight="1" thickBot="1">
      <c r="B16" s="603"/>
      <c r="C16" s="407" t="s">
        <v>49</v>
      </c>
      <c r="D16" s="584">
        <f>SUM(D14:D15)</f>
        <v>25</v>
      </c>
      <c r="E16" s="594">
        <f>SUM(T$4:U$53)</f>
        <v>81.5</v>
      </c>
      <c r="F16" s="585">
        <f>(E16*D16)/COUNTA(T4:U53)</f>
        <v>20.375</v>
      </c>
      <c r="G16" s="586">
        <f t="shared" si="5"/>
        <v>0.81499999999999995</v>
      </c>
      <c r="H16" s="662"/>
      <c r="I16" s="316" t="s">
        <v>0</v>
      </c>
      <c r="J16" s="316" t="s">
        <v>187</v>
      </c>
      <c r="K16" s="317" t="s">
        <v>88</v>
      </c>
      <c r="L16" s="318">
        <v>43956</v>
      </c>
      <c r="M16" s="319">
        <v>9529019</v>
      </c>
      <c r="N16" s="320" t="s">
        <v>178</v>
      </c>
      <c r="O16" s="321">
        <v>97.5</v>
      </c>
      <c r="P16" s="307">
        <v>1</v>
      </c>
      <c r="Q16" s="307">
        <v>1</v>
      </c>
      <c r="R16" s="307">
        <v>1</v>
      </c>
      <c r="S16" s="307">
        <v>1</v>
      </c>
      <c r="T16" s="612">
        <v>1</v>
      </c>
      <c r="U16" s="612">
        <v>0.5</v>
      </c>
      <c r="V16" s="563">
        <v>1</v>
      </c>
      <c r="W16" s="563">
        <v>1</v>
      </c>
      <c r="X16" s="563">
        <v>1</v>
      </c>
      <c r="Y16" s="563">
        <v>1</v>
      </c>
      <c r="AA16" s="322">
        <f t="shared" si="1"/>
        <v>29</v>
      </c>
      <c r="AB16" s="323">
        <f>AA16/'mono az'!$U$2</f>
        <v>1</v>
      </c>
      <c r="AC16" s="324">
        <f t="shared" si="2"/>
        <v>22.5</v>
      </c>
      <c r="AD16" s="325">
        <f>AC16/'mono az'!$W$2</f>
        <v>0.9</v>
      </c>
      <c r="AE16" s="326">
        <f t="shared" si="3"/>
        <v>46</v>
      </c>
      <c r="AF16" s="327">
        <f>AE16/'mono az'!$Y$2</f>
        <v>1</v>
      </c>
      <c r="AG16" s="328">
        <f t="shared" si="4"/>
        <v>97.5</v>
      </c>
    </row>
    <row r="17" spans="2:33" ht="15" customHeight="1" thickBot="1">
      <c r="B17" s="606" t="s">
        <v>199</v>
      </c>
      <c r="C17" s="409" t="s">
        <v>202</v>
      </c>
      <c r="D17" s="332">
        <v>11</v>
      </c>
      <c r="E17" s="595">
        <f>SUM(V$4:V$53)</f>
        <v>31</v>
      </c>
      <c r="F17" s="333">
        <f>(E17*D17)/COUNTA(V4:V53)</f>
        <v>6.82</v>
      </c>
      <c r="G17" s="583">
        <f t="shared" si="5"/>
        <v>0.62</v>
      </c>
      <c r="H17" s="662"/>
      <c r="I17" s="316" t="s">
        <v>0</v>
      </c>
      <c r="J17" s="316" t="s">
        <v>185</v>
      </c>
      <c r="K17" s="317" t="s">
        <v>89</v>
      </c>
      <c r="L17" s="318">
        <v>43953</v>
      </c>
      <c r="M17" s="319">
        <v>9491019</v>
      </c>
      <c r="N17" s="320" t="s">
        <v>179</v>
      </c>
      <c r="O17" s="321">
        <v>79</v>
      </c>
      <c r="P17" s="307">
        <v>1</v>
      </c>
      <c r="Q17" s="307">
        <v>1</v>
      </c>
      <c r="R17" s="307">
        <v>1</v>
      </c>
      <c r="S17" s="307">
        <v>1</v>
      </c>
      <c r="T17" s="612">
        <v>0.5</v>
      </c>
      <c r="U17" s="612">
        <v>1</v>
      </c>
      <c r="V17" s="563">
        <v>0</v>
      </c>
      <c r="W17" s="563">
        <v>1</v>
      </c>
      <c r="X17" s="563">
        <v>1</v>
      </c>
      <c r="Y17" s="563">
        <v>1</v>
      </c>
      <c r="AA17" s="322">
        <f t="shared" si="1"/>
        <v>29</v>
      </c>
      <c r="AB17" s="323">
        <f>AA17/'mono az'!$U$2</f>
        <v>1</v>
      </c>
      <c r="AC17" s="324">
        <f t="shared" si="2"/>
        <v>15</v>
      </c>
      <c r="AD17" s="325">
        <f>AC17/'mono az'!$W$2</f>
        <v>0.6</v>
      </c>
      <c r="AE17" s="326">
        <f t="shared" si="3"/>
        <v>35</v>
      </c>
      <c r="AF17" s="327">
        <f>AE17/'mono az'!$Y$2</f>
        <v>0.76086956521739135</v>
      </c>
      <c r="AG17" s="328">
        <f t="shared" si="4"/>
        <v>79</v>
      </c>
    </row>
    <row r="18" spans="2:33" ht="15" customHeight="1" thickBot="1">
      <c r="B18" s="607" t="s">
        <v>199</v>
      </c>
      <c r="C18" s="409" t="s">
        <v>203</v>
      </c>
      <c r="D18" s="332">
        <v>20</v>
      </c>
      <c r="E18" s="595">
        <f>SUM(W$4:W$53)</f>
        <v>45</v>
      </c>
      <c r="F18" s="333">
        <f>(E18*D18)/COUNTA(W4:W53)</f>
        <v>18</v>
      </c>
      <c r="G18" s="583">
        <f t="shared" si="5"/>
        <v>0.9</v>
      </c>
      <c r="H18" s="662"/>
      <c r="I18" s="316" t="s">
        <v>0</v>
      </c>
      <c r="J18" s="316" t="s">
        <v>186</v>
      </c>
      <c r="K18" s="317" t="s">
        <v>90</v>
      </c>
      <c r="L18" s="318">
        <v>43956</v>
      </c>
      <c r="M18" s="319">
        <v>9539054</v>
      </c>
      <c r="N18" s="320" t="s">
        <v>180</v>
      </c>
      <c r="O18" s="321">
        <v>96.5</v>
      </c>
      <c r="P18" s="307">
        <v>1</v>
      </c>
      <c r="Q18" s="307">
        <v>1</v>
      </c>
      <c r="R18" s="307">
        <v>0.5</v>
      </c>
      <c r="S18" s="307">
        <v>1</v>
      </c>
      <c r="T18" s="612">
        <v>1</v>
      </c>
      <c r="U18" s="612">
        <v>1</v>
      </c>
      <c r="V18" s="563">
        <v>1</v>
      </c>
      <c r="W18" s="563">
        <v>1</v>
      </c>
      <c r="X18" s="563">
        <v>1</v>
      </c>
      <c r="Y18" s="563">
        <v>1</v>
      </c>
      <c r="AA18" s="322">
        <f t="shared" si="1"/>
        <v>25.5</v>
      </c>
      <c r="AB18" s="323">
        <f>AA18/'mono az'!$U$2</f>
        <v>0.87931034482758619</v>
      </c>
      <c r="AC18" s="324">
        <f t="shared" si="2"/>
        <v>25</v>
      </c>
      <c r="AD18" s="325">
        <f>AC18/'mono az'!$W$2</f>
        <v>1</v>
      </c>
      <c r="AE18" s="326">
        <f t="shared" si="3"/>
        <v>46</v>
      </c>
      <c r="AF18" s="327">
        <f>AE18/'mono az'!$Y$2</f>
        <v>1</v>
      </c>
      <c r="AG18" s="328">
        <f t="shared" si="4"/>
        <v>96.5</v>
      </c>
    </row>
    <row r="19" spans="2:33" ht="15" customHeight="1" thickBot="1">
      <c r="B19" s="607" t="s">
        <v>199</v>
      </c>
      <c r="C19" s="409" t="s">
        <v>204</v>
      </c>
      <c r="D19" s="332">
        <v>12</v>
      </c>
      <c r="E19" s="595">
        <f>SUM(X$4:X$53)</f>
        <v>45.5</v>
      </c>
      <c r="F19" s="333">
        <f>(E19*D19)/COUNTA(X4:X53)</f>
        <v>10.92</v>
      </c>
      <c r="G19" s="583">
        <f t="shared" si="5"/>
        <v>0.91</v>
      </c>
      <c r="H19" s="662"/>
      <c r="I19" s="316" t="s">
        <v>0</v>
      </c>
      <c r="J19" s="316" t="s">
        <v>187</v>
      </c>
      <c r="K19" s="317" t="s">
        <v>91</v>
      </c>
      <c r="L19" s="318">
        <v>43955</v>
      </c>
      <c r="M19" s="319">
        <v>9514854</v>
      </c>
      <c r="N19" s="320" t="s">
        <v>176</v>
      </c>
      <c r="O19" s="321">
        <v>0</v>
      </c>
      <c r="P19" s="307">
        <v>1</v>
      </c>
      <c r="Q19" s="307">
        <v>1</v>
      </c>
      <c r="R19" s="307">
        <v>0</v>
      </c>
      <c r="S19" s="307">
        <v>0.5</v>
      </c>
      <c r="T19" s="612">
        <v>0</v>
      </c>
      <c r="U19" s="612">
        <v>1</v>
      </c>
      <c r="V19" s="563">
        <v>0</v>
      </c>
      <c r="W19" s="563">
        <v>1</v>
      </c>
      <c r="X19" s="563">
        <v>1</v>
      </c>
      <c r="Y19" s="563">
        <v>1</v>
      </c>
      <c r="AA19" s="322">
        <f t="shared" si="1"/>
        <v>19.5</v>
      </c>
      <c r="AB19" s="323">
        <f>AA19/'mono az'!$U$2</f>
        <v>0.67241379310344829</v>
      </c>
      <c r="AC19" s="324">
        <f t="shared" si="2"/>
        <v>5</v>
      </c>
      <c r="AD19" s="325">
        <f>AC19/'mono az'!$W$2</f>
        <v>0.2</v>
      </c>
      <c r="AE19" s="326">
        <f t="shared" si="3"/>
        <v>35</v>
      </c>
      <c r="AF19" s="327">
        <f>AE19/'mono az'!$Y$2</f>
        <v>0.76086956521739135</v>
      </c>
      <c r="AG19" s="328">
        <f t="shared" si="4"/>
        <v>59.5</v>
      </c>
    </row>
    <row r="20" spans="2:33" ht="15" customHeight="1" thickBot="1">
      <c r="B20" s="607" t="s">
        <v>199</v>
      </c>
      <c r="C20" s="409" t="s">
        <v>205</v>
      </c>
      <c r="D20" s="332">
        <v>3</v>
      </c>
      <c r="E20" s="595">
        <f>SUM(Y$4:Y$53)</f>
        <v>46</v>
      </c>
      <c r="F20" s="333">
        <f>(E20*D20)/COUNTA(Y4:Y53)</f>
        <v>2.76</v>
      </c>
      <c r="G20" s="583">
        <f t="shared" si="5"/>
        <v>0.91999999999999993</v>
      </c>
      <c r="H20" s="662"/>
      <c r="I20" s="335" t="s">
        <v>0</v>
      </c>
      <c r="J20" s="335" t="s">
        <v>188</v>
      </c>
      <c r="K20" s="336" t="s">
        <v>92</v>
      </c>
      <c r="L20" s="337">
        <v>43955</v>
      </c>
      <c r="M20" s="338">
        <v>9507843</v>
      </c>
      <c r="N20" s="339" t="s">
        <v>181</v>
      </c>
      <c r="O20" s="340">
        <v>79</v>
      </c>
      <c r="P20" s="307">
        <v>1</v>
      </c>
      <c r="Q20" s="307">
        <v>1</v>
      </c>
      <c r="R20" s="307">
        <v>1</v>
      </c>
      <c r="S20" s="307">
        <v>1</v>
      </c>
      <c r="T20" s="612">
        <v>0.5</v>
      </c>
      <c r="U20" s="612">
        <v>1</v>
      </c>
      <c r="V20" s="563">
        <v>0</v>
      </c>
      <c r="W20" s="563">
        <v>1</v>
      </c>
      <c r="X20" s="563">
        <v>1</v>
      </c>
      <c r="Y20" s="563">
        <v>1</v>
      </c>
      <c r="AA20" s="341">
        <f t="shared" si="1"/>
        <v>29</v>
      </c>
      <c r="AB20" s="342">
        <f>AA20/'mono az'!$U$2</f>
        <v>1</v>
      </c>
      <c r="AC20" s="343">
        <f t="shared" si="2"/>
        <v>15</v>
      </c>
      <c r="AD20" s="344">
        <f>AC20/'mono az'!$W$2</f>
        <v>0.6</v>
      </c>
      <c r="AE20" s="345">
        <f t="shared" si="3"/>
        <v>35</v>
      </c>
      <c r="AF20" s="346">
        <f>AE20/'mono az'!$Y$2</f>
        <v>0.76086956521739135</v>
      </c>
      <c r="AG20" s="347">
        <f t="shared" si="4"/>
        <v>79</v>
      </c>
    </row>
    <row r="21" spans="2:33" ht="15" customHeight="1" thickBot="1">
      <c r="B21" s="603"/>
      <c r="C21" s="407" t="s">
        <v>49</v>
      </c>
      <c r="D21" s="587">
        <f>SUM(D17:D20)</f>
        <v>46</v>
      </c>
      <c r="E21" s="596">
        <f>SUM(V$4:Y$53)</f>
        <v>167.5</v>
      </c>
      <c r="F21" s="588">
        <f>(E21*D21)/COUNTA(V4:Y53)</f>
        <v>38.524999999999999</v>
      </c>
      <c r="G21" s="589">
        <f t="shared" si="5"/>
        <v>0.83750000000000002</v>
      </c>
      <c r="H21" s="662"/>
      <c r="I21" s="348" t="s">
        <v>4</v>
      </c>
      <c r="J21" s="348" t="s">
        <v>186</v>
      </c>
      <c r="K21" s="349" t="s">
        <v>93</v>
      </c>
      <c r="L21" s="350">
        <v>43962</v>
      </c>
      <c r="M21" s="351">
        <v>9615280</v>
      </c>
      <c r="N21" s="352" t="s">
        <v>182</v>
      </c>
      <c r="O21" s="353">
        <v>78</v>
      </c>
      <c r="P21" s="307">
        <v>1</v>
      </c>
      <c r="Q21" s="307">
        <v>0.5</v>
      </c>
      <c r="R21" s="307">
        <v>0.5</v>
      </c>
      <c r="S21" s="307">
        <v>1</v>
      </c>
      <c r="T21" s="612">
        <v>0.5</v>
      </c>
      <c r="U21" s="612">
        <v>0.5</v>
      </c>
      <c r="V21" s="563">
        <v>1</v>
      </c>
      <c r="W21" s="563">
        <v>1</v>
      </c>
      <c r="X21" s="563">
        <v>1</v>
      </c>
      <c r="Y21" s="563">
        <v>1</v>
      </c>
      <c r="AA21" s="309">
        <f t="shared" si="1"/>
        <v>19.5</v>
      </c>
      <c r="AB21" s="310">
        <f>AA21/'mono az'!$U$2</f>
        <v>0.67241379310344829</v>
      </c>
      <c r="AC21" s="311">
        <f t="shared" si="2"/>
        <v>12.5</v>
      </c>
      <c r="AD21" s="312">
        <f>AC21/'mono az'!$W$2</f>
        <v>0.5</v>
      </c>
      <c r="AE21" s="313">
        <f t="shared" si="3"/>
        <v>46</v>
      </c>
      <c r="AF21" s="314">
        <f>AE21/'mono az'!$Y$2</f>
        <v>1</v>
      </c>
      <c r="AG21" s="315">
        <f t="shared" si="4"/>
        <v>78</v>
      </c>
    </row>
    <row r="22" spans="2:33" ht="15" customHeight="1" thickBot="1">
      <c r="H22" s="662"/>
      <c r="I22" s="354" t="s">
        <v>4</v>
      </c>
      <c r="J22" s="354" t="s">
        <v>187</v>
      </c>
      <c r="K22" s="355" t="s">
        <v>94</v>
      </c>
      <c r="L22" s="356">
        <v>43958</v>
      </c>
      <c r="M22" s="357">
        <v>9564356</v>
      </c>
      <c r="N22" s="358" t="s">
        <v>183</v>
      </c>
      <c r="O22" s="359">
        <v>80.5</v>
      </c>
      <c r="P22" s="307">
        <v>1</v>
      </c>
      <c r="Q22" s="307">
        <v>1</v>
      </c>
      <c r="R22" s="307">
        <v>0</v>
      </c>
      <c r="S22" s="307">
        <v>1</v>
      </c>
      <c r="T22" s="612">
        <v>1</v>
      </c>
      <c r="U22" s="612">
        <v>0.5</v>
      </c>
      <c r="V22" s="563">
        <v>1</v>
      </c>
      <c r="W22" s="563">
        <v>0.5</v>
      </c>
      <c r="X22" s="563">
        <v>1</v>
      </c>
      <c r="Y22" s="563">
        <v>1</v>
      </c>
      <c r="AA22" s="322">
        <f t="shared" si="1"/>
        <v>22</v>
      </c>
      <c r="AB22" s="323">
        <f>AA22/'mono az'!$U$2</f>
        <v>0.75862068965517238</v>
      </c>
      <c r="AC22" s="324">
        <f t="shared" si="2"/>
        <v>22.5</v>
      </c>
      <c r="AD22" s="325">
        <f>AC22/'mono az'!$W$2</f>
        <v>0.9</v>
      </c>
      <c r="AE22" s="326">
        <f t="shared" si="3"/>
        <v>36</v>
      </c>
      <c r="AF22" s="327">
        <f>AE22/'mono az'!$Y$2</f>
        <v>0.78260869565217395</v>
      </c>
      <c r="AG22" s="328">
        <f t="shared" si="4"/>
        <v>80.5</v>
      </c>
    </row>
    <row r="23" spans="2:33" ht="15" customHeight="1" thickBot="1">
      <c r="D23" s="791" t="s">
        <v>210</v>
      </c>
      <c r="E23" s="791"/>
      <c r="F23" s="791"/>
      <c r="G23" s="791"/>
      <c r="H23" s="662"/>
      <c r="I23" s="354" t="s">
        <v>4</v>
      </c>
      <c r="J23" s="354" t="s">
        <v>187</v>
      </c>
      <c r="K23" s="355" t="s">
        <v>95</v>
      </c>
      <c r="L23" s="356">
        <v>43960</v>
      </c>
      <c r="M23" s="357">
        <v>9593705</v>
      </c>
      <c r="N23" s="358" t="s">
        <v>184</v>
      </c>
      <c r="O23" s="359">
        <v>97.5</v>
      </c>
      <c r="P23" s="307">
        <v>1</v>
      </c>
      <c r="Q23" s="307">
        <v>1</v>
      </c>
      <c r="R23" s="307">
        <v>1</v>
      </c>
      <c r="S23" s="307">
        <v>0.5</v>
      </c>
      <c r="T23" s="612">
        <v>1</v>
      </c>
      <c r="U23" s="612">
        <v>1</v>
      </c>
      <c r="V23" s="563">
        <v>1</v>
      </c>
      <c r="W23" s="563">
        <v>1</v>
      </c>
      <c r="X23" s="563">
        <v>1</v>
      </c>
      <c r="Y23" s="563">
        <v>1</v>
      </c>
      <c r="AA23" s="322">
        <f t="shared" si="1"/>
        <v>26.5</v>
      </c>
      <c r="AB23" s="323">
        <f>AA23/'mono az'!$U$2</f>
        <v>0.91379310344827591</v>
      </c>
      <c r="AC23" s="324">
        <f t="shared" si="2"/>
        <v>25</v>
      </c>
      <c r="AD23" s="325">
        <f>AC23/'mono az'!$W$2</f>
        <v>1</v>
      </c>
      <c r="AE23" s="326">
        <f t="shared" si="3"/>
        <v>46</v>
      </c>
      <c r="AF23" s="327">
        <f>AE23/'mono az'!$Y$2</f>
        <v>1</v>
      </c>
      <c r="AG23" s="328">
        <f t="shared" si="4"/>
        <v>97.5</v>
      </c>
    </row>
    <row r="24" spans="2:33" ht="15" customHeight="1" thickBot="1">
      <c r="B24" s="608" t="s">
        <v>41</v>
      </c>
      <c r="C24" s="482" t="s">
        <v>42</v>
      </c>
      <c r="D24" s="483" t="s">
        <v>44</v>
      </c>
      <c r="E24" s="484" t="s">
        <v>45</v>
      </c>
      <c r="F24" s="483" t="s">
        <v>46</v>
      </c>
      <c r="G24" s="483" t="s">
        <v>47</v>
      </c>
      <c r="H24" s="662"/>
      <c r="I24" s="354" t="s">
        <v>4</v>
      </c>
      <c r="J24" s="354" t="s">
        <v>185</v>
      </c>
      <c r="K24" s="355" t="s">
        <v>96</v>
      </c>
      <c r="L24" s="356">
        <v>43962</v>
      </c>
      <c r="M24" s="357">
        <v>9606582</v>
      </c>
      <c r="N24" s="358" t="s">
        <v>176</v>
      </c>
      <c r="O24" s="359">
        <v>82</v>
      </c>
      <c r="P24" s="307">
        <v>1</v>
      </c>
      <c r="Q24" s="307">
        <v>1</v>
      </c>
      <c r="R24" s="307">
        <v>0</v>
      </c>
      <c r="S24" s="307">
        <v>1</v>
      </c>
      <c r="T24" s="612">
        <v>1</v>
      </c>
      <c r="U24" s="612">
        <v>1</v>
      </c>
      <c r="V24" s="563">
        <v>0</v>
      </c>
      <c r="W24" s="563">
        <v>1</v>
      </c>
      <c r="X24" s="563">
        <v>1</v>
      </c>
      <c r="Y24" s="563">
        <v>1</v>
      </c>
      <c r="AA24" s="322">
        <f t="shared" si="1"/>
        <v>22</v>
      </c>
      <c r="AB24" s="323">
        <f>AA24/'mono az'!$U$2</f>
        <v>0.75862068965517238</v>
      </c>
      <c r="AC24" s="324">
        <f t="shared" si="2"/>
        <v>25</v>
      </c>
      <c r="AD24" s="325">
        <f>AC24/'mono az'!$W$2</f>
        <v>1</v>
      </c>
      <c r="AE24" s="326">
        <f t="shared" si="3"/>
        <v>35</v>
      </c>
      <c r="AF24" s="327">
        <f>AE24/'mono az'!$Y$2</f>
        <v>0.76086956521739135</v>
      </c>
      <c r="AG24" s="328">
        <f t="shared" si="4"/>
        <v>82</v>
      </c>
    </row>
    <row r="25" spans="2:33" ht="15" customHeight="1" thickBot="1">
      <c r="B25" s="599" t="s">
        <v>197</v>
      </c>
      <c r="C25" s="406" t="s">
        <v>75</v>
      </c>
      <c r="D25" s="298">
        <v>5</v>
      </c>
      <c r="E25" s="591">
        <f>SUM(P$63:P$112)</f>
        <v>46.5</v>
      </c>
      <c r="F25" s="298">
        <f>(E25*D25)/COUNTA(P63:P112)</f>
        <v>4.6500000000000004</v>
      </c>
      <c r="G25" s="300">
        <f t="shared" ref="G25:G28" si="6">F25/D25</f>
        <v>0.93</v>
      </c>
      <c r="H25" s="662"/>
      <c r="I25" s="354" t="s">
        <v>4</v>
      </c>
      <c r="J25" s="354" t="s">
        <v>185</v>
      </c>
      <c r="K25" s="360" t="s">
        <v>97</v>
      </c>
      <c r="L25" s="356">
        <v>43960</v>
      </c>
      <c r="M25" s="357">
        <v>9590994</v>
      </c>
      <c r="N25" s="358" t="s">
        <v>177</v>
      </c>
      <c r="O25" s="359">
        <v>79.5</v>
      </c>
      <c r="P25" s="307">
        <v>0.5</v>
      </c>
      <c r="Q25" s="307">
        <v>1</v>
      </c>
      <c r="R25" s="307">
        <v>0</v>
      </c>
      <c r="S25" s="307">
        <v>1</v>
      </c>
      <c r="T25" s="612">
        <v>1</v>
      </c>
      <c r="U25" s="612">
        <v>1</v>
      </c>
      <c r="V25" s="563">
        <v>0</v>
      </c>
      <c r="W25" s="563">
        <v>1</v>
      </c>
      <c r="X25" s="563">
        <v>1</v>
      </c>
      <c r="Y25" s="563">
        <v>1</v>
      </c>
      <c r="AA25" s="322">
        <f t="shared" si="1"/>
        <v>19.5</v>
      </c>
      <c r="AB25" s="323">
        <f>AA25/'mono az'!$U$2</f>
        <v>0.67241379310344829</v>
      </c>
      <c r="AC25" s="324">
        <f t="shared" si="2"/>
        <v>25</v>
      </c>
      <c r="AD25" s="325">
        <f>AC25/'mono az'!$W$2</f>
        <v>1</v>
      </c>
      <c r="AE25" s="326">
        <f t="shared" si="3"/>
        <v>35</v>
      </c>
      <c r="AF25" s="327">
        <f>AE25/'mono az'!$Y$2</f>
        <v>0.76086956521739135</v>
      </c>
      <c r="AG25" s="328">
        <f t="shared" si="4"/>
        <v>79.5</v>
      </c>
    </row>
    <row r="26" spans="2:33" ht="15" customHeight="1" thickBot="1">
      <c r="B26" s="602" t="s">
        <v>197</v>
      </c>
      <c r="C26" s="406" t="s">
        <v>66</v>
      </c>
      <c r="D26" s="298">
        <v>12</v>
      </c>
      <c r="E26" s="591">
        <f>SUM(Q$63:Q$112)</f>
        <v>43.5</v>
      </c>
      <c r="F26" s="298">
        <f>(E26*D26)/COUNTA(Q63:Q112)</f>
        <v>10.44</v>
      </c>
      <c r="G26" s="300">
        <f t="shared" si="6"/>
        <v>0.87</v>
      </c>
      <c r="H26" s="662"/>
      <c r="I26" s="354" t="s">
        <v>4</v>
      </c>
      <c r="J26" s="354" t="s">
        <v>186</v>
      </c>
      <c r="K26" s="355" t="s">
        <v>98</v>
      </c>
      <c r="L26" s="356">
        <v>43962</v>
      </c>
      <c r="M26" s="357">
        <v>9614011</v>
      </c>
      <c r="N26" s="358" t="s">
        <v>178</v>
      </c>
      <c r="O26" s="359">
        <v>96.5</v>
      </c>
      <c r="P26" s="307">
        <v>1</v>
      </c>
      <c r="Q26" s="307">
        <v>1</v>
      </c>
      <c r="R26" s="307">
        <v>0.5</v>
      </c>
      <c r="S26" s="307">
        <v>1</v>
      </c>
      <c r="T26" s="612">
        <v>1</v>
      </c>
      <c r="U26" s="612">
        <v>1</v>
      </c>
      <c r="V26" s="563">
        <v>1</v>
      </c>
      <c r="W26" s="563">
        <v>1</v>
      </c>
      <c r="X26" s="563">
        <v>1</v>
      </c>
      <c r="Y26" s="563">
        <v>1</v>
      </c>
      <c r="AA26" s="322">
        <f t="shared" si="1"/>
        <v>25.5</v>
      </c>
      <c r="AB26" s="323">
        <f>AA26/'mono az'!$U$2</f>
        <v>0.87931034482758619</v>
      </c>
      <c r="AC26" s="324">
        <f t="shared" si="2"/>
        <v>25</v>
      </c>
      <c r="AD26" s="325">
        <f>AC26/'mono az'!$W$2</f>
        <v>1</v>
      </c>
      <c r="AE26" s="326">
        <f t="shared" si="3"/>
        <v>46</v>
      </c>
      <c r="AF26" s="327">
        <f>AE26/'mono az'!$Y$2</f>
        <v>1</v>
      </c>
      <c r="AG26" s="328">
        <f t="shared" si="4"/>
        <v>96.5</v>
      </c>
    </row>
    <row r="27" spans="2:33" ht="15" customHeight="1" thickBot="1">
      <c r="B27" s="602" t="s">
        <v>197</v>
      </c>
      <c r="C27" s="406" t="s">
        <v>67</v>
      </c>
      <c r="D27" s="298">
        <v>7</v>
      </c>
      <c r="E27" s="591">
        <f>SUM(R$63:R$112)</f>
        <v>25</v>
      </c>
      <c r="F27" s="298">
        <f>(E27*D27)/COUNTA(R63:R112)</f>
        <v>3.5</v>
      </c>
      <c r="G27" s="300">
        <f t="shared" si="6"/>
        <v>0.5</v>
      </c>
      <c r="H27" s="662"/>
      <c r="I27" s="354" t="s">
        <v>4</v>
      </c>
      <c r="J27" s="354" t="s">
        <v>186</v>
      </c>
      <c r="K27" s="355" t="s">
        <v>99</v>
      </c>
      <c r="L27" s="356">
        <v>43958</v>
      </c>
      <c r="M27" s="357">
        <v>9565887</v>
      </c>
      <c r="N27" s="358" t="s">
        <v>179</v>
      </c>
      <c r="O27" s="359">
        <v>94</v>
      </c>
      <c r="P27" s="307">
        <v>1</v>
      </c>
      <c r="Q27" s="307">
        <v>1</v>
      </c>
      <c r="R27" s="307">
        <v>0.5</v>
      </c>
      <c r="S27" s="307">
        <v>0.5</v>
      </c>
      <c r="T27" s="612">
        <v>1</v>
      </c>
      <c r="U27" s="612">
        <v>1</v>
      </c>
      <c r="V27" s="563">
        <v>1</v>
      </c>
      <c r="W27" s="563">
        <v>1</v>
      </c>
      <c r="X27" s="563">
        <v>1</v>
      </c>
      <c r="Y27" s="563">
        <v>1</v>
      </c>
      <c r="AA27" s="322">
        <f t="shared" si="1"/>
        <v>23</v>
      </c>
      <c r="AB27" s="323">
        <f>AA27/'mono az'!$U$2</f>
        <v>0.7931034482758621</v>
      </c>
      <c r="AC27" s="324">
        <f t="shared" si="2"/>
        <v>25</v>
      </c>
      <c r="AD27" s="325">
        <f>AC27/'mono az'!$W$2</f>
        <v>1</v>
      </c>
      <c r="AE27" s="326">
        <f t="shared" si="3"/>
        <v>46</v>
      </c>
      <c r="AF27" s="327">
        <f>AE27/'mono az'!$Y$2</f>
        <v>1</v>
      </c>
      <c r="AG27" s="328">
        <f t="shared" si="4"/>
        <v>94</v>
      </c>
    </row>
    <row r="28" spans="2:33" ht="15" customHeight="1" thickBot="1">
      <c r="B28" s="602" t="s">
        <v>197</v>
      </c>
      <c r="C28" s="406" t="s">
        <v>68</v>
      </c>
      <c r="D28" s="298">
        <v>5</v>
      </c>
      <c r="E28" s="591">
        <f>SUM(S$63:S112)</f>
        <v>46</v>
      </c>
      <c r="F28" s="298">
        <f>(E28*D28)/COUNTA(S63:S112)</f>
        <v>4.5999999999999996</v>
      </c>
      <c r="G28" s="300">
        <f t="shared" si="6"/>
        <v>0.91999999999999993</v>
      </c>
      <c r="H28" s="662"/>
      <c r="I28" s="354" t="s">
        <v>4</v>
      </c>
      <c r="J28" s="354" t="s">
        <v>185</v>
      </c>
      <c r="K28" s="355" t="s">
        <v>100</v>
      </c>
      <c r="L28" s="356">
        <v>43958</v>
      </c>
      <c r="M28" s="357">
        <v>9565312</v>
      </c>
      <c r="N28" s="358" t="s">
        <v>180</v>
      </c>
      <c r="O28" s="359">
        <v>84</v>
      </c>
      <c r="P28" s="307">
        <v>1</v>
      </c>
      <c r="Q28" s="307">
        <v>1</v>
      </c>
      <c r="R28" s="307">
        <v>0.5</v>
      </c>
      <c r="S28" s="307">
        <v>1</v>
      </c>
      <c r="T28" s="612">
        <v>0.5</v>
      </c>
      <c r="U28" s="612">
        <v>0.5</v>
      </c>
      <c r="V28" s="563">
        <v>1</v>
      </c>
      <c r="W28" s="563">
        <v>1</v>
      </c>
      <c r="X28" s="563">
        <v>1</v>
      </c>
      <c r="Y28" s="563">
        <v>1</v>
      </c>
      <c r="AA28" s="322">
        <f t="shared" si="1"/>
        <v>25.5</v>
      </c>
      <c r="AB28" s="323">
        <f>AA28/'mono az'!$U$2</f>
        <v>0.87931034482758619</v>
      </c>
      <c r="AC28" s="324">
        <f t="shared" si="2"/>
        <v>12.5</v>
      </c>
      <c r="AD28" s="325">
        <f>AC28/'mono az'!$W$2</f>
        <v>0.5</v>
      </c>
      <c r="AE28" s="326">
        <f t="shared" si="3"/>
        <v>46</v>
      </c>
      <c r="AF28" s="327">
        <f>AE28/'mono az'!$Y$2</f>
        <v>1</v>
      </c>
      <c r="AG28" s="328">
        <f t="shared" si="4"/>
        <v>84</v>
      </c>
    </row>
    <row r="29" spans="2:33" ht="15" customHeight="1" thickBot="1">
      <c r="B29" s="603"/>
      <c r="C29" s="407" t="s">
        <v>49</v>
      </c>
      <c r="D29" s="410">
        <f>SUM(D25:D28)</f>
        <v>29</v>
      </c>
      <c r="E29" s="591">
        <f>SUM(P$63:S$112)</f>
        <v>161</v>
      </c>
      <c r="F29" s="411">
        <f>(E29*D29)/COUNTA(P63:S112)</f>
        <v>23.344999999999999</v>
      </c>
      <c r="G29" s="412">
        <f>F29/D29</f>
        <v>0.80499999999999994</v>
      </c>
      <c r="H29" s="662"/>
      <c r="I29" s="354" t="s">
        <v>4</v>
      </c>
      <c r="J29" s="354" t="s">
        <v>187</v>
      </c>
      <c r="K29" s="355" t="s">
        <v>101</v>
      </c>
      <c r="L29" s="356">
        <v>43963</v>
      </c>
      <c r="M29" s="357">
        <v>9643089</v>
      </c>
      <c r="N29" s="358" t="s">
        <v>176</v>
      </c>
      <c r="O29" s="359">
        <v>94</v>
      </c>
      <c r="P29" s="307">
        <v>1</v>
      </c>
      <c r="Q29" s="307">
        <v>1</v>
      </c>
      <c r="R29" s="307">
        <v>0.5</v>
      </c>
      <c r="S29" s="307">
        <v>0.5</v>
      </c>
      <c r="T29" s="612">
        <v>1</v>
      </c>
      <c r="U29" s="612">
        <v>1</v>
      </c>
      <c r="V29" s="563">
        <v>1</v>
      </c>
      <c r="W29" s="563">
        <v>1</v>
      </c>
      <c r="X29" s="563">
        <v>1</v>
      </c>
      <c r="Y29" s="563">
        <v>1</v>
      </c>
      <c r="AA29" s="322">
        <f t="shared" si="1"/>
        <v>23</v>
      </c>
      <c r="AB29" s="323">
        <f>AA29/'mono az'!$U$2</f>
        <v>0.7931034482758621</v>
      </c>
      <c r="AC29" s="324">
        <f t="shared" si="2"/>
        <v>25</v>
      </c>
      <c r="AD29" s="325">
        <f>AC29/'mono az'!$W$2</f>
        <v>1</v>
      </c>
      <c r="AE29" s="326">
        <f t="shared" si="3"/>
        <v>46</v>
      </c>
      <c r="AF29" s="327">
        <f>AE29/'mono az'!$Y$2</f>
        <v>1</v>
      </c>
      <c r="AG29" s="328">
        <f t="shared" si="4"/>
        <v>94</v>
      </c>
    </row>
    <row r="30" spans="2:33" ht="15" customHeight="1" thickBot="1">
      <c r="B30" s="604" t="s">
        <v>198</v>
      </c>
      <c r="C30" s="408" t="s">
        <v>200</v>
      </c>
      <c r="D30" s="329">
        <v>20</v>
      </c>
      <c r="E30" s="592">
        <f>SUM(T$63:T$112)</f>
        <v>43</v>
      </c>
      <c r="F30" s="329">
        <f>(E30*D30)/COUNTA(T63:T112)</f>
        <v>17.2</v>
      </c>
      <c r="G30" s="331">
        <f t="shared" ref="G30:G37" si="7">F30/D30</f>
        <v>0.86</v>
      </c>
      <c r="H30" s="662"/>
      <c r="I30" s="354" t="s">
        <v>4</v>
      </c>
      <c r="J30" s="354" t="s">
        <v>185</v>
      </c>
      <c r="K30" s="355" t="s">
        <v>102</v>
      </c>
      <c r="L30" s="356">
        <v>43962</v>
      </c>
      <c r="M30" s="357">
        <v>9605314</v>
      </c>
      <c r="N30" s="358" t="s">
        <v>181</v>
      </c>
      <c r="O30" s="359">
        <v>73.5</v>
      </c>
      <c r="P30" s="307">
        <v>1</v>
      </c>
      <c r="Q30" s="307">
        <v>1</v>
      </c>
      <c r="R30" s="307">
        <v>0.5</v>
      </c>
      <c r="S30" s="307">
        <v>1</v>
      </c>
      <c r="T30" s="612">
        <v>1</v>
      </c>
      <c r="U30" s="612">
        <v>1</v>
      </c>
      <c r="V30" s="563">
        <v>1</v>
      </c>
      <c r="W30" s="563">
        <v>0</v>
      </c>
      <c r="X30" s="563">
        <v>1</v>
      </c>
      <c r="Y30" s="563">
        <v>0</v>
      </c>
      <c r="AA30" s="322">
        <f t="shared" si="1"/>
        <v>25.5</v>
      </c>
      <c r="AB30" s="323">
        <f>AA30/'mono az'!$U$2</f>
        <v>0.87931034482758619</v>
      </c>
      <c r="AC30" s="324">
        <f t="shared" si="2"/>
        <v>25</v>
      </c>
      <c r="AD30" s="325">
        <f>AC30/'mono az'!$W$2</f>
        <v>1</v>
      </c>
      <c r="AE30" s="326">
        <f t="shared" si="3"/>
        <v>23</v>
      </c>
      <c r="AF30" s="327">
        <f>AE30/'mono az'!$Y$2</f>
        <v>0.5</v>
      </c>
      <c r="AG30" s="328">
        <f t="shared" si="4"/>
        <v>73.5</v>
      </c>
    </row>
    <row r="31" spans="2:33" ht="15" customHeight="1" thickBot="1">
      <c r="B31" s="605" t="s">
        <v>198</v>
      </c>
      <c r="C31" s="408" t="s">
        <v>201</v>
      </c>
      <c r="D31" s="329">
        <v>5</v>
      </c>
      <c r="E31" s="592">
        <f>SUM(U$63:U$112)</f>
        <v>35.5</v>
      </c>
      <c r="F31" s="329">
        <f>(E31*D31)/COUNTA(U63:U112)</f>
        <v>3.55</v>
      </c>
      <c r="G31" s="331">
        <f t="shared" si="7"/>
        <v>0.71</v>
      </c>
      <c r="H31" s="662"/>
      <c r="I31" s="354" t="s">
        <v>4</v>
      </c>
      <c r="J31" s="354" t="s">
        <v>186</v>
      </c>
      <c r="K31" s="355" t="s">
        <v>103</v>
      </c>
      <c r="L31" s="356">
        <v>43962</v>
      </c>
      <c r="M31" s="357">
        <v>9611780</v>
      </c>
      <c r="N31" s="358" t="s">
        <v>182</v>
      </c>
      <c r="O31" s="359">
        <v>96.5</v>
      </c>
      <c r="P31" s="307">
        <v>1</v>
      </c>
      <c r="Q31" s="307">
        <v>1</v>
      </c>
      <c r="R31" s="307">
        <v>0.5</v>
      </c>
      <c r="S31" s="307">
        <v>1</v>
      </c>
      <c r="T31" s="612">
        <v>1</v>
      </c>
      <c r="U31" s="612">
        <v>1</v>
      </c>
      <c r="V31" s="563">
        <v>1</v>
      </c>
      <c r="W31" s="563">
        <v>1</v>
      </c>
      <c r="X31" s="563">
        <v>1</v>
      </c>
      <c r="Y31" s="563">
        <v>1</v>
      </c>
      <c r="AA31" s="322">
        <f t="shared" si="1"/>
        <v>25.5</v>
      </c>
      <c r="AB31" s="323">
        <f>AA31/'mono az'!$U$2</f>
        <v>0.87931034482758619</v>
      </c>
      <c r="AC31" s="324">
        <f t="shared" si="2"/>
        <v>25</v>
      </c>
      <c r="AD31" s="325">
        <f>AC31/'mono az'!$W$2</f>
        <v>1</v>
      </c>
      <c r="AE31" s="326">
        <f t="shared" si="3"/>
        <v>46</v>
      </c>
      <c r="AF31" s="327">
        <f>AE31/'mono az'!$Y$2</f>
        <v>1</v>
      </c>
      <c r="AG31" s="328">
        <f t="shared" si="4"/>
        <v>96.5</v>
      </c>
    </row>
    <row r="32" spans="2:33" ht="15" customHeight="1" thickBot="1">
      <c r="B32" s="603"/>
      <c r="C32" s="407" t="s">
        <v>49</v>
      </c>
      <c r="D32" s="413">
        <f>SUM(D30:D31)</f>
        <v>25</v>
      </c>
      <c r="E32" s="597">
        <f>SUM(T$63:U$112)</f>
        <v>78.5</v>
      </c>
      <c r="F32" s="414">
        <f>(E32*D32)/COUNTA(T63:U112)</f>
        <v>19.625</v>
      </c>
      <c r="G32" s="415">
        <f t="shared" si="7"/>
        <v>0.78500000000000003</v>
      </c>
      <c r="H32" s="662"/>
      <c r="I32" s="354" t="s">
        <v>4</v>
      </c>
      <c r="J32" s="354" t="s">
        <v>187</v>
      </c>
      <c r="K32" s="355" t="s">
        <v>104</v>
      </c>
      <c r="L32" s="356">
        <v>43960</v>
      </c>
      <c r="M32" s="357">
        <v>9598539</v>
      </c>
      <c r="N32" s="358" t="s">
        <v>183</v>
      </c>
      <c r="O32" s="359">
        <v>82.5</v>
      </c>
      <c r="P32" s="307">
        <v>1</v>
      </c>
      <c r="Q32" s="307">
        <v>1</v>
      </c>
      <c r="R32" s="307">
        <v>1</v>
      </c>
      <c r="S32" s="307">
        <v>1</v>
      </c>
      <c r="T32" s="612">
        <v>1</v>
      </c>
      <c r="U32" s="612">
        <v>1</v>
      </c>
      <c r="V32" s="563">
        <v>0.5</v>
      </c>
      <c r="W32" s="563">
        <v>1</v>
      </c>
      <c r="X32" s="563">
        <v>0</v>
      </c>
      <c r="Y32" s="563">
        <v>1</v>
      </c>
      <c r="AA32" s="322">
        <f t="shared" si="1"/>
        <v>29</v>
      </c>
      <c r="AB32" s="323">
        <f>AA32/'mono az'!$U$2</f>
        <v>1</v>
      </c>
      <c r="AC32" s="324">
        <f t="shared" si="2"/>
        <v>25</v>
      </c>
      <c r="AD32" s="325">
        <f>AC32/'mono az'!$W$2</f>
        <v>1</v>
      </c>
      <c r="AE32" s="326">
        <f t="shared" si="3"/>
        <v>28.5</v>
      </c>
      <c r="AF32" s="327">
        <f>AE32/'mono az'!$Y$2</f>
        <v>0.61956521739130432</v>
      </c>
      <c r="AG32" s="328">
        <f t="shared" si="4"/>
        <v>82.5</v>
      </c>
    </row>
    <row r="33" spans="2:33" ht="15" customHeight="1" thickBot="1">
      <c r="B33" s="606" t="s">
        <v>199</v>
      </c>
      <c r="C33" s="409" t="s">
        <v>202</v>
      </c>
      <c r="D33" s="332">
        <v>11</v>
      </c>
      <c r="E33" s="595">
        <f>SUM(V$63:V$112)</f>
        <v>34.5</v>
      </c>
      <c r="F33" s="332">
        <f>(E33*D33)/COUNTA(V63:V112)</f>
        <v>7.59</v>
      </c>
      <c r="G33" s="334">
        <f t="shared" si="7"/>
        <v>0.69</v>
      </c>
      <c r="H33" s="662"/>
      <c r="I33" s="354" t="s">
        <v>4</v>
      </c>
      <c r="J33" s="354" t="s">
        <v>188</v>
      </c>
      <c r="K33" s="355" t="s">
        <v>105</v>
      </c>
      <c r="L33" s="356">
        <v>43960</v>
      </c>
      <c r="M33" s="357">
        <v>9599419</v>
      </c>
      <c r="N33" s="358" t="s">
        <v>184</v>
      </c>
      <c r="O33" s="359">
        <v>84</v>
      </c>
      <c r="P33" s="307">
        <v>1</v>
      </c>
      <c r="Q33" s="307">
        <v>1</v>
      </c>
      <c r="R33" s="307">
        <v>0.5</v>
      </c>
      <c r="S33" s="307">
        <v>0.5</v>
      </c>
      <c r="T33" s="612">
        <v>0.5</v>
      </c>
      <c r="U33" s="612">
        <v>1</v>
      </c>
      <c r="V33" s="563">
        <v>1</v>
      </c>
      <c r="W33" s="563">
        <v>1</v>
      </c>
      <c r="X33" s="563">
        <v>1</v>
      </c>
      <c r="Y33" s="563">
        <v>1</v>
      </c>
      <c r="AA33" s="322">
        <f t="shared" si="1"/>
        <v>23</v>
      </c>
      <c r="AB33" s="323">
        <f>AA33/'mono az'!$U$2</f>
        <v>0.7931034482758621</v>
      </c>
      <c r="AC33" s="324">
        <f t="shared" si="2"/>
        <v>15</v>
      </c>
      <c r="AD33" s="325">
        <f>AC33/'mono az'!$W$2</f>
        <v>0.6</v>
      </c>
      <c r="AE33" s="326">
        <f t="shared" si="3"/>
        <v>46</v>
      </c>
      <c r="AF33" s="327">
        <f>AE33/'mono az'!$Y$2</f>
        <v>1</v>
      </c>
      <c r="AG33" s="328">
        <f t="shared" si="4"/>
        <v>84</v>
      </c>
    </row>
    <row r="34" spans="2:33" ht="15" customHeight="1" thickBot="1">
      <c r="B34" s="607" t="s">
        <v>199</v>
      </c>
      <c r="C34" s="409" t="s">
        <v>203</v>
      </c>
      <c r="D34" s="332">
        <v>20</v>
      </c>
      <c r="E34" s="595">
        <f>SUM(W$63:W$112)</f>
        <v>46</v>
      </c>
      <c r="F34" s="332">
        <f>(E34*D34)/COUNTA(W63:W112)</f>
        <v>18.399999999999999</v>
      </c>
      <c r="G34" s="334">
        <f t="shared" si="7"/>
        <v>0.91999999999999993</v>
      </c>
      <c r="H34" s="662"/>
      <c r="I34" s="354" t="s">
        <v>4</v>
      </c>
      <c r="J34" s="354" t="s">
        <v>186</v>
      </c>
      <c r="K34" s="355" t="s">
        <v>106</v>
      </c>
      <c r="L34" s="356">
        <v>43963</v>
      </c>
      <c r="M34" s="357">
        <v>9624192</v>
      </c>
      <c r="N34" s="358" t="s">
        <v>176</v>
      </c>
      <c r="O34" s="359">
        <v>85</v>
      </c>
      <c r="P34" s="307">
        <v>0.5</v>
      </c>
      <c r="Q34" s="307">
        <v>1</v>
      </c>
      <c r="R34" s="307">
        <v>1</v>
      </c>
      <c r="S34" s="307">
        <v>1</v>
      </c>
      <c r="T34" s="612">
        <v>1</v>
      </c>
      <c r="U34" s="612">
        <v>0.5</v>
      </c>
      <c r="V34" s="563">
        <v>1</v>
      </c>
      <c r="W34" s="563">
        <v>0.5</v>
      </c>
      <c r="X34" s="563">
        <v>1</v>
      </c>
      <c r="Y34" s="563">
        <v>1</v>
      </c>
      <c r="AA34" s="322">
        <f t="shared" si="1"/>
        <v>26.5</v>
      </c>
      <c r="AB34" s="323">
        <f>AA34/'mono az'!$U$2</f>
        <v>0.91379310344827591</v>
      </c>
      <c r="AC34" s="324">
        <f t="shared" si="2"/>
        <v>22.5</v>
      </c>
      <c r="AD34" s="325">
        <f>AC34/'mono az'!$W$2</f>
        <v>0.9</v>
      </c>
      <c r="AE34" s="326">
        <f t="shared" si="3"/>
        <v>36</v>
      </c>
      <c r="AF34" s="327">
        <f>AE34/'mono az'!$Y$2</f>
        <v>0.78260869565217395</v>
      </c>
      <c r="AG34" s="328">
        <f t="shared" si="4"/>
        <v>85</v>
      </c>
    </row>
    <row r="35" spans="2:33" ht="15" customHeight="1" thickBot="1">
      <c r="B35" s="607" t="s">
        <v>199</v>
      </c>
      <c r="C35" s="409" t="s">
        <v>204</v>
      </c>
      <c r="D35" s="332">
        <v>12</v>
      </c>
      <c r="E35" s="595">
        <f>SUM(X$63:X$112)</f>
        <v>48</v>
      </c>
      <c r="F35" s="332">
        <f>(E35*D35)/COUNTA(X63:X112)</f>
        <v>11.52</v>
      </c>
      <c r="G35" s="334">
        <f t="shared" si="7"/>
        <v>0.96</v>
      </c>
      <c r="H35" s="662"/>
      <c r="I35" s="354" t="s">
        <v>4</v>
      </c>
      <c r="J35" s="354" t="s">
        <v>187</v>
      </c>
      <c r="K35" s="360" t="s">
        <v>107</v>
      </c>
      <c r="L35" s="356">
        <v>43962</v>
      </c>
      <c r="M35" s="357">
        <v>9604895</v>
      </c>
      <c r="N35" s="358" t="s">
        <v>177</v>
      </c>
      <c r="O35" s="359">
        <v>32</v>
      </c>
      <c r="P35" s="307">
        <v>1</v>
      </c>
      <c r="Q35" s="307">
        <v>0</v>
      </c>
      <c r="R35" s="307">
        <v>0.5</v>
      </c>
      <c r="S35" s="307">
        <v>1</v>
      </c>
      <c r="T35" s="612">
        <v>0</v>
      </c>
      <c r="U35" s="612">
        <v>0.5</v>
      </c>
      <c r="V35" s="563">
        <v>0</v>
      </c>
      <c r="W35" s="563">
        <v>0.5</v>
      </c>
      <c r="X35" s="563">
        <v>0.5</v>
      </c>
      <c r="Y35" s="563">
        <v>0</v>
      </c>
      <c r="AA35" s="322">
        <f t="shared" si="1"/>
        <v>13.5</v>
      </c>
      <c r="AB35" s="323">
        <f>AA35/'mono az'!$U$2</f>
        <v>0.46551724137931033</v>
      </c>
      <c r="AC35" s="324">
        <f t="shared" si="2"/>
        <v>2.5</v>
      </c>
      <c r="AD35" s="325">
        <f>AC35/'mono az'!$W$2</f>
        <v>0.1</v>
      </c>
      <c r="AE35" s="326">
        <f t="shared" si="3"/>
        <v>16</v>
      </c>
      <c r="AF35" s="327">
        <f>AE35/'mono az'!$Y$2</f>
        <v>0.34782608695652173</v>
      </c>
      <c r="AG35" s="328">
        <f t="shared" si="4"/>
        <v>32</v>
      </c>
    </row>
    <row r="36" spans="2:33" ht="15" customHeight="1" thickBot="1">
      <c r="B36" s="607" t="s">
        <v>199</v>
      </c>
      <c r="C36" s="409" t="s">
        <v>205</v>
      </c>
      <c r="D36" s="332">
        <v>3</v>
      </c>
      <c r="E36" s="595">
        <f>SUM(Y$63:Y$112)</f>
        <v>42</v>
      </c>
      <c r="F36" s="332">
        <f>(E36*D36)/COUNTA(Y63:Y112)</f>
        <v>2.52</v>
      </c>
      <c r="G36" s="334">
        <f t="shared" si="7"/>
        <v>0.84</v>
      </c>
      <c r="H36" s="662"/>
      <c r="I36" s="354" t="s">
        <v>4</v>
      </c>
      <c r="J36" s="354" t="s">
        <v>187</v>
      </c>
      <c r="K36" s="360" t="s">
        <v>108</v>
      </c>
      <c r="L36" s="356">
        <v>43960</v>
      </c>
      <c r="M36" s="357">
        <v>9600198</v>
      </c>
      <c r="N36" s="358" t="s">
        <v>178</v>
      </c>
      <c r="O36" s="359">
        <v>75.5</v>
      </c>
      <c r="P36" s="307">
        <v>1</v>
      </c>
      <c r="Q36" s="307">
        <v>1</v>
      </c>
      <c r="R36" s="307">
        <v>0.5</v>
      </c>
      <c r="S36" s="307">
        <v>1</v>
      </c>
      <c r="T36" s="612">
        <v>0.5</v>
      </c>
      <c r="U36" s="612">
        <v>1</v>
      </c>
      <c r="V36" s="563">
        <v>0</v>
      </c>
      <c r="W36" s="563">
        <v>1</v>
      </c>
      <c r="X36" s="563">
        <v>1</v>
      </c>
      <c r="Y36" s="563">
        <v>1</v>
      </c>
      <c r="AA36" s="322">
        <f t="shared" ref="AA36:AA53" si="8">(P36*$D$9)+(Q36*$D$10)+(R36*$D$11)+(S36*$D$12)</f>
        <v>25.5</v>
      </c>
      <c r="AB36" s="323">
        <f>AA36/'mono az'!$U$2</f>
        <v>0.87931034482758619</v>
      </c>
      <c r="AC36" s="324">
        <f t="shared" ref="AC36:AC53" si="9">(T36*$D$14)+(U36*$D$15)</f>
        <v>15</v>
      </c>
      <c r="AD36" s="325">
        <f>AC36/'mono az'!$W$2</f>
        <v>0.6</v>
      </c>
      <c r="AE36" s="326">
        <f t="shared" ref="AE36:AE53" si="10">(V36*$D$17)+(W36*$D$18)+(X36*$D$19)+(Y36*$D$20)</f>
        <v>35</v>
      </c>
      <c r="AF36" s="327">
        <f>AE36/'mono az'!$Y$2</f>
        <v>0.76086956521739135</v>
      </c>
      <c r="AG36" s="328">
        <f t="shared" si="4"/>
        <v>75.5</v>
      </c>
    </row>
    <row r="37" spans="2:33" ht="15" customHeight="1" thickBot="1">
      <c r="B37" s="603"/>
      <c r="C37" s="407" t="s">
        <v>49</v>
      </c>
      <c r="D37" s="416">
        <f>SUM(D33:D36)</f>
        <v>46</v>
      </c>
      <c r="E37" s="598">
        <f>SUM(V$63:Y$112)</f>
        <v>170.5</v>
      </c>
      <c r="F37" s="417">
        <f>(E37*D37)/COUNTA(V63:Y112)</f>
        <v>39.215000000000003</v>
      </c>
      <c r="G37" s="418">
        <f t="shared" si="7"/>
        <v>0.85250000000000004</v>
      </c>
      <c r="H37" s="662"/>
      <c r="I37" s="361" t="s">
        <v>4</v>
      </c>
      <c r="J37" s="361" t="s">
        <v>185</v>
      </c>
      <c r="K37" s="362" t="s">
        <v>109</v>
      </c>
      <c r="L37" s="363">
        <v>43962</v>
      </c>
      <c r="M37" s="364">
        <v>9604049</v>
      </c>
      <c r="N37" s="365" t="s">
        <v>179</v>
      </c>
      <c r="O37" s="366">
        <v>64.5</v>
      </c>
      <c r="P37" s="307">
        <v>1</v>
      </c>
      <c r="Q37" s="307">
        <v>0.5</v>
      </c>
      <c r="R37" s="307">
        <v>0.5</v>
      </c>
      <c r="S37" s="307">
        <v>1</v>
      </c>
      <c r="T37" s="612">
        <v>0.5</v>
      </c>
      <c r="U37" s="612">
        <v>1</v>
      </c>
      <c r="V37" s="563">
        <v>0</v>
      </c>
      <c r="W37" s="563">
        <v>1</v>
      </c>
      <c r="X37" s="563">
        <v>0.5</v>
      </c>
      <c r="Y37" s="563">
        <v>1</v>
      </c>
      <c r="AA37" s="367">
        <f t="shared" si="8"/>
        <v>19.5</v>
      </c>
      <c r="AB37" s="368">
        <f>AA37/'mono az'!$U$2</f>
        <v>0.67241379310344829</v>
      </c>
      <c r="AC37" s="369">
        <f t="shared" si="9"/>
        <v>15</v>
      </c>
      <c r="AD37" s="370">
        <f>AC37/'mono az'!$W$2</f>
        <v>0.6</v>
      </c>
      <c r="AE37" s="371">
        <f t="shared" si="10"/>
        <v>29</v>
      </c>
      <c r="AF37" s="372">
        <f>AE37/'mono az'!$Y$2</f>
        <v>0.63043478260869568</v>
      </c>
      <c r="AG37" s="373">
        <f t="shared" si="4"/>
        <v>63.5</v>
      </c>
    </row>
    <row r="38" spans="2:33" ht="15" customHeight="1" thickBot="1">
      <c r="B38" s="600"/>
      <c r="H38" s="662"/>
      <c r="I38" s="374" t="s">
        <v>5</v>
      </c>
      <c r="J38" s="374" t="s">
        <v>185</v>
      </c>
      <c r="K38" s="375" t="s">
        <v>110</v>
      </c>
      <c r="L38" s="376">
        <v>43970</v>
      </c>
      <c r="M38" s="377">
        <v>9749042</v>
      </c>
      <c r="N38" s="378" t="s">
        <v>180</v>
      </c>
      <c r="O38" s="379">
        <v>74.5</v>
      </c>
      <c r="P38" s="307">
        <v>1</v>
      </c>
      <c r="Q38" s="307">
        <v>0</v>
      </c>
      <c r="R38" s="307">
        <v>0.5</v>
      </c>
      <c r="S38" s="307">
        <v>1</v>
      </c>
      <c r="T38" s="612">
        <v>0.5</v>
      </c>
      <c r="U38" s="612">
        <v>1</v>
      </c>
      <c r="V38" s="563">
        <v>1</v>
      </c>
      <c r="W38" s="563">
        <v>1</v>
      </c>
      <c r="X38" s="563">
        <v>1</v>
      </c>
      <c r="Y38" s="563">
        <v>1</v>
      </c>
      <c r="AA38" s="380">
        <f t="shared" si="8"/>
        <v>13.5</v>
      </c>
      <c r="AB38" s="381">
        <f>AA38/'mono az'!$U$2</f>
        <v>0.46551724137931033</v>
      </c>
      <c r="AC38" s="382">
        <f t="shared" si="9"/>
        <v>15</v>
      </c>
      <c r="AD38" s="383">
        <f>AC38/'mono az'!$W$2</f>
        <v>0.6</v>
      </c>
      <c r="AE38" s="384">
        <f t="shared" si="10"/>
        <v>46</v>
      </c>
      <c r="AF38" s="385">
        <f>AE38/'mono az'!$Y$2</f>
        <v>1</v>
      </c>
      <c r="AG38" s="328">
        <f t="shared" si="4"/>
        <v>74.5</v>
      </c>
    </row>
    <row r="39" spans="2:33" ht="15" customHeight="1" thickBot="1">
      <c r="B39" s="600"/>
      <c r="D39" s="789" t="s">
        <v>209</v>
      </c>
      <c r="E39" s="789"/>
      <c r="F39" s="789"/>
      <c r="G39" s="789"/>
      <c r="H39" s="662"/>
      <c r="I39" s="386" t="s">
        <v>5</v>
      </c>
      <c r="J39" s="386" t="s">
        <v>186</v>
      </c>
      <c r="K39" s="387" t="s">
        <v>111</v>
      </c>
      <c r="L39" s="388">
        <v>43969</v>
      </c>
      <c r="M39" s="389">
        <v>9732251</v>
      </c>
      <c r="N39" s="390" t="s">
        <v>176</v>
      </c>
      <c r="O39" s="391">
        <v>68.5</v>
      </c>
      <c r="P39" s="307">
        <v>0.5</v>
      </c>
      <c r="Q39" s="307">
        <v>0.5</v>
      </c>
      <c r="R39" s="307">
        <v>0</v>
      </c>
      <c r="S39" s="307">
        <v>1</v>
      </c>
      <c r="T39" s="612">
        <v>1</v>
      </c>
      <c r="U39" s="612">
        <v>0</v>
      </c>
      <c r="V39" s="563">
        <v>0</v>
      </c>
      <c r="W39" s="563">
        <v>1</v>
      </c>
      <c r="X39" s="563">
        <v>1</v>
      </c>
      <c r="Y39" s="563">
        <v>1</v>
      </c>
      <c r="AA39" s="322">
        <f t="shared" si="8"/>
        <v>13.5</v>
      </c>
      <c r="AB39" s="323">
        <f>AA39/'mono az'!$U$2</f>
        <v>0.46551724137931033</v>
      </c>
      <c r="AC39" s="324">
        <f t="shared" si="9"/>
        <v>20</v>
      </c>
      <c r="AD39" s="325">
        <f>AC39/'mono az'!$W$2</f>
        <v>0.8</v>
      </c>
      <c r="AE39" s="326">
        <f t="shared" si="10"/>
        <v>35</v>
      </c>
      <c r="AF39" s="327">
        <f>AE39/'mono az'!$Y$2</f>
        <v>0.76086956521739135</v>
      </c>
      <c r="AG39" s="328">
        <f t="shared" si="4"/>
        <v>68.5</v>
      </c>
    </row>
    <row r="40" spans="2:33" ht="15" customHeight="1" thickBot="1">
      <c r="B40" s="609" t="s">
        <v>41</v>
      </c>
      <c r="C40" s="478" t="s">
        <v>42</v>
      </c>
      <c r="D40" s="479" t="s">
        <v>44</v>
      </c>
      <c r="E40" s="285" t="s">
        <v>45</v>
      </c>
      <c r="F40" s="479" t="s">
        <v>46</v>
      </c>
      <c r="G40" s="479" t="s">
        <v>47</v>
      </c>
      <c r="H40" s="662"/>
      <c r="I40" s="386" t="s">
        <v>5</v>
      </c>
      <c r="J40" s="386" t="s">
        <v>186</v>
      </c>
      <c r="K40" s="387" t="s">
        <v>112</v>
      </c>
      <c r="L40" s="388">
        <v>43969</v>
      </c>
      <c r="M40" s="389">
        <v>9728598</v>
      </c>
      <c r="N40" s="390" t="s">
        <v>181</v>
      </c>
      <c r="O40" s="391">
        <v>50</v>
      </c>
      <c r="P40" s="307">
        <v>1</v>
      </c>
      <c r="Q40" s="307">
        <v>1</v>
      </c>
      <c r="R40" s="307">
        <v>0.5</v>
      </c>
      <c r="S40" s="307">
        <v>0.5</v>
      </c>
      <c r="T40" s="612">
        <v>0.5</v>
      </c>
      <c r="U40" s="612">
        <v>1</v>
      </c>
      <c r="V40" s="563">
        <v>0</v>
      </c>
      <c r="W40" s="563">
        <v>0</v>
      </c>
      <c r="X40" s="563">
        <v>1</v>
      </c>
      <c r="Y40" s="563">
        <v>0</v>
      </c>
      <c r="AA40" s="322">
        <f t="shared" si="8"/>
        <v>23</v>
      </c>
      <c r="AB40" s="323">
        <f>AA40/'mono az'!$U$2</f>
        <v>0.7931034482758621</v>
      </c>
      <c r="AC40" s="324">
        <f t="shared" si="9"/>
        <v>15</v>
      </c>
      <c r="AD40" s="325">
        <f>AC40/'mono az'!$W$2</f>
        <v>0.6</v>
      </c>
      <c r="AE40" s="326">
        <f t="shared" si="10"/>
        <v>12</v>
      </c>
      <c r="AF40" s="327">
        <f>AE40/'mono az'!$Y$2</f>
        <v>0.2608695652173913</v>
      </c>
      <c r="AG40" s="328">
        <f t="shared" si="4"/>
        <v>50</v>
      </c>
    </row>
    <row r="41" spans="2:33" ht="15" customHeight="1" thickBot="1">
      <c r="B41" s="599" t="s">
        <v>197</v>
      </c>
      <c r="C41" s="406" t="s">
        <v>75</v>
      </c>
      <c r="D41" s="298">
        <v>5</v>
      </c>
      <c r="E41" s="591">
        <f>SUM(P$117:P$166)</f>
        <v>47.5</v>
      </c>
      <c r="F41" s="299">
        <f>(E41*D41)/COUNTA(P117:P166)</f>
        <v>4.75</v>
      </c>
      <c r="G41" s="300">
        <f t="shared" ref="G41:G44" si="11">F41/D41</f>
        <v>0.95</v>
      </c>
      <c r="H41" s="662"/>
      <c r="I41" s="386" t="s">
        <v>5</v>
      </c>
      <c r="J41" s="386" t="s">
        <v>185</v>
      </c>
      <c r="K41" s="387" t="s">
        <v>113</v>
      </c>
      <c r="L41" s="388">
        <v>43970</v>
      </c>
      <c r="M41" s="389">
        <v>9758483</v>
      </c>
      <c r="N41" s="390" t="s">
        <v>182</v>
      </c>
      <c r="O41" s="391">
        <v>97.5</v>
      </c>
      <c r="P41" s="307">
        <v>1</v>
      </c>
      <c r="Q41" s="307">
        <v>1</v>
      </c>
      <c r="R41" s="307">
        <v>1</v>
      </c>
      <c r="S41" s="307">
        <v>0.5</v>
      </c>
      <c r="T41" s="612">
        <v>1</v>
      </c>
      <c r="U41" s="612">
        <v>1</v>
      </c>
      <c r="V41" s="563">
        <v>1</v>
      </c>
      <c r="W41" s="563">
        <v>1</v>
      </c>
      <c r="X41" s="563">
        <v>1</v>
      </c>
      <c r="Y41" s="563">
        <v>1</v>
      </c>
      <c r="AA41" s="322">
        <f t="shared" si="8"/>
        <v>26.5</v>
      </c>
      <c r="AB41" s="323">
        <f>AA41/'mono az'!$U$2</f>
        <v>0.91379310344827591</v>
      </c>
      <c r="AC41" s="324">
        <f t="shared" si="9"/>
        <v>25</v>
      </c>
      <c r="AD41" s="325">
        <f>AC41/'mono az'!$W$2</f>
        <v>1</v>
      </c>
      <c r="AE41" s="326">
        <f t="shared" si="10"/>
        <v>46</v>
      </c>
      <c r="AF41" s="327">
        <f>AE41/'mono az'!$Y$2</f>
        <v>1</v>
      </c>
      <c r="AG41" s="328">
        <f t="shared" si="4"/>
        <v>97.5</v>
      </c>
    </row>
    <row r="42" spans="2:33" ht="15" customHeight="1" thickBot="1">
      <c r="B42" s="602" t="s">
        <v>197</v>
      </c>
      <c r="C42" s="406" t="s">
        <v>66</v>
      </c>
      <c r="D42" s="298">
        <v>12</v>
      </c>
      <c r="E42" s="591">
        <f>SUM(Q$117:Q$166)</f>
        <v>42.5</v>
      </c>
      <c r="F42" s="299">
        <f>(E42*D42)/COUNTA(Q117:Q166)</f>
        <v>10.199999999999999</v>
      </c>
      <c r="G42" s="300">
        <f t="shared" si="11"/>
        <v>0.85</v>
      </c>
      <c r="H42" s="662"/>
      <c r="I42" s="386" t="s">
        <v>5</v>
      </c>
      <c r="J42" s="386" t="s">
        <v>187</v>
      </c>
      <c r="K42" s="387" t="s">
        <v>114</v>
      </c>
      <c r="L42" s="388">
        <v>43969</v>
      </c>
      <c r="M42" s="389">
        <v>9744398</v>
      </c>
      <c r="N42" s="390" t="s">
        <v>183</v>
      </c>
      <c r="O42" s="391">
        <v>97.5</v>
      </c>
      <c r="P42" s="307">
        <v>1</v>
      </c>
      <c r="Q42" s="307">
        <v>1</v>
      </c>
      <c r="R42" s="307">
        <v>1</v>
      </c>
      <c r="S42" s="307">
        <v>1</v>
      </c>
      <c r="T42" s="612">
        <v>1</v>
      </c>
      <c r="U42" s="612">
        <v>0.5</v>
      </c>
      <c r="V42" s="563">
        <v>1</v>
      </c>
      <c r="W42" s="563">
        <v>1</v>
      </c>
      <c r="X42" s="563">
        <v>1</v>
      </c>
      <c r="Y42" s="563">
        <v>1</v>
      </c>
      <c r="AA42" s="322">
        <f t="shared" si="8"/>
        <v>29</v>
      </c>
      <c r="AB42" s="323">
        <f>AA42/'mono az'!$U$2</f>
        <v>1</v>
      </c>
      <c r="AC42" s="324">
        <f t="shared" si="9"/>
        <v>22.5</v>
      </c>
      <c r="AD42" s="325">
        <f>AC42/'mono az'!$W$2</f>
        <v>0.9</v>
      </c>
      <c r="AE42" s="326">
        <f t="shared" si="10"/>
        <v>46</v>
      </c>
      <c r="AF42" s="327">
        <f>AE42/'mono az'!$Y$2</f>
        <v>1</v>
      </c>
      <c r="AG42" s="328">
        <f t="shared" si="4"/>
        <v>97.5</v>
      </c>
    </row>
    <row r="43" spans="2:33" ht="15" customHeight="1" thickBot="1">
      <c r="B43" s="602" t="s">
        <v>197</v>
      </c>
      <c r="C43" s="406" t="s">
        <v>67</v>
      </c>
      <c r="D43" s="298">
        <v>7</v>
      </c>
      <c r="E43" s="591">
        <f>SUM(R$63:R$112)</f>
        <v>25</v>
      </c>
      <c r="F43" s="299">
        <f>(E43*D43)/COUNTA(R117:R166)</f>
        <v>3.5</v>
      </c>
      <c r="G43" s="300">
        <f t="shared" si="11"/>
        <v>0.5</v>
      </c>
      <c r="H43" s="662"/>
      <c r="I43" s="386" t="s">
        <v>5</v>
      </c>
      <c r="J43" s="386" t="s">
        <v>185</v>
      </c>
      <c r="K43" s="392" t="s">
        <v>115</v>
      </c>
      <c r="L43" s="388">
        <v>43970</v>
      </c>
      <c r="M43" s="389">
        <v>9760330</v>
      </c>
      <c r="N43" s="390" t="s">
        <v>184</v>
      </c>
      <c r="O43" s="391">
        <v>69.5</v>
      </c>
      <c r="P43" s="307">
        <v>1</v>
      </c>
      <c r="Q43" s="307">
        <v>1</v>
      </c>
      <c r="R43" s="307">
        <v>0.5</v>
      </c>
      <c r="S43" s="307">
        <v>1</v>
      </c>
      <c r="T43" s="612">
        <v>0.5</v>
      </c>
      <c r="U43" s="612">
        <v>1</v>
      </c>
      <c r="V43" s="563">
        <v>0</v>
      </c>
      <c r="W43" s="563">
        <v>1</v>
      </c>
      <c r="X43" s="563">
        <v>0.5</v>
      </c>
      <c r="Y43" s="563">
        <v>1</v>
      </c>
      <c r="AA43" s="322">
        <f t="shared" si="8"/>
        <v>25.5</v>
      </c>
      <c r="AB43" s="323">
        <f>AA43/'mono az'!$U$2</f>
        <v>0.87931034482758619</v>
      </c>
      <c r="AC43" s="324">
        <f t="shared" si="9"/>
        <v>15</v>
      </c>
      <c r="AD43" s="325">
        <f>AC43/'mono az'!$W$2</f>
        <v>0.6</v>
      </c>
      <c r="AE43" s="326">
        <f t="shared" si="10"/>
        <v>29</v>
      </c>
      <c r="AF43" s="327">
        <f>AE43/'mono az'!$Y$2</f>
        <v>0.63043478260869568</v>
      </c>
      <c r="AG43" s="328">
        <f t="shared" si="4"/>
        <v>69.5</v>
      </c>
    </row>
    <row r="44" spans="2:33" ht="15" customHeight="1" thickBot="1">
      <c r="B44" s="602" t="s">
        <v>197</v>
      </c>
      <c r="C44" s="406" t="s">
        <v>68</v>
      </c>
      <c r="D44" s="298">
        <v>5</v>
      </c>
      <c r="E44" s="591">
        <f>SUM(S$117:S$166)</f>
        <v>44</v>
      </c>
      <c r="F44" s="299">
        <f>(E44*D44)/COUNTA(S117:S166)</f>
        <v>4.4000000000000004</v>
      </c>
      <c r="G44" s="300">
        <f t="shared" si="11"/>
        <v>0.88000000000000012</v>
      </c>
      <c r="H44" s="662"/>
      <c r="I44" s="386" t="s">
        <v>5</v>
      </c>
      <c r="J44" s="386" t="s">
        <v>186</v>
      </c>
      <c r="K44" s="387" t="s">
        <v>116</v>
      </c>
      <c r="L44" s="388">
        <v>43970</v>
      </c>
      <c r="M44" s="389">
        <v>9758010</v>
      </c>
      <c r="N44" s="390" t="s">
        <v>176</v>
      </c>
      <c r="O44" s="391">
        <v>97.5</v>
      </c>
      <c r="P44" s="307">
        <v>1</v>
      </c>
      <c r="Q44" s="307">
        <v>1</v>
      </c>
      <c r="R44" s="307">
        <v>1</v>
      </c>
      <c r="S44" s="307">
        <v>1</v>
      </c>
      <c r="T44" s="612">
        <v>1</v>
      </c>
      <c r="U44" s="612">
        <v>0.5</v>
      </c>
      <c r="V44" s="563">
        <v>1</v>
      </c>
      <c r="W44" s="563">
        <v>1</v>
      </c>
      <c r="X44" s="563">
        <v>1</v>
      </c>
      <c r="Y44" s="563">
        <v>1</v>
      </c>
      <c r="AA44" s="322">
        <f t="shared" si="8"/>
        <v>29</v>
      </c>
      <c r="AB44" s="323">
        <f>AA44/'mono az'!$U$2</f>
        <v>1</v>
      </c>
      <c r="AC44" s="324">
        <f t="shared" si="9"/>
        <v>22.5</v>
      </c>
      <c r="AD44" s="325">
        <f>AC44/'mono az'!$W$2</f>
        <v>0.9</v>
      </c>
      <c r="AE44" s="326">
        <f t="shared" si="10"/>
        <v>46</v>
      </c>
      <c r="AF44" s="327">
        <f>AE44/'mono az'!$Y$2</f>
        <v>1</v>
      </c>
      <c r="AG44" s="328">
        <f t="shared" si="4"/>
        <v>97.5</v>
      </c>
    </row>
    <row r="45" spans="2:33" ht="15" customHeight="1" thickBot="1">
      <c r="B45" s="603"/>
      <c r="C45" s="407" t="s">
        <v>49</v>
      </c>
      <c r="D45" s="410">
        <f>SUM(D41:D44)</f>
        <v>29</v>
      </c>
      <c r="E45" s="591">
        <f>SUM(P$117:S$166)</f>
        <v>166</v>
      </c>
      <c r="F45" s="411">
        <f>(E45*D45)/COUNTA(P117:S166)</f>
        <v>24.07</v>
      </c>
      <c r="G45" s="412">
        <f>F45/D45</f>
        <v>0.83</v>
      </c>
      <c r="H45" s="662"/>
      <c r="I45" s="386" t="s">
        <v>5</v>
      </c>
      <c r="J45" s="386" t="s">
        <v>187</v>
      </c>
      <c r="K45" s="387" t="s">
        <v>117</v>
      </c>
      <c r="L45" s="388">
        <v>43970</v>
      </c>
      <c r="M45" s="389">
        <v>9760577</v>
      </c>
      <c r="N45" s="390" t="s">
        <v>177</v>
      </c>
      <c r="O45" s="391">
        <v>93</v>
      </c>
      <c r="P45" s="307">
        <v>1</v>
      </c>
      <c r="Q45" s="307">
        <v>1</v>
      </c>
      <c r="R45" s="307">
        <v>0</v>
      </c>
      <c r="S45" s="307">
        <v>1</v>
      </c>
      <c r="T45" s="612">
        <v>1</v>
      </c>
      <c r="U45" s="612">
        <v>1</v>
      </c>
      <c r="V45" s="563">
        <v>1</v>
      </c>
      <c r="W45" s="563">
        <v>1</v>
      </c>
      <c r="X45" s="563">
        <v>1</v>
      </c>
      <c r="Y45" s="563">
        <v>1</v>
      </c>
      <c r="AA45" s="322">
        <f t="shared" si="8"/>
        <v>22</v>
      </c>
      <c r="AB45" s="323">
        <f>AA45/'mono az'!$U$2</f>
        <v>0.75862068965517238</v>
      </c>
      <c r="AC45" s="324">
        <f t="shared" si="9"/>
        <v>25</v>
      </c>
      <c r="AD45" s="325">
        <f>AC45/'mono az'!$W$2</f>
        <v>1</v>
      </c>
      <c r="AE45" s="326">
        <f t="shared" si="10"/>
        <v>46</v>
      </c>
      <c r="AF45" s="327">
        <f>AE45/'mono az'!$Y$2</f>
        <v>1</v>
      </c>
      <c r="AG45" s="328">
        <f t="shared" si="4"/>
        <v>93</v>
      </c>
    </row>
    <row r="46" spans="2:33" ht="15" customHeight="1" thickBot="1">
      <c r="B46" s="604" t="s">
        <v>198</v>
      </c>
      <c r="C46" s="408" t="s">
        <v>200</v>
      </c>
      <c r="D46" s="329">
        <v>20</v>
      </c>
      <c r="E46" s="592">
        <f>SUM(T$117:T$166)</f>
        <v>45.5</v>
      </c>
      <c r="F46" s="330">
        <f>(E46*D46)/COUNTA(T117:T166)</f>
        <v>18.2</v>
      </c>
      <c r="G46" s="331">
        <f t="shared" ref="G46:G53" si="12">F46/D46</f>
        <v>0.90999999999999992</v>
      </c>
      <c r="H46" s="662"/>
      <c r="I46" s="386" t="s">
        <v>5</v>
      </c>
      <c r="J46" s="386" t="s">
        <v>188</v>
      </c>
      <c r="K46" s="387" t="s">
        <v>118</v>
      </c>
      <c r="L46" s="388">
        <v>43970</v>
      </c>
      <c r="M46" s="389">
        <v>9759233</v>
      </c>
      <c r="N46" s="390" t="s">
        <v>178</v>
      </c>
      <c r="O46" s="391">
        <v>90.5</v>
      </c>
      <c r="P46" s="307">
        <v>1</v>
      </c>
      <c r="Q46" s="307">
        <v>0.5</v>
      </c>
      <c r="R46" s="307">
        <v>0.5</v>
      </c>
      <c r="S46" s="307">
        <v>1</v>
      </c>
      <c r="T46" s="612">
        <v>1</v>
      </c>
      <c r="U46" s="612">
        <v>1</v>
      </c>
      <c r="V46" s="563">
        <v>1</v>
      </c>
      <c r="W46" s="563">
        <v>1</v>
      </c>
      <c r="X46" s="563">
        <v>1</v>
      </c>
      <c r="Y46" s="563">
        <v>1</v>
      </c>
      <c r="AA46" s="322">
        <f t="shared" si="8"/>
        <v>19.5</v>
      </c>
      <c r="AB46" s="323">
        <f>AA46/'mono az'!$U$2</f>
        <v>0.67241379310344829</v>
      </c>
      <c r="AC46" s="324">
        <f t="shared" si="9"/>
        <v>25</v>
      </c>
      <c r="AD46" s="325">
        <f>AC46/'mono az'!$W$2</f>
        <v>1</v>
      </c>
      <c r="AE46" s="326">
        <f t="shared" si="10"/>
        <v>46</v>
      </c>
      <c r="AF46" s="327">
        <f>AE46/'mono az'!$Y$2</f>
        <v>1</v>
      </c>
      <c r="AG46" s="328">
        <f t="shared" si="4"/>
        <v>90.5</v>
      </c>
    </row>
    <row r="47" spans="2:33" ht="15" customHeight="1" thickBot="1">
      <c r="B47" s="605" t="s">
        <v>198</v>
      </c>
      <c r="C47" s="408" t="s">
        <v>201</v>
      </c>
      <c r="D47" s="329">
        <v>5</v>
      </c>
      <c r="E47" s="592">
        <f>SUM(U$117:U$166)</f>
        <v>39</v>
      </c>
      <c r="F47" s="330">
        <f>(E47*D47)/COUNTA(U117:U166)</f>
        <v>3.9</v>
      </c>
      <c r="G47" s="331">
        <f t="shared" si="12"/>
        <v>0.78</v>
      </c>
      <c r="H47" s="662"/>
      <c r="I47" s="386" t="s">
        <v>5</v>
      </c>
      <c r="J47" s="386" t="s">
        <v>186</v>
      </c>
      <c r="K47" s="387" t="s">
        <v>119</v>
      </c>
      <c r="L47" s="388">
        <v>43969</v>
      </c>
      <c r="M47" s="389">
        <v>9732093</v>
      </c>
      <c r="N47" s="390" t="s">
        <v>179</v>
      </c>
      <c r="O47" s="391">
        <v>96.5</v>
      </c>
      <c r="P47" s="307">
        <v>1</v>
      </c>
      <c r="Q47" s="307">
        <v>1</v>
      </c>
      <c r="R47" s="307">
        <v>0.5</v>
      </c>
      <c r="S47" s="307">
        <v>1</v>
      </c>
      <c r="T47" s="612">
        <v>1</v>
      </c>
      <c r="U47" s="612">
        <v>1</v>
      </c>
      <c r="V47" s="563">
        <v>1</v>
      </c>
      <c r="W47" s="563">
        <v>1</v>
      </c>
      <c r="X47" s="563">
        <v>1</v>
      </c>
      <c r="Y47" s="563">
        <v>1</v>
      </c>
      <c r="AA47" s="322">
        <f t="shared" si="8"/>
        <v>25.5</v>
      </c>
      <c r="AB47" s="323">
        <f>AA47/'mono az'!$U$2</f>
        <v>0.87931034482758619</v>
      </c>
      <c r="AC47" s="324">
        <f t="shared" si="9"/>
        <v>25</v>
      </c>
      <c r="AD47" s="325">
        <f>AC47/'mono az'!$W$2</f>
        <v>1</v>
      </c>
      <c r="AE47" s="326">
        <f t="shared" si="10"/>
        <v>46</v>
      </c>
      <c r="AF47" s="327">
        <f>AE47/'mono az'!$Y$2</f>
        <v>1</v>
      </c>
      <c r="AG47" s="328">
        <f t="shared" si="4"/>
        <v>96.5</v>
      </c>
    </row>
    <row r="48" spans="2:33" ht="15" customHeight="1" thickBot="1">
      <c r="B48" s="603"/>
      <c r="C48" s="407" t="s">
        <v>49</v>
      </c>
      <c r="D48" s="413">
        <f>SUM(D46:D47)</f>
        <v>25</v>
      </c>
      <c r="E48" s="597">
        <f>SUM(T$117:U$166)</f>
        <v>84.5</v>
      </c>
      <c r="F48" s="414">
        <f>(E48*D48)/COUNTA(T117:U166)</f>
        <v>21.125</v>
      </c>
      <c r="G48" s="415">
        <f t="shared" si="12"/>
        <v>0.84499999999999997</v>
      </c>
      <c r="H48" s="662"/>
      <c r="I48" s="386" t="s">
        <v>5</v>
      </c>
      <c r="J48" s="386" t="s">
        <v>187</v>
      </c>
      <c r="K48" s="387" t="s">
        <v>120</v>
      </c>
      <c r="L48" s="388">
        <v>43969</v>
      </c>
      <c r="M48" s="389">
        <v>9727830</v>
      </c>
      <c r="N48" s="390" t="s">
        <v>180</v>
      </c>
      <c r="O48" s="391">
        <v>85.5</v>
      </c>
      <c r="P48" s="307">
        <v>1</v>
      </c>
      <c r="Q48" s="307">
        <v>1</v>
      </c>
      <c r="R48" s="307">
        <v>0.5</v>
      </c>
      <c r="S48" s="307">
        <v>1</v>
      </c>
      <c r="T48" s="612">
        <v>1</v>
      </c>
      <c r="U48" s="612">
        <v>1</v>
      </c>
      <c r="V48" s="563">
        <v>0</v>
      </c>
      <c r="W48" s="563">
        <v>1</v>
      </c>
      <c r="X48" s="563">
        <v>1</v>
      </c>
      <c r="Y48" s="563">
        <v>1</v>
      </c>
      <c r="AA48" s="322">
        <f t="shared" si="8"/>
        <v>25.5</v>
      </c>
      <c r="AB48" s="323">
        <f>AA48/'mono az'!$U$2</f>
        <v>0.87931034482758619</v>
      </c>
      <c r="AC48" s="324">
        <f t="shared" si="9"/>
        <v>25</v>
      </c>
      <c r="AD48" s="325">
        <f>AC48/'mono az'!$W$2</f>
        <v>1</v>
      </c>
      <c r="AE48" s="326">
        <f t="shared" si="10"/>
        <v>35</v>
      </c>
      <c r="AF48" s="327">
        <f>AE48/'mono az'!$Y$2</f>
        <v>0.76086956521739135</v>
      </c>
      <c r="AG48" s="328">
        <f t="shared" si="4"/>
        <v>85.5</v>
      </c>
    </row>
    <row r="49" spans="2:33" ht="15" customHeight="1" thickBot="1">
      <c r="B49" s="606" t="s">
        <v>199</v>
      </c>
      <c r="C49" s="409" t="s">
        <v>202</v>
      </c>
      <c r="D49" s="332">
        <v>11</v>
      </c>
      <c r="E49" s="595">
        <f>SUM(V$117:V$166)</f>
        <v>29.5</v>
      </c>
      <c r="F49" s="333">
        <f>(E49*D49)/COUNTA(V117:V166)</f>
        <v>6.49</v>
      </c>
      <c r="G49" s="334">
        <f t="shared" si="12"/>
        <v>0.59</v>
      </c>
      <c r="H49" s="662"/>
      <c r="I49" s="386" t="s">
        <v>5</v>
      </c>
      <c r="J49" s="386" t="s">
        <v>187</v>
      </c>
      <c r="K49" s="392" t="s">
        <v>121</v>
      </c>
      <c r="L49" s="388">
        <v>43969</v>
      </c>
      <c r="M49" s="389">
        <v>9736953</v>
      </c>
      <c r="N49" s="390" t="s">
        <v>176</v>
      </c>
      <c r="O49" s="391">
        <v>83</v>
      </c>
      <c r="P49" s="307">
        <v>1</v>
      </c>
      <c r="Q49" s="307">
        <v>1</v>
      </c>
      <c r="R49" s="307">
        <v>0.5</v>
      </c>
      <c r="S49" s="307">
        <v>1</v>
      </c>
      <c r="T49" s="612">
        <v>1</v>
      </c>
      <c r="U49" s="612">
        <v>0.5</v>
      </c>
      <c r="V49" s="563">
        <v>0</v>
      </c>
      <c r="W49" s="563">
        <v>1</v>
      </c>
      <c r="X49" s="563">
        <v>1</v>
      </c>
      <c r="Y49" s="563">
        <v>1</v>
      </c>
      <c r="AA49" s="322">
        <f t="shared" si="8"/>
        <v>25.5</v>
      </c>
      <c r="AB49" s="323">
        <f>AA49/'mono az'!$U$2</f>
        <v>0.87931034482758619</v>
      </c>
      <c r="AC49" s="324">
        <f t="shared" si="9"/>
        <v>22.5</v>
      </c>
      <c r="AD49" s="325">
        <f>AC49/'mono az'!$W$2</f>
        <v>0.9</v>
      </c>
      <c r="AE49" s="326">
        <f t="shared" si="10"/>
        <v>35</v>
      </c>
      <c r="AF49" s="327">
        <f>AE49/'mono az'!$Y$2</f>
        <v>0.76086956521739135</v>
      </c>
      <c r="AG49" s="328">
        <f t="shared" si="4"/>
        <v>83</v>
      </c>
    </row>
    <row r="50" spans="2:33" ht="15" customHeight="1" thickBot="1">
      <c r="B50" s="607" t="s">
        <v>199</v>
      </c>
      <c r="C50" s="409" t="s">
        <v>203</v>
      </c>
      <c r="D50" s="332">
        <v>20</v>
      </c>
      <c r="E50" s="595">
        <f>SUM(W$117:W$166)</f>
        <v>47.5</v>
      </c>
      <c r="F50" s="333">
        <f>(E50*D50)/COUNTA(W117:W166)</f>
        <v>19</v>
      </c>
      <c r="G50" s="334">
        <f t="shared" si="12"/>
        <v>0.95</v>
      </c>
      <c r="H50" s="662"/>
      <c r="I50" s="386" t="s">
        <v>5</v>
      </c>
      <c r="J50" s="386" t="s">
        <v>185</v>
      </c>
      <c r="K50" s="392" t="s">
        <v>122</v>
      </c>
      <c r="L50" s="388">
        <v>43969</v>
      </c>
      <c r="M50" s="389">
        <v>9742068</v>
      </c>
      <c r="N50" s="390" t="s">
        <v>181</v>
      </c>
      <c r="O50" s="391">
        <v>88</v>
      </c>
      <c r="P50" s="307">
        <v>1</v>
      </c>
      <c r="Q50" s="307">
        <v>1</v>
      </c>
      <c r="R50" s="307">
        <v>0.5</v>
      </c>
      <c r="S50" s="307">
        <v>1</v>
      </c>
      <c r="T50" s="612">
        <v>1</v>
      </c>
      <c r="U50" s="612">
        <v>0.5</v>
      </c>
      <c r="V50" s="563">
        <v>1</v>
      </c>
      <c r="W50" s="563">
        <v>1</v>
      </c>
      <c r="X50" s="563">
        <v>0.5</v>
      </c>
      <c r="Y50" s="563">
        <v>1</v>
      </c>
      <c r="AA50" s="322">
        <f t="shared" si="8"/>
        <v>25.5</v>
      </c>
      <c r="AB50" s="323">
        <f>AA50/'mono az'!$U$2</f>
        <v>0.87931034482758619</v>
      </c>
      <c r="AC50" s="324">
        <f t="shared" si="9"/>
        <v>22.5</v>
      </c>
      <c r="AD50" s="325">
        <f>AC50/'mono az'!$W$2</f>
        <v>0.9</v>
      </c>
      <c r="AE50" s="326">
        <f t="shared" si="10"/>
        <v>40</v>
      </c>
      <c r="AF50" s="327">
        <f>AE50/'mono az'!$Y$2</f>
        <v>0.86956521739130432</v>
      </c>
      <c r="AG50" s="328">
        <f t="shared" si="4"/>
        <v>88</v>
      </c>
    </row>
    <row r="51" spans="2:33" ht="15" customHeight="1" thickBot="1">
      <c r="B51" s="607" t="s">
        <v>199</v>
      </c>
      <c r="C51" s="409" t="s">
        <v>204</v>
      </c>
      <c r="D51" s="332">
        <v>12</v>
      </c>
      <c r="E51" s="595">
        <f>SUM(X$117:X$166)</f>
        <v>49</v>
      </c>
      <c r="F51" s="333">
        <f>(E51*D51)/COUNTA(X117:X166)</f>
        <v>11.76</v>
      </c>
      <c r="G51" s="334">
        <f t="shared" si="12"/>
        <v>0.98</v>
      </c>
      <c r="H51" s="662"/>
      <c r="I51" s="386" t="s">
        <v>5</v>
      </c>
      <c r="J51" s="386" t="s">
        <v>185</v>
      </c>
      <c r="K51" s="392" t="s">
        <v>123</v>
      </c>
      <c r="L51" s="388">
        <v>43970</v>
      </c>
      <c r="M51" s="389">
        <v>9760207</v>
      </c>
      <c r="N51" s="390" t="s">
        <v>182</v>
      </c>
      <c r="O51" s="391">
        <v>96.5</v>
      </c>
      <c r="P51" s="307">
        <v>1</v>
      </c>
      <c r="Q51" s="307">
        <v>1</v>
      </c>
      <c r="R51" s="307">
        <v>0.5</v>
      </c>
      <c r="S51" s="307">
        <v>1</v>
      </c>
      <c r="T51" s="612">
        <v>1</v>
      </c>
      <c r="U51" s="612">
        <v>1</v>
      </c>
      <c r="V51" s="563">
        <v>1</v>
      </c>
      <c r="W51" s="563">
        <v>1</v>
      </c>
      <c r="X51" s="563">
        <v>1</v>
      </c>
      <c r="Y51" s="563">
        <v>1</v>
      </c>
      <c r="AA51" s="322">
        <f t="shared" si="8"/>
        <v>25.5</v>
      </c>
      <c r="AB51" s="323">
        <f>AA51/'mono az'!$U$2</f>
        <v>0.87931034482758619</v>
      </c>
      <c r="AC51" s="324">
        <f t="shared" si="9"/>
        <v>25</v>
      </c>
      <c r="AD51" s="325">
        <f>AC51/'mono az'!$W$2</f>
        <v>1</v>
      </c>
      <c r="AE51" s="326">
        <f t="shared" si="10"/>
        <v>46</v>
      </c>
      <c r="AF51" s="327">
        <f>AE51/'mono az'!$Y$2</f>
        <v>1</v>
      </c>
      <c r="AG51" s="328">
        <f t="shared" si="4"/>
        <v>96.5</v>
      </c>
    </row>
    <row r="52" spans="2:33" ht="15" customHeight="1" thickBot="1">
      <c r="B52" s="607" t="s">
        <v>199</v>
      </c>
      <c r="C52" s="409" t="s">
        <v>205</v>
      </c>
      <c r="D52" s="332">
        <v>3</v>
      </c>
      <c r="E52" s="595">
        <f>SUM(Y$117:Y$166)</f>
        <v>47</v>
      </c>
      <c r="F52" s="333">
        <f>(E52*D52)/COUNTA(Y117:Y166)</f>
        <v>2.82</v>
      </c>
      <c r="G52" s="334">
        <f t="shared" si="12"/>
        <v>0.94</v>
      </c>
      <c r="H52" s="662"/>
      <c r="I52" s="386" t="s">
        <v>5</v>
      </c>
      <c r="J52" s="386" t="s">
        <v>186</v>
      </c>
      <c r="K52" s="392" t="s">
        <v>124</v>
      </c>
      <c r="L52" s="388">
        <v>43970</v>
      </c>
      <c r="M52" s="389">
        <v>9756697</v>
      </c>
      <c r="N52" s="390" t="s">
        <v>183</v>
      </c>
      <c r="O52" s="391">
        <v>100</v>
      </c>
      <c r="P52" s="307">
        <v>1</v>
      </c>
      <c r="Q52" s="307">
        <v>1</v>
      </c>
      <c r="R52" s="307">
        <v>1</v>
      </c>
      <c r="S52" s="307">
        <v>1</v>
      </c>
      <c r="T52" s="612">
        <v>1</v>
      </c>
      <c r="U52" s="612">
        <v>1</v>
      </c>
      <c r="V52" s="563">
        <v>1</v>
      </c>
      <c r="W52" s="563">
        <v>1</v>
      </c>
      <c r="X52" s="563">
        <v>1</v>
      </c>
      <c r="Y52" s="563">
        <v>1</v>
      </c>
      <c r="AA52" s="322">
        <f t="shared" si="8"/>
        <v>29</v>
      </c>
      <c r="AB52" s="323">
        <f>AA52/'mono az'!$U$2</f>
        <v>1</v>
      </c>
      <c r="AC52" s="324">
        <f t="shared" si="9"/>
        <v>25</v>
      </c>
      <c r="AD52" s="325">
        <f>AC52/'mono az'!$W$2</f>
        <v>1</v>
      </c>
      <c r="AE52" s="326">
        <f t="shared" si="10"/>
        <v>46</v>
      </c>
      <c r="AF52" s="327">
        <f>AE52/'mono az'!$Y$2</f>
        <v>1</v>
      </c>
      <c r="AG52" s="328">
        <f t="shared" si="4"/>
        <v>100</v>
      </c>
    </row>
    <row r="53" spans="2:33" ht="15" customHeight="1" thickBot="1">
      <c r="B53" s="603"/>
      <c r="C53" s="407" t="s">
        <v>49</v>
      </c>
      <c r="D53" s="416">
        <f>SUM(D49:D52)</f>
        <v>46</v>
      </c>
      <c r="E53" s="598">
        <f>SUM(V$117:Y$166)</f>
        <v>173</v>
      </c>
      <c r="F53" s="417">
        <f>(E53*D53)/COUNTA(V117:Y166)</f>
        <v>39.79</v>
      </c>
      <c r="G53" s="418">
        <f t="shared" si="12"/>
        <v>0.86499999999999999</v>
      </c>
      <c r="I53" s="393" t="s">
        <v>5</v>
      </c>
      <c r="J53" s="393" t="s">
        <v>186</v>
      </c>
      <c r="K53" s="394" t="s">
        <v>125</v>
      </c>
      <c r="L53" s="395">
        <v>43970</v>
      </c>
      <c r="M53" s="396">
        <v>9750628</v>
      </c>
      <c r="N53" s="397" t="s">
        <v>184</v>
      </c>
      <c r="O53" s="398">
        <v>94</v>
      </c>
      <c r="P53" s="307">
        <v>1</v>
      </c>
      <c r="Q53" s="307">
        <v>1</v>
      </c>
      <c r="R53" s="307">
        <v>0.5</v>
      </c>
      <c r="S53" s="307">
        <v>1</v>
      </c>
      <c r="T53" s="612">
        <v>1</v>
      </c>
      <c r="U53" s="612">
        <v>0.5</v>
      </c>
      <c r="V53" s="563">
        <v>1</v>
      </c>
      <c r="W53" s="563">
        <v>1</v>
      </c>
      <c r="X53" s="563">
        <v>1</v>
      </c>
      <c r="Y53" s="563">
        <v>1</v>
      </c>
      <c r="AA53" s="367">
        <f t="shared" si="8"/>
        <v>25.5</v>
      </c>
      <c r="AB53" s="368">
        <f>AA53/'mono az'!$U$2</f>
        <v>0.87931034482758619</v>
      </c>
      <c r="AC53" s="369">
        <f t="shared" si="9"/>
        <v>22.5</v>
      </c>
      <c r="AD53" s="370">
        <f>AC53/'mono az'!$W$2</f>
        <v>0.9</v>
      </c>
      <c r="AE53" s="371">
        <f t="shared" si="10"/>
        <v>46</v>
      </c>
      <c r="AF53" s="372">
        <f>AE53/'mono az'!$Y$2</f>
        <v>1</v>
      </c>
      <c r="AG53" s="373">
        <f t="shared" si="4"/>
        <v>94</v>
      </c>
    </row>
    <row r="54" spans="2:33" ht="15" customHeight="1">
      <c r="B54" s="610"/>
      <c r="P54" s="399"/>
      <c r="Q54" s="399"/>
      <c r="R54" s="399"/>
      <c r="S54" s="399"/>
      <c r="T54" s="399"/>
      <c r="U54" s="399"/>
      <c r="V54" s="399"/>
      <c r="W54" s="399"/>
      <c r="X54" s="399"/>
      <c r="Y54" s="399"/>
      <c r="AA54" s="400"/>
      <c r="AB54" s="401"/>
      <c r="AC54" s="400"/>
      <c r="AD54" s="401"/>
      <c r="AE54" s="400"/>
      <c r="AF54" s="401"/>
    </row>
    <row r="55" spans="2:33" ht="15" customHeight="1">
      <c r="B55" s="650"/>
      <c r="C55" s="651"/>
      <c r="D55" s="651"/>
      <c r="E55" s="651"/>
      <c r="F55" s="651"/>
      <c r="G55" s="651"/>
      <c r="P55" s="399"/>
      <c r="Q55" s="399"/>
      <c r="R55" s="399"/>
      <c r="S55" s="399"/>
      <c r="T55" s="399"/>
      <c r="U55" s="399"/>
      <c r="V55" s="399"/>
      <c r="W55" s="399"/>
      <c r="X55" s="399"/>
      <c r="Y55" s="399"/>
      <c r="AA55" s="400"/>
      <c r="AB55" s="401"/>
      <c r="AC55" s="400"/>
      <c r="AD55" s="401"/>
      <c r="AE55" s="400"/>
      <c r="AF55" s="401"/>
    </row>
    <row r="56" spans="2:33" ht="15" customHeight="1">
      <c r="B56" s="650"/>
      <c r="C56" s="651"/>
      <c r="D56" s="651"/>
      <c r="E56" s="651"/>
      <c r="F56" s="651"/>
      <c r="G56" s="651"/>
      <c r="P56" s="399"/>
      <c r="Q56" s="399"/>
      <c r="R56" s="399"/>
      <c r="S56" s="399"/>
      <c r="T56" s="399"/>
      <c r="U56" s="399"/>
      <c r="V56" s="399"/>
      <c r="W56" s="399"/>
      <c r="X56" s="399"/>
      <c r="Y56" s="399"/>
      <c r="AA56" s="400"/>
      <c r="AB56" s="401"/>
      <c r="AC56" s="400"/>
      <c r="AD56" s="401"/>
      <c r="AE56" s="400"/>
      <c r="AF56" s="401"/>
    </row>
    <row r="57" spans="2:33" ht="15" customHeight="1">
      <c r="B57" s="650"/>
      <c r="C57" s="651"/>
      <c r="D57" s="651"/>
      <c r="E57" s="651"/>
      <c r="F57" s="651"/>
      <c r="G57" s="651"/>
      <c r="O57" s="399"/>
      <c r="P57" s="399"/>
      <c r="Q57" s="399"/>
      <c r="R57" s="399"/>
      <c r="S57" s="399"/>
      <c r="T57" s="399"/>
      <c r="U57" s="399"/>
      <c r="V57" s="399"/>
      <c r="W57" s="399"/>
      <c r="X57" s="399"/>
      <c r="AA57" s="400"/>
      <c r="AB57" s="401"/>
      <c r="AC57" s="400"/>
      <c r="AD57" s="401"/>
      <c r="AE57" s="400"/>
      <c r="AF57" s="401"/>
    </row>
    <row r="58" spans="2:33" ht="15" customHeight="1">
      <c r="B58" s="650"/>
      <c r="C58" s="651"/>
      <c r="D58" s="651"/>
      <c r="E58" s="651"/>
      <c r="F58" s="651"/>
      <c r="G58" s="651"/>
      <c r="O58" s="399"/>
      <c r="P58" s="399"/>
      <c r="Q58" s="399"/>
      <c r="R58" s="399"/>
      <c r="S58" s="399"/>
      <c r="T58" s="399"/>
      <c r="U58" s="399"/>
      <c r="V58" s="399"/>
      <c r="W58" s="399"/>
      <c r="X58" s="399"/>
      <c r="AA58" s="400"/>
      <c r="AB58" s="401"/>
      <c r="AC58" s="400"/>
      <c r="AD58" s="401"/>
      <c r="AE58" s="400"/>
      <c r="AF58" s="401"/>
    </row>
    <row r="59" spans="2:33" ht="15" customHeight="1">
      <c r="B59" s="652"/>
      <c r="C59" s="651"/>
      <c r="D59" s="651"/>
      <c r="E59" s="651"/>
      <c r="F59" s="651"/>
      <c r="G59" s="651"/>
    </row>
    <row r="60" spans="2:33" ht="15" customHeight="1" thickBot="1">
      <c r="B60" s="652"/>
      <c r="C60" s="651"/>
      <c r="D60" s="651"/>
      <c r="E60" s="651"/>
      <c r="F60" s="651"/>
      <c r="G60" s="651"/>
      <c r="P60" s="281">
        <f t="shared" ref="P60:Y60" si="13">SUM(P63:P112)/COUNTA(P63:P112)</f>
        <v>0.93</v>
      </c>
      <c r="Q60" s="281">
        <f t="shared" si="13"/>
        <v>0.87</v>
      </c>
      <c r="R60" s="281">
        <f t="shared" si="13"/>
        <v>0.5</v>
      </c>
      <c r="S60" s="281">
        <f t="shared" si="13"/>
        <v>0.92</v>
      </c>
      <c r="T60" s="281">
        <f t="shared" si="13"/>
        <v>0.86</v>
      </c>
      <c r="U60" s="281">
        <f t="shared" si="13"/>
        <v>0.71</v>
      </c>
      <c r="V60" s="281">
        <f t="shared" si="13"/>
        <v>0.69</v>
      </c>
      <c r="W60" s="281">
        <f t="shared" si="13"/>
        <v>0.92</v>
      </c>
      <c r="X60" s="281">
        <f t="shared" si="13"/>
        <v>0.96</v>
      </c>
      <c r="Y60" s="281">
        <f t="shared" si="13"/>
        <v>0.84</v>
      </c>
    </row>
    <row r="61" spans="2:33" ht="30" customHeight="1" thickBot="1">
      <c r="I61" s="403" t="s">
        <v>48</v>
      </c>
      <c r="J61" s="549"/>
      <c r="P61" s="623" t="s">
        <v>206</v>
      </c>
      <c r="Q61" s="624"/>
      <c r="R61" s="624"/>
      <c r="S61" s="625"/>
      <c r="T61" s="621" t="s">
        <v>198</v>
      </c>
      <c r="U61" s="622"/>
      <c r="V61" s="626"/>
      <c r="W61" s="627" t="s">
        <v>199</v>
      </c>
      <c r="X61" s="627"/>
      <c r="Y61" s="628"/>
      <c r="AA61" s="785" t="s">
        <v>197</v>
      </c>
      <c r="AB61" s="786"/>
      <c r="AC61" s="787" t="s">
        <v>198</v>
      </c>
      <c r="AD61" s="788"/>
      <c r="AE61" s="783" t="s">
        <v>211</v>
      </c>
      <c r="AF61" s="784"/>
      <c r="AG61" s="284" t="s">
        <v>52</v>
      </c>
    </row>
    <row r="62" spans="2:33" ht="24.9" customHeight="1" thickBot="1">
      <c r="D62" s="480" t="s">
        <v>207</v>
      </c>
      <c r="E62" s="481" t="s">
        <v>209</v>
      </c>
      <c r="F62" s="485" t="s">
        <v>210</v>
      </c>
      <c r="G62" s="505" t="s">
        <v>208</v>
      </c>
      <c r="I62" s="419" t="s">
        <v>215</v>
      </c>
      <c r="J62" s="550" t="s">
        <v>53</v>
      </c>
      <c r="K62" s="402" t="s">
        <v>6</v>
      </c>
      <c r="L62" s="287" t="s">
        <v>7</v>
      </c>
      <c r="M62" s="288" t="s">
        <v>8</v>
      </c>
      <c r="N62" s="289" t="s">
        <v>9</v>
      </c>
      <c r="O62" s="290" t="s">
        <v>18</v>
      </c>
      <c r="P62" s="286" t="s">
        <v>75</v>
      </c>
      <c r="Q62" s="288" t="s">
        <v>66</v>
      </c>
      <c r="R62" s="288" t="s">
        <v>67</v>
      </c>
      <c r="S62" s="288" t="s">
        <v>68</v>
      </c>
      <c r="T62" s="288" t="s">
        <v>69</v>
      </c>
      <c r="U62" s="288" t="s">
        <v>70</v>
      </c>
      <c r="V62" s="288" t="s">
        <v>71</v>
      </c>
      <c r="W62" s="288" t="s">
        <v>72</v>
      </c>
      <c r="X62" s="288" t="s">
        <v>73</v>
      </c>
      <c r="Y62" s="289" t="s">
        <v>74</v>
      </c>
      <c r="AA62" s="291" t="s">
        <v>51</v>
      </c>
      <c r="AB62" s="292">
        <v>29</v>
      </c>
      <c r="AC62" s="293" t="s">
        <v>51</v>
      </c>
      <c r="AD62" s="294">
        <v>25</v>
      </c>
      <c r="AE62" s="295" t="s">
        <v>51</v>
      </c>
      <c r="AF62" s="296">
        <v>46</v>
      </c>
      <c r="AG62" s="297" t="s">
        <v>47</v>
      </c>
    </row>
    <row r="63" spans="2:33" ht="15" customHeight="1" thickBot="1">
      <c r="C63" s="665" t="s">
        <v>75</v>
      </c>
      <c r="D63" s="486">
        <f>G9</f>
        <v>0.96</v>
      </c>
      <c r="E63" s="492">
        <f>G41</f>
        <v>0.95</v>
      </c>
      <c r="F63" s="498">
        <f>G25</f>
        <v>0.93</v>
      </c>
      <c r="G63" s="504">
        <f t="shared" ref="G63:G72" si="14">AVERAGE(D63:F63)</f>
        <v>0.94666666666666666</v>
      </c>
      <c r="I63" s="301" t="s">
        <v>212</v>
      </c>
      <c r="J63" s="301" t="s">
        <v>185</v>
      </c>
      <c r="K63" s="302" t="s">
        <v>126</v>
      </c>
      <c r="L63" s="303">
        <v>43953</v>
      </c>
      <c r="M63" s="304">
        <v>9487432</v>
      </c>
      <c r="N63" s="305" t="s">
        <v>190</v>
      </c>
      <c r="O63" s="306">
        <v>90</v>
      </c>
      <c r="P63" s="307">
        <v>1</v>
      </c>
      <c r="Q63" s="307">
        <v>1</v>
      </c>
      <c r="R63" s="307">
        <v>1</v>
      </c>
      <c r="S63" s="307">
        <v>1</v>
      </c>
      <c r="T63" s="612">
        <v>0.5</v>
      </c>
      <c r="U63" s="612">
        <v>1</v>
      </c>
      <c r="V63" s="563">
        <v>1</v>
      </c>
      <c r="W63" s="563">
        <v>1</v>
      </c>
      <c r="X63" s="563">
        <v>1</v>
      </c>
      <c r="Y63" s="563">
        <v>1</v>
      </c>
      <c r="AA63" s="309">
        <f t="shared" ref="AA63:AA94" si="15">(P63*$D$9)+(Q63*$D$10)+(R63*$D$11)+(S63*$D$12)</f>
        <v>29</v>
      </c>
      <c r="AB63" s="310">
        <f>AA63/'mono az'!$U$2</f>
        <v>1</v>
      </c>
      <c r="AC63" s="311">
        <f t="shared" ref="AC63:AC94" si="16">(T63*$D$14)+(U63*$D$15)</f>
        <v>15</v>
      </c>
      <c r="AD63" s="312">
        <f>AC63/'mono az'!$W$2</f>
        <v>0.6</v>
      </c>
      <c r="AE63" s="313">
        <f t="shared" ref="AE63:AE94" si="17">(V63*$D$17)+(W63*$D$18)+(X63*$D$19)+(Y63*$D$20)</f>
        <v>46</v>
      </c>
      <c r="AF63" s="314">
        <f>AE63/'mono az'!$Y$2</f>
        <v>1</v>
      </c>
      <c r="AG63" s="315">
        <f>SUM(AA63+AC63+AE63)</f>
        <v>90</v>
      </c>
    </row>
    <row r="64" spans="2:33" ht="15" customHeight="1" thickBot="1">
      <c r="C64" s="665" t="s">
        <v>66</v>
      </c>
      <c r="D64" s="487">
        <f>G10</f>
        <v>0.9</v>
      </c>
      <c r="E64" s="493">
        <f>G42</f>
        <v>0.85</v>
      </c>
      <c r="F64" s="499">
        <f>G26</f>
        <v>0.87</v>
      </c>
      <c r="G64" s="504">
        <f t="shared" si="14"/>
        <v>0.87333333333333341</v>
      </c>
      <c r="I64" s="316" t="s">
        <v>212</v>
      </c>
      <c r="J64" s="316" t="s">
        <v>187</v>
      </c>
      <c r="K64" s="317" t="s">
        <v>127</v>
      </c>
      <c r="L64" s="318">
        <v>43956</v>
      </c>
      <c r="M64" s="319">
        <v>9526502</v>
      </c>
      <c r="N64" s="320" t="s">
        <v>191</v>
      </c>
      <c r="O64" s="321">
        <v>94</v>
      </c>
      <c r="P64" s="307">
        <v>1</v>
      </c>
      <c r="Q64" s="307">
        <v>1</v>
      </c>
      <c r="R64" s="307">
        <v>0.5</v>
      </c>
      <c r="S64" s="307">
        <v>0.5</v>
      </c>
      <c r="T64" s="612">
        <v>1</v>
      </c>
      <c r="U64" s="612">
        <v>1</v>
      </c>
      <c r="V64" s="563">
        <v>1</v>
      </c>
      <c r="W64" s="563">
        <v>1</v>
      </c>
      <c r="X64" s="563">
        <v>1</v>
      </c>
      <c r="Y64" s="563">
        <v>1</v>
      </c>
      <c r="AA64" s="322">
        <f t="shared" si="15"/>
        <v>23</v>
      </c>
      <c r="AB64" s="323">
        <f>AA64/'mono az'!$U$2</f>
        <v>0.7931034482758621</v>
      </c>
      <c r="AC64" s="324">
        <f t="shared" si="16"/>
        <v>25</v>
      </c>
      <c r="AD64" s="325">
        <f>AC64/'mono az'!$W$2</f>
        <v>1</v>
      </c>
      <c r="AE64" s="326">
        <f t="shared" si="17"/>
        <v>46</v>
      </c>
      <c r="AF64" s="327">
        <f>AE64/'mono az'!$Y$2</f>
        <v>1</v>
      </c>
      <c r="AG64" s="328">
        <f t="shared" ref="AG64:AG112" si="18">SUM(AA64+AC64+AE64)</f>
        <v>94</v>
      </c>
    </row>
    <row r="65" spans="2:33" ht="15" customHeight="1" thickBot="1">
      <c r="C65" s="665" t="s">
        <v>67</v>
      </c>
      <c r="D65" s="487">
        <f>G11</f>
        <v>0.55999999999999994</v>
      </c>
      <c r="E65" s="493">
        <f>G43</f>
        <v>0.5</v>
      </c>
      <c r="F65" s="499">
        <f>G27</f>
        <v>0.5</v>
      </c>
      <c r="G65" s="504">
        <f t="shared" si="14"/>
        <v>0.52</v>
      </c>
      <c r="I65" s="316" t="s">
        <v>212</v>
      </c>
      <c r="J65" s="316" t="s">
        <v>185</v>
      </c>
      <c r="K65" s="317" t="s">
        <v>128</v>
      </c>
      <c r="L65" s="318">
        <v>43956</v>
      </c>
      <c r="M65" s="319">
        <v>9518459</v>
      </c>
      <c r="N65" s="320" t="s">
        <v>190</v>
      </c>
      <c r="O65" s="321">
        <v>89.5</v>
      </c>
      <c r="P65" s="307">
        <v>0.5</v>
      </c>
      <c r="Q65" s="307">
        <v>1</v>
      </c>
      <c r="R65" s="307">
        <v>1</v>
      </c>
      <c r="S65" s="307">
        <v>1</v>
      </c>
      <c r="T65" s="612">
        <v>1</v>
      </c>
      <c r="U65" s="612">
        <v>0.5</v>
      </c>
      <c r="V65" s="563">
        <v>0.5</v>
      </c>
      <c r="W65" s="563">
        <v>1</v>
      </c>
      <c r="X65" s="563">
        <v>1</v>
      </c>
      <c r="Y65" s="563">
        <v>1</v>
      </c>
      <c r="AA65" s="322">
        <f t="shared" si="15"/>
        <v>26.5</v>
      </c>
      <c r="AB65" s="323">
        <f>AA65/'mono az'!$U$2</f>
        <v>0.91379310344827591</v>
      </c>
      <c r="AC65" s="324">
        <f t="shared" si="16"/>
        <v>22.5</v>
      </c>
      <c r="AD65" s="325">
        <f>AC65/'mono az'!$W$2</f>
        <v>0.9</v>
      </c>
      <c r="AE65" s="326">
        <f t="shared" si="17"/>
        <v>40.5</v>
      </c>
      <c r="AF65" s="327">
        <f>AE65/'mono az'!$Y$2</f>
        <v>0.88043478260869568</v>
      </c>
      <c r="AG65" s="328">
        <f t="shared" si="18"/>
        <v>89.5</v>
      </c>
    </row>
    <row r="66" spans="2:33" ht="15" customHeight="1" thickBot="1">
      <c r="C66" s="665" t="s">
        <v>68</v>
      </c>
      <c r="D66" s="487">
        <f>G12</f>
        <v>0.93</v>
      </c>
      <c r="E66" s="493">
        <f>G44</f>
        <v>0.88000000000000012</v>
      </c>
      <c r="F66" s="499">
        <f>G28</f>
        <v>0.91999999999999993</v>
      </c>
      <c r="G66" s="504">
        <f t="shared" si="14"/>
        <v>0.91</v>
      </c>
      <c r="I66" s="316" t="s">
        <v>212</v>
      </c>
      <c r="J66" s="316" t="s">
        <v>186</v>
      </c>
      <c r="K66" s="317" t="s">
        <v>129</v>
      </c>
      <c r="L66" s="318">
        <v>43955</v>
      </c>
      <c r="M66" s="319">
        <v>9512327</v>
      </c>
      <c r="N66" s="320" t="s">
        <v>191</v>
      </c>
      <c r="O66" s="321">
        <v>84</v>
      </c>
      <c r="P66" s="307">
        <v>1</v>
      </c>
      <c r="Q66" s="307">
        <v>1</v>
      </c>
      <c r="R66" s="307">
        <v>0.5</v>
      </c>
      <c r="S66" s="307">
        <v>0.5</v>
      </c>
      <c r="T66" s="612">
        <v>0.5</v>
      </c>
      <c r="U66" s="612">
        <v>1</v>
      </c>
      <c r="V66" s="563">
        <v>0</v>
      </c>
      <c r="W66" s="563">
        <v>1</v>
      </c>
      <c r="X66" s="563">
        <v>1</v>
      </c>
      <c r="Y66" s="563">
        <v>1</v>
      </c>
      <c r="AA66" s="322">
        <f t="shared" si="15"/>
        <v>23</v>
      </c>
      <c r="AB66" s="323">
        <f>AA66/'mono az'!$U$2</f>
        <v>0.7931034482758621</v>
      </c>
      <c r="AC66" s="324">
        <f t="shared" si="16"/>
        <v>15</v>
      </c>
      <c r="AD66" s="325">
        <f>AC66/'mono az'!$W$2</f>
        <v>0.6</v>
      </c>
      <c r="AE66" s="326">
        <f t="shared" si="17"/>
        <v>35</v>
      </c>
      <c r="AF66" s="327">
        <f>AE66/'mono az'!$Y$2</f>
        <v>0.76086956521739135</v>
      </c>
      <c r="AG66" s="328">
        <f t="shared" si="18"/>
        <v>73</v>
      </c>
    </row>
    <row r="67" spans="2:33" ht="15" customHeight="1" thickBot="1">
      <c r="B67" s="407"/>
      <c r="C67" s="408" t="s">
        <v>200</v>
      </c>
      <c r="D67" s="487">
        <f>G14</f>
        <v>0.82</v>
      </c>
      <c r="E67" s="493">
        <f>G46</f>
        <v>0.90999999999999992</v>
      </c>
      <c r="F67" s="499">
        <f>G30</f>
        <v>0.86</v>
      </c>
      <c r="G67" s="504">
        <f t="shared" si="14"/>
        <v>0.86333333333333329</v>
      </c>
      <c r="I67" s="316" t="s">
        <v>212</v>
      </c>
      <c r="J67" s="316" t="s">
        <v>187</v>
      </c>
      <c r="K67" s="317" t="s">
        <v>130</v>
      </c>
      <c r="L67" s="318">
        <v>43957</v>
      </c>
      <c r="M67" s="319">
        <v>9545688</v>
      </c>
      <c r="N67" s="320" t="s">
        <v>190</v>
      </c>
      <c r="O67" s="321">
        <v>96.5</v>
      </c>
      <c r="P67" s="307">
        <v>1</v>
      </c>
      <c r="Q67" s="563">
        <v>1</v>
      </c>
      <c r="R67" s="307">
        <v>0.5</v>
      </c>
      <c r="S67" s="307">
        <v>1</v>
      </c>
      <c r="T67" s="612">
        <v>1</v>
      </c>
      <c r="U67" s="612">
        <v>1</v>
      </c>
      <c r="V67" s="563">
        <v>1</v>
      </c>
      <c r="W67" s="563">
        <v>1</v>
      </c>
      <c r="X67" s="563">
        <v>1</v>
      </c>
      <c r="Y67" s="563">
        <v>1</v>
      </c>
      <c r="AA67" s="322">
        <f t="shared" si="15"/>
        <v>25.5</v>
      </c>
      <c r="AB67" s="323">
        <f>AA67/'mono az'!$U$2</f>
        <v>0.87931034482758619</v>
      </c>
      <c r="AC67" s="324">
        <f t="shared" si="16"/>
        <v>25</v>
      </c>
      <c r="AD67" s="325">
        <f>AC67/'mono az'!$W$2</f>
        <v>1</v>
      </c>
      <c r="AE67" s="326">
        <f t="shared" si="17"/>
        <v>46</v>
      </c>
      <c r="AF67" s="327">
        <f>AE67/'mono az'!$Y$2</f>
        <v>1</v>
      </c>
      <c r="AG67" s="328">
        <f t="shared" si="18"/>
        <v>96.5</v>
      </c>
    </row>
    <row r="68" spans="2:33" ht="15" customHeight="1" thickBot="1">
      <c r="C68" s="408" t="s">
        <v>201</v>
      </c>
      <c r="D68" s="487">
        <f>G15</f>
        <v>0.80999999999999994</v>
      </c>
      <c r="E68" s="493">
        <f>G47</f>
        <v>0.78</v>
      </c>
      <c r="F68" s="499">
        <f>G31</f>
        <v>0.71</v>
      </c>
      <c r="G68" s="504">
        <f t="shared" si="14"/>
        <v>0.76666666666666661</v>
      </c>
      <c r="I68" s="316" t="s">
        <v>212</v>
      </c>
      <c r="J68" s="316" t="s">
        <v>188</v>
      </c>
      <c r="K68" s="317" t="s">
        <v>131</v>
      </c>
      <c r="L68" s="318">
        <v>43957</v>
      </c>
      <c r="M68" s="319">
        <v>9546900</v>
      </c>
      <c r="N68" s="320" t="s">
        <v>191</v>
      </c>
      <c r="O68" s="321">
        <v>80</v>
      </c>
      <c r="P68" s="307">
        <v>1</v>
      </c>
      <c r="Q68" s="307">
        <v>1</v>
      </c>
      <c r="R68" s="307">
        <v>0</v>
      </c>
      <c r="S68" s="307">
        <v>1</v>
      </c>
      <c r="T68" s="612">
        <v>0.5</v>
      </c>
      <c r="U68" s="612">
        <v>1</v>
      </c>
      <c r="V68" s="563">
        <v>1</v>
      </c>
      <c r="W68" s="563">
        <v>1</v>
      </c>
      <c r="X68" s="563">
        <v>1</v>
      </c>
      <c r="Y68" s="563">
        <v>0</v>
      </c>
      <c r="AA68" s="322">
        <f t="shared" si="15"/>
        <v>22</v>
      </c>
      <c r="AB68" s="323">
        <f>AA68/'mono az'!$U$2</f>
        <v>0.75862068965517238</v>
      </c>
      <c r="AC68" s="324">
        <f t="shared" si="16"/>
        <v>15</v>
      </c>
      <c r="AD68" s="325">
        <f>AC68/'mono az'!$W$2</f>
        <v>0.6</v>
      </c>
      <c r="AE68" s="326">
        <f t="shared" si="17"/>
        <v>43</v>
      </c>
      <c r="AF68" s="327">
        <f>AE68/'mono az'!$Y$2</f>
        <v>0.93478260869565222</v>
      </c>
      <c r="AG68" s="328">
        <f t="shared" si="18"/>
        <v>80</v>
      </c>
    </row>
    <row r="69" spans="2:33" ht="15" customHeight="1" thickBot="1">
      <c r="C69" s="409" t="s">
        <v>202</v>
      </c>
      <c r="D69" s="487">
        <f>G17</f>
        <v>0.62</v>
      </c>
      <c r="E69" s="493">
        <f>G49</f>
        <v>0.59</v>
      </c>
      <c r="F69" s="499">
        <f>G33</f>
        <v>0.69</v>
      </c>
      <c r="G69" s="504">
        <f t="shared" si="14"/>
        <v>0.6333333333333333</v>
      </c>
      <c r="I69" s="316" t="s">
        <v>212</v>
      </c>
      <c r="J69" s="316" t="s">
        <v>186</v>
      </c>
      <c r="K69" s="317" t="s">
        <v>132</v>
      </c>
      <c r="L69" s="318">
        <v>43953</v>
      </c>
      <c r="M69" s="319">
        <v>9485038</v>
      </c>
      <c r="N69" s="320" t="s">
        <v>190</v>
      </c>
      <c r="O69" s="321">
        <v>89</v>
      </c>
      <c r="P69" s="307">
        <v>1</v>
      </c>
      <c r="Q69" s="307">
        <v>1</v>
      </c>
      <c r="R69" s="307">
        <v>1</v>
      </c>
      <c r="S69" s="307">
        <v>1</v>
      </c>
      <c r="T69" s="612">
        <v>1</v>
      </c>
      <c r="U69" s="612">
        <v>0</v>
      </c>
      <c r="V69" s="563">
        <v>1</v>
      </c>
      <c r="W69" s="563">
        <v>1</v>
      </c>
      <c r="X69" s="563">
        <v>0.5</v>
      </c>
      <c r="Y69" s="563">
        <v>1</v>
      </c>
      <c r="AA69" s="322">
        <f t="shared" si="15"/>
        <v>29</v>
      </c>
      <c r="AB69" s="323">
        <f>AA69/'mono az'!$U$2</f>
        <v>1</v>
      </c>
      <c r="AC69" s="324">
        <f t="shared" si="16"/>
        <v>20</v>
      </c>
      <c r="AD69" s="325">
        <f>AC69/'mono az'!$W$2</f>
        <v>0.8</v>
      </c>
      <c r="AE69" s="326">
        <f t="shared" si="17"/>
        <v>40</v>
      </c>
      <c r="AF69" s="327">
        <f>AE69/'mono az'!$Y$2</f>
        <v>0.86956521739130432</v>
      </c>
      <c r="AG69" s="328">
        <f t="shared" si="18"/>
        <v>89</v>
      </c>
    </row>
    <row r="70" spans="2:33" ht="15" customHeight="1" thickBot="1">
      <c r="B70" s="407"/>
      <c r="C70" s="409" t="s">
        <v>203</v>
      </c>
      <c r="D70" s="487">
        <f>G18</f>
        <v>0.9</v>
      </c>
      <c r="E70" s="493">
        <f>G50</f>
        <v>0.95</v>
      </c>
      <c r="F70" s="499">
        <f>G34</f>
        <v>0.91999999999999993</v>
      </c>
      <c r="G70" s="504">
        <f t="shared" si="14"/>
        <v>0.92333333333333334</v>
      </c>
      <c r="I70" s="316" t="s">
        <v>212</v>
      </c>
      <c r="J70" s="316" t="s">
        <v>187</v>
      </c>
      <c r="K70" s="317" t="s">
        <v>133</v>
      </c>
      <c r="L70" s="318">
        <v>43957</v>
      </c>
      <c r="M70" s="319">
        <v>9547206</v>
      </c>
      <c r="N70" s="320" t="s">
        <v>191</v>
      </c>
      <c r="O70" s="321">
        <v>50.5</v>
      </c>
      <c r="P70" s="307">
        <v>1</v>
      </c>
      <c r="Q70" s="307">
        <v>0</v>
      </c>
      <c r="R70" s="307">
        <v>0.5</v>
      </c>
      <c r="S70" s="307">
        <v>0.5</v>
      </c>
      <c r="T70" s="612">
        <v>0.5</v>
      </c>
      <c r="U70" s="612">
        <v>0.5</v>
      </c>
      <c r="V70" s="563">
        <v>1</v>
      </c>
      <c r="W70" s="563">
        <v>0.5</v>
      </c>
      <c r="X70" s="563">
        <v>0.5</v>
      </c>
      <c r="Y70" s="563">
        <v>0</v>
      </c>
      <c r="AA70" s="322">
        <f t="shared" si="15"/>
        <v>11</v>
      </c>
      <c r="AB70" s="323">
        <f>AA70/'mono az'!$U$2</f>
        <v>0.37931034482758619</v>
      </c>
      <c r="AC70" s="324">
        <f t="shared" si="16"/>
        <v>12.5</v>
      </c>
      <c r="AD70" s="325">
        <f>AC70/'mono az'!$W$2</f>
        <v>0.5</v>
      </c>
      <c r="AE70" s="326">
        <f t="shared" si="17"/>
        <v>27</v>
      </c>
      <c r="AF70" s="327">
        <f>AE70/'mono az'!$Y$2</f>
        <v>0.58695652173913049</v>
      </c>
      <c r="AG70" s="328">
        <f t="shared" si="18"/>
        <v>50.5</v>
      </c>
    </row>
    <row r="71" spans="2:33" ht="15" customHeight="1" thickBot="1">
      <c r="C71" s="409" t="s">
        <v>204</v>
      </c>
      <c r="D71" s="487">
        <f>G19</f>
        <v>0.91</v>
      </c>
      <c r="E71" s="493">
        <f>G51</f>
        <v>0.98</v>
      </c>
      <c r="F71" s="499">
        <f>G35</f>
        <v>0.96</v>
      </c>
      <c r="G71" s="504">
        <f t="shared" si="14"/>
        <v>0.95000000000000007</v>
      </c>
      <c r="I71" s="316" t="s">
        <v>212</v>
      </c>
      <c r="J71" s="316" t="s">
        <v>187</v>
      </c>
      <c r="K71" s="317" t="s">
        <v>134</v>
      </c>
      <c r="L71" s="318">
        <v>43955</v>
      </c>
      <c r="M71" s="319">
        <v>9502943</v>
      </c>
      <c r="N71" s="320" t="s">
        <v>190</v>
      </c>
      <c r="O71" s="321">
        <v>84.5</v>
      </c>
      <c r="P71" s="307">
        <v>1</v>
      </c>
      <c r="Q71" s="307">
        <v>0.5</v>
      </c>
      <c r="R71" s="307">
        <v>0</v>
      </c>
      <c r="S71" s="307">
        <v>1</v>
      </c>
      <c r="T71" s="612">
        <v>1</v>
      </c>
      <c r="U71" s="612">
        <v>0.5</v>
      </c>
      <c r="V71" s="563">
        <v>1</v>
      </c>
      <c r="W71" s="563">
        <v>1</v>
      </c>
      <c r="X71" s="563">
        <v>1</v>
      </c>
      <c r="Y71" s="563">
        <v>1</v>
      </c>
      <c r="AA71" s="322">
        <f t="shared" si="15"/>
        <v>16</v>
      </c>
      <c r="AB71" s="323">
        <f>AA71/'mono az'!$U$2</f>
        <v>0.55172413793103448</v>
      </c>
      <c r="AC71" s="324">
        <f t="shared" si="16"/>
        <v>22.5</v>
      </c>
      <c r="AD71" s="325">
        <f>AC71/'mono az'!$W$2</f>
        <v>0.9</v>
      </c>
      <c r="AE71" s="326">
        <f t="shared" si="17"/>
        <v>46</v>
      </c>
      <c r="AF71" s="327">
        <f>AE71/'mono az'!$Y$2</f>
        <v>1</v>
      </c>
      <c r="AG71" s="328">
        <f t="shared" si="18"/>
        <v>84.5</v>
      </c>
    </row>
    <row r="72" spans="2:33" ht="15" customHeight="1" thickBot="1">
      <c r="C72" s="409" t="s">
        <v>205</v>
      </c>
      <c r="D72" s="488">
        <f>G20</f>
        <v>0.91999999999999993</v>
      </c>
      <c r="E72" s="494">
        <f>G52</f>
        <v>0.94</v>
      </c>
      <c r="F72" s="500">
        <f>G36</f>
        <v>0.84</v>
      </c>
      <c r="G72" s="504">
        <f t="shared" si="14"/>
        <v>0.89999999999999991</v>
      </c>
      <c r="I72" s="316" t="s">
        <v>212</v>
      </c>
      <c r="J72" s="316" t="s">
        <v>186</v>
      </c>
      <c r="K72" s="317" t="s">
        <v>135</v>
      </c>
      <c r="L72" s="318">
        <v>43956</v>
      </c>
      <c r="M72" s="319">
        <v>9518624</v>
      </c>
      <c r="N72" s="320" t="s">
        <v>191</v>
      </c>
      <c r="O72" s="321">
        <v>84</v>
      </c>
      <c r="P72" s="307">
        <v>1</v>
      </c>
      <c r="Q72" s="307">
        <v>1</v>
      </c>
      <c r="R72" s="307">
        <v>0.5</v>
      </c>
      <c r="S72" s="307">
        <v>1</v>
      </c>
      <c r="T72" s="612">
        <v>0.5</v>
      </c>
      <c r="U72" s="612">
        <v>0.5</v>
      </c>
      <c r="V72" s="563">
        <v>1</v>
      </c>
      <c r="W72" s="563">
        <v>1</v>
      </c>
      <c r="X72" s="563">
        <v>1</v>
      </c>
      <c r="Y72" s="563">
        <v>1</v>
      </c>
      <c r="AA72" s="322">
        <f t="shared" si="15"/>
        <v>25.5</v>
      </c>
      <c r="AB72" s="323">
        <f>AA72/'mono az'!$U$2</f>
        <v>0.87931034482758619</v>
      </c>
      <c r="AC72" s="324">
        <f t="shared" si="16"/>
        <v>12.5</v>
      </c>
      <c r="AD72" s="325">
        <f>AC72/'mono az'!$W$2</f>
        <v>0.5</v>
      </c>
      <c r="AE72" s="326">
        <f t="shared" si="17"/>
        <v>46</v>
      </c>
      <c r="AF72" s="327">
        <f>AE72/'mono az'!$Y$2</f>
        <v>1</v>
      </c>
      <c r="AG72" s="328">
        <f t="shared" si="18"/>
        <v>84</v>
      </c>
    </row>
    <row r="73" spans="2:33" ht="15" customHeight="1" thickBot="1">
      <c r="I73" s="316" t="s">
        <v>212</v>
      </c>
      <c r="J73" s="316" t="s">
        <v>185</v>
      </c>
      <c r="K73" s="317" t="s">
        <v>136</v>
      </c>
      <c r="L73" s="318">
        <v>43956</v>
      </c>
      <c r="M73" s="319">
        <v>9541539</v>
      </c>
      <c r="N73" s="320" t="s">
        <v>190</v>
      </c>
      <c r="O73" s="321">
        <v>72</v>
      </c>
      <c r="P73" s="307">
        <v>1</v>
      </c>
      <c r="Q73" s="307">
        <v>0</v>
      </c>
      <c r="R73" s="307">
        <v>0.5</v>
      </c>
      <c r="S73" s="307">
        <v>1</v>
      </c>
      <c r="T73" s="612">
        <v>0.5</v>
      </c>
      <c r="U73" s="612">
        <v>0.5</v>
      </c>
      <c r="V73" s="563">
        <v>1</v>
      </c>
      <c r="W73" s="563">
        <v>1</v>
      </c>
      <c r="X73" s="563">
        <v>1</v>
      </c>
      <c r="Y73" s="563">
        <v>1</v>
      </c>
      <c r="AA73" s="322">
        <f t="shared" si="15"/>
        <v>13.5</v>
      </c>
      <c r="AB73" s="323">
        <f>AA73/'mono az'!$U$2</f>
        <v>0.46551724137931033</v>
      </c>
      <c r="AC73" s="324">
        <f t="shared" si="16"/>
        <v>12.5</v>
      </c>
      <c r="AD73" s="325">
        <f>AC73/'mono az'!$W$2</f>
        <v>0.5</v>
      </c>
      <c r="AE73" s="326">
        <f t="shared" si="17"/>
        <v>46</v>
      </c>
      <c r="AF73" s="327">
        <f>AE73/'mono az'!$Y$2</f>
        <v>1</v>
      </c>
      <c r="AG73" s="328">
        <f t="shared" si="18"/>
        <v>72</v>
      </c>
    </row>
    <row r="74" spans="2:33" ht="15" customHeight="1" thickBot="1">
      <c r="C74" s="275" t="s">
        <v>206</v>
      </c>
      <c r="D74" s="489">
        <f>G13</f>
        <v>0.83750000000000002</v>
      </c>
      <c r="E74" s="495">
        <f>G45</f>
        <v>0.83</v>
      </c>
      <c r="F74" s="501">
        <f>G29</f>
        <v>0.80499999999999994</v>
      </c>
      <c r="G74" s="504">
        <f>AVERAGE(D74:F74)</f>
        <v>0.82416666666666671</v>
      </c>
      <c r="I74" s="316" t="s">
        <v>212</v>
      </c>
      <c r="J74" s="316" t="s">
        <v>186</v>
      </c>
      <c r="K74" s="317" t="s">
        <v>137</v>
      </c>
      <c r="L74" s="318">
        <v>43956</v>
      </c>
      <c r="M74" s="319">
        <v>9520585</v>
      </c>
      <c r="N74" s="320" t="s">
        <v>191</v>
      </c>
      <c r="O74" s="321">
        <v>90.5</v>
      </c>
      <c r="P74" s="307">
        <v>1</v>
      </c>
      <c r="Q74" s="307">
        <v>0.5</v>
      </c>
      <c r="R74" s="307">
        <v>0.5</v>
      </c>
      <c r="S74" s="307">
        <v>1</v>
      </c>
      <c r="T74" s="612">
        <v>1</v>
      </c>
      <c r="U74" s="612">
        <v>1</v>
      </c>
      <c r="V74" s="563">
        <v>1</v>
      </c>
      <c r="W74" s="563">
        <v>1</v>
      </c>
      <c r="X74" s="563">
        <v>1</v>
      </c>
      <c r="Y74" s="563">
        <v>1</v>
      </c>
      <c r="AA74" s="322">
        <f t="shared" si="15"/>
        <v>19.5</v>
      </c>
      <c r="AB74" s="323">
        <f>AA74/'mono az'!$U$2</f>
        <v>0.67241379310344829</v>
      </c>
      <c r="AC74" s="324">
        <f t="shared" si="16"/>
        <v>25</v>
      </c>
      <c r="AD74" s="325">
        <f>AC74/'mono az'!$W$2</f>
        <v>1</v>
      </c>
      <c r="AE74" s="326">
        <f t="shared" si="17"/>
        <v>46</v>
      </c>
      <c r="AF74" s="327">
        <f>AE74/'mono az'!$Y$2</f>
        <v>1</v>
      </c>
      <c r="AG74" s="328">
        <f t="shared" si="18"/>
        <v>90.5</v>
      </c>
    </row>
    <row r="75" spans="2:33" ht="15" customHeight="1" thickBot="1">
      <c r="C75" s="277" t="s">
        <v>198</v>
      </c>
      <c r="D75" s="490">
        <f>G16</f>
        <v>0.81499999999999995</v>
      </c>
      <c r="E75" s="496">
        <f>G48</f>
        <v>0.84499999999999997</v>
      </c>
      <c r="F75" s="502">
        <f>G32</f>
        <v>0.78500000000000003</v>
      </c>
      <c r="G75" s="504">
        <f>AVERAGE(D75:F75)</f>
        <v>0.81499999999999995</v>
      </c>
      <c r="I75" s="316" t="s">
        <v>212</v>
      </c>
      <c r="J75" s="316" t="s">
        <v>186</v>
      </c>
      <c r="K75" s="317" t="s">
        <v>138</v>
      </c>
      <c r="L75" s="318">
        <v>43956</v>
      </c>
      <c r="M75" s="319">
        <v>9518427</v>
      </c>
      <c r="N75" s="320" t="s">
        <v>190</v>
      </c>
      <c r="O75" s="321">
        <v>87.5</v>
      </c>
      <c r="P75" s="307">
        <v>1</v>
      </c>
      <c r="Q75" s="307">
        <v>1</v>
      </c>
      <c r="R75" s="307">
        <v>1</v>
      </c>
      <c r="S75" s="307">
        <v>1</v>
      </c>
      <c r="T75" s="612">
        <v>0.5</v>
      </c>
      <c r="U75" s="612">
        <v>0.5</v>
      </c>
      <c r="V75" s="563">
        <v>1</v>
      </c>
      <c r="W75" s="563">
        <v>1</v>
      </c>
      <c r="X75" s="563">
        <v>1</v>
      </c>
      <c r="Y75" s="563">
        <v>1</v>
      </c>
      <c r="AA75" s="322">
        <f t="shared" si="15"/>
        <v>29</v>
      </c>
      <c r="AB75" s="323">
        <f>AA75/'mono az'!$U$2</f>
        <v>1</v>
      </c>
      <c r="AC75" s="324">
        <f t="shared" si="16"/>
        <v>12.5</v>
      </c>
      <c r="AD75" s="325">
        <f>AC75/'mono az'!$W$2</f>
        <v>0.5</v>
      </c>
      <c r="AE75" s="326">
        <f t="shared" si="17"/>
        <v>46</v>
      </c>
      <c r="AF75" s="327">
        <f>AE75/'mono az'!$Y$2</f>
        <v>1</v>
      </c>
      <c r="AG75" s="328">
        <f t="shared" si="18"/>
        <v>87.5</v>
      </c>
    </row>
    <row r="76" spans="2:33" ht="15" customHeight="1" thickBot="1">
      <c r="C76" s="279" t="s">
        <v>199</v>
      </c>
      <c r="D76" s="491">
        <f>G21</f>
        <v>0.83750000000000002</v>
      </c>
      <c r="E76" s="497">
        <f>G53</f>
        <v>0.86499999999999999</v>
      </c>
      <c r="F76" s="503">
        <f>G37</f>
        <v>0.85250000000000004</v>
      </c>
      <c r="G76" s="504">
        <f>AVERAGE(D76:F76)</f>
        <v>0.85166666666666668</v>
      </c>
      <c r="I76" s="316" t="s">
        <v>212</v>
      </c>
      <c r="J76" s="316" t="s">
        <v>185</v>
      </c>
      <c r="K76" s="317" t="s">
        <v>139</v>
      </c>
      <c r="L76" s="318">
        <v>43956</v>
      </c>
      <c r="M76" s="319">
        <v>9536980</v>
      </c>
      <c r="N76" s="320" t="s">
        <v>191</v>
      </c>
      <c r="O76" s="321">
        <v>73.5</v>
      </c>
      <c r="P76" s="307">
        <v>1</v>
      </c>
      <c r="Q76" s="307">
        <v>1</v>
      </c>
      <c r="R76" s="307">
        <v>0.5</v>
      </c>
      <c r="S76" s="307">
        <v>1</v>
      </c>
      <c r="T76" s="612">
        <v>1</v>
      </c>
      <c r="U76" s="612">
        <v>1</v>
      </c>
      <c r="V76" s="563">
        <v>1</v>
      </c>
      <c r="W76" s="563">
        <v>0</v>
      </c>
      <c r="X76" s="563">
        <v>1</v>
      </c>
      <c r="Y76" s="563">
        <v>0</v>
      </c>
      <c r="AA76" s="322">
        <f t="shared" si="15"/>
        <v>25.5</v>
      </c>
      <c r="AB76" s="323">
        <f>AA76/'mono az'!$U$2</f>
        <v>0.87931034482758619</v>
      </c>
      <c r="AC76" s="324">
        <f t="shared" si="16"/>
        <v>25</v>
      </c>
      <c r="AD76" s="325">
        <f>AC76/'mono az'!$W$2</f>
        <v>1</v>
      </c>
      <c r="AE76" s="326">
        <f t="shared" si="17"/>
        <v>23</v>
      </c>
      <c r="AF76" s="327">
        <f>AE76/'mono az'!$Y$2</f>
        <v>0.5</v>
      </c>
      <c r="AG76" s="328">
        <f t="shared" si="18"/>
        <v>73.5</v>
      </c>
    </row>
    <row r="77" spans="2:33" ht="15" customHeight="1" thickBot="1">
      <c r="I77" s="316" t="s">
        <v>212</v>
      </c>
      <c r="J77" s="316" t="s">
        <v>187</v>
      </c>
      <c r="K77" s="317" t="s">
        <v>140</v>
      </c>
      <c r="L77" s="318">
        <v>43955</v>
      </c>
      <c r="M77" s="319">
        <v>9501939</v>
      </c>
      <c r="N77" s="320" t="s">
        <v>190</v>
      </c>
      <c r="O77" s="321">
        <v>80.5</v>
      </c>
      <c r="P77" s="307">
        <v>1</v>
      </c>
      <c r="Q77" s="307">
        <v>1</v>
      </c>
      <c r="R77" s="307">
        <v>0</v>
      </c>
      <c r="S77" s="307">
        <v>1</v>
      </c>
      <c r="T77" s="612">
        <v>1</v>
      </c>
      <c r="U77" s="612">
        <v>0.5</v>
      </c>
      <c r="V77" s="563">
        <v>1</v>
      </c>
      <c r="W77" s="563">
        <v>0.5</v>
      </c>
      <c r="X77" s="563">
        <v>1</v>
      </c>
      <c r="Y77" s="563">
        <v>1</v>
      </c>
      <c r="AA77" s="322">
        <f t="shared" si="15"/>
        <v>22</v>
      </c>
      <c r="AB77" s="323">
        <f>AA77/'mono az'!$U$2</f>
        <v>0.75862068965517238</v>
      </c>
      <c r="AC77" s="324">
        <f t="shared" si="16"/>
        <v>22.5</v>
      </c>
      <c r="AD77" s="325">
        <f>AC77/'mono az'!$W$2</f>
        <v>0.9</v>
      </c>
      <c r="AE77" s="326">
        <f t="shared" si="17"/>
        <v>36</v>
      </c>
      <c r="AF77" s="327">
        <f>AE77/'mono az'!$Y$2</f>
        <v>0.78260869565217395</v>
      </c>
      <c r="AG77" s="328">
        <f t="shared" si="18"/>
        <v>80.5</v>
      </c>
    </row>
    <row r="78" spans="2:33" ht="15" customHeight="1" thickBot="1">
      <c r="D78" s="481" t="s">
        <v>207</v>
      </c>
      <c r="E78" s="485" t="s">
        <v>189</v>
      </c>
      <c r="F78" s="505" t="s">
        <v>208</v>
      </c>
      <c r="I78" s="316" t="s">
        <v>212</v>
      </c>
      <c r="J78" s="316" t="s">
        <v>185</v>
      </c>
      <c r="K78" s="317" t="s">
        <v>141</v>
      </c>
      <c r="L78" s="318">
        <v>43953</v>
      </c>
      <c r="M78" s="319">
        <v>9484261</v>
      </c>
      <c r="N78" s="320" t="s">
        <v>191</v>
      </c>
      <c r="O78" s="321">
        <v>79.5</v>
      </c>
      <c r="P78" s="307">
        <v>0.5</v>
      </c>
      <c r="Q78" s="307">
        <v>1</v>
      </c>
      <c r="R78" s="307">
        <v>0</v>
      </c>
      <c r="S78" s="307">
        <v>1</v>
      </c>
      <c r="T78" s="612">
        <v>1</v>
      </c>
      <c r="U78" s="612">
        <v>1</v>
      </c>
      <c r="V78" s="563">
        <v>0</v>
      </c>
      <c r="W78" s="563">
        <v>1</v>
      </c>
      <c r="X78" s="563">
        <v>1</v>
      </c>
      <c r="Y78" s="563">
        <v>1</v>
      </c>
      <c r="AA78" s="322">
        <f t="shared" si="15"/>
        <v>19.5</v>
      </c>
      <c r="AB78" s="323">
        <f>AA78/'mono az'!$U$2</f>
        <v>0.67241379310344829</v>
      </c>
      <c r="AC78" s="324">
        <f t="shared" si="16"/>
        <v>25</v>
      </c>
      <c r="AD78" s="325">
        <f>AC78/'mono az'!$W$2</f>
        <v>1</v>
      </c>
      <c r="AE78" s="326">
        <f t="shared" si="17"/>
        <v>35</v>
      </c>
      <c r="AF78" s="327">
        <f>AE78/'mono az'!$Y$2</f>
        <v>0.76086956521739135</v>
      </c>
      <c r="AG78" s="328">
        <f t="shared" si="18"/>
        <v>79.5</v>
      </c>
    </row>
    <row r="79" spans="2:33" ht="15" customHeight="1" thickBot="1">
      <c r="C79" s="275" t="s">
        <v>75</v>
      </c>
      <c r="D79" s="492">
        <f t="shared" ref="D79:E88" si="19">E63</f>
        <v>0.95</v>
      </c>
      <c r="E79" s="498">
        <f t="shared" si="19"/>
        <v>0.93</v>
      </c>
      <c r="F79" s="504">
        <f>AVERAGE(D79,E79)</f>
        <v>0.94</v>
      </c>
      <c r="I79" s="335" t="s">
        <v>212</v>
      </c>
      <c r="J79" s="335" t="s">
        <v>186</v>
      </c>
      <c r="K79" s="336" t="s">
        <v>142</v>
      </c>
      <c r="L79" s="337">
        <v>43953</v>
      </c>
      <c r="M79" s="338">
        <v>9488219</v>
      </c>
      <c r="N79" s="339" t="s">
        <v>190</v>
      </c>
      <c r="O79" s="340">
        <v>82</v>
      </c>
      <c r="P79" s="307">
        <v>1</v>
      </c>
      <c r="Q79" s="307">
        <v>1</v>
      </c>
      <c r="R79" s="307">
        <v>0</v>
      </c>
      <c r="S79" s="307">
        <v>1</v>
      </c>
      <c r="T79" s="612">
        <v>1</v>
      </c>
      <c r="U79" s="612">
        <v>1</v>
      </c>
      <c r="V79" s="563">
        <v>0</v>
      </c>
      <c r="W79" s="563">
        <v>1</v>
      </c>
      <c r="X79" s="563">
        <v>1</v>
      </c>
      <c r="Y79" s="563">
        <v>1</v>
      </c>
      <c r="AA79" s="341">
        <f t="shared" si="15"/>
        <v>22</v>
      </c>
      <c r="AB79" s="342">
        <f>AA79/'mono az'!$U$2</f>
        <v>0.75862068965517238</v>
      </c>
      <c r="AC79" s="343">
        <f t="shared" si="16"/>
        <v>25</v>
      </c>
      <c r="AD79" s="344">
        <f>AC79/'mono az'!$W$2</f>
        <v>1</v>
      </c>
      <c r="AE79" s="345">
        <f t="shared" si="17"/>
        <v>35</v>
      </c>
      <c r="AF79" s="346">
        <f>AE79/'mono az'!$Y$2</f>
        <v>0.76086956521739135</v>
      </c>
      <c r="AG79" s="347">
        <f t="shared" si="18"/>
        <v>82</v>
      </c>
    </row>
    <row r="80" spans="2:33" ht="15" customHeight="1" thickBot="1">
      <c r="C80" s="276" t="s">
        <v>66</v>
      </c>
      <c r="D80" s="493">
        <f t="shared" si="19"/>
        <v>0.85</v>
      </c>
      <c r="E80" s="499">
        <f t="shared" si="19"/>
        <v>0.87</v>
      </c>
      <c r="F80" s="504">
        <f t="shared" ref="F80:F88" si="20">AVERAGE(D80,E80)</f>
        <v>0.86</v>
      </c>
      <c r="I80" s="348" t="s">
        <v>213</v>
      </c>
      <c r="J80" s="348" t="s">
        <v>187</v>
      </c>
      <c r="K80" s="349" t="s">
        <v>143</v>
      </c>
      <c r="L80" s="350">
        <v>43964</v>
      </c>
      <c r="M80" s="351">
        <v>9647761</v>
      </c>
      <c r="N80" s="352" t="s">
        <v>191</v>
      </c>
      <c r="O80" s="353">
        <v>100</v>
      </c>
      <c r="P80" s="307">
        <v>1</v>
      </c>
      <c r="Q80" s="563">
        <v>1</v>
      </c>
      <c r="R80" s="307">
        <v>1</v>
      </c>
      <c r="S80" s="307">
        <v>1</v>
      </c>
      <c r="T80" s="612">
        <v>1</v>
      </c>
      <c r="U80" s="612">
        <v>1</v>
      </c>
      <c r="V80" s="563">
        <v>1</v>
      </c>
      <c r="W80" s="563">
        <v>1</v>
      </c>
      <c r="X80" s="563">
        <v>1</v>
      </c>
      <c r="Y80" s="563">
        <v>1</v>
      </c>
      <c r="AA80" s="309">
        <f t="shared" si="15"/>
        <v>29</v>
      </c>
      <c r="AB80" s="310">
        <f>AA80/'mono az'!$U$2</f>
        <v>1</v>
      </c>
      <c r="AC80" s="311">
        <f t="shared" si="16"/>
        <v>25</v>
      </c>
      <c r="AD80" s="312">
        <f>AC80/'mono az'!$W$2</f>
        <v>1</v>
      </c>
      <c r="AE80" s="313">
        <f t="shared" si="17"/>
        <v>46</v>
      </c>
      <c r="AF80" s="314">
        <f>AE80/'mono az'!$Y$2</f>
        <v>1</v>
      </c>
      <c r="AG80" s="315">
        <f t="shared" si="18"/>
        <v>100</v>
      </c>
    </row>
    <row r="81" spans="3:33" ht="15" customHeight="1" thickBot="1">
      <c r="C81" s="276" t="s">
        <v>67</v>
      </c>
      <c r="D81" s="493">
        <f t="shared" si="19"/>
        <v>0.5</v>
      </c>
      <c r="E81" s="499">
        <f t="shared" si="19"/>
        <v>0.5</v>
      </c>
      <c r="F81" s="504">
        <f t="shared" si="20"/>
        <v>0.5</v>
      </c>
      <c r="I81" s="354" t="s">
        <v>213</v>
      </c>
      <c r="J81" s="354" t="s">
        <v>188</v>
      </c>
      <c r="K81" s="355" t="s">
        <v>144</v>
      </c>
      <c r="L81" s="356">
        <v>43960</v>
      </c>
      <c r="M81" s="357">
        <v>9598103</v>
      </c>
      <c r="N81" s="358" t="s">
        <v>190</v>
      </c>
      <c r="O81" s="359">
        <v>83</v>
      </c>
      <c r="P81" s="307">
        <v>1</v>
      </c>
      <c r="Q81" s="307">
        <v>1</v>
      </c>
      <c r="R81" s="307">
        <v>0.5</v>
      </c>
      <c r="S81" s="307">
        <v>1</v>
      </c>
      <c r="T81" s="612">
        <v>1</v>
      </c>
      <c r="U81" s="612">
        <v>0.5</v>
      </c>
      <c r="V81" s="563">
        <v>0</v>
      </c>
      <c r="W81" s="563">
        <v>1</v>
      </c>
      <c r="X81" s="563">
        <v>1</v>
      </c>
      <c r="Y81" s="563">
        <v>1</v>
      </c>
      <c r="AA81" s="322">
        <f t="shared" si="15"/>
        <v>25.5</v>
      </c>
      <c r="AB81" s="323">
        <f>AA81/'mono az'!$U$2</f>
        <v>0.87931034482758619</v>
      </c>
      <c r="AC81" s="324">
        <f t="shared" si="16"/>
        <v>22.5</v>
      </c>
      <c r="AD81" s="325">
        <f>AC81/'mono az'!$W$2</f>
        <v>0.9</v>
      </c>
      <c r="AE81" s="326">
        <f t="shared" si="17"/>
        <v>35</v>
      </c>
      <c r="AF81" s="327">
        <f>AE81/'mono az'!$Y$2</f>
        <v>0.76086956521739135</v>
      </c>
      <c r="AG81" s="328">
        <f t="shared" si="18"/>
        <v>83</v>
      </c>
    </row>
    <row r="82" spans="3:33" ht="15" customHeight="1" thickBot="1">
      <c r="C82" s="276" t="s">
        <v>68</v>
      </c>
      <c r="D82" s="493">
        <f t="shared" si="19"/>
        <v>0.88000000000000012</v>
      </c>
      <c r="E82" s="499">
        <f t="shared" si="19"/>
        <v>0.91999999999999993</v>
      </c>
      <c r="F82" s="504">
        <f t="shared" si="20"/>
        <v>0.9</v>
      </c>
      <c r="I82" s="354" t="s">
        <v>213</v>
      </c>
      <c r="J82" s="354" t="s">
        <v>186</v>
      </c>
      <c r="K82" s="355" t="s">
        <v>145</v>
      </c>
      <c r="L82" s="356">
        <v>43962</v>
      </c>
      <c r="M82" s="357">
        <v>9620049</v>
      </c>
      <c r="N82" s="358" t="s">
        <v>191</v>
      </c>
      <c r="O82" s="359">
        <v>84.5</v>
      </c>
      <c r="P82" s="307">
        <v>1</v>
      </c>
      <c r="Q82" s="307">
        <v>1</v>
      </c>
      <c r="R82" s="307">
        <v>0</v>
      </c>
      <c r="S82" s="307">
        <v>1</v>
      </c>
      <c r="T82" s="612">
        <v>1</v>
      </c>
      <c r="U82" s="612">
        <v>0.5</v>
      </c>
      <c r="V82" s="563">
        <v>1</v>
      </c>
      <c r="W82" s="563">
        <v>1</v>
      </c>
      <c r="X82" s="563">
        <v>0.5</v>
      </c>
      <c r="Y82" s="563">
        <v>1</v>
      </c>
      <c r="AA82" s="322">
        <f t="shared" si="15"/>
        <v>22</v>
      </c>
      <c r="AB82" s="323">
        <f>AA82/'mono az'!$U$2</f>
        <v>0.75862068965517238</v>
      </c>
      <c r="AC82" s="324">
        <f t="shared" si="16"/>
        <v>22.5</v>
      </c>
      <c r="AD82" s="325">
        <f>AC82/'mono az'!$W$2</f>
        <v>0.9</v>
      </c>
      <c r="AE82" s="326">
        <f t="shared" si="17"/>
        <v>40</v>
      </c>
      <c r="AF82" s="327">
        <f>AE82/'mono az'!$Y$2</f>
        <v>0.86956521739130432</v>
      </c>
      <c r="AG82" s="328">
        <f t="shared" si="18"/>
        <v>84.5</v>
      </c>
    </row>
    <row r="83" spans="3:33" ht="15" customHeight="1" thickBot="1">
      <c r="C83" s="277" t="s">
        <v>200</v>
      </c>
      <c r="D83" s="493">
        <f t="shared" si="19"/>
        <v>0.90999999999999992</v>
      </c>
      <c r="E83" s="499">
        <f t="shared" si="19"/>
        <v>0.86</v>
      </c>
      <c r="F83" s="504">
        <f t="shared" si="20"/>
        <v>0.88500000000000001</v>
      </c>
      <c r="I83" s="354" t="s">
        <v>213</v>
      </c>
      <c r="J83" s="354" t="s">
        <v>187</v>
      </c>
      <c r="K83" s="355" t="s">
        <v>146</v>
      </c>
      <c r="L83" s="356">
        <v>43963</v>
      </c>
      <c r="M83" s="357">
        <v>9642703</v>
      </c>
      <c r="N83" s="358" t="s">
        <v>190</v>
      </c>
      <c r="O83" s="359">
        <v>74.5</v>
      </c>
      <c r="P83" s="307">
        <v>1</v>
      </c>
      <c r="Q83" s="307">
        <v>0</v>
      </c>
      <c r="R83" s="307">
        <v>0.5</v>
      </c>
      <c r="S83" s="307">
        <v>1</v>
      </c>
      <c r="T83" s="612">
        <v>0.5</v>
      </c>
      <c r="U83" s="612">
        <v>1</v>
      </c>
      <c r="V83" s="563">
        <v>1</v>
      </c>
      <c r="W83" s="563">
        <v>1</v>
      </c>
      <c r="X83" s="563">
        <v>1</v>
      </c>
      <c r="Y83" s="563">
        <v>1</v>
      </c>
      <c r="AA83" s="322">
        <f t="shared" si="15"/>
        <v>13.5</v>
      </c>
      <c r="AB83" s="323">
        <f>AA83/'mono az'!$U$2</f>
        <v>0.46551724137931033</v>
      </c>
      <c r="AC83" s="324">
        <f t="shared" si="16"/>
        <v>15</v>
      </c>
      <c r="AD83" s="325">
        <f>AC83/'mono az'!$W$2</f>
        <v>0.6</v>
      </c>
      <c r="AE83" s="326">
        <f t="shared" si="17"/>
        <v>46</v>
      </c>
      <c r="AF83" s="327">
        <f>AE83/'mono az'!$Y$2</f>
        <v>1</v>
      </c>
      <c r="AG83" s="328">
        <f t="shared" si="18"/>
        <v>74.5</v>
      </c>
    </row>
    <row r="84" spans="3:33" ht="15" customHeight="1" thickBot="1">
      <c r="C84" s="277" t="s">
        <v>201</v>
      </c>
      <c r="D84" s="493">
        <f t="shared" si="19"/>
        <v>0.78</v>
      </c>
      <c r="E84" s="499">
        <f t="shared" si="19"/>
        <v>0.71</v>
      </c>
      <c r="F84" s="504">
        <f t="shared" si="20"/>
        <v>0.745</v>
      </c>
      <c r="I84" s="354" t="s">
        <v>213</v>
      </c>
      <c r="J84" s="354" t="s">
        <v>187</v>
      </c>
      <c r="K84" s="360" t="s">
        <v>147</v>
      </c>
      <c r="L84" s="356">
        <v>43964</v>
      </c>
      <c r="M84" s="357">
        <v>9648323</v>
      </c>
      <c r="N84" s="358" t="s">
        <v>191</v>
      </c>
      <c r="O84" s="359">
        <v>41</v>
      </c>
      <c r="P84" s="307">
        <v>0.5</v>
      </c>
      <c r="Q84" s="307">
        <v>0.5</v>
      </c>
      <c r="R84" s="307">
        <v>0</v>
      </c>
      <c r="S84" s="307">
        <v>1</v>
      </c>
      <c r="T84" s="612">
        <v>0.5</v>
      </c>
      <c r="U84" s="612">
        <v>0</v>
      </c>
      <c r="V84" s="563">
        <v>0.5</v>
      </c>
      <c r="W84" s="563">
        <v>0</v>
      </c>
      <c r="X84" s="563">
        <v>1</v>
      </c>
      <c r="Y84" s="563">
        <v>0</v>
      </c>
      <c r="AA84" s="322">
        <f t="shared" si="15"/>
        <v>13.5</v>
      </c>
      <c r="AB84" s="323">
        <f>AA84/'mono az'!$U$2</f>
        <v>0.46551724137931033</v>
      </c>
      <c r="AC84" s="324">
        <f t="shared" si="16"/>
        <v>10</v>
      </c>
      <c r="AD84" s="325">
        <f>AC84/'mono az'!$W$2</f>
        <v>0.4</v>
      </c>
      <c r="AE84" s="326">
        <f t="shared" si="17"/>
        <v>17.5</v>
      </c>
      <c r="AF84" s="327">
        <f>AE84/'mono az'!$Y$2</f>
        <v>0.38043478260869568</v>
      </c>
      <c r="AG84" s="328">
        <f t="shared" si="18"/>
        <v>41</v>
      </c>
    </row>
    <row r="85" spans="3:33" ht="15" customHeight="1" thickBot="1">
      <c r="C85" s="278" t="s">
        <v>202</v>
      </c>
      <c r="D85" s="493">
        <f t="shared" si="19"/>
        <v>0.59</v>
      </c>
      <c r="E85" s="499">
        <f t="shared" si="19"/>
        <v>0.69</v>
      </c>
      <c r="F85" s="504">
        <f t="shared" si="20"/>
        <v>0.6399999999999999</v>
      </c>
      <c r="I85" s="354" t="s">
        <v>213</v>
      </c>
      <c r="J85" s="354" t="s">
        <v>185</v>
      </c>
      <c r="K85" s="355" t="s">
        <v>148</v>
      </c>
      <c r="L85" s="356">
        <v>43960</v>
      </c>
      <c r="M85" s="357">
        <v>9590787</v>
      </c>
      <c r="N85" s="358" t="s">
        <v>190</v>
      </c>
      <c r="O85" s="359">
        <v>0</v>
      </c>
      <c r="P85" s="307">
        <v>1</v>
      </c>
      <c r="Q85" s="307">
        <v>1</v>
      </c>
      <c r="R85" s="307">
        <v>0.5</v>
      </c>
      <c r="S85" s="307">
        <v>1</v>
      </c>
      <c r="T85" s="612">
        <v>0</v>
      </c>
      <c r="U85" s="612">
        <v>0</v>
      </c>
      <c r="V85" s="563">
        <v>1</v>
      </c>
      <c r="W85" s="563">
        <v>1</v>
      </c>
      <c r="X85" s="563">
        <v>1</v>
      </c>
      <c r="Y85" s="563">
        <v>1</v>
      </c>
      <c r="AA85" s="322">
        <f t="shared" si="15"/>
        <v>25.5</v>
      </c>
      <c r="AB85" s="323">
        <f>AA85/'mono az'!$U$2</f>
        <v>0.87931034482758619</v>
      </c>
      <c r="AC85" s="324">
        <f t="shared" si="16"/>
        <v>0</v>
      </c>
      <c r="AD85" s="325">
        <f>AC85/'mono az'!$W$2</f>
        <v>0</v>
      </c>
      <c r="AE85" s="326">
        <f t="shared" si="17"/>
        <v>46</v>
      </c>
      <c r="AF85" s="327">
        <f>AE85/'mono az'!$Y$2</f>
        <v>1</v>
      </c>
      <c r="AG85" s="328">
        <f t="shared" si="18"/>
        <v>71.5</v>
      </c>
    </row>
    <row r="86" spans="3:33" ht="15" customHeight="1" thickBot="1">
      <c r="C86" s="278" t="s">
        <v>203</v>
      </c>
      <c r="D86" s="493">
        <f t="shared" si="19"/>
        <v>0.95</v>
      </c>
      <c r="E86" s="499">
        <f t="shared" si="19"/>
        <v>0.91999999999999993</v>
      </c>
      <c r="F86" s="504">
        <f t="shared" si="20"/>
        <v>0.93499999999999994</v>
      </c>
      <c r="I86" s="354" t="s">
        <v>213</v>
      </c>
      <c r="J86" s="354" t="s">
        <v>185</v>
      </c>
      <c r="K86" s="355" t="s">
        <v>149</v>
      </c>
      <c r="L86" s="356">
        <v>43964</v>
      </c>
      <c r="M86" s="357">
        <v>9660129</v>
      </c>
      <c r="N86" s="358" t="s">
        <v>191</v>
      </c>
      <c r="O86" s="359">
        <v>83</v>
      </c>
      <c r="P86" s="307">
        <v>1</v>
      </c>
      <c r="Q86" s="307">
        <v>1</v>
      </c>
      <c r="R86" s="307">
        <v>0.5</v>
      </c>
      <c r="S86" s="307">
        <v>0.5</v>
      </c>
      <c r="T86" s="612">
        <v>1</v>
      </c>
      <c r="U86" s="612">
        <v>1</v>
      </c>
      <c r="V86" s="563">
        <v>0</v>
      </c>
      <c r="W86" s="563">
        <v>1</v>
      </c>
      <c r="X86" s="563">
        <v>1</v>
      </c>
      <c r="Y86" s="563">
        <v>1</v>
      </c>
      <c r="AA86" s="322">
        <f t="shared" si="15"/>
        <v>23</v>
      </c>
      <c r="AB86" s="323">
        <f>AA86/'mono az'!$U$2</f>
        <v>0.7931034482758621</v>
      </c>
      <c r="AC86" s="324">
        <f t="shared" si="16"/>
        <v>25</v>
      </c>
      <c r="AD86" s="325">
        <f>AC86/'mono az'!$W$2</f>
        <v>1</v>
      </c>
      <c r="AE86" s="326">
        <f t="shared" si="17"/>
        <v>35</v>
      </c>
      <c r="AF86" s="327">
        <f>AE86/'mono az'!$Y$2</f>
        <v>0.76086956521739135</v>
      </c>
      <c r="AG86" s="328">
        <f t="shared" si="18"/>
        <v>83</v>
      </c>
    </row>
    <row r="87" spans="3:33" ht="15" customHeight="1" thickBot="1">
      <c r="C87" s="278" t="s">
        <v>204</v>
      </c>
      <c r="D87" s="493">
        <f t="shared" si="19"/>
        <v>0.98</v>
      </c>
      <c r="E87" s="499">
        <f t="shared" si="19"/>
        <v>0.96</v>
      </c>
      <c r="F87" s="504">
        <f t="shared" si="20"/>
        <v>0.97</v>
      </c>
      <c r="I87" s="354" t="s">
        <v>213</v>
      </c>
      <c r="J87" s="354" t="s">
        <v>186</v>
      </c>
      <c r="K87" s="355" t="s">
        <v>150</v>
      </c>
      <c r="L87" s="356">
        <v>43962</v>
      </c>
      <c r="M87" s="357">
        <v>9610108</v>
      </c>
      <c r="N87" s="358" t="s">
        <v>190</v>
      </c>
      <c r="O87" s="359">
        <v>83</v>
      </c>
      <c r="P87" s="307">
        <v>1</v>
      </c>
      <c r="Q87" s="307">
        <v>1</v>
      </c>
      <c r="R87" s="307">
        <v>0.5</v>
      </c>
      <c r="S87" s="307">
        <v>0.5</v>
      </c>
      <c r="T87" s="612">
        <v>1</v>
      </c>
      <c r="U87" s="612">
        <v>1</v>
      </c>
      <c r="V87" s="563">
        <v>0</v>
      </c>
      <c r="W87" s="563">
        <v>1</v>
      </c>
      <c r="X87" s="563">
        <v>1</v>
      </c>
      <c r="Y87" s="563">
        <v>1</v>
      </c>
      <c r="AA87" s="322">
        <f t="shared" si="15"/>
        <v>23</v>
      </c>
      <c r="AB87" s="323">
        <f>AA87/'mono az'!$U$2</f>
        <v>0.7931034482758621</v>
      </c>
      <c r="AC87" s="324">
        <f t="shared" si="16"/>
        <v>25</v>
      </c>
      <c r="AD87" s="325">
        <f>AC87/'mono az'!$W$2</f>
        <v>1</v>
      </c>
      <c r="AE87" s="326">
        <f t="shared" si="17"/>
        <v>35</v>
      </c>
      <c r="AF87" s="327">
        <f>AE87/'mono az'!$Y$2</f>
        <v>0.76086956521739135</v>
      </c>
      <c r="AG87" s="328">
        <f t="shared" si="18"/>
        <v>83</v>
      </c>
    </row>
    <row r="88" spans="3:33" ht="15" customHeight="1" thickBot="1">
      <c r="C88" s="279" t="s">
        <v>205</v>
      </c>
      <c r="D88" s="494">
        <f t="shared" si="19"/>
        <v>0.94</v>
      </c>
      <c r="E88" s="500">
        <f t="shared" si="19"/>
        <v>0.84</v>
      </c>
      <c r="F88" s="504">
        <f t="shared" si="20"/>
        <v>0.8899999999999999</v>
      </c>
      <c r="I88" s="354" t="s">
        <v>213</v>
      </c>
      <c r="J88" s="354" t="s">
        <v>186</v>
      </c>
      <c r="K88" s="355" t="s">
        <v>151</v>
      </c>
      <c r="L88" s="356">
        <v>43965</v>
      </c>
      <c r="M88" s="357">
        <v>9679078</v>
      </c>
      <c r="N88" s="358" t="s">
        <v>191</v>
      </c>
      <c r="O88" s="359">
        <v>90.5</v>
      </c>
      <c r="P88" s="307">
        <v>1</v>
      </c>
      <c r="Q88" s="307">
        <v>1</v>
      </c>
      <c r="R88" s="307">
        <v>0</v>
      </c>
      <c r="S88" s="307">
        <v>1</v>
      </c>
      <c r="T88" s="612">
        <v>1</v>
      </c>
      <c r="U88" s="612">
        <v>0.5</v>
      </c>
      <c r="V88" s="563">
        <v>1</v>
      </c>
      <c r="W88" s="563">
        <v>1</v>
      </c>
      <c r="X88" s="563">
        <v>1</v>
      </c>
      <c r="Y88" s="563">
        <v>1</v>
      </c>
      <c r="AA88" s="322">
        <f t="shared" si="15"/>
        <v>22</v>
      </c>
      <c r="AB88" s="323">
        <f>AA88/'mono az'!$U$2</f>
        <v>0.75862068965517238</v>
      </c>
      <c r="AC88" s="324">
        <f t="shared" si="16"/>
        <v>22.5</v>
      </c>
      <c r="AD88" s="325">
        <f>AC88/'mono az'!$W$2</f>
        <v>0.9</v>
      </c>
      <c r="AE88" s="326">
        <f t="shared" si="17"/>
        <v>46</v>
      </c>
      <c r="AF88" s="327">
        <f>AE88/'mono az'!$Y$2</f>
        <v>1</v>
      </c>
      <c r="AG88" s="328">
        <f t="shared" si="18"/>
        <v>90.5</v>
      </c>
    </row>
    <row r="89" spans="3:33" ht="15" customHeight="1" thickBot="1">
      <c r="D89" s="481" t="s">
        <v>207</v>
      </c>
      <c r="E89" s="485" t="s">
        <v>189</v>
      </c>
      <c r="F89" s="505" t="s">
        <v>208</v>
      </c>
      <c r="I89" s="354" t="s">
        <v>213</v>
      </c>
      <c r="J89" s="354" t="s">
        <v>185</v>
      </c>
      <c r="K89" s="355" t="s">
        <v>152</v>
      </c>
      <c r="L89" s="356">
        <v>43963</v>
      </c>
      <c r="M89" s="357">
        <v>9634565</v>
      </c>
      <c r="N89" s="358" t="s">
        <v>190</v>
      </c>
      <c r="O89" s="359">
        <v>70</v>
      </c>
      <c r="P89" s="307">
        <v>1</v>
      </c>
      <c r="Q89" s="307">
        <v>1</v>
      </c>
      <c r="R89" s="307">
        <v>0.5</v>
      </c>
      <c r="S89" s="307">
        <v>1</v>
      </c>
      <c r="T89" s="612">
        <v>0.5</v>
      </c>
      <c r="U89" s="612">
        <v>0.5</v>
      </c>
      <c r="V89" s="563">
        <v>0</v>
      </c>
      <c r="W89" s="563">
        <v>1</v>
      </c>
      <c r="X89" s="563">
        <v>1</v>
      </c>
      <c r="Y89" s="563">
        <v>0</v>
      </c>
      <c r="AA89" s="322">
        <f t="shared" si="15"/>
        <v>25.5</v>
      </c>
      <c r="AB89" s="323">
        <f>AA89/'mono az'!$U$2</f>
        <v>0.87931034482758619</v>
      </c>
      <c r="AC89" s="324">
        <f t="shared" si="16"/>
        <v>12.5</v>
      </c>
      <c r="AD89" s="325">
        <f>AC89/'mono az'!$W$2</f>
        <v>0.5</v>
      </c>
      <c r="AE89" s="326">
        <f t="shared" si="17"/>
        <v>32</v>
      </c>
      <c r="AF89" s="327">
        <f>AE89/'mono az'!$Y$2</f>
        <v>0.69565217391304346</v>
      </c>
      <c r="AG89" s="328">
        <f t="shared" si="18"/>
        <v>70</v>
      </c>
    </row>
    <row r="90" spans="3:33" ht="15" customHeight="1" thickBot="1">
      <c r="C90" s="275" t="s">
        <v>206</v>
      </c>
      <c r="D90" s="495">
        <f>E74</f>
        <v>0.83</v>
      </c>
      <c r="E90" s="501">
        <v>0.80499999999999994</v>
      </c>
      <c r="F90" s="504">
        <f>AVERAGE(D90,E90)</f>
        <v>0.81749999999999989</v>
      </c>
      <c r="I90" s="354" t="s">
        <v>213</v>
      </c>
      <c r="J90" s="354" t="s">
        <v>187</v>
      </c>
      <c r="K90" s="355" t="s">
        <v>153</v>
      </c>
      <c r="L90" s="356">
        <v>43964</v>
      </c>
      <c r="M90" s="357">
        <v>9647361</v>
      </c>
      <c r="N90" s="358" t="s">
        <v>191</v>
      </c>
      <c r="O90" s="359">
        <v>90.5</v>
      </c>
      <c r="P90" s="307">
        <v>1</v>
      </c>
      <c r="Q90" s="307">
        <v>1</v>
      </c>
      <c r="R90" s="307">
        <v>0</v>
      </c>
      <c r="S90" s="307">
        <v>1</v>
      </c>
      <c r="T90" s="612">
        <v>1</v>
      </c>
      <c r="U90" s="612">
        <v>0.5</v>
      </c>
      <c r="V90" s="563">
        <v>1</v>
      </c>
      <c r="W90" s="563">
        <v>1</v>
      </c>
      <c r="X90" s="563">
        <v>1</v>
      </c>
      <c r="Y90" s="563">
        <v>1</v>
      </c>
      <c r="AA90" s="322">
        <f t="shared" si="15"/>
        <v>22</v>
      </c>
      <c r="AB90" s="323">
        <f>AA90/'mono az'!$U$2</f>
        <v>0.75862068965517238</v>
      </c>
      <c r="AC90" s="324">
        <f t="shared" si="16"/>
        <v>22.5</v>
      </c>
      <c r="AD90" s="325">
        <f>AC90/'mono az'!$W$2</f>
        <v>0.9</v>
      </c>
      <c r="AE90" s="326">
        <f t="shared" si="17"/>
        <v>46</v>
      </c>
      <c r="AF90" s="327">
        <f>AE90/'mono az'!$Y$2</f>
        <v>1</v>
      </c>
      <c r="AG90" s="328">
        <f t="shared" si="18"/>
        <v>90.5</v>
      </c>
    </row>
    <row r="91" spans="3:33" ht="15" customHeight="1" thickBot="1">
      <c r="C91" s="277" t="s">
        <v>198</v>
      </c>
      <c r="D91" s="496">
        <f>E75</f>
        <v>0.84499999999999997</v>
      </c>
      <c r="E91" s="502">
        <v>0.78500000000000003</v>
      </c>
      <c r="F91" s="504">
        <f t="shared" ref="F91:F92" si="21">AVERAGE(D91,E91)</f>
        <v>0.81499999999999995</v>
      </c>
      <c r="I91" s="354" t="s">
        <v>213</v>
      </c>
      <c r="J91" s="354" t="s">
        <v>185</v>
      </c>
      <c r="K91" s="355" t="s">
        <v>154</v>
      </c>
      <c r="L91" s="356">
        <v>43960</v>
      </c>
      <c r="M91" s="357">
        <v>9593580</v>
      </c>
      <c r="N91" s="358" t="s">
        <v>190</v>
      </c>
      <c r="O91" s="359">
        <v>96.5</v>
      </c>
      <c r="P91" s="307">
        <v>1</v>
      </c>
      <c r="Q91" s="307">
        <v>1</v>
      </c>
      <c r="R91" s="307">
        <v>0.5</v>
      </c>
      <c r="S91" s="307">
        <v>1</v>
      </c>
      <c r="T91" s="612">
        <v>1</v>
      </c>
      <c r="U91" s="612">
        <v>1</v>
      </c>
      <c r="V91" s="563">
        <v>1</v>
      </c>
      <c r="W91" s="563">
        <v>1</v>
      </c>
      <c r="X91" s="563">
        <v>1</v>
      </c>
      <c r="Y91" s="563">
        <v>1</v>
      </c>
      <c r="AA91" s="322">
        <f t="shared" si="15"/>
        <v>25.5</v>
      </c>
      <c r="AB91" s="323">
        <f>AA91/'mono az'!$U$2</f>
        <v>0.87931034482758619</v>
      </c>
      <c r="AC91" s="324">
        <f t="shared" si="16"/>
        <v>25</v>
      </c>
      <c r="AD91" s="325">
        <f>AC91/'mono az'!$W$2</f>
        <v>1</v>
      </c>
      <c r="AE91" s="326">
        <f t="shared" si="17"/>
        <v>46</v>
      </c>
      <c r="AF91" s="327">
        <f>AE91/'mono az'!$Y$2</f>
        <v>1</v>
      </c>
      <c r="AG91" s="328">
        <f t="shared" si="18"/>
        <v>96.5</v>
      </c>
    </row>
    <row r="92" spans="3:33" ht="15" customHeight="1" thickBot="1">
      <c r="C92" s="279" t="s">
        <v>199</v>
      </c>
      <c r="D92" s="497">
        <f>E76</f>
        <v>0.86499999999999999</v>
      </c>
      <c r="E92" s="503">
        <v>0.85250000000000004</v>
      </c>
      <c r="F92" s="504">
        <f t="shared" si="21"/>
        <v>0.85875000000000001</v>
      </c>
      <c r="I92" s="354" t="s">
        <v>213</v>
      </c>
      <c r="J92" s="354" t="s">
        <v>185</v>
      </c>
      <c r="K92" s="355" t="s">
        <v>155</v>
      </c>
      <c r="L92" s="356">
        <v>43963</v>
      </c>
      <c r="M92" s="357">
        <v>9642213</v>
      </c>
      <c r="N92" s="358" t="s">
        <v>191</v>
      </c>
      <c r="O92" s="359">
        <v>82</v>
      </c>
      <c r="P92" s="307">
        <v>1</v>
      </c>
      <c r="Q92" s="307">
        <v>1</v>
      </c>
      <c r="R92" s="307">
        <v>0</v>
      </c>
      <c r="S92" s="307">
        <v>1</v>
      </c>
      <c r="T92" s="612">
        <v>1</v>
      </c>
      <c r="U92" s="612">
        <v>1</v>
      </c>
      <c r="V92" s="563">
        <v>0</v>
      </c>
      <c r="W92" s="563">
        <v>1</v>
      </c>
      <c r="X92" s="563">
        <v>1</v>
      </c>
      <c r="Y92" s="563">
        <v>1</v>
      </c>
      <c r="AA92" s="322">
        <f t="shared" si="15"/>
        <v>22</v>
      </c>
      <c r="AB92" s="323">
        <f>AA92/'mono az'!$U$2</f>
        <v>0.75862068965517238</v>
      </c>
      <c r="AC92" s="324">
        <f t="shared" si="16"/>
        <v>25</v>
      </c>
      <c r="AD92" s="325">
        <f>AC92/'mono az'!$W$2</f>
        <v>1</v>
      </c>
      <c r="AE92" s="326">
        <f t="shared" si="17"/>
        <v>35</v>
      </c>
      <c r="AF92" s="327">
        <f>AE92/'mono az'!$Y$2</f>
        <v>0.76086956521739135</v>
      </c>
      <c r="AG92" s="328">
        <f t="shared" si="18"/>
        <v>82</v>
      </c>
    </row>
    <row r="93" spans="3:33" ht="15" customHeight="1" thickBot="1">
      <c r="I93" s="354" t="s">
        <v>213</v>
      </c>
      <c r="J93" s="354" t="s">
        <v>187</v>
      </c>
      <c r="K93" s="355" t="s">
        <v>156</v>
      </c>
      <c r="L93" s="356">
        <v>43964</v>
      </c>
      <c r="M93" s="357">
        <v>9659067</v>
      </c>
      <c r="N93" s="358" t="s">
        <v>190</v>
      </c>
      <c r="O93" s="359">
        <v>85.5</v>
      </c>
      <c r="P93" s="307">
        <v>0.5</v>
      </c>
      <c r="Q93" s="307">
        <v>0.5</v>
      </c>
      <c r="R93" s="307">
        <v>0.5</v>
      </c>
      <c r="S93" s="307">
        <v>1</v>
      </c>
      <c r="T93" s="612">
        <v>1</v>
      </c>
      <c r="U93" s="612">
        <v>0.5</v>
      </c>
      <c r="V93" s="563">
        <v>1</v>
      </c>
      <c r="W93" s="563">
        <v>1</v>
      </c>
      <c r="X93" s="563">
        <v>1</v>
      </c>
      <c r="Y93" s="563">
        <v>1</v>
      </c>
      <c r="AA93" s="322">
        <f t="shared" si="15"/>
        <v>17</v>
      </c>
      <c r="AB93" s="323">
        <f>AA93/'mono az'!$U$2</f>
        <v>0.58620689655172409</v>
      </c>
      <c r="AC93" s="324">
        <f t="shared" si="16"/>
        <v>22.5</v>
      </c>
      <c r="AD93" s="325">
        <f>AC93/'mono az'!$W$2</f>
        <v>0.9</v>
      </c>
      <c r="AE93" s="326">
        <f t="shared" si="17"/>
        <v>46</v>
      </c>
      <c r="AF93" s="327">
        <f>AE93/'mono az'!$Y$2</f>
        <v>1</v>
      </c>
      <c r="AG93" s="328">
        <f t="shared" si="18"/>
        <v>85.5</v>
      </c>
    </row>
    <row r="94" spans="3:33" ht="15" customHeight="1" thickBot="1">
      <c r="I94" s="354" t="s">
        <v>213</v>
      </c>
      <c r="J94" s="354" t="s">
        <v>188</v>
      </c>
      <c r="K94" s="360" t="s">
        <v>157</v>
      </c>
      <c r="L94" s="356">
        <v>43962</v>
      </c>
      <c r="M94" s="357">
        <v>9621159</v>
      </c>
      <c r="N94" s="358" t="s">
        <v>191</v>
      </c>
      <c r="O94" s="359">
        <v>94</v>
      </c>
      <c r="P94" s="307">
        <v>1</v>
      </c>
      <c r="Q94" s="307">
        <v>0.5</v>
      </c>
      <c r="R94" s="307">
        <v>1</v>
      </c>
      <c r="S94" s="307">
        <v>1</v>
      </c>
      <c r="T94" s="612">
        <v>1</v>
      </c>
      <c r="U94" s="612">
        <v>1</v>
      </c>
      <c r="V94" s="563">
        <v>1</v>
      </c>
      <c r="W94" s="563">
        <v>1</v>
      </c>
      <c r="X94" s="563">
        <v>1</v>
      </c>
      <c r="Y94" s="563">
        <v>1</v>
      </c>
      <c r="AA94" s="322">
        <f t="shared" si="15"/>
        <v>23</v>
      </c>
      <c r="AB94" s="323">
        <f>AA94/'mono az'!$U$2</f>
        <v>0.7931034482758621</v>
      </c>
      <c r="AC94" s="324">
        <f t="shared" si="16"/>
        <v>25</v>
      </c>
      <c r="AD94" s="325">
        <f>AC94/'mono az'!$W$2</f>
        <v>1</v>
      </c>
      <c r="AE94" s="326">
        <f t="shared" si="17"/>
        <v>46</v>
      </c>
      <c r="AF94" s="327">
        <f>AE94/'mono az'!$Y$2</f>
        <v>1</v>
      </c>
      <c r="AG94" s="328">
        <f t="shared" si="18"/>
        <v>94</v>
      </c>
    </row>
    <row r="95" spans="3:33" ht="15" customHeight="1" thickBot="1">
      <c r="I95" s="354" t="s">
        <v>213</v>
      </c>
      <c r="J95" s="354" t="s">
        <v>186</v>
      </c>
      <c r="K95" s="360" t="s">
        <v>158</v>
      </c>
      <c r="L95" s="356">
        <v>43963</v>
      </c>
      <c r="M95" s="357">
        <v>9625826</v>
      </c>
      <c r="N95" s="358" t="s">
        <v>190</v>
      </c>
      <c r="O95" s="359">
        <v>83</v>
      </c>
      <c r="P95" s="307">
        <v>1</v>
      </c>
      <c r="Q95" s="307">
        <v>1</v>
      </c>
      <c r="R95" s="307">
        <v>0.5</v>
      </c>
      <c r="S95" s="307">
        <v>0.5</v>
      </c>
      <c r="T95" s="612">
        <v>1</v>
      </c>
      <c r="U95" s="612">
        <v>1</v>
      </c>
      <c r="V95" s="563">
        <v>0</v>
      </c>
      <c r="W95" s="563">
        <v>1</v>
      </c>
      <c r="X95" s="563">
        <v>1</v>
      </c>
      <c r="Y95" s="563">
        <v>1</v>
      </c>
      <c r="AA95" s="322">
        <f t="shared" ref="AA95:AA112" si="22">(P95*$D$9)+(Q95*$D$10)+(R95*$D$11)+(S95*$D$12)</f>
        <v>23</v>
      </c>
      <c r="AB95" s="323">
        <f>AA95/'mono az'!$U$2</f>
        <v>0.7931034482758621</v>
      </c>
      <c r="AC95" s="324">
        <f t="shared" ref="AC95:AC112" si="23">(T95*$D$14)+(U95*$D$15)</f>
        <v>25</v>
      </c>
      <c r="AD95" s="325">
        <f>AC95/'mono az'!$W$2</f>
        <v>1</v>
      </c>
      <c r="AE95" s="326">
        <f t="shared" ref="AE95:AE112" si="24">(V95*$D$17)+(W95*$D$18)+(X95*$D$19)+(Y95*$D$20)</f>
        <v>35</v>
      </c>
      <c r="AF95" s="327">
        <f>AE95/'mono az'!$Y$2</f>
        <v>0.76086956521739135</v>
      </c>
      <c r="AG95" s="328">
        <f t="shared" si="18"/>
        <v>83</v>
      </c>
    </row>
    <row r="96" spans="3:33" ht="15" customHeight="1" thickBot="1">
      <c r="I96" s="361" t="s">
        <v>213</v>
      </c>
      <c r="J96" s="361" t="s">
        <v>187</v>
      </c>
      <c r="K96" s="362" t="s">
        <v>159</v>
      </c>
      <c r="L96" s="363">
        <v>43963</v>
      </c>
      <c r="M96" s="364">
        <v>9624636</v>
      </c>
      <c r="N96" s="365" t="s">
        <v>191</v>
      </c>
      <c r="O96" s="366">
        <v>75.5</v>
      </c>
      <c r="P96" s="307">
        <v>0.5</v>
      </c>
      <c r="Q96" s="307">
        <v>1</v>
      </c>
      <c r="R96" s="307">
        <v>0.5</v>
      </c>
      <c r="S96" s="307">
        <v>0.5</v>
      </c>
      <c r="T96" s="612">
        <v>1</v>
      </c>
      <c r="U96" s="612">
        <v>0</v>
      </c>
      <c r="V96" s="563">
        <v>0</v>
      </c>
      <c r="W96" s="563">
        <v>1</v>
      </c>
      <c r="X96" s="563">
        <v>1</v>
      </c>
      <c r="Y96" s="563">
        <v>1</v>
      </c>
      <c r="AA96" s="367">
        <f t="shared" si="22"/>
        <v>20.5</v>
      </c>
      <c r="AB96" s="368">
        <f>AA96/'mono az'!$U$2</f>
        <v>0.7068965517241379</v>
      </c>
      <c r="AC96" s="369">
        <f t="shared" si="23"/>
        <v>20</v>
      </c>
      <c r="AD96" s="370">
        <f>AC96/'mono az'!$W$2</f>
        <v>0.8</v>
      </c>
      <c r="AE96" s="371">
        <f t="shared" si="24"/>
        <v>35</v>
      </c>
      <c r="AF96" s="372">
        <f>AE96/'mono az'!$Y$2</f>
        <v>0.76086956521739135</v>
      </c>
      <c r="AG96" s="373">
        <f t="shared" si="18"/>
        <v>75.5</v>
      </c>
    </row>
    <row r="97" spans="9:33" ht="15" customHeight="1" thickBot="1">
      <c r="I97" s="374" t="s">
        <v>214</v>
      </c>
      <c r="J97" s="374" t="s">
        <v>187</v>
      </c>
      <c r="K97" s="375" t="s">
        <v>160</v>
      </c>
      <c r="L97" s="376">
        <v>43973</v>
      </c>
      <c r="M97" s="377">
        <v>9798987</v>
      </c>
      <c r="N97" s="378" t="s">
        <v>190</v>
      </c>
      <c r="O97" s="379">
        <v>89</v>
      </c>
      <c r="P97" s="307">
        <v>1</v>
      </c>
      <c r="Q97" s="307">
        <v>1</v>
      </c>
      <c r="R97" s="307">
        <v>1</v>
      </c>
      <c r="S97" s="307">
        <v>1</v>
      </c>
      <c r="T97" s="612">
        <v>1</v>
      </c>
      <c r="U97" s="612">
        <v>1</v>
      </c>
      <c r="V97" s="563">
        <v>0</v>
      </c>
      <c r="W97" s="563">
        <v>1</v>
      </c>
      <c r="X97" s="563">
        <v>1</v>
      </c>
      <c r="Y97" s="563">
        <v>1</v>
      </c>
      <c r="AA97" s="380">
        <f t="shared" si="22"/>
        <v>29</v>
      </c>
      <c r="AB97" s="381">
        <f>AA97/'mono az'!$U$2</f>
        <v>1</v>
      </c>
      <c r="AC97" s="382">
        <f t="shared" si="23"/>
        <v>25</v>
      </c>
      <c r="AD97" s="383">
        <f>AC97/'mono az'!$W$2</f>
        <v>1</v>
      </c>
      <c r="AE97" s="384">
        <f t="shared" si="24"/>
        <v>35</v>
      </c>
      <c r="AF97" s="385">
        <f>AE97/'mono az'!$Y$2</f>
        <v>0.76086956521739135</v>
      </c>
      <c r="AG97" s="328">
        <f t="shared" si="18"/>
        <v>89</v>
      </c>
    </row>
    <row r="98" spans="9:33" ht="15" customHeight="1" thickBot="1">
      <c r="I98" s="386" t="s">
        <v>214</v>
      </c>
      <c r="J98" s="386" t="s">
        <v>185</v>
      </c>
      <c r="K98" s="387" t="s">
        <v>161</v>
      </c>
      <c r="L98" s="388">
        <v>43971</v>
      </c>
      <c r="M98" s="389">
        <v>9779704</v>
      </c>
      <c r="N98" s="390" t="s">
        <v>191</v>
      </c>
      <c r="O98" s="391">
        <v>100</v>
      </c>
      <c r="P98" s="307">
        <v>1</v>
      </c>
      <c r="Q98" s="307">
        <v>1</v>
      </c>
      <c r="R98" s="307">
        <v>1</v>
      </c>
      <c r="S98" s="307">
        <v>1</v>
      </c>
      <c r="T98" s="612">
        <v>1</v>
      </c>
      <c r="U98" s="612">
        <v>1</v>
      </c>
      <c r="V98" s="563">
        <v>1</v>
      </c>
      <c r="W98" s="563">
        <v>1</v>
      </c>
      <c r="X98" s="563">
        <v>1</v>
      </c>
      <c r="Y98" s="563">
        <v>1</v>
      </c>
      <c r="AA98" s="322">
        <f t="shared" si="22"/>
        <v>29</v>
      </c>
      <c r="AB98" s="323">
        <f>AA98/'mono az'!$U$2</f>
        <v>1</v>
      </c>
      <c r="AC98" s="324">
        <f t="shared" si="23"/>
        <v>25</v>
      </c>
      <c r="AD98" s="325">
        <f>AC98/'mono az'!$W$2</f>
        <v>1</v>
      </c>
      <c r="AE98" s="326">
        <f t="shared" si="24"/>
        <v>46</v>
      </c>
      <c r="AF98" s="327">
        <f>AE98/'mono az'!$Y$2</f>
        <v>1</v>
      </c>
      <c r="AG98" s="328">
        <f t="shared" si="18"/>
        <v>100</v>
      </c>
    </row>
    <row r="99" spans="9:33" ht="15" customHeight="1" thickBot="1">
      <c r="I99" s="386" t="s">
        <v>214</v>
      </c>
      <c r="J99" s="386" t="s">
        <v>185</v>
      </c>
      <c r="K99" s="387" t="s">
        <v>162</v>
      </c>
      <c r="L99" s="388">
        <v>43977</v>
      </c>
      <c r="M99" s="389">
        <v>9850048</v>
      </c>
      <c r="N99" s="390" t="s">
        <v>190</v>
      </c>
      <c r="O99" s="391">
        <v>88</v>
      </c>
      <c r="P99" s="307">
        <v>1</v>
      </c>
      <c r="Q99" s="307">
        <v>1</v>
      </c>
      <c r="R99" s="307">
        <v>0.5</v>
      </c>
      <c r="S99" s="307">
        <v>1</v>
      </c>
      <c r="T99" s="612">
        <v>1</v>
      </c>
      <c r="U99" s="612">
        <v>1</v>
      </c>
      <c r="V99" s="563">
        <v>0.5</v>
      </c>
      <c r="W99" s="563">
        <v>1</v>
      </c>
      <c r="X99" s="563">
        <v>1</v>
      </c>
      <c r="Y99" s="563">
        <v>0</v>
      </c>
      <c r="AA99" s="322">
        <f t="shared" si="22"/>
        <v>25.5</v>
      </c>
      <c r="AB99" s="323">
        <f>AA99/'mono az'!$U$2</f>
        <v>0.87931034482758619</v>
      </c>
      <c r="AC99" s="324">
        <f t="shared" si="23"/>
        <v>25</v>
      </c>
      <c r="AD99" s="325">
        <f>AC99/'mono az'!$W$2</f>
        <v>1</v>
      </c>
      <c r="AE99" s="326">
        <f t="shared" si="24"/>
        <v>37.5</v>
      </c>
      <c r="AF99" s="327">
        <f>AE99/'mono az'!$Y$2</f>
        <v>0.81521739130434778</v>
      </c>
      <c r="AG99" s="328">
        <f t="shared" si="18"/>
        <v>88</v>
      </c>
    </row>
    <row r="100" spans="9:33" ht="15" customHeight="1" thickBot="1">
      <c r="I100" s="386" t="s">
        <v>214</v>
      </c>
      <c r="J100" s="386" t="s">
        <v>186</v>
      </c>
      <c r="K100" s="387" t="s">
        <v>163</v>
      </c>
      <c r="L100" s="388">
        <v>43974</v>
      </c>
      <c r="M100" s="389">
        <v>9817146</v>
      </c>
      <c r="N100" s="390" t="s">
        <v>191</v>
      </c>
      <c r="O100" s="391">
        <v>91.5</v>
      </c>
      <c r="P100" s="307">
        <v>1</v>
      </c>
      <c r="Q100" s="307">
        <v>1</v>
      </c>
      <c r="R100" s="307">
        <v>0.5</v>
      </c>
      <c r="S100" s="307">
        <v>1</v>
      </c>
      <c r="T100" s="612">
        <v>1</v>
      </c>
      <c r="U100" s="612">
        <v>0</v>
      </c>
      <c r="V100" s="563">
        <v>1</v>
      </c>
      <c r="W100" s="563">
        <v>1</v>
      </c>
      <c r="X100" s="563">
        <v>1</v>
      </c>
      <c r="Y100" s="563">
        <v>1</v>
      </c>
      <c r="AA100" s="322">
        <f t="shared" si="22"/>
        <v>25.5</v>
      </c>
      <c r="AB100" s="323">
        <f>AA100/'mono az'!$U$2</f>
        <v>0.87931034482758619</v>
      </c>
      <c r="AC100" s="324">
        <f t="shared" si="23"/>
        <v>20</v>
      </c>
      <c r="AD100" s="325">
        <f>AC100/'mono az'!$W$2</f>
        <v>0.8</v>
      </c>
      <c r="AE100" s="326">
        <f t="shared" si="24"/>
        <v>46</v>
      </c>
      <c r="AF100" s="327">
        <f>AE100/'mono az'!$Y$2</f>
        <v>1</v>
      </c>
      <c r="AG100" s="328">
        <f t="shared" si="18"/>
        <v>91.5</v>
      </c>
    </row>
    <row r="101" spans="9:33" ht="15" customHeight="1" thickBot="1">
      <c r="I101" s="386" t="s">
        <v>214</v>
      </c>
      <c r="J101" s="386" t="s">
        <v>186</v>
      </c>
      <c r="K101" s="387" t="s">
        <v>164</v>
      </c>
      <c r="L101" s="388">
        <v>43976</v>
      </c>
      <c r="M101" s="389">
        <v>9838767</v>
      </c>
      <c r="N101" s="390" t="s">
        <v>190</v>
      </c>
      <c r="O101" s="391">
        <v>96.5</v>
      </c>
      <c r="P101" s="307">
        <v>1</v>
      </c>
      <c r="Q101" s="307">
        <v>1</v>
      </c>
      <c r="R101" s="307">
        <v>0.5</v>
      </c>
      <c r="S101" s="307">
        <v>1</v>
      </c>
      <c r="T101" s="612">
        <v>1</v>
      </c>
      <c r="U101" s="612">
        <v>1</v>
      </c>
      <c r="V101" s="563">
        <v>1</v>
      </c>
      <c r="W101" s="563">
        <v>1</v>
      </c>
      <c r="X101" s="563">
        <v>1</v>
      </c>
      <c r="Y101" s="563">
        <v>1</v>
      </c>
      <c r="AA101" s="322">
        <f t="shared" si="22"/>
        <v>25.5</v>
      </c>
      <c r="AB101" s="323">
        <f>AA101/'mono az'!$U$2</f>
        <v>0.87931034482758619</v>
      </c>
      <c r="AC101" s="324">
        <f t="shared" si="23"/>
        <v>25</v>
      </c>
      <c r="AD101" s="325">
        <f>AC101/'mono az'!$W$2</f>
        <v>1</v>
      </c>
      <c r="AE101" s="326">
        <f t="shared" si="24"/>
        <v>46</v>
      </c>
      <c r="AF101" s="327">
        <f>AE101/'mono az'!$Y$2</f>
        <v>1</v>
      </c>
      <c r="AG101" s="328">
        <f t="shared" si="18"/>
        <v>96.5</v>
      </c>
    </row>
    <row r="102" spans="9:33" ht="15" customHeight="1" thickBot="1">
      <c r="I102" s="386" t="s">
        <v>214</v>
      </c>
      <c r="J102" s="386" t="s">
        <v>185</v>
      </c>
      <c r="K102" s="392" t="s">
        <v>165</v>
      </c>
      <c r="L102" s="388">
        <v>43977</v>
      </c>
      <c r="M102" s="389">
        <v>9848266</v>
      </c>
      <c r="N102" s="390" t="s">
        <v>191</v>
      </c>
      <c r="O102" s="391">
        <v>84</v>
      </c>
      <c r="P102" s="307">
        <v>1</v>
      </c>
      <c r="Q102" s="307">
        <v>1</v>
      </c>
      <c r="R102" s="307">
        <v>0.5</v>
      </c>
      <c r="S102" s="307">
        <v>1</v>
      </c>
      <c r="T102" s="612">
        <v>0.5</v>
      </c>
      <c r="U102" s="612">
        <v>0.5</v>
      </c>
      <c r="V102" s="563">
        <v>1</v>
      </c>
      <c r="W102" s="563">
        <v>1</v>
      </c>
      <c r="X102" s="563">
        <v>1</v>
      </c>
      <c r="Y102" s="563">
        <v>1</v>
      </c>
      <c r="AA102" s="322">
        <f t="shared" si="22"/>
        <v>25.5</v>
      </c>
      <c r="AB102" s="323">
        <f>AA102/'mono az'!$U$2</f>
        <v>0.87931034482758619</v>
      </c>
      <c r="AC102" s="324">
        <f t="shared" si="23"/>
        <v>12.5</v>
      </c>
      <c r="AD102" s="325">
        <f>AC102/'mono az'!$W$2</f>
        <v>0.5</v>
      </c>
      <c r="AE102" s="326">
        <f t="shared" si="24"/>
        <v>46</v>
      </c>
      <c r="AF102" s="327">
        <f>AE102/'mono az'!$Y$2</f>
        <v>1</v>
      </c>
      <c r="AG102" s="328">
        <f t="shared" si="18"/>
        <v>84</v>
      </c>
    </row>
    <row r="103" spans="9:33" ht="15" customHeight="1" thickBot="1">
      <c r="I103" s="386" t="s">
        <v>214</v>
      </c>
      <c r="J103" s="386" t="s">
        <v>187</v>
      </c>
      <c r="K103" s="387" t="s">
        <v>166</v>
      </c>
      <c r="L103" s="388">
        <v>43976</v>
      </c>
      <c r="M103" s="389">
        <v>9839112</v>
      </c>
      <c r="N103" s="390" t="s">
        <v>190</v>
      </c>
      <c r="O103" s="391">
        <v>88</v>
      </c>
      <c r="P103" s="307">
        <v>1</v>
      </c>
      <c r="Q103" s="307">
        <v>1</v>
      </c>
      <c r="R103" s="307">
        <v>0.5</v>
      </c>
      <c r="S103" s="307">
        <v>1</v>
      </c>
      <c r="T103" s="612">
        <v>1</v>
      </c>
      <c r="U103" s="612">
        <v>1</v>
      </c>
      <c r="V103" s="563">
        <v>0.5</v>
      </c>
      <c r="W103" s="563">
        <v>1</v>
      </c>
      <c r="X103" s="563">
        <v>1</v>
      </c>
      <c r="Y103" s="563">
        <v>0</v>
      </c>
      <c r="AA103" s="322">
        <f t="shared" si="22"/>
        <v>25.5</v>
      </c>
      <c r="AB103" s="323">
        <f>AA103/'mono az'!$U$2</f>
        <v>0.87931034482758619</v>
      </c>
      <c r="AC103" s="324">
        <f t="shared" si="23"/>
        <v>25</v>
      </c>
      <c r="AD103" s="325">
        <f>AC103/'mono az'!$W$2</f>
        <v>1</v>
      </c>
      <c r="AE103" s="326">
        <f t="shared" si="24"/>
        <v>37.5</v>
      </c>
      <c r="AF103" s="327">
        <f>AE103/'mono az'!$Y$2</f>
        <v>0.81521739130434778</v>
      </c>
      <c r="AG103" s="328">
        <f t="shared" si="18"/>
        <v>88</v>
      </c>
    </row>
    <row r="104" spans="9:33" ht="15" customHeight="1" thickBot="1">
      <c r="I104" s="386" t="s">
        <v>214</v>
      </c>
      <c r="J104" s="386" t="s">
        <v>185</v>
      </c>
      <c r="K104" s="387" t="s">
        <v>167</v>
      </c>
      <c r="L104" s="388">
        <v>43977</v>
      </c>
      <c r="M104" s="389">
        <v>9849895</v>
      </c>
      <c r="N104" s="390" t="s">
        <v>191</v>
      </c>
      <c r="O104" s="391">
        <v>75</v>
      </c>
      <c r="P104" s="307">
        <v>1</v>
      </c>
      <c r="Q104" s="307">
        <v>1</v>
      </c>
      <c r="R104" s="307">
        <v>0</v>
      </c>
      <c r="S104" s="307">
        <v>1</v>
      </c>
      <c r="T104" s="612">
        <v>0.5</v>
      </c>
      <c r="U104" s="612">
        <v>0.5</v>
      </c>
      <c r="V104" s="563">
        <v>0.5</v>
      </c>
      <c r="W104" s="563">
        <v>1</v>
      </c>
      <c r="X104" s="563">
        <v>1</v>
      </c>
      <c r="Y104" s="563">
        <v>1</v>
      </c>
      <c r="AA104" s="322">
        <f t="shared" si="22"/>
        <v>22</v>
      </c>
      <c r="AB104" s="323">
        <f>AA104/'mono az'!$U$2</f>
        <v>0.75862068965517238</v>
      </c>
      <c r="AC104" s="324">
        <f t="shared" si="23"/>
        <v>12.5</v>
      </c>
      <c r="AD104" s="325">
        <f>AC104/'mono az'!$W$2</f>
        <v>0.5</v>
      </c>
      <c r="AE104" s="326">
        <f t="shared" si="24"/>
        <v>40.5</v>
      </c>
      <c r="AF104" s="327">
        <f>AE104/'mono az'!$Y$2</f>
        <v>0.88043478260869568</v>
      </c>
      <c r="AG104" s="328">
        <f t="shared" si="18"/>
        <v>75</v>
      </c>
    </row>
    <row r="105" spans="9:33" ht="15" customHeight="1" thickBot="1">
      <c r="I105" s="386" t="s">
        <v>214</v>
      </c>
      <c r="J105" s="386" t="s">
        <v>186</v>
      </c>
      <c r="K105" s="387" t="s">
        <v>168</v>
      </c>
      <c r="L105" s="388">
        <v>43974</v>
      </c>
      <c r="M105" s="389">
        <v>9809950</v>
      </c>
      <c r="N105" s="390" t="s">
        <v>190</v>
      </c>
      <c r="O105" s="391">
        <v>95</v>
      </c>
      <c r="P105" s="307">
        <v>0.5</v>
      </c>
      <c r="Q105" s="307">
        <v>1</v>
      </c>
      <c r="R105" s="307">
        <v>1</v>
      </c>
      <c r="S105" s="307">
        <v>0.5</v>
      </c>
      <c r="T105" s="612">
        <v>1</v>
      </c>
      <c r="U105" s="612">
        <v>1</v>
      </c>
      <c r="V105" s="563">
        <v>1</v>
      </c>
      <c r="W105" s="563">
        <v>1</v>
      </c>
      <c r="X105" s="563">
        <v>1</v>
      </c>
      <c r="Y105" s="563">
        <v>1</v>
      </c>
      <c r="AA105" s="322">
        <f t="shared" si="22"/>
        <v>24</v>
      </c>
      <c r="AB105" s="323">
        <f>AA105/'mono az'!$U$2</f>
        <v>0.82758620689655171</v>
      </c>
      <c r="AC105" s="324">
        <f t="shared" si="23"/>
        <v>25</v>
      </c>
      <c r="AD105" s="325">
        <f>AC105/'mono az'!$W$2</f>
        <v>1</v>
      </c>
      <c r="AE105" s="326">
        <f t="shared" si="24"/>
        <v>46</v>
      </c>
      <c r="AF105" s="327">
        <f>AE105/'mono az'!$Y$2</f>
        <v>1</v>
      </c>
      <c r="AG105" s="328">
        <f t="shared" si="18"/>
        <v>95</v>
      </c>
    </row>
    <row r="106" spans="9:33" ht="15" customHeight="1" thickBot="1">
      <c r="I106" s="386" t="s">
        <v>214</v>
      </c>
      <c r="J106" s="386" t="s">
        <v>187</v>
      </c>
      <c r="K106" s="387" t="s">
        <v>169</v>
      </c>
      <c r="L106" s="388">
        <v>43976</v>
      </c>
      <c r="M106" s="389">
        <v>9831664</v>
      </c>
      <c r="N106" s="390" t="s">
        <v>191</v>
      </c>
      <c r="O106" s="391">
        <v>100</v>
      </c>
      <c r="P106" s="307">
        <v>1</v>
      </c>
      <c r="Q106" s="307">
        <v>1</v>
      </c>
      <c r="R106" s="307">
        <v>1</v>
      </c>
      <c r="S106" s="307">
        <v>1</v>
      </c>
      <c r="T106" s="612">
        <v>1</v>
      </c>
      <c r="U106" s="612">
        <v>1</v>
      </c>
      <c r="V106" s="563">
        <v>1</v>
      </c>
      <c r="W106" s="563">
        <v>1</v>
      </c>
      <c r="X106" s="563">
        <v>1</v>
      </c>
      <c r="Y106" s="563">
        <v>1</v>
      </c>
      <c r="AA106" s="322">
        <f t="shared" si="22"/>
        <v>29</v>
      </c>
      <c r="AB106" s="323">
        <f>AA106/'mono az'!$U$2</f>
        <v>1</v>
      </c>
      <c r="AC106" s="324">
        <f t="shared" si="23"/>
        <v>25</v>
      </c>
      <c r="AD106" s="325">
        <f>AC106/'mono az'!$W$2</f>
        <v>1</v>
      </c>
      <c r="AE106" s="326">
        <f t="shared" si="24"/>
        <v>46</v>
      </c>
      <c r="AF106" s="327">
        <f>AE106/'mono az'!$Y$2</f>
        <v>1</v>
      </c>
      <c r="AG106" s="328">
        <f t="shared" si="18"/>
        <v>100</v>
      </c>
    </row>
    <row r="107" spans="9:33" ht="15" customHeight="1" thickBot="1">
      <c r="I107" s="386" t="s">
        <v>214</v>
      </c>
      <c r="J107" s="386" t="s">
        <v>187</v>
      </c>
      <c r="K107" s="387" t="s">
        <v>170</v>
      </c>
      <c r="L107" s="388">
        <v>43976</v>
      </c>
      <c r="M107" s="389">
        <v>9826223</v>
      </c>
      <c r="N107" s="390" t="s">
        <v>190</v>
      </c>
      <c r="O107" s="391">
        <v>33.5</v>
      </c>
      <c r="P107" s="307">
        <v>0.5</v>
      </c>
      <c r="Q107" s="307">
        <v>0</v>
      </c>
      <c r="R107" s="307">
        <v>0</v>
      </c>
      <c r="S107" s="307">
        <v>1</v>
      </c>
      <c r="T107" s="612">
        <v>1</v>
      </c>
      <c r="U107" s="612">
        <v>0</v>
      </c>
      <c r="V107" s="563">
        <v>0</v>
      </c>
      <c r="W107" s="563">
        <v>0</v>
      </c>
      <c r="X107" s="563">
        <v>0.5</v>
      </c>
      <c r="Y107" s="563">
        <v>0</v>
      </c>
      <c r="AA107" s="322">
        <f t="shared" si="22"/>
        <v>7.5</v>
      </c>
      <c r="AB107" s="323">
        <f>AA107/'mono az'!$U$2</f>
        <v>0.25862068965517243</v>
      </c>
      <c r="AC107" s="324">
        <f t="shared" si="23"/>
        <v>20</v>
      </c>
      <c r="AD107" s="325">
        <f>AC107/'mono az'!$W$2</f>
        <v>0.8</v>
      </c>
      <c r="AE107" s="326">
        <f t="shared" si="24"/>
        <v>6</v>
      </c>
      <c r="AF107" s="327">
        <f>AE107/'mono az'!$Y$2</f>
        <v>0.13043478260869565</v>
      </c>
      <c r="AG107" s="328">
        <f t="shared" si="18"/>
        <v>33.5</v>
      </c>
    </row>
    <row r="108" spans="9:33" ht="15" customHeight="1" thickBot="1">
      <c r="I108" s="386" t="s">
        <v>214</v>
      </c>
      <c r="J108" s="386" t="s">
        <v>185</v>
      </c>
      <c r="K108" s="392" t="s">
        <v>171</v>
      </c>
      <c r="L108" s="388">
        <v>43977</v>
      </c>
      <c r="M108" s="389">
        <v>9841657</v>
      </c>
      <c r="N108" s="390" t="s">
        <v>191</v>
      </c>
      <c r="O108" s="391">
        <v>86.5</v>
      </c>
      <c r="P108" s="307">
        <v>1</v>
      </c>
      <c r="Q108" s="307">
        <v>1</v>
      </c>
      <c r="R108" s="307">
        <v>1</v>
      </c>
      <c r="S108" s="307">
        <v>1</v>
      </c>
      <c r="T108" s="612">
        <v>1</v>
      </c>
      <c r="U108" s="612">
        <v>0.5</v>
      </c>
      <c r="V108" s="563">
        <v>0</v>
      </c>
      <c r="W108" s="563">
        <v>1</v>
      </c>
      <c r="X108" s="563">
        <v>1</v>
      </c>
      <c r="Y108" s="563">
        <v>1</v>
      </c>
      <c r="AA108" s="322">
        <f t="shared" si="22"/>
        <v>29</v>
      </c>
      <c r="AB108" s="323">
        <f>AA108/'mono az'!$U$2</f>
        <v>1</v>
      </c>
      <c r="AC108" s="324">
        <f t="shared" si="23"/>
        <v>22.5</v>
      </c>
      <c r="AD108" s="325">
        <f>AC108/'mono az'!$W$2</f>
        <v>0.9</v>
      </c>
      <c r="AE108" s="326">
        <f t="shared" si="24"/>
        <v>35</v>
      </c>
      <c r="AF108" s="327">
        <f>AE108/'mono az'!$Y$2</f>
        <v>0.76086956521739135</v>
      </c>
      <c r="AG108" s="328">
        <f t="shared" si="18"/>
        <v>86.5</v>
      </c>
    </row>
    <row r="109" spans="9:33" ht="15" customHeight="1" thickBot="1">
      <c r="I109" s="386" t="s">
        <v>214</v>
      </c>
      <c r="J109" s="386" t="s">
        <v>186</v>
      </c>
      <c r="K109" s="392" t="s">
        <v>172</v>
      </c>
      <c r="L109" s="388">
        <v>43976</v>
      </c>
      <c r="M109" s="389">
        <v>9825342</v>
      </c>
      <c r="N109" s="390" t="s">
        <v>190</v>
      </c>
      <c r="O109" s="391">
        <v>96.5</v>
      </c>
      <c r="P109" s="307">
        <v>1</v>
      </c>
      <c r="Q109" s="307">
        <v>1</v>
      </c>
      <c r="R109" s="307">
        <v>0.5</v>
      </c>
      <c r="S109" s="307">
        <v>1</v>
      </c>
      <c r="T109" s="612">
        <v>1</v>
      </c>
      <c r="U109" s="612">
        <v>1</v>
      </c>
      <c r="V109" s="563">
        <v>1</v>
      </c>
      <c r="W109" s="563">
        <v>1</v>
      </c>
      <c r="X109" s="563">
        <v>1</v>
      </c>
      <c r="Y109" s="563">
        <v>1</v>
      </c>
      <c r="AA109" s="322">
        <f t="shared" si="22"/>
        <v>25.5</v>
      </c>
      <c r="AB109" s="323">
        <f>AA109/'mono az'!$U$2</f>
        <v>0.87931034482758619</v>
      </c>
      <c r="AC109" s="324">
        <f t="shared" si="23"/>
        <v>25</v>
      </c>
      <c r="AD109" s="325">
        <f>AC109/'mono az'!$W$2</f>
        <v>1</v>
      </c>
      <c r="AE109" s="326">
        <f t="shared" si="24"/>
        <v>46</v>
      </c>
      <c r="AF109" s="327">
        <f>AE109/'mono az'!$Y$2</f>
        <v>1</v>
      </c>
      <c r="AG109" s="328">
        <f t="shared" si="18"/>
        <v>96.5</v>
      </c>
    </row>
    <row r="110" spans="9:33" ht="15" customHeight="1" thickBot="1">
      <c r="I110" s="386" t="s">
        <v>214</v>
      </c>
      <c r="J110" s="386" t="s">
        <v>187</v>
      </c>
      <c r="K110" s="392" t="s">
        <v>173</v>
      </c>
      <c r="L110" s="388">
        <v>43976</v>
      </c>
      <c r="M110" s="389">
        <v>9826598</v>
      </c>
      <c r="N110" s="390" t="s">
        <v>191</v>
      </c>
      <c r="O110" s="391">
        <v>97.5</v>
      </c>
      <c r="P110" s="307">
        <v>1</v>
      </c>
      <c r="Q110" s="307">
        <v>1</v>
      </c>
      <c r="R110" s="307">
        <v>1</v>
      </c>
      <c r="S110" s="307">
        <v>1</v>
      </c>
      <c r="T110" s="612">
        <v>1</v>
      </c>
      <c r="U110" s="612">
        <v>0.5</v>
      </c>
      <c r="V110" s="563">
        <v>1</v>
      </c>
      <c r="W110" s="563">
        <v>1</v>
      </c>
      <c r="X110" s="563">
        <v>1</v>
      </c>
      <c r="Y110" s="563">
        <v>1</v>
      </c>
      <c r="AA110" s="322">
        <f t="shared" si="22"/>
        <v>29</v>
      </c>
      <c r="AB110" s="323">
        <f>AA110/'mono az'!$U$2</f>
        <v>1</v>
      </c>
      <c r="AC110" s="324">
        <f t="shared" si="23"/>
        <v>22.5</v>
      </c>
      <c r="AD110" s="325">
        <f>AC110/'mono az'!$W$2</f>
        <v>0.9</v>
      </c>
      <c r="AE110" s="326">
        <f t="shared" si="24"/>
        <v>46</v>
      </c>
      <c r="AF110" s="327">
        <f>AE110/'mono az'!$Y$2</f>
        <v>1</v>
      </c>
      <c r="AG110" s="328">
        <f t="shared" si="18"/>
        <v>97.5</v>
      </c>
    </row>
    <row r="111" spans="9:33" ht="15" customHeight="1" thickBot="1">
      <c r="I111" s="386" t="s">
        <v>214</v>
      </c>
      <c r="J111" s="386" t="s">
        <v>188</v>
      </c>
      <c r="K111" s="392" t="s">
        <v>174</v>
      </c>
      <c r="L111" s="388">
        <v>43976</v>
      </c>
      <c r="M111" s="389">
        <v>9832565</v>
      </c>
      <c r="N111" s="390" t="s">
        <v>190</v>
      </c>
      <c r="O111" s="391">
        <v>96.5</v>
      </c>
      <c r="P111" s="307">
        <v>1</v>
      </c>
      <c r="Q111" s="307">
        <v>1</v>
      </c>
      <c r="R111" s="307">
        <v>0.5</v>
      </c>
      <c r="S111" s="307">
        <v>1</v>
      </c>
      <c r="T111" s="612">
        <v>1</v>
      </c>
      <c r="U111" s="612">
        <v>1</v>
      </c>
      <c r="V111" s="563">
        <v>1</v>
      </c>
      <c r="W111" s="563">
        <v>1</v>
      </c>
      <c r="X111" s="563">
        <v>1</v>
      </c>
      <c r="Y111" s="563">
        <v>1</v>
      </c>
      <c r="AA111" s="322">
        <f t="shared" si="22"/>
        <v>25.5</v>
      </c>
      <c r="AB111" s="323">
        <f>AA111/'mono az'!$U$2</f>
        <v>0.87931034482758619</v>
      </c>
      <c r="AC111" s="324">
        <f t="shared" si="23"/>
        <v>25</v>
      </c>
      <c r="AD111" s="325">
        <f>AC111/'mono az'!$W$2</f>
        <v>1</v>
      </c>
      <c r="AE111" s="326">
        <f t="shared" si="24"/>
        <v>46</v>
      </c>
      <c r="AF111" s="327">
        <f>AE111/'mono az'!$Y$2</f>
        <v>1</v>
      </c>
      <c r="AG111" s="328">
        <f t="shared" si="18"/>
        <v>96.5</v>
      </c>
    </row>
    <row r="112" spans="9:33" ht="15" customHeight="1" thickBot="1">
      <c r="I112" s="393" t="s">
        <v>214</v>
      </c>
      <c r="J112" s="393" t="s">
        <v>186</v>
      </c>
      <c r="K112" s="394" t="s">
        <v>175</v>
      </c>
      <c r="L112" s="395">
        <v>43974</v>
      </c>
      <c r="M112" s="396">
        <v>9814847</v>
      </c>
      <c r="N112" s="397" t="s">
        <v>191</v>
      </c>
      <c r="O112" s="398">
        <v>96.5</v>
      </c>
      <c r="P112" s="307">
        <v>1</v>
      </c>
      <c r="Q112" s="307">
        <v>1</v>
      </c>
      <c r="R112" s="307">
        <v>0.5</v>
      </c>
      <c r="S112" s="307">
        <v>1</v>
      </c>
      <c r="T112" s="612">
        <v>1</v>
      </c>
      <c r="U112" s="612">
        <v>1</v>
      </c>
      <c r="V112" s="563">
        <v>1</v>
      </c>
      <c r="W112" s="563">
        <v>1</v>
      </c>
      <c r="X112" s="563">
        <v>1</v>
      </c>
      <c r="Y112" s="563">
        <v>1</v>
      </c>
      <c r="AA112" s="367">
        <f t="shared" si="22"/>
        <v>25.5</v>
      </c>
      <c r="AB112" s="368">
        <f>AA112/'mono az'!$U$2</f>
        <v>0.87931034482758619</v>
      </c>
      <c r="AC112" s="369">
        <f t="shared" si="23"/>
        <v>25</v>
      </c>
      <c r="AD112" s="370">
        <f>AC112/'mono az'!$W$2</f>
        <v>1</v>
      </c>
      <c r="AE112" s="371">
        <f t="shared" si="24"/>
        <v>46</v>
      </c>
      <c r="AF112" s="372">
        <f>AE112/'mono az'!$Y$2</f>
        <v>1</v>
      </c>
      <c r="AG112" s="373">
        <f t="shared" si="18"/>
        <v>96.5</v>
      </c>
    </row>
    <row r="113" spans="9:33" ht="15" customHeight="1"/>
    <row r="114" spans="9:33" ht="15" customHeight="1" thickBot="1"/>
    <row r="115" spans="9:33" ht="36.75" customHeight="1" thickBot="1">
      <c r="I115" s="403" t="s">
        <v>48</v>
      </c>
      <c r="J115" s="549"/>
      <c r="P115" s="623" t="s">
        <v>206</v>
      </c>
      <c r="Q115" s="624"/>
      <c r="R115" s="624"/>
      <c r="S115" s="625"/>
      <c r="T115" s="621" t="s">
        <v>198</v>
      </c>
      <c r="U115" s="622"/>
      <c r="V115" s="626"/>
      <c r="W115" s="627" t="s">
        <v>199</v>
      </c>
      <c r="X115" s="627"/>
      <c r="Y115" s="628"/>
      <c r="AA115" s="785" t="s">
        <v>197</v>
      </c>
      <c r="AB115" s="786"/>
      <c r="AC115" s="787" t="s">
        <v>198</v>
      </c>
      <c r="AD115" s="788"/>
      <c r="AE115" s="783" t="s">
        <v>211</v>
      </c>
      <c r="AF115" s="784"/>
      <c r="AG115" s="284" t="s">
        <v>52</v>
      </c>
    </row>
    <row r="116" spans="9:33" ht="24.9" customHeight="1" thickBot="1">
      <c r="I116" s="551" t="s">
        <v>215</v>
      </c>
      <c r="J116" s="551" t="s">
        <v>53</v>
      </c>
      <c r="K116" s="552" t="s">
        <v>6</v>
      </c>
      <c r="L116" s="553" t="s">
        <v>7</v>
      </c>
      <c r="M116" s="552" t="s">
        <v>8</v>
      </c>
      <c r="N116" s="552" t="s">
        <v>9</v>
      </c>
      <c r="O116" s="554" t="s">
        <v>18</v>
      </c>
      <c r="P116" s="286" t="s">
        <v>75</v>
      </c>
      <c r="Q116" s="288" t="s">
        <v>66</v>
      </c>
      <c r="R116" s="288" t="s">
        <v>67</v>
      </c>
      <c r="S116" s="288" t="s">
        <v>68</v>
      </c>
      <c r="T116" s="288" t="s">
        <v>69</v>
      </c>
      <c r="U116" s="288" t="s">
        <v>70</v>
      </c>
      <c r="V116" s="288" t="s">
        <v>71</v>
      </c>
      <c r="W116" s="288" t="s">
        <v>72</v>
      </c>
      <c r="X116" s="288" t="s">
        <v>73</v>
      </c>
      <c r="Y116" s="289" t="s">
        <v>74</v>
      </c>
      <c r="AA116" s="291" t="s">
        <v>51</v>
      </c>
      <c r="AB116" s="292">
        <v>29</v>
      </c>
      <c r="AC116" s="293" t="s">
        <v>51</v>
      </c>
      <c r="AD116" s="294">
        <v>25</v>
      </c>
      <c r="AE116" s="295" t="s">
        <v>51</v>
      </c>
      <c r="AF116" s="296">
        <v>46</v>
      </c>
      <c r="AG116" s="297" t="s">
        <v>47</v>
      </c>
    </row>
    <row r="117" spans="9:33" ht="15" customHeight="1">
      <c r="I117" s="555" t="s">
        <v>0</v>
      </c>
      <c r="J117" s="555" t="s">
        <v>185</v>
      </c>
      <c r="K117" s="319" t="s">
        <v>126</v>
      </c>
      <c r="L117" s="318">
        <v>43953</v>
      </c>
      <c r="M117" s="319">
        <v>9487432</v>
      </c>
      <c r="N117" s="319" t="s">
        <v>176</v>
      </c>
      <c r="O117" s="556">
        <v>94</v>
      </c>
      <c r="P117" s="319">
        <v>1</v>
      </c>
      <c r="Q117" s="319">
        <v>1</v>
      </c>
      <c r="R117" s="319">
        <v>0.5</v>
      </c>
      <c r="S117" s="319">
        <v>0.5</v>
      </c>
      <c r="T117" s="613">
        <v>1</v>
      </c>
      <c r="U117" s="613">
        <v>1</v>
      </c>
      <c r="V117" s="389">
        <v>1</v>
      </c>
      <c r="W117" s="389">
        <v>1</v>
      </c>
      <c r="X117" s="389">
        <v>1</v>
      </c>
      <c r="Y117" s="389">
        <v>1</v>
      </c>
      <c r="AA117" s="309">
        <f t="shared" ref="AA117:AA148" si="25">(P117*$D$9)+(Q117*$D$10)+(R117*$D$11)+(S117*$D$12)</f>
        <v>23</v>
      </c>
      <c r="AB117" s="310">
        <f>AA117/'mono az'!$U$2</f>
        <v>0.7931034482758621</v>
      </c>
      <c r="AC117" s="311">
        <f t="shared" ref="AC117:AC148" si="26">(T117*$D$14)+(U117*$D$15)</f>
        <v>25</v>
      </c>
      <c r="AD117" s="312">
        <f>AC117/'mono az'!$W$2</f>
        <v>1</v>
      </c>
      <c r="AE117" s="313">
        <f t="shared" ref="AE117:AE148" si="27">(V117*$D$17)+(W117*$D$18)+(X117*$D$19)+(Y117*$D$20)</f>
        <v>46</v>
      </c>
      <c r="AF117" s="314">
        <f>AE117/'mono az'!$Y$2</f>
        <v>1</v>
      </c>
      <c r="AG117" s="315">
        <f>SUM(AA117+AC117+AE117)</f>
        <v>94</v>
      </c>
    </row>
    <row r="118" spans="9:33" ht="15" customHeight="1">
      <c r="I118" s="555" t="s">
        <v>0</v>
      </c>
      <c r="J118" s="555" t="s">
        <v>187</v>
      </c>
      <c r="K118" s="319" t="s">
        <v>127</v>
      </c>
      <c r="L118" s="318">
        <v>43956</v>
      </c>
      <c r="M118" s="319">
        <v>9526502</v>
      </c>
      <c r="N118" s="319" t="s">
        <v>177</v>
      </c>
      <c r="O118" s="556">
        <v>100</v>
      </c>
      <c r="P118" s="319">
        <v>1</v>
      </c>
      <c r="Q118" s="319">
        <v>1</v>
      </c>
      <c r="R118" s="319">
        <v>1</v>
      </c>
      <c r="S118" s="319">
        <v>1</v>
      </c>
      <c r="T118" s="613">
        <v>1</v>
      </c>
      <c r="U118" s="613">
        <v>1</v>
      </c>
      <c r="V118" s="389">
        <v>1</v>
      </c>
      <c r="W118" s="389">
        <v>1</v>
      </c>
      <c r="X118" s="389">
        <v>1</v>
      </c>
      <c r="Y118" s="389">
        <v>1</v>
      </c>
      <c r="AA118" s="322">
        <f t="shared" si="25"/>
        <v>29</v>
      </c>
      <c r="AB118" s="323">
        <f>AA118/'mono az'!$U$2</f>
        <v>1</v>
      </c>
      <c r="AC118" s="324">
        <f t="shared" si="26"/>
        <v>25</v>
      </c>
      <c r="AD118" s="325">
        <f>AC118/'mono az'!$W$2</f>
        <v>1</v>
      </c>
      <c r="AE118" s="326">
        <f t="shared" si="27"/>
        <v>46</v>
      </c>
      <c r="AF118" s="327">
        <f>AE118/'mono az'!$Y$2</f>
        <v>1</v>
      </c>
      <c r="AG118" s="328">
        <f t="shared" ref="AG118:AG166" si="28">SUM(AA118+AC118+AE118)</f>
        <v>100</v>
      </c>
    </row>
    <row r="119" spans="9:33" ht="15" customHeight="1">
      <c r="I119" s="555" t="s">
        <v>0</v>
      </c>
      <c r="J119" s="555" t="s">
        <v>185</v>
      </c>
      <c r="K119" s="319" t="s">
        <v>128</v>
      </c>
      <c r="L119" s="318">
        <v>43956</v>
      </c>
      <c r="M119" s="319">
        <v>9518459</v>
      </c>
      <c r="N119" s="319" t="s">
        <v>178</v>
      </c>
      <c r="O119" s="556">
        <v>90.5</v>
      </c>
      <c r="P119" s="319">
        <v>1</v>
      </c>
      <c r="Q119" s="319">
        <v>1</v>
      </c>
      <c r="R119" s="319">
        <v>0</v>
      </c>
      <c r="S119" s="319">
        <v>1</v>
      </c>
      <c r="T119" s="613">
        <v>1</v>
      </c>
      <c r="U119" s="613">
        <v>0.5</v>
      </c>
      <c r="V119" s="389">
        <v>1</v>
      </c>
      <c r="W119" s="389">
        <v>1</v>
      </c>
      <c r="X119" s="389">
        <v>1</v>
      </c>
      <c r="Y119" s="389">
        <v>1</v>
      </c>
      <c r="AA119" s="322">
        <f t="shared" si="25"/>
        <v>22</v>
      </c>
      <c r="AB119" s="323">
        <f>AA119/'mono az'!$U$2</f>
        <v>0.75862068965517238</v>
      </c>
      <c r="AC119" s="324">
        <f t="shared" si="26"/>
        <v>22.5</v>
      </c>
      <c r="AD119" s="325">
        <f>AC119/'mono az'!$W$2</f>
        <v>0.9</v>
      </c>
      <c r="AE119" s="326">
        <f t="shared" si="27"/>
        <v>46</v>
      </c>
      <c r="AF119" s="327">
        <f>AE119/'mono az'!$Y$2</f>
        <v>1</v>
      </c>
      <c r="AG119" s="328">
        <f t="shared" si="28"/>
        <v>90.5</v>
      </c>
    </row>
    <row r="120" spans="9:33" ht="15" customHeight="1">
      <c r="I120" s="555" t="s">
        <v>0</v>
      </c>
      <c r="J120" s="555" t="s">
        <v>186</v>
      </c>
      <c r="K120" s="319" t="s">
        <v>129</v>
      </c>
      <c r="L120" s="318">
        <v>43955</v>
      </c>
      <c r="M120" s="319">
        <v>9512327</v>
      </c>
      <c r="N120" s="319" t="s">
        <v>179</v>
      </c>
      <c r="O120" s="556">
        <v>97.5</v>
      </c>
      <c r="P120" s="319">
        <v>0.5</v>
      </c>
      <c r="Q120" s="319">
        <v>1</v>
      </c>
      <c r="R120" s="319">
        <v>1</v>
      </c>
      <c r="S120" s="319">
        <v>1</v>
      </c>
      <c r="T120" s="613">
        <v>1</v>
      </c>
      <c r="U120" s="613">
        <v>1</v>
      </c>
      <c r="V120" s="389">
        <v>1</v>
      </c>
      <c r="W120" s="389">
        <v>1</v>
      </c>
      <c r="X120" s="389">
        <v>1</v>
      </c>
      <c r="Y120" s="389">
        <v>1</v>
      </c>
      <c r="AA120" s="322">
        <f t="shared" si="25"/>
        <v>26.5</v>
      </c>
      <c r="AB120" s="323">
        <f>AA120/'mono az'!$U$2</f>
        <v>0.91379310344827591</v>
      </c>
      <c r="AC120" s="324">
        <f t="shared" si="26"/>
        <v>25</v>
      </c>
      <c r="AD120" s="325">
        <f>AC120/'mono az'!$W$2</f>
        <v>1</v>
      </c>
      <c r="AE120" s="326">
        <f t="shared" si="27"/>
        <v>46</v>
      </c>
      <c r="AF120" s="327">
        <f>AE120/'mono az'!$Y$2</f>
        <v>1</v>
      </c>
      <c r="AG120" s="328">
        <f t="shared" si="28"/>
        <v>97.5</v>
      </c>
    </row>
    <row r="121" spans="9:33" ht="15" customHeight="1">
      <c r="I121" s="555" t="s">
        <v>0</v>
      </c>
      <c r="J121" s="555" t="s">
        <v>187</v>
      </c>
      <c r="K121" s="319" t="s">
        <v>130</v>
      </c>
      <c r="L121" s="318">
        <v>43957</v>
      </c>
      <c r="M121" s="319">
        <v>9545688</v>
      </c>
      <c r="N121" s="319" t="s">
        <v>180</v>
      </c>
      <c r="O121" s="556">
        <v>83</v>
      </c>
      <c r="P121" s="319">
        <v>1</v>
      </c>
      <c r="Q121" s="319">
        <v>1</v>
      </c>
      <c r="R121" s="319">
        <v>0.5</v>
      </c>
      <c r="S121" s="319">
        <v>0.5</v>
      </c>
      <c r="T121" s="613">
        <v>1</v>
      </c>
      <c r="U121" s="613">
        <v>1</v>
      </c>
      <c r="V121" s="389">
        <v>0</v>
      </c>
      <c r="W121" s="389">
        <v>1</v>
      </c>
      <c r="X121" s="389">
        <v>1</v>
      </c>
      <c r="Y121" s="389">
        <v>1</v>
      </c>
      <c r="AA121" s="322">
        <f t="shared" si="25"/>
        <v>23</v>
      </c>
      <c r="AB121" s="323">
        <f>AA121/'mono az'!$U$2</f>
        <v>0.7931034482758621</v>
      </c>
      <c r="AC121" s="324">
        <f t="shared" si="26"/>
        <v>25</v>
      </c>
      <c r="AD121" s="325">
        <f>AC121/'mono az'!$W$2</f>
        <v>1</v>
      </c>
      <c r="AE121" s="326">
        <f t="shared" si="27"/>
        <v>35</v>
      </c>
      <c r="AF121" s="327">
        <f>AE121/'mono az'!$Y$2</f>
        <v>0.76086956521739135</v>
      </c>
      <c r="AG121" s="328">
        <f t="shared" si="28"/>
        <v>83</v>
      </c>
    </row>
    <row r="122" spans="9:33" ht="15" customHeight="1">
      <c r="I122" s="555" t="s">
        <v>0</v>
      </c>
      <c r="J122" s="555" t="s">
        <v>188</v>
      </c>
      <c r="K122" s="319" t="s">
        <v>131</v>
      </c>
      <c r="L122" s="318">
        <v>43957</v>
      </c>
      <c r="M122" s="319">
        <v>9546900</v>
      </c>
      <c r="N122" s="319" t="s">
        <v>176</v>
      </c>
      <c r="O122" s="556">
        <v>94</v>
      </c>
      <c r="P122" s="319">
        <v>1</v>
      </c>
      <c r="Q122" s="319">
        <v>0.5</v>
      </c>
      <c r="R122" s="319">
        <v>1</v>
      </c>
      <c r="S122" s="319">
        <v>1</v>
      </c>
      <c r="T122" s="613">
        <v>1</v>
      </c>
      <c r="U122" s="613">
        <v>1</v>
      </c>
      <c r="V122" s="389">
        <v>1</v>
      </c>
      <c r="W122" s="389">
        <v>1</v>
      </c>
      <c r="X122" s="389">
        <v>1</v>
      </c>
      <c r="Y122" s="389">
        <v>1</v>
      </c>
      <c r="AA122" s="322">
        <f t="shared" si="25"/>
        <v>23</v>
      </c>
      <c r="AB122" s="323">
        <f>AA122/'mono az'!$U$2</f>
        <v>0.7931034482758621</v>
      </c>
      <c r="AC122" s="324">
        <f t="shared" si="26"/>
        <v>25</v>
      </c>
      <c r="AD122" s="325">
        <f>AC122/'mono az'!$W$2</f>
        <v>1</v>
      </c>
      <c r="AE122" s="326">
        <f t="shared" si="27"/>
        <v>46</v>
      </c>
      <c r="AF122" s="327">
        <f>AE122/'mono az'!$Y$2</f>
        <v>1</v>
      </c>
      <c r="AG122" s="328">
        <f t="shared" si="28"/>
        <v>94</v>
      </c>
    </row>
    <row r="123" spans="9:33" ht="15" customHeight="1">
      <c r="I123" s="555" t="s">
        <v>0</v>
      </c>
      <c r="J123" s="555" t="s">
        <v>186</v>
      </c>
      <c r="K123" s="319" t="s">
        <v>132</v>
      </c>
      <c r="L123" s="318">
        <v>43953</v>
      </c>
      <c r="M123" s="319">
        <v>9485038</v>
      </c>
      <c r="N123" s="319" t="s">
        <v>181</v>
      </c>
      <c r="O123" s="556">
        <v>85.5</v>
      </c>
      <c r="P123" s="319">
        <v>1</v>
      </c>
      <c r="Q123" s="319">
        <v>1</v>
      </c>
      <c r="R123" s="319">
        <v>0.5</v>
      </c>
      <c r="S123" s="319">
        <v>1</v>
      </c>
      <c r="T123" s="613">
        <v>1</v>
      </c>
      <c r="U123" s="613">
        <v>1</v>
      </c>
      <c r="V123" s="389">
        <v>0</v>
      </c>
      <c r="W123" s="389">
        <v>1</v>
      </c>
      <c r="X123" s="389">
        <v>1</v>
      </c>
      <c r="Y123" s="389">
        <v>1</v>
      </c>
      <c r="AA123" s="322">
        <f t="shared" si="25"/>
        <v>25.5</v>
      </c>
      <c r="AB123" s="323">
        <f>AA123/'mono az'!$U$2</f>
        <v>0.87931034482758619</v>
      </c>
      <c r="AC123" s="324">
        <f t="shared" si="26"/>
        <v>25</v>
      </c>
      <c r="AD123" s="325">
        <f>AC123/'mono az'!$W$2</f>
        <v>1</v>
      </c>
      <c r="AE123" s="326">
        <f t="shared" si="27"/>
        <v>35</v>
      </c>
      <c r="AF123" s="327">
        <f>AE123/'mono az'!$Y$2</f>
        <v>0.76086956521739135</v>
      </c>
      <c r="AG123" s="328">
        <f t="shared" si="28"/>
        <v>85.5</v>
      </c>
    </row>
    <row r="124" spans="9:33" ht="15" customHeight="1">
      <c r="I124" s="555" t="s">
        <v>0</v>
      </c>
      <c r="J124" s="555" t="s">
        <v>187</v>
      </c>
      <c r="K124" s="319" t="s">
        <v>133</v>
      </c>
      <c r="L124" s="318">
        <v>43957</v>
      </c>
      <c r="M124" s="319">
        <v>9547206</v>
      </c>
      <c r="N124" s="319" t="s">
        <v>182</v>
      </c>
      <c r="O124" s="556">
        <v>83</v>
      </c>
      <c r="P124" s="319">
        <v>1</v>
      </c>
      <c r="Q124" s="319">
        <v>1</v>
      </c>
      <c r="R124" s="319">
        <v>0.5</v>
      </c>
      <c r="S124" s="319">
        <v>0.5</v>
      </c>
      <c r="T124" s="613">
        <v>1</v>
      </c>
      <c r="U124" s="613">
        <v>1</v>
      </c>
      <c r="V124" s="389">
        <v>0</v>
      </c>
      <c r="W124" s="389">
        <v>1</v>
      </c>
      <c r="X124" s="389">
        <v>1</v>
      </c>
      <c r="Y124" s="389">
        <v>1</v>
      </c>
      <c r="AA124" s="322">
        <f t="shared" si="25"/>
        <v>23</v>
      </c>
      <c r="AB124" s="323">
        <f>AA124/'mono az'!$U$2</f>
        <v>0.7931034482758621</v>
      </c>
      <c r="AC124" s="324">
        <f t="shared" si="26"/>
        <v>25</v>
      </c>
      <c r="AD124" s="325">
        <f>AC124/'mono az'!$W$2</f>
        <v>1</v>
      </c>
      <c r="AE124" s="326">
        <f t="shared" si="27"/>
        <v>35</v>
      </c>
      <c r="AF124" s="327">
        <f>AE124/'mono az'!$Y$2</f>
        <v>0.76086956521739135</v>
      </c>
      <c r="AG124" s="328">
        <f t="shared" si="28"/>
        <v>83</v>
      </c>
    </row>
    <row r="125" spans="9:33" ht="15" customHeight="1">
      <c r="I125" s="555" t="s">
        <v>0</v>
      </c>
      <c r="J125" s="555" t="s">
        <v>187</v>
      </c>
      <c r="K125" s="319" t="s">
        <v>134</v>
      </c>
      <c r="L125" s="318">
        <v>43955</v>
      </c>
      <c r="M125" s="319">
        <v>9502943</v>
      </c>
      <c r="N125" s="319" t="s">
        <v>183</v>
      </c>
      <c r="O125" s="556">
        <v>73</v>
      </c>
      <c r="P125" s="319">
        <v>1</v>
      </c>
      <c r="Q125" s="319">
        <v>1</v>
      </c>
      <c r="R125" s="319">
        <v>0.5</v>
      </c>
      <c r="S125" s="319">
        <v>1</v>
      </c>
      <c r="T125" s="613">
        <v>0.5</v>
      </c>
      <c r="U125" s="613">
        <v>0.5</v>
      </c>
      <c r="V125" s="389">
        <v>0</v>
      </c>
      <c r="W125" s="389">
        <v>1</v>
      </c>
      <c r="X125" s="389">
        <v>1</v>
      </c>
      <c r="Y125" s="389">
        <v>1</v>
      </c>
      <c r="AA125" s="322">
        <f t="shared" si="25"/>
        <v>25.5</v>
      </c>
      <c r="AB125" s="323">
        <f>AA125/'mono az'!$U$2</f>
        <v>0.87931034482758619</v>
      </c>
      <c r="AC125" s="324">
        <f t="shared" si="26"/>
        <v>12.5</v>
      </c>
      <c r="AD125" s="325">
        <f>AC125/'mono az'!$W$2</f>
        <v>0.5</v>
      </c>
      <c r="AE125" s="326">
        <f t="shared" si="27"/>
        <v>35</v>
      </c>
      <c r="AF125" s="327">
        <f>AE125/'mono az'!$Y$2</f>
        <v>0.76086956521739135</v>
      </c>
      <c r="AG125" s="328">
        <f t="shared" si="28"/>
        <v>73</v>
      </c>
    </row>
    <row r="126" spans="9:33" ht="15" customHeight="1">
      <c r="I126" s="555" t="s">
        <v>0</v>
      </c>
      <c r="J126" s="555" t="s">
        <v>185</v>
      </c>
      <c r="K126" s="319" t="s">
        <v>135</v>
      </c>
      <c r="L126" s="318">
        <v>43956</v>
      </c>
      <c r="M126" s="319">
        <v>9518624</v>
      </c>
      <c r="N126" s="319" t="s">
        <v>184</v>
      </c>
      <c r="O126" s="556">
        <v>83</v>
      </c>
      <c r="P126" s="319">
        <v>1</v>
      </c>
      <c r="Q126" s="319">
        <v>1</v>
      </c>
      <c r="R126" s="319">
        <v>0.5</v>
      </c>
      <c r="S126" s="319">
        <v>0.5</v>
      </c>
      <c r="T126" s="613">
        <v>1</v>
      </c>
      <c r="U126" s="613">
        <v>1</v>
      </c>
      <c r="V126" s="389">
        <v>0</v>
      </c>
      <c r="W126" s="389">
        <v>1</v>
      </c>
      <c r="X126" s="389">
        <v>1</v>
      </c>
      <c r="Y126" s="389">
        <v>1</v>
      </c>
      <c r="AA126" s="322">
        <f t="shared" si="25"/>
        <v>23</v>
      </c>
      <c r="AB126" s="323">
        <f>AA126/'mono az'!$U$2</f>
        <v>0.7931034482758621</v>
      </c>
      <c r="AC126" s="324">
        <f t="shared" si="26"/>
        <v>25</v>
      </c>
      <c r="AD126" s="325">
        <f>AC126/'mono az'!$W$2</f>
        <v>1</v>
      </c>
      <c r="AE126" s="326">
        <f t="shared" si="27"/>
        <v>35</v>
      </c>
      <c r="AF126" s="327">
        <f>AE126/'mono az'!$Y$2</f>
        <v>0.76086956521739135</v>
      </c>
      <c r="AG126" s="328">
        <f t="shared" si="28"/>
        <v>83</v>
      </c>
    </row>
    <row r="127" spans="9:33" ht="15" customHeight="1">
      <c r="I127" s="555" t="s">
        <v>0</v>
      </c>
      <c r="J127" s="555" t="s">
        <v>185</v>
      </c>
      <c r="K127" s="319" t="s">
        <v>136</v>
      </c>
      <c r="L127" s="318">
        <v>43956</v>
      </c>
      <c r="M127" s="319">
        <v>9541539</v>
      </c>
      <c r="N127" s="319" t="s">
        <v>176</v>
      </c>
      <c r="O127" s="556">
        <v>89</v>
      </c>
      <c r="P127" s="319">
        <v>1</v>
      </c>
      <c r="Q127" s="319">
        <v>1</v>
      </c>
      <c r="R127" s="319">
        <v>1</v>
      </c>
      <c r="S127" s="319">
        <v>1</v>
      </c>
      <c r="T127" s="613">
        <v>1</v>
      </c>
      <c r="U127" s="613">
        <v>1</v>
      </c>
      <c r="V127" s="389">
        <v>0</v>
      </c>
      <c r="W127" s="389">
        <v>1</v>
      </c>
      <c r="X127" s="389">
        <v>1</v>
      </c>
      <c r="Y127" s="389">
        <v>1</v>
      </c>
      <c r="AA127" s="322">
        <f t="shared" si="25"/>
        <v>29</v>
      </c>
      <c r="AB127" s="323">
        <f>AA127/'mono az'!$U$2</f>
        <v>1</v>
      </c>
      <c r="AC127" s="324">
        <f t="shared" si="26"/>
        <v>25</v>
      </c>
      <c r="AD127" s="325">
        <f>AC127/'mono az'!$W$2</f>
        <v>1</v>
      </c>
      <c r="AE127" s="326">
        <f t="shared" si="27"/>
        <v>35</v>
      </c>
      <c r="AF127" s="327">
        <f>AE127/'mono az'!$Y$2</f>
        <v>0.76086956521739135</v>
      </c>
      <c r="AG127" s="328">
        <f t="shared" si="28"/>
        <v>89</v>
      </c>
    </row>
    <row r="128" spans="9:33" ht="15" customHeight="1">
      <c r="I128" s="555" t="s">
        <v>0</v>
      </c>
      <c r="J128" s="555" t="s">
        <v>186</v>
      </c>
      <c r="K128" s="319" t="s">
        <v>137</v>
      </c>
      <c r="L128" s="318">
        <v>43956</v>
      </c>
      <c r="M128" s="319">
        <v>9520585</v>
      </c>
      <c r="N128" s="319" t="s">
        <v>177</v>
      </c>
      <c r="O128" s="556">
        <v>86.5</v>
      </c>
      <c r="P128" s="319">
        <v>1</v>
      </c>
      <c r="Q128" s="319">
        <v>1</v>
      </c>
      <c r="R128" s="319">
        <v>1</v>
      </c>
      <c r="S128" s="319">
        <v>1</v>
      </c>
      <c r="T128" s="613">
        <v>1</v>
      </c>
      <c r="U128" s="613">
        <v>0.5</v>
      </c>
      <c r="V128" s="389">
        <v>0</v>
      </c>
      <c r="W128" s="389">
        <v>1</v>
      </c>
      <c r="X128" s="389">
        <v>1</v>
      </c>
      <c r="Y128" s="389">
        <v>1</v>
      </c>
      <c r="AA128" s="322">
        <f t="shared" si="25"/>
        <v>29</v>
      </c>
      <c r="AB128" s="323">
        <f>AA128/'mono az'!$U$2</f>
        <v>1</v>
      </c>
      <c r="AC128" s="324">
        <f t="shared" si="26"/>
        <v>22.5</v>
      </c>
      <c r="AD128" s="325">
        <f>AC128/'mono az'!$W$2</f>
        <v>0.9</v>
      </c>
      <c r="AE128" s="326">
        <f t="shared" si="27"/>
        <v>35</v>
      </c>
      <c r="AF128" s="327">
        <f>AE128/'mono az'!$Y$2</f>
        <v>0.76086956521739135</v>
      </c>
      <c r="AG128" s="328">
        <f t="shared" si="28"/>
        <v>86.5</v>
      </c>
    </row>
    <row r="129" spans="9:33" ht="15" customHeight="1">
      <c r="I129" s="555" t="s">
        <v>0</v>
      </c>
      <c r="J129" s="555" t="s">
        <v>186</v>
      </c>
      <c r="K129" s="319" t="s">
        <v>138</v>
      </c>
      <c r="L129" s="318">
        <v>43956</v>
      </c>
      <c r="M129" s="319">
        <v>9518427</v>
      </c>
      <c r="N129" s="319" t="s">
        <v>178</v>
      </c>
      <c r="O129" s="556">
        <v>85.5</v>
      </c>
      <c r="P129" s="319">
        <v>1</v>
      </c>
      <c r="Q129" s="319">
        <v>0.5</v>
      </c>
      <c r="R129" s="319">
        <v>0.5</v>
      </c>
      <c r="S129" s="319">
        <v>1</v>
      </c>
      <c r="T129" s="613">
        <v>1</v>
      </c>
      <c r="U129" s="613">
        <v>0</v>
      </c>
      <c r="V129" s="389">
        <v>1</v>
      </c>
      <c r="W129" s="389">
        <v>1</v>
      </c>
      <c r="X129" s="389">
        <v>1</v>
      </c>
      <c r="Y129" s="389">
        <v>1</v>
      </c>
      <c r="AA129" s="322">
        <f t="shared" si="25"/>
        <v>19.5</v>
      </c>
      <c r="AB129" s="323">
        <f>AA129/'mono az'!$U$2</f>
        <v>0.67241379310344829</v>
      </c>
      <c r="AC129" s="324">
        <f t="shared" si="26"/>
        <v>20</v>
      </c>
      <c r="AD129" s="325">
        <f>AC129/'mono az'!$W$2</f>
        <v>0.8</v>
      </c>
      <c r="AE129" s="326">
        <f t="shared" si="27"/>
        <v>46</v>
      </c>
      <c r="AF129" s="327">
        <f>AE129/'mono az'!$Y$2</f>
        <v>1</v>
      </c>
      <c r="AG129" s="328">
        <f t="shared" si="28"/>
        <v>85.5</v>
      </c>
    </row>
    <row r="130" spans="9:33" ht="15" customHeight="1">
      <c r="I130" s="555" t="s">
        <v>0</v>
      </c>
      <c r="J130" s="555" t="s">
        <v>185</v>
      </c>
      <c r="K130" s="319" t="s">
        <v>139</v>
      </c>
      <c r="L130" s="318">
        <v>43956</v>
      </c>
      <c r="M130" s="319">
        <v>9536980</v>
      </c>
      <c r="N130" s="319" t="s">
        <v>179</v>
      </c>
      <c r="O130" s="556">
        <v>96.5</v>
      </c>
      <c r="P130" s="319">
        <v>1</v>
      </c>
      <c r="Q130" s="319">
        <v>1</v>
      </c>
      <c r="R130" s="319">
        <v>0.5</v>
      </c>
      <c r="S130" s="319">
        <v>1</v>
      </c>
      <c r="T130" s="613">
        <v>1</v>
      </c>
      <c r="U130" s="613">
        <v>1</v>
      </c>
      <c r="V130" s="389">
        <v>1</v>
      </c>
      <c r="W130" s="389">
        <v>1</v>
      </c>
      <c r="X130" s="389">
        <v>1</v>
      </c>
      <c r="Y130" s="389">
        <v>1</v>
      </c>
      <c r="AA130" s="322">
        <f t="shared" si="25"/>
        <v>25.5</v>
      </c>
      <c r="AB130" s="323">
        <f>AA130/'mono az'!$U$2</f>
        <v>0.87931034482758619</v>
      </c>
      <c r="AC130" s="324">
        <f t="shared" si="26"/>
        <v>25</v>
      </c>
      <c r="AD130" s="325">
        <f>AC130/'mono az'!$W$2</f>
        <v>1</v>
      </c>
      <c r="AE130" s="326">
        <f t="shared" si="27"/>
        <v>46</v>
      </c>
      <c r="AF130" s="327">
        <f>AE130/'mono az'!$Y$2</f>
        <v>1</v>
      </c>
      <c r="AG130" s="328">
        <f t="shared" si="28"/>
        <v>96.5</v>
      </c>
    </row>
    <row r="131" spans="9:33" ht="15" customHeight="1">
      <c r="I131" s="555" t="s">
        <v>0</v>
      </c>
      <c r="J131" s="555" t="s">
        <v>187</v>
      </c>
      <c r="K131" s="319" t="s">
        <v>140</v>
      </c>
      <c r="L131" s="318">
        <v>43955</v>
      </c>
      <c r="M131" s="319">
        <v>9501939</v>
      </c>
      <c r="N131" s="319" t="s">
        <v>180</v>
      </c>
      <c r="O131" s="556">
        <v>76.5</v>
      </c>
      <c r="P131" s="319">
        <v>1</v>
      </c>
      <c r="Q131" s="319">
        <v>1</v>
      </c>
      <c r="R131" s="319">
        <v>1</v>
      </c>
      <c r="S131" s="319">
        <v>1</v>
      </c>
      <c r="T131" s="613">
        <v>0.5</v>
      </c>
      <c r="U131" s="613">
        <v>0.5</v>
      </c>
      <c r="V131" s="389">
        <v>0</v>
      </c>
      <c r="W131" s="389">
        <v>1</v>
      </c>
      <c r="X131" s="389">
        <v>1</v>
      </c>
      <c r="Y131" s="389">
        <v>1</v>
      </c>
      <c r="AA131" s="322">
        <f t="shared" si="25"/>
        <v>29</v>
      </c>
      <c r="AB131" s="323">
        <f>AA131/'mono az'!$U$2</f>
        <v>1</v>
      </c>
      <c r="AC131" s="324">
        <f t="shared" si="26"/>
        <v>12.5</v>
      </c>
      <c r="AD131" s="325">
        <f>AC131/'mono az'!$W$2</f>
        <v>0.5</v>
      </c>
      <c r="AE131" s="326">
        <f t="shared" si="27"/>
        <v>35</v>
      </c>
      <c r="AF131" s="327">
        <f>AE131/'mono az'!$Y$2</f>
        <v>0.76086956521739135</v>
      </c>
      <c r="AG131" s="328">
        <f t="shared" si="28"/>
        <v>76.5</v>
      </c>
    </row>
    <row r="132" spans="9:33" ht="15" customHeight="1">
      <c r="I132" s="555" t="s">
        <v>0</v>
      </c>
      <c r="J132" s="555" t="s">
        <v>185</v>
      </c>
      <c r="K132" s="319" t="s">
        <v>141</v>
      </c>
      <c r="L132" s="318">
        <v>43953</v>
      </c>
      <c r="M132" s="319">
        <v>9484261</v>
      </c>
      <c r="N132" s="319" t="s">
        <v>176</v>
      </c>
      <c r="O132" s="556">
        <v>84</v>
      </c>
      <c r="P132" s="319">
        <v>1</v>
      </c>
      <c r="Q132" s="319">
        <v>0.5</v>
      </c>
      <c r="R132" s="319">
        <v>1</v>
      </c>
      <c r="S132" s="319">
        <v>1</v>
      </c>
      <c r="T132" s="613">
        <v>0.5</v>
      </c>
      <c r="U132" s="613">
        <v>1</v>
      </c>
      <c r="V132" s="389">
        <v>1</v>
      </c>
      <c r="W132" s="389">
        <v>1</v>
      </c>
      <c r="X132" s="389">
        <v>1</v>
      </c>
      <c r="Y132" s="389">
        <v>1</v>
      </c>
      <c r="AA132" s="322">
        <f t="shared" si="25"/>
        <v>23</v>
      </c>
      <c r="AB132" s="323">
        <f>AA132/'mono az'!$U$2</f>
        <v>0.7931034482758621</v>
      </c>
      <c r="AC132" s="324">
        <f t="shared" si="26"/>
        <v>15</v>
      </c>
      <c r="AD132" s="325">
        <f>AC132/'mono az'!$W$2</f>
        <v>0.6</v>
      </c>
      <c r="AE132" s="326">
        <f t="shared" si="27"/>
        <v>46</v>
      </c>
      <c r="AF132" s="327">
        <f>AE132/'mono az'!$Y$2</f>
        <v>1</v>
      </c>
      <c r="AG132" s="328">
        <f t="shared" si="28"/>
        <v>84</v>
      </c>
    </row>
    <row r="133" spans="9:33" ht="15" customHeight="1" thickBot="1">
      <c r="I133" s="555" t="s">
        <v>0</v>
      </c>
      <c r="J133" s="555" t="s">
        <v>186</v>
      </c>
      <c r="K133" s="319" t="s">
        <v>142</v>
      </c>
      <c r="L133" s="318">
        <v>43953</v>
      </c>
      <c r="M133" s="319">
        <v>9488219</v>
      </c>
      <c r="N133" s="319" t="s">
        <v>181</v>
      </c>
      <c r="O133" s="556">
        <v>75.5</v>
      </c>
      <c r="P133" s="319">
        <v>1</v>
      </c>
      <c r="Q133" s="319">
        <v>1</v>
      </c>
      <c r="R133" s="319">
        <v>0.5</v>
      </c>
      <c r="S133" s="319">
        <v>1</v>
      </c>
      <c r="T133" s="613">
        <v>0.5</v>
      </c>
      <c r="U133" s="613">
        <v>1</v>
      </c>
      <c r="V133" s="389">
        <v>0</v>
      </c>
      <c r="W133" s="389">
        <v>1</v>
      </c>
      <c r="X133" s="389">
        <v>1</v>
      </c>
      <c r="Y133" s="389">
        <v>1</v>
      </c>
      <c r="AA133" s="341">
        <f t="shared" si="25"/>
        <v>25.5</v>
      </c>
      <c r="AB133" s="342">
        <f>AA133/'mono az'!$U$2</f>
        <v>0.87931034482758619</v>
      </c>
      <c r="AC133" s="343">
        <f t="shared" si="26"/>
        <v>15</v>
      </c>
      <c r="AD133" s="344">
        <f>AC133/'mono az'!$W$2</f>
        <v>0.6</v>
      </c>
      <c r="AE133" s="345">
        <f t="shared" si="27"/>
        <v>35</v>
      </c>
      <c r="AF133" s="346">
        <f>AE133/'mono az'!$Y$2</f>
        <v>0.76086956521739135</v>
      </c>
      <c r="AG133" s="347">
        <f t="shared" si="28"/>
        <v>75.5</v>
      </c>
    </row>
    <row r="134" spans="9:33" ht="15" customHeight="1">
      <c r="I134" s="557" t="s">
        <v>4</v>
      </c>
      <c r="J134" s="557" t="s">
        <v>187</v>
      </c>
      <c r="K134" s="558" t="s">
        <v>143</v>
      </c>
      <c r="L134" s="388">
        <v>43964</v>
      </c>
      <c r="M134" s="389">
        <v>9647761</v>
      </c>
      <c r="N134" s="389" t="s">
        <v>182</v>
      </c>
      <c r="O134" s="556">
        <v>95</v>
      </c>
      <c r="P134" s="319">
        <v>0.5</v>
      </c>
      <c r="Q134" s="319">
        <v>1</v>
      </c>
      <c r="R134" s="319">
        <v>1</v>
      </c>
      <c r="S134" s="319">
        <v>0.5</v>
      </c>
      <c r="T134" s="613">
        <v>1</v>
      </c>
      <c r="U134" s="613">
        <v>1</v>
      </c>
      <c r="V134" s="389">
        <v>1</v>
      </c>
      <c r="W134" s="389">
        <v>1</v>
      </c>
      <c r="X134" s="389">
        <v>1</v>
      </c>
      <c r="Y134" s="389">
        <v>1</v>
      </c>
      <c r="AA134" s="309">
        <f t="shared" si="25"/>
        <v>24</v>
      </c>
      <c r="AB134" s="310">
        <f>AA134/'mono az'!$U$2</f>
        <v>0.82758620689655171</v>
      </c>
      <c r="AC134" s="311">
        <f t="shared" si="26"/>
        <v>25</v>
      </c>
      <c r="AD134" s="312">
        <f>AC134/'mono az'!$W$2</f>
        <v>1</v>
      </c>
      <c r="AE134" s="313">
        <f t="shared" si="27"/>
        <v>46</v>
      </c>
      <c r="AF134" s="314">
        <f>AE134/'mono az'!$Y$2</f>
        <v>1</v>
      </c>
      <c r="AG134" s="315">
        <f t="shared" si="28"/>
        <v>95</v>
      </c>
    </row>
    <row r="135" spans="9:33" ht="15" customHeight="1">
      <c r="I135" s="557" t="s">
        <v>4</v>
      </c>
      <c r="J135" s="557" t="s">
        <v>188</v>
      </c>
      <c r="K135" s="558" t="s">
        <v>144</v>
      </c>
      <c r="L135" s="388">
        <v>43960</v>
      </c>
      <c r="M135" s="389">
        <v>9598103</v>
      </c>
      <c r="N135" s="389" t="s">
        <v>183</v>
      </c>
      <c r="O135" s="556">
        <v>86.5</v>
      </c>
      <c r="P135" s="319">
        <v>1</v>
      </c>
      <c r="Q135" s="319">
        <v>1</v>
      </c>
      <c r="R135" s="319">
        <v>1</v>
      </c>
      <c r="S135" s="319">
        <v>1</v>
      </c>
      <c r="T135" s="613">
        <v>1</v>
      </c>
      <c r="U135" s="613">
        <v>0.5</v>
      </c>
      <c r="V135" s="389">
        <v>0</v>
      </c>
      <c r="W135" s="389">
        <v>1</v>
      </c>
      <c r="X135" s="389">
        <v>1</v>
      </c>
      <c r="Y135" s="389">
        <v>1</v>
      </c>
      <c r="AA135" s="322">
        <f t="shared" si="25"/>
        <v>29</v>
      </c>
      <c r="AB135" s="323">
        <f>AA135/'mono az'!$U$2</f>
        <v>1</v>
      </c>
      <c r="AC135" s="324">
        <f t="shared" si="26"/>
        <v>22.5</v>
      </c>
      <c r="AD135" s="325">
        <f>AC135/'mono az'!$W$2</f>
        <v>0.9</v>
      </c>
      <c r="AE135" s="326">
        <f t="shared" si="27"/>
        <v>35</v>
      </c>
      <c r="AF135" s="327">
        <f>AE135/'mono az'!$Y$2</f>
        <v>0.76086956521739135</v>
      </c>
      <c r="AG135" s="328">
        <f t="shared" si="28"/>
        <v>86.5</v>
      </c>
    </row>
    <row r="136" spans="9:33" ht="15" customHeight="1">
      <c r="I136" s="557" t="s">
        <v>4</v>
      </c>
      <c r="J136" s="557" t="s">
        <v>186</v>
      </c>
      <c r="K136" s="558" t="s">
        <v>145</v>
      </c>
      <c r="L136" s="388">
        <v>43962</v>
      </c>
      <c r="M136" s="389">
        <v>9620049</v>
      </c>
      <c r="N136" s="389" t="s">
        <v>184</v>
      </c>
      <c r="O136" s="556">
        <v>100</v>
      </c>
      <c r="P136" s="319">
        <v>1</v>
      </c>
      <c r="Q136" s="319">
        <v>1</v>
      </c>
      <c r="R136" s="319">
        <v>1</v>
      </c>
      <c r="S136" s="319">
        <v>1</v>
      </c>
      <c r="T136" s="613">
        <v>1</v>
      </c>
      <c r="U136" s="613">
        <v>1</v>
      </c>
      <c r="V136" s="389">
        <v>1</v>
      </c>
      <c r="W136" s="389">
        <v>1</v>
      </c>
      <c r="X136" s="389">
        <v>1</v>
      </c>
      <c r="Y136" s="389">
        <v>1</v>
      </c>
      <c r="AA136" s="322">
        <f t="shared" si="25"/>
        <v>29</v>
      </c>
      <c r="AB136" s="323">
        <f>AA136/'mono az'!$U$2</f>
        <v>1</v>
      </c>
      <c r="AC136" s="324">
        <f t="shared" si="26"/>
        <v>25</v>
      </c>
      <c r="AD136" s="325">
        <f>AC136/'mono az'!$W$2</f>
        <v>1</v>
      </c>
      <c r="AE136" s="326">
        <f t="shared" si="27"/>
        <v>46</v>
      </c>
      <c r="AF136" s="327">
        <f>AE136/'mono az'!$Y$2</f>
        <v>1</v>
      </c>
      <c r="AG136" s="328">
        <f t="shared" si="28"/>
        <v>100</v>
      </c>
    </row>
    <row r="137" spans="9:33" ht="15" customHeight="1">
      <c r="I137" s="557" t="s">
        <v>4</v>
      </c>
      <c r="J137" s="557" t="s">
        <v>187</v>
      </c>
      <c r="K137" s="558" t="s">
        <v>146</v>
      </c>
      <c r="L137" s="388">
        <v>43963</v>
      </c>
      <c r="M137" s="389">
        <v>9642703</v>
      </c>
      <c r="N137" s="389" t="s">
        <v>176</v>
      </c>
      <c r="O137" s="556">
        <v>96.5</v>
      </c>
      <c r="P137" s="319">
        <v>1</v>
      </c>
      <c r="Q137" s="319">
        <v>1</v>
      </c>
      <c r="R137" s="319">
        <v>0.5</v>
      </c>
      <c r="S137" s="319">
        <v>1</v>
      </c>
      <c r="T137" s="613">
        <v>1</v>
      </c>
      <c r="U137" s="613">
        <v>1</v>
      </c>
      <c r="V137" s="389">
        <v>1</v>
      </c>
      <c r="W137" s="389">
        <v>1</v>
      </c>
      <c r="X137" s="389">
        <v>1</v>
      </c>
      <c r="Y137" s="389">
        <v>1</v>
      </c>
      <c r="AA137" s="322">
        <f t="shared" si="25"/>
        <v>25.5</v>
      </c>
      <c r="AB137" s="323">
        <f>AA137/'mono az'!$U$2</f>
        <v>0.87931034482758619</v>
      </c>
      <c r="AC137" s="324">
        <f t="shared" si="26"/>
        <v>25</v>
      </c>
      <c r="AD137" s="325">
        <f>AC137/'mono az'!$W$2</f>
        <v>1</v>
      </c>
      <c r="AE137" s="326">
        <f t="shared" si="27"/>
        <v>46</v>
      </c>
      <c r="AF137" s="327">
        <f>AE137/'mono az'!$Y$2</f>
        <v>1</v>
      </c>
      <c r="AG137" s="328">
        <f t="shared" si="28"/>
        <v>96.5</v>
      </c>
    </row>
    <row r="138" spans="9:33" ht="15" customHeight="1">
      <c r="I138" s="557" t="s">
        <v>4</v>
      </c>
      <c r="J138" s="557" t="s">
        <v>187</v>
      </c>
      <c r="K138" s="558" t="s">
        <v>147</v>
      </c>
      <c r="L138" s="388">
        <v>43964</v>
      </c>
      <c r="M138" s="389">
        <v>9648323</v>
      </c>
      <c r="N138" s="389" t="s">
        <v>177</v>
      </c>
      <c r="O138" s="556">
        <v>88</v>
      </c>
      <c r="P138" s="319">
        <v>1</v>
      </c>
      <c r="Q138" s="319">
        <v>1</v>
      </c>
      <c r="R138" s="319">
        <v>0.5</v>
      </c>
      <c r="S138" s="319">
        <v>1</v>
      </c>
      <c r="T138" s="613">
        <v>1</v>
      </c>
      <c r="U138" s="613">
        <v>1</v>
      </c>
      <c r="V138" s="389">
        <v>0.5</v>
      </c>
      <c r="W138" s="389">
        <v>1</v>
      </c>
      <c r="X138" s="389">
        <v>1</v>
      </c>
      <c r="Y138" s="389">
        <v>0</v>
      </c>
      <c r="AA138" s="322">
        <f t="shared" si="25"/>
        <v>25.5</v>
      </c>
      <c r="AB138" s="323">
        <f>AA138/'mono az'!$U$2</f>
        <v>0.87931034482758619</v>
      </c>
      <c r="AC138" s="324">
        <f t="shared" si="26"/>
        <v>25</v>
      </c>
      <c r="AD138" s="325">
        <f>AC138/'mono az'!$W$2</f>
        <v>1</v>
      </c>
      <c r="AE138" s="326">
        <f t="shared" si="27"/>
        <v>37.5</v>
      </c>
      <c r="AF138" s="327">
        <f>AE138/'mono az'!$Y$2</f>
        <v>0.81521739130434778</v>
      </c>
      <c r="AG138" s="328">
        <f t="shared" si="28"/>
        <v>88</v>
      </c>
    </row>
    <row r="139" spans="9:33" ht="15" customHeight="1">
      <c r="I139" s="557" t="s">
        <v>4</v>
      </c>
      <c r="J139" s="557" t="s">
        <v>187</v>
      </c>
      <c r="K139" s="558" t="s">
        <v>148</v>
      </c>
      <c r="L139" s="388">
        <v>43960</v>
      </c>
      <c r="M139" s="389">
        <v>9590787</v>
      </c>
      <c r="N139" s="389" t="s">
        <v>178</v>
      </c>
      <c r="O139" s="556">
        <v>84.5</v>
      </c>
      <c r="P139" s="319">
        <v>0.5</v>
      </c>
      <c r="Q139" s="319">
        <v>0.5</v>
      </c>
      <c r="R139" s="319">
        <v>0</v>
      </c>
      <c r="S139" s="319">
        <v>1</v>
      </c>
      <c r="T139" s="613">
        <v>1</v>
      </c>
      <c r="U139" s="613">
        <v>1</v>
      </c>
      <c r="V139" s="389">
        <v>1</v>
      </c>
      <c r="W139" s="389">
        <v>1</v>
      </c>
      <c r="X139" s="389">
        <v>1</v>
      </c>
      <c r="Y139" s="389">
        <v>1</v>
      </c>
      <c r="AA139" s="322">
        <f t="shared" si="25"/>
        <v>13.5</v>
      </c>
      <c r="AB139" s="323">
        <f>AA139/'mono az'!$U$2</f>
        <v>0.46551724137931033</v>
      </c>
      <c r="AC139" s="324">
        <f t="shared" si="26"/>
        <v>25</v>
      </c>
      <c r="AD139" s="325">
        <f>AC139/'mono az'!$W$2</f>
        <v>1</v>
      </c>
      <c r="AE139" s="326">
        <f t="shared" si="27"/>
        <v>46</v>
      </c>
      <c r="AF139" s="327">
        <f>AE139/'mono az'!$Y$2</f>
        <v>1</v>
      </c>
      <c r="AG139" s="328">
        <f t="shared" si="28"/>
        <v>84.5</v>
      </c>
    </row>
    <row r="140" spans="9:33" ht="15" customHeight="1">
      <c r="I140" s="557" t="s">
        <v>4</v>
      </c>
      <c r="J140" s="557" t="s">
        <v>187</v>
      </c>
      <c r="K140" s="558" t="s">
        <v>149</v>
      </c>
      <c r="L140" s="388">
        <v>43964</v>
      </c>
      <c r="M140" s="389">
        <v>9660129</v>
      </c>
      <c r="N140" s="389" t="s">
        <v>179</v>
      </c>
      <c r="O140" s="556">
        <v>90</v>
      </c>
      <c r="P140" s="319">
        <v>1</v>
      </c>
      <c r="Q140" s="319">
        <v>1</v>
      </c>
      <c r="R140" s="319">
        <v>1</v>
      </c>
      <c r="S140" s="319">
        <v>1</v>
      </c>
      <c r="T140" s="613">
        <v>1</v>
      </c>
      <c r="U140" s="613">
        <v>1</v>
      </c>
      <c r="V140" s="389">
        <v>1</v>
      </c>
      <c r="W140" s="389">
        <v>0.5</v>
      </c>
      <c r="X140" s="389">
        <v>1</v>
      </c>
      <c r="Y140" s="389">
        <v>1</v>
      </c>
      <c r="AA140" s="322">
        <f t="shared" si="25"/>
        <v>29</v>
      </c>
      <c r="AB140" s="323">
        <f>AA140/'mono az'!$U$2</f>
        <v>1</v>
      </c>
      <c r="AC140" s="324">
        <f t="shared" si="26"/>
        <v>25</v>
      </c>
      <c r="AD140" s="325">
        <f>AC140/'mono az'!$W$2</f>
        <v>1</v>
      </c>
      <c r="AE140" s="326">
        <f t="shared" si="27"/>
        <v>36</v>
      </c>
      <c r="AF140" s="327">
        <f>AE140/'mono az'!$Y$2</f>
        <v>0.78260869565217395</v>
      </c>
      <c r="AG140" s="328">
        <f t="shared" si="28"/>
        <v>90</v>
      </c>
    </row>
    <row r="141" spans="9:33" ht="15" customHeight="1">
      <c r="I141" s="557" t="s">
        <v>4</v>
      </c>
      <c r="J141" s="557" t="s">
        <v>185</v>
      </c>
      <c r="K141" s="558" t="s">
        <v>150</v>
      </c>
      <c r="L141" s="388">
        <v>43962</v>
      </c>
      <c r="M141" s="389">
        <v>9610108</v>
      </c>
      <c r="N141" s="389" t="s">
        <v>180</v>
      </c>
      <c r="O141" s="556">
        <v>100</v>
      </c>
      <c r="P141" s="319">
        <v>1</v>
      </c>
      <c r="Q141" s="319">
        <v>1</v>
      </c>
      <c r="R141" s="319">
        <v>1</v>
      </c>
      <c r="S141" s="319">
        <v>1</v>
      </c>
      <c r="T141" s="613">
        <v>1</v>
      </c>
      <c r="U141" s="613">
        <v>1</v>
      </c>
      <c r="V141" s="389">
        <v>1</v>
      </c>
      <c r="W141" s="389">
        <v>1</v>
      </c>
      <c r="X141" s="389">
        <v>1</v>
      </c>
      <c r="Y141" s="389">
        <v>1</v>
      </c>
      <c r="AA141" s="322">
        <f t="shared" si="25"/>
        <v>29</v>
      </c>
      <c r="AB141" s="323">
        <f>AA141/'mono az'!$U$2</f>
        <v>1</v>
      </c>
      <c r="AC141" s="324">
        <f t="shared" si="26"/>
        <v>25</v>
      </c>
      <c r="AD141" s="325">
        <f>AC141/'mono az'!$W$2</f>
        <v>1</v>
      </c>
      <c r="AE141" s="326">
        <f t="shared" si="27"/>
        <v>46</v>
      </c>
      <c r="AF141" s="327">
        <f>AE141/'mono az'!$Y$2</f>
        <v>1</v>
      </c>
      <c r="AG141" s="328">
        <f t="shared" si="28"/>
        <v>100</v>
      </c>
    </row>
    <row r="142" spans="9:33" ht="15" customHeight="1">
      <c r="I142" s="557" t="s">
        <v>4</v>
      </c>
      <c r="J142" s="557" t="s">
        <v>185</v>
      </c>
      <c r="K142" s="558" t="s">
        <v>151</v>
      </c>
      <c r="L142" s="388">
        <v>43965</v>
      </c>
      <c r="M142" s="389">
        <v>9679078</v>
      </c>
      <c r="N142" s="389" t="s">
        <v>176</v>
      </c>
      <c r="O142" s="556">
        <v>96.5</v>
      </c>
      <c r="P142" s="319">
        <v>1</v>
      </c>
      <c r="Q142" s="319">
        <v>1</v>
      </c>
      <c r="R142" s="319">
        <v>0.5</v>
      </c>
      <c r="S142" s="319">
        <v>1</v>
      </c>
      <c r="T142" s="613">
        <v>1</v>
      </c>
      <c r="U142" s="613">
        <v>1</v>
      </c>
      <c r="V142" s="389">
        <v>1</v>
      </c>
      <c r="W142" s="389">
        <v>1</v>
      </c>
      <c r="X142" s="389">
        <v>1</v>
      </c>
      <c r="Y142" s="389">
        <v>1</v>
      </c>
      <c r="AA142" s="322">
        <f t="shared" si="25"/>
        <v>25.5</v>
      </c>
      <c r="AB142" s="323">
        <f>AA142/'mono az'!$U$2</f>
        <v>0.87931034482758619</v>
      </c>
      <c r="AC142" s="324">
        <f t="shared" si="26"/>
        <v>25</v>
      </c>
      <c r="AD142" s="325">
        <f>AC142/'mono az'!$W$2</f>
        <v>1</v>
      </c>
      <c r="AE142" s="326">
        <f t="shared" si="27"/>
        <v>46</v>
      </c>
      <c r="AF142" s="327">
        <f>AE142/'mono az'!$Y$2</f>
        <v>1</v>
      </c>
      <c r="AG142" s="328">
        <f t="shared" si="28"/>
        <v>96.5</v>
      </c>
    </row>
    <row r="143" spans="9:33" ht="15" customHeight="1">
      <c r="I143" s="557" t="s">
        <v>4</v>
      </c>
      <c r="J143" s="557" t="s">
        <v>186</v>
      </c>
      <c r="K143" s="558" t="s">
        <v>152</v>
      </c>
      <c r="L143" s="388">
        <v>43963</v>
      </c>
      <c r="M143" s="389">
        <v>9634565</v>
      </c>
      <c r="N143" s="389" t="s">
        <v>181</v>
      </c>
      <c r="O143" s="556">
        <v>89</v>
      </c>
      <c r="P143" s="319">
        <v>1</v>
      </c>
      <c r="Q143" s="319">
        <v>1</v>
      </c>
      <c r="R143" s="319">
        <v>1</v>
      </c>
      <c r="S143" s="319">
        <v>1</v>
      </c>
      <c r="T143" s="613">
        <v>1</v>
      </c>
      <c r="U143" s="613">
        <v>1</v>
      </c>
      <c r="V143" s="389">
        <v>0</v>
      </c>
      <c r="W143" s="389">
        <v>1</v>
      </c>
      <c r="X143" s="389">
        <v>1</v>
      </c>
      <c r="Y143" s="389">
        <v>1</v>
      </c>
      <c r="AA143" s="322">
        <f t="shared" si="25"/>
        <v>29</v>
      </c>
      <c r="AB143" s="323">
        <f>AA143/'mono az'!$U$2</f>
        <v>1</v>
      </c>
      <c r="AC143" s="324">
        <f t="shared" si="26"/>
        <v>25</v>
      </c>
      <c r="AD143" s="325">
        <f>AC143/'mono az'!$W$2</f>
        <v>1</v>
      </c>
      <c r="AE143" s="326">
        <f t="shared" si="27"/>
        <v>35</v>
      </c>
      <c r="AF143" s="327">
        <f>AE143/'mono az'!$Y$2</f>
        <v>0.76086956521739135</v>
      </c>
      <c r="AG143" s="328">
        <f t="shared" si="28"/>
        <v>89</v>
      </c>
    </row>
    <row r="144" spans="9:33" ht="15" customHeight="1">
      <c r="I144" s="557" t="s">
        <v>4</v>
      </c>
      <c r="J144" s="557" t="s">
        <v>187</v>
      </c>
      <c r="K144" s="558" t="s">
        <v>153</v>
      </c>
      <c r="L144" s="388">
        <v>43964</v>
      </c>
      <c r="M144" s="389">
        <v>9647361</v>
      </c>
      <c r="N144" s="389" t="s">
        <v>182</v>
      </c>
      <c r="O144" s="556">
        <v>97.5</v>
      </c>
      <c r="P144" s="319">
        <v>1</v>
      </c>
      <c r="Q144" s="319">
        <v>1</v>
      </c>
      <c r="R144" s="319">
        <v>1</v>
      </c>
      <c r="S144" s="319">
        <v>0.5</v>
      </c>
      <c r="T144" s="613">
        <v>1</v>
      </c>
      <c r="U144" s="613">
        <v>1</v>
      </c>
      <c r="V144" s="389">
        <v>1</v>
      </c>
      <c r="W144" s="389">
        <v>1</v>
      </c>
      <c r="X144" s="389">
        <v>1</v>
      </c>
      <c r="Y144" s="389">
        <v>1</v>
      </c>
      <c r="AA144" s="322">
        <f t="shared" si="25"/>
        <v>26.5</v>
      </c>
      <c r="AB144" s="323">
        <f>AA144/'mono az'!$U$2</f>
        <v>0.91379310344827591</v>
      </c>
      <c r="AC144" s="324">
        <f t="shared" si="26"/>
        <v>25</v>
      </c>
      <c r="AD144" s="325">
        <f>AC144/'mono az'!$W$2</f>
        <v>1</v>
      </c>
      <c r="AE144" s="326">
        <f t="shared" si="27"/>
        <v>46</v>
      </c>
      <c r="AF144" s="327">
        <f>AE144/'mono az'!$Y$2</f>
        <v>1</v>
      </c>
      <c r="AG144" s="328">
        <f t="shared" si="28"/>
        <v>97.5</v>
      </c>
    </row>
    <row r="145" spans="9:33" ht="15" customHeight="1">
      <c r="I145" s="557" t="s">
        <v>4</v>
      </c>
      <c r="J145" s="557" t="s">
        <v>185</v>
      </c>
      <c r="K145" s="558" t="s">
        <v>154</v>
      </c>
      <c r="L145" s="388">
        <v>43960</v>
      </c>
      <c r="M145" s="389">
        <v>9593580</v>
      </c>
      <c r="N145" s="389" t="s">
        <v>183</v>
      </c>
      <c r="O145" s="556">
        <v>93</v>
      </c>
      <c r="P145" s="319">
        <v>1</v>
      </c>
      <c r="Q145" s="319">
        <v>1</v>
      </c>
      <c r="R145" s="319">
        <v>0</v>
      </c>
      <c r="S145" s="319">
        <v>1</v>
      </c>
      <c r="T145" s="613">
        <v>1</v>
      </c>
      <c r="U145" s="613">
        <v>1</v>
      </c>
      <c r="V145" s="389">
        <v>1</v>
      </c>
      <c r="W145" s="389">
        <v>1</v>
      </c>
      <c r="X145" s="389">
        <v>1</v>
      </c>
      <c r="Y145" s="389">
        <v>1</v>
      </c>
      <c r="AA145" s="322">
        <f t="shared" si="25"/>
        <v>22</v>
      </c>
      <c r="AB145" s="323">
        <f>AA145/'mono az'!$U$2</f>
        <v>0.75862068965517238</v>
      </c>
      <c r="AC145" s="324">
        <f t="shared" si="26"/>
        <v>25</v>
      </c>
      <c r="AD145" s="325">
        <f>AC145/'mono az'!$W$2</f>
        <v>1</v>
      </c>
      <c r="AE145" s="326">
        <f t="shared" si="27"/>
        <v>46</v>
      </c>
      <c r="AF145" s="327">
        <f>AE145/'mono az'!$Y$2</f>
        <v>1</v>
      </c>
      <c r="AG145" s="328">
        <f t="shared" si="28"/>
        <v>93</v>
      </c>
    </row>
    <row r="146" spans="9:33" ht="15" customHeight="1">
      <c r="I146" s="557" t="s">
        <v>4</v>
      </c>
      <c r="J146" s="557" t="s">
        <v>186</v>
      </c>
      <c r="K146" s="558" t="s">
        <v>155</v>
      </c>
      <c r="L146" s="388">
        <v>43963</v>
      </c>
      <c r="M146" s="389">
        <v>9642213</v>
      </c>
      <c r="N146" s="389" t="s">
        <v>184</v>
      </c>
      <c r="O146" s="556">
        <v>63.5</v>
      </c>
      <c r="P146" s="319">
        <v>1</v>
      </c>
      <c r="Q146" s="319">
        <v>0.5</v>
      </c>
      <c r="R146" s="319">
        <v>0</v>
      </c>
      <c r="S146" s="319">
        <v>0.5</v>
      </c>
      <c r="T146" s="613">
        <v>0.5</v>
      </c>
      <c r="U146" s="613">
        <v>1</v>
      </c>
      <c r="V146" s="389">
        <v>0</v>
      </c>
      <c r="W146" s="389">
        <v>1</v>
      </c>
      <c r="X146" s="389">
        <v>1</v>
      </c>
      <c r="Y146" s="389">
        <v>1</v>
      </c>
      <c r="AA146" s="322">
        <f t="shared" si="25"/>
        <v>13.5</v>
      </c>
      <c r="AB146" s="323">
        <f>AA146/'mono az'!$U$2</f>
        <v>0.46551724137931033</v>
      </c>
      <c r="AC146" s="324">
        <f t="shared" si="26"/>
        <v>15</v>
      </c>
      <c r="AD146" s="325">
        <f>AC146/'mono az'!$W$2</f>
        <v>0.6</v>
      </c>
      <c r="AE146" s="326">
        <f t="shared" si="27"/>
        <v>35</v>
      </c>
      <c r="AF146" s="327">
        <f>AE146/'mono az'!$Y$2</f>
        <v>0.76086956521739135</v>
      </c>
      <c r="AG146" s="328">
        <f t="shared" si="28"/>
        <v>63.5</v>
      </c>
    </row>
    <row r="147" spans="9:33" ht="15" customHeight="1">
      <c r="I147" s="557" t="s">
        <v>4</v>
      </c>
      <c r="J147" s="557" t="s">
        <v>187</v>
      </c>
      <c r="K147" s="558" t="s">
        <v>156</v>
      </c>
      <c r="L147" s="388">
        <v>43964</v>
      </c>
      <c r="M147" s="389">
        <v>9659067</v>
      </c>
      <c r="N147" s="389" t="s">
        <v>176</v>
      </c>
      <c r="O147" s="556">
        <v>61</v>
      </c>
      <c r="P147" s="319">
        <v>1</v>
      </c>
      <c r="Q147" s="319">
        <v>0.5</v>
      </c>
      <c r="R147" s="319">
        <v>0</v>
      </c>
      <c r="S147" s="319">
        <v>1</v>
      </c>
      <c r="T147" s="613">
        <v>0.5</v>
      </c>
      <c r="U147" s="613">
        <v>0</v>
      </c>
      <c r="V147" s="389">
        <v>0</v>
      </c>
      <c r="W147" s="389">
        <v>1</v>
      </c>
      <c r="X147" s="389">
        <v>1</v>
      </c>
      <c r="Y147" s="389">
        <v>1</v>
      </c>
      <c r="AA147" s="322">
        <f t="shared" si="25"/>
        <v>16</v>
      </c>
      <c r="AB147" s="323">
        <f>AA147/'mono az'!$U$2</f>
        <v>0.55172413793103448</v>
      </c>
      <c r="AC147" s="324">
        <f t="shared" si="26"/>
        <v>10</v>
      </c>
      <c r="AD147" s="325">
        <f>AC147/'mono az'!$W$2</f>
        <v>0.4</v>
      </c>
      <c r="AE147" s="326">
        <f t="shared" si="27"/>
        <v>35</v>
      </c>
      <c r="AF147" s="327">
        <f>AE147/'mono az'!$Y$2</f>
        <v>0.76086956521739135</v>
      </c>
      <c r="AG147" s="328">
        <f t="shared" si="28"/>
        <v>61</v>
      </c>
    </row>
    <row r="148" spans="9:33" ht="15" customHeight="1">
      <c r="I148" s="557" t="s">
        <v>4</v>
      </c>
      <c r="J148" s="557" t="s">
        <v>188</v>
      </c>
      <c r="K148" s="558" t="s">
        <v>157</v>
      </c>
      <c r="L148" s="388">
        <v>43962</v>
      </c>
      <c r="M148" s="389">
        <v>9621159</v>
      </c>
      <c r="N148" s="389" t="s">
        <v>177</v>
      </c>
      <c r="O148" s="556">
        <v>86.5</v>
      </c>
      <c r="P148" s="319">
        <v>1</v>
      </c>
      <c r="Q148" s="319">
        <v>1</v>
      </c>
      <c r="R148" s="319">
        <v>1</v>
      </c>
      <c r="S148" s="319">
        <v>0.5</v>
      </c>
      <c r="T148" s="613">
        <v>1</v>
      </c>
      <c r="U148" s="613">
        <v>1</v>
      </c>
      <c r="V148" s="389">
        <v>0</v>
      </c>
      <c r="W148" s="389">
        <v>1</v>
      </c>
      <c r="X148" s="389">
        <v>1</v>
      </c>
      <c r="Y148" s="389">
        <v>1</v>
      </c>
      <c r="AA148" s="322">
        <f t="shared" si="25"/>
        <v>26.5</v>
      </c>
      <c r="AB148" s="323">
        <f>AA148/'mono az'!$U$2</f>
        <v>0.91379310344827591</v>
      </c>
      <c r="AC148" s="324">
        <f t="shared" si="26"/>
        <v>25</v>
      </c>
      <c r="AD148" s="325">
        <f>AC148/'mono az'!$W$2</f>
        <v>1</v>
      </c>
      <c r="AE148" s="326">
        <f t="shared" si="27"/>
        <v>35</v>
      </c>
      <c r="AF148" s="327">
        <f>AE148/'mono az'!$Y$2</f>
        <v>0.76086956521739135</v>
      </c>
      <c r="AG148" s="328">
        <f t="shared" si="28"/>
        <v>86.5</v>
      </c>
    </row>
    <row r="149" spans="9:33" ht="15" customHeight="1">
      <c r="I149" s="557" t="s">
        <v>4</v>
      </c>
      <c r="J149" s="557" t="s">
        <v>186</v>
      </c>
      <c r="K149" s="558" t="s">
        <v>158</v>
      </c>
      <c r="L149" s="388">
        <v>43963</v>
      </c>
      <c r="M149" s="389">
        <v>9625826</v>
      </c>
      <c r="N149" s="389" t="s">
        <v>178</v>
      </c>
      <c r="O149" s="556">
        <v>52</v>
      </c>
      <c r="P149" s="319">
        <v>0.5</v>
      </c>
      <c r="Q149" s="319">
        <v>0.5</v>
      </c>
      <c r="R149" s="319">
        <v>0.5</v>
      </c>
      <c r="S149" s="319">
        <v>0.5</v>
      </c>
      <c r="T149" s="613">
        <v>0.5</v>
      </c>
      <c r="U149" s="613">
        <v>0.5</v>
      </c>
      <c r="V149" s="389">
        <v>0</v>
      </c>
      <c r="W149" s="389">
        <v>0.5</v>
      </c>
      <c r="X149" s="389">
        <v>1</v>
      </c>
      <c r="Y149" s="389">
        <v>1</v>
      </c>
      <c r="AA149" s="322">
        <f t="shared" ref="AA149:AA166" si="29">(P149*$D$9)+(Q149*$D$10)+(R149*$D$11)+(S149*$D$12)</f>
        <v>14.5</v>
      </c>
      <c r="AB149" s="323">
        <f>AA149/'mono az'!$U$2</f>
        <v>0.5</v>
      </c>
      <c r="AC149" s="324">
        <f t="shared" ref="AC149:AC166" si="30">(T149*$D$14)+(U149*$D$15)</f>
        <v>12.5</v>
      </c>
      <c r="AD149" s="325">
        <f>AC149/'mono az'!$W$2</f>
        <v>0.5</v>
      </c>
      <c r="AE149" s="326">
        <f t="shared" ref="AE149:AE166" si="31">(V149*$D$17)+(W149*$D$18)+(X149*$D$19)+(Y149*$D$20)</f>
        <v>25</v>
      </c>
      <c r="AF149" s="327">
        <f>AE149/'mono az'!$Y$2</f>
        <v>0.54347826086956519</v>
      </c>
      <c r="AG149" s="328">
        <f t="shared" si="28"/>
        <v>52</v>
      </c>
    </row>
    <row r="150" spans="9:33" ht="15" customHeight="1" thickBot="1">
      <c r="I150" s="557" t="s">
        <v>4</v>
      </c>
      <c r="J150" s="557" t="s">
        <v>187</v>
      </c>
      <c r="K150" s="558" t="s">
        <v>159</v>
      </c>
      <c r="L150" s="388">
        <v>43963</v>
      </c>
      <c r="M150" s="389">
        <v>9624636</v>
      </c>
      <c r="N150" s="389" t="s">
        <v>179</v>
      </c>
      <c r="O150" s="556">
        <v>100</v>
      </c>
      <c r="P150" s="319">
        <v>1</v>
      </c>
      <c r="Q150" s="319">
        <v>1</v>
      </c>
      <c r="R150" s="319">
        <v>1</v>
      </c>
      <c r="S150" s="319">
        <v>1</v>
      </c>
      <c r="T150" s="613">
        <v>1</v>
      </c>
      <c r="U150" s="613">
        <v>1</v>
      </c>
      <c r="V150" s="389">
        <v>1</v>
      </c>
      <c r="W150" s="389">
        <v>1</v>
      </c>
      <c r="X150" s="389">
        <v>1</v>
      </c>
      <c r="Y150" s="389">
        <v>1</v>
      </c>
      <c r="AA150" s="367">
        <f t="shared" si="29"/>
        <v>29</v>
      </c>
      <c r="AB150" s="368">
        <f>AA150/'mono az'!$U$2</f>
        <v>1</v>
      </c>
      <c r="AC150" s="369">
        <f t="shared" si="30"/>
        <v>25</v>
      </c>
      <c r="AD150" s="370">
        <f>AC150/'mono az'!$W$2</f>
        <v>1</v>
      </c>
      <c r="AE150" s="371">
        <f t="shared" si="31"/>
        <v>46</v>
      </c>
      <c r="AF150" s="372">
        <f>AE150/'mono az'!$Y$2</f>
        <v>1</v>
      </c>
      <c r="AG150" s="373">
        <f t="shared" si="28"/>
        <v>100</v>
      </c>
    </row>
    <row r="151" spans="9:33" ht="15" customHeight="1">
      <c r="I151" s="559" t="s">
        <v>5</v>
      </c>
      <c r="J151" s="559" t="s">
        <v>187</v>
      </c>
      <c r="K151" s="560" t="s">
        <v>160</v>
      </c>
      <c r="L151" s="561">
        <v>43973</v>
      </c>
      <c r="M151" s="562">
        <v>9798987</v>
      </c>
      <c r="N151" s="562" t="s">
        <v>180</v>
      </c>
      <c r="O151" s="556">
        <v>100</v>
      </c>
      <c r="P151" s="319">
        <v>1</v>
      </c>
      <c r="Q151" s="319">
        <v>1</v>
      </c>
      <c r="R151" s="319">
        <v>1</v>
      </c>
      <c r="S151" s="319">
        <v>1</v>
      </c>
      <c r="T151" s="613">
        <v>1</v>
      </c>
      <c r="U151" s="613">
        <v>1</v>
      </c>
      <c r="V151" s="389">
        <v>1</v>
      </c>
      <c r="W151" s="389">
        <v>1</v>
      </c>
      <c r="X151" s="389">
        <v>1</v>
      </c>
      <c r="Y151" s="389">
        <v>1</v>
      </c>
      <c r="AA151" s="380">
        <f t="shared" si="29"/>
        <v>29</v>
      </c>
      <c r="AB151" s="381">
        <f>AA151/'mono az'!$U$2</f>
        <v>1</v>
      </c>
      <c r="AC151" s="382">
        <f t="shared" si="30"/>
        <v>25</v>
      </c>
      <c r="AD151" s="383">
        <f>AC151/'mono az'!$W$2</f>
        <v>1</v>
      </c>
      <c r="AE151" s="384">
        <f t="shared" si="31"/>
        <v>46</v>
      </c>
      <c r="AF151" s="385">
        <f>AE151/'mono az'!$Y$2</f>
        <v>1</v>
      </c>
      <c r="AG151" s="328">
        <f t="shared" si="28"/>
        <v>100</v>
      </c>
    </row>
    <row r="152" spans="9:33" ht="15" customHeight="1">
      <c r="I152" s="559" t="s">
        <v>5</v>
      </c>
      <c r="J152" s="559" t="s">
        <v>185</v>
      </c>
      <c r="K152" s="560" t="s">
        <v>161</v>
      </c>
      <c r="L152" s="561">
        <v>43971</v>
      </c>
      <c r="M152" s="562">
        <v>9779704</v>
      </c>
      <c r="N152" s="562" t="s">
        <v>176</v>
      </c>
      <c r="O152" s="556">
        <v>33.5</v>
      </c>
      <c r="P152" s="319">
        <v>0.5</v>
      </c>
      <c r="Q152" s="319">
        <v>0</v>
      </c>
      <c r="R152" s="319">
        <v>0</v>
      </c>
      <c r="S152" s="319">
        <v>1</v>
      </c>
      <c r="T152" s="613">
        <v>1</v>
      </c>
      <c r="U152" s="613">
        <v>0</v>
      </c>
      <c r="V152" s="389">
        <v>0</v>
      </c>
      <c r="W152" s="389">
        <v>0</v>
      </c>
      <c r="X152" s="389">
        <v>0.5</v>
      </c>
      <c r="Y152" s="389">
        <v>0</v>
      </c>
      <c r="AA152" s="322">
        <f t="shared" si="29"/>
        <v>7.5</v>
      </c>
      <c r="AB152" s="323">
        <f>AA152/'mono az'!$U$2</f>
        <v>0.25862068965517243</v>
      </c>
      <c r="AC152" s="324">
        <f t="shared" si="30"/>
        <v>20</v>
      </c>
      <c r="AD152" s="325">
        <f>AC152/'mono az'!$W$2</f>
        <v>0.8</v>
      </c>
      <c r="AE152" s="326">
        <f t="shared" si="31"/>
        <v>6</v>
      </c>
      <c r="AF152" s="327">
        <f>AE152/'mono az'!$Y$2</f>
        <v>0.13043478260869565</v>
      </c>
      <c r="AG152" s="328">
        <f t="shared" si="28"/>
        <v>33.5</v>
      </c>
    </row>
    <row r="153" spans="9:33" ht="15" customHeight="1">
      <c r="I153" s="559" t="s">
        <v>5</v>
      </c>
      <c r="J153" s="559" t="s">
        <v>185</v>
      </c>
      <c r="K153" s="560" t="s">
        <v>162</v>
      </c>
      <c r="L153" s="561">
        <v>43977</v>
      </c>
      <c r="M153" s="562">
        <v>9850048</v>
      </c>
      <c r="N153" s="562" t="s">
        <v>181</v>
      </c>
      <c r="O153" s="556">
        <v>100</v>
      </c>
      <c r="P153" s="319">
        <v>1</v>
      </c>
      <c r="Q153" s="319">
        <v>1</v>
      </c>
      <c r="R153" s="319">
        <v>1</v>
      </c>
      <c r="S153" s="319">
        <v>1</v>
      </c>
      <c r="T153" s="613">
        <v>1</v>
      </c>
      <c r="U153" s="613">
        <v>1</v>
      </c>
      <c r="V153" s="389">
        <v>1</v>
      </c>
      <c r="W153" s="389">
        <v>1</v>
      </c>
      <c r="X153" s="389">
        <v>1</v>
      </c>
      <c r="Y153" s="389">
        <v>1</v>
      </c>
      <c r="AA153" s="322">
        <f t="shared" si="29"/>
        <v>29</v>
      </c>
      <c r="AB153" s="323">
        <f>AA153/'mono az'!$U$2</f>
        <v>1</v>
      </c>
      <c r="AC153" s="324">
        <f t="shared" si="30"/>
        <v>25</v>
      </c>
      <c r="AD153" s="325">
        <f>AC153/'mono az'!$W$2</f>
        <v>1</v>
      </c>
      <c r="AE153" s="326">
        <f t="shared" si="31"/>
        <v>46</v>
      </c>
      <c r="AF153" s="327">
        <f>AE153/'mono az'!$Y$2</f>
        <v>1</v>
      </c>
      <c r="AG153" s="328">
        <f t="shared" si="28"/>
        <v>100</v>
      </c>
    </row>
    <row r="154" spans="9:33" ht="15" customHeight="1">
      <c r="I154" s="559" t="s">
        <v>5</v>
      </c>
      <c r="J154" s="559" t="s">
        <v>186</v>
      </c>
      <c r="K154" s="560" t="s">
        <v>163</v>
      </c>
      <c r="L154" s="561">
        <v>43974</v>
      </c>
      <c r="M154" s="562">
        <v>9817146</v>
      </c>
      <c r="N154" s="562" t="s">
        <v>182</v>
      </c>
      <c r="O154" s="556">
        <v>90.5</v>
      </c>
      <c r="P154" s="319">
        <v>1</v>
      </c>
      <c r="Q154" s="319">
        <v>0.5</v>
      </c>
      <c r="R154" s="319">
        <v>0.5</v>
      </c>
      <c r="S154" s="319">
        <v>1</v>
      </c>
      <c r="T154" s="613">
        <v>1</v>
      </c>
      <c r="U154" s="613">
        <v>1</v>
      </c>
      <c r="V154" s="389">
        <v>1</v>
      </c>
      <c r="W154" s="389">
        <v>1</v>
      </c>
      <c r="X154" s="389">
        <v>1</v>
      </c>
      <c r="Y154" s="389">
        <v>1</v>
      </c>
      <c r="AA154" s="322">
        <f t="shared" si="29"/>
        <v>19.5</v>
      </c>
      <c r="AB154" s="323">
        <f>AA154/'mono az'!$U$2</f>
        <v>0.67241379310344829</v>
      </c>
      <c r="AC154" s="324">
        <f t="shared" si="30"/>
        <v>25</v>
      </c>
      <c r="AD154" s="325">
        <f>AC154/'mono az'!$W$2</f>
        <v>1</v>
      </c>
      <c r="AE154" s="326">
        <f t="shared" si="31"/>
        <v>46</v>
      </c>
      <c r="AF154" s="327">
        <f>AE154/'mono az'!$Y$2</f>
        <v>1</v>
      </c>
      <c r="AG154" s="328">
        <f t="shared" si="28"/>
        <v>90.5</v>
      </c>
    </row>
    <row r="155" spans="9:33" ht="15" customHeight="1">
      <c r="I155" s="559" t="s">
        <v>5</v>
      </c>
      <c r="J155" s="559" t="s">
        <v>186</v>
      </c>
      <c r="K155" s="560" t="s">
        <v>164</v>
      </c>
      <c r="L155" s="561">
        <v>43976</v>
      </c>
      <c r="M155" s="562">
        <v>9838767</v>
      </c>
      <c r="N155" s="562" t="s">
        <v>183</v>
      </c>
      <c r="O155" s="556">
        <v>94</v>
      </c>
      <c r="P155" s="319">
        <v>1</v>
      </c>
      <c r="Q155" s="319">
        <v>1</v>
      </c>
      <c r="R155" s="319">
        <v>0.5</v>
      </c>
      <c r="S155" s="319">
        <v>1</v>
      </c>
      <c r="T155" s="613">
        <v>1</v>
      </c>
      <c r="U155" s="613">
        <v>0.5</v>
      </c>
      <c r="V155" s="389">
        <v>1</v>
      </c>
      <c r="W155" s="389">
        <v>1</v>
      </c>
      <c r="X155" s="389">
        <v>1</v>
      </c>
      <c r="Y155" s="389">
        <v>1</v>
      </c>
      <c r="AA155" s="322">
        <f t="shared" si="29"/>
        <v>25.5</v>
      </c>
      <c r="AB155" s="323">
        <f>AA155/'mono az'!$U$2</f>
        <v>0.87931034482758619</v>
      </c>
      <c r="AC155" s="324">
        <f t="shared" si="30"/>
        <v>22.5</v>
      </c>
      <c r="AD155" s="325">
        <f>AC155/'mono az'!$W$2</f>
        <v>0.9</v>
      </c>
      <c r="AE155" s="326">
        <f t="shared" si="31"/>
        <v>46</v>
      </c>
      <c r="AF155" s="327">
        <f>AE155/'mono az'!$Y$2</f>
        <v>1</v>
      </c>
      <c r="AG155" s="328">
        <f t="shared" si="28"/>
        <v>94</v>
      </c>
    </row>
    <row r="156" spans="9:33" ht="15" customHeight="1">
      <c r="I156" s="559" t="s">
        <v>5</v>
      </c>
      <c r="J156" s="559" t="s">
        <v>185</v>
      </c>
      <c r="K156" s="560" t="s">
        <v>165</v>
      </c>
      <c r="L156" s="561">
        <v>43977</v>
      </c>
      <c r="M156" s="562">
        <v>9848266</v>
      </c>
      <c r="N156" s="562" t="s">
        <v>184</v>
      </c>
      <c r="O156" s="556">
        <v>85.5</v>
      </c>
      <c r="P156" s="319">
        <v>1</v>
      </c>
      <c r="Q156" s="319">
        <v>0.5</v>
      </c>
      <c r="R156" s="319">
        <v>0.5</v>
      </c>
      <c r="S156" s="319">
        <v>1</v>
      </c>
      <c r="T156" s="613">
        <v>1</v>
      </c>
      <c r="U156" s="613">
        <v>0</v>
      </c>
      <c r="V156" s="389">
        <v>1</v>
      </c>
      <c r="W156" s="389">
        <v>1</v>
      </c>
      <c r="X156" s="389">
        <v>1</v>
      </c>
      <c r="Y156" s="389">
        <v>1</v>
      </c>
      <c r="AA156" s="322">
        <f t="shared" si="29"/>
        <v>19.5</v>
      </c>
      <c r="AB156" s="323">
        <f>AA156/'mono az'!$U$2</f>
        <v>0.67241379310344829</v>
      </c>
      <c r="AC156" s="324">
        <f t="shared" si="30"/>
        <v>20</v>
      </c>
      <c r="AD156" s="325">
        <f>AC156/'mono az'!$W$2</f>
        <v>0.8</v>
      </c>
      <c r="AE156" s="326">
        <f t="shared" si="31"/>
        <v>46</v>
      </c>
      <c r="AF156" s="327">
        <f>AE156/'mono az'!$Y$2</f>
        <v>1</v>
      </c>
      <c r="AG156" s="328">
        <f t="shared" si="28"/>
        <v>85.5</v>
      </c>
    </row>
    <row r="157" spans="9:33" ht="15" customHeight="1">
      <c r="I157" s="559" t="s">
        <v>5</v>
      </c>
      <c r="J157" s="559" t="s">
        <v>187</v>
      </c>
      <c r="K157" s="560" t="s">
        <v>166</v>
      </c>
      <c r="L157" s="561">
        <v>43976</v>
      </c>
      <c r="M157" s="562">
        <v>9839112</v>
      </c>
      <c r="N157" s="562" t="s">
        <v>176</v>
      </c>
      <c r="O157" s="556">
        <v>62.5</v>
      </c>
      <c r="P157" s="319">
        <v>1</v>
      </c>
      <c r="Q157" s="319">
        <v>1</v>
      </c>
      <c r="R157" s="319">
        <v>0.5</v>
      </c>
      <c r="S157" s="319">
        <v>0.5</v>
      </c>
      <c r="T157" s="613">
        <v>0.5</v>
      </c>
      <c r="U157" s="613">
        <v>0.5</v>
      </c>
      <c r="V157" s="389">
        <v>1</v>
      </c>
      <c r="W157" s="389">
        <v>0.5</v>
      </c>
      <c r="X157" s="389">
        <v>0.5</v>
      </c>
      <c r="Y157" s="389">
        <v>0</v>
      </c>
      <c r="AA157" s="322">
        <f t="shared" si="29"/>
        <v>23</v>
      </c>
      <c r="AB157" s="323">
        <f>AA157/'mono az'!$U$2</f>
        <v>0.7931034482758621</v>
      </c>
      <c r="AC157" s="324">
        <f t="shared" si="30"/>
        <v>12.5</v>
      </c>
      <c r="AD157" s="325">
        <f>AC157/'mono az'!$W$2</f>
        <v>0.5</v>
      </c>
      <c r="AE157" s="326">
        <f t="shared" si="31"/>
        <v>27</v>
      </c>
      <c r="AF157" s="327">
        <f>AE157/'mono az'!$Y$2</f>
        <v>0.58695652173913049</v>
      </c>
      <c r="AG157" s="328">
        <f t="shared" si="28"/>
        <v>62.5</v>
      </c>
    </row>
    <row r="158" spans="9:33" ht="15" customHeight="1">
      <c r="I158" s="559" t="s">
        <v>5</v>
      </c>
      <c r="J158" s="559" t="s">
        <v>185</v>
      </c>
      <c r="K158" s="560" t="s">
        <v>167</v>
      </c>
      <c r="L158" s="561">
        <v>43977</v>
      </c>
      <c r="M158" s="562">
        <v>9849895</v>
      </c>
      <c r="N158" s="562" t="s">
        <v>177</v>
      </c>
      <c r="O158" s="556">
        <v>85.5</v>
      </c>
      <c r="P158" s="319">
        <v>1</v>
      </c>
      <c r="Q158" s="319">
        <v>0.5</v>
      </c>
      <c r="R158" s="319">
        <v>0.5</v>
      </c>
      <c r="S158" s="319">
        <v>1</v>
      </c>
      <c r="T158" s="613">
        <v>1</v>
      </c>
      <c r="U158" s="613">
        <v>0</v>
      </c>
      <c r="V158" s="389">
        <v>1</v>
      </c>
      <c r="W158" s="389">
        <v>1</v>
      </c>
      <c r="X158" s="389">
        <v>1</v>
      </c>
      <c r="Y158" s="389">
        <v>1</v>
      </c>
      <c r="AA158" s="322">
        <f t="shared" si="29"/>
        <v>19.5</v>
      </c>
      <c r="AB158" s="323">
        <f>AA158/'mono az'!$U$2</f>
        <v>0.67241379310344829</v>
      </c>
      <c r="AC158" s="324">
        <f t="shared" si="30"/>
        <v>20</v>
      </c>
      <c r="AD158" s="325">
        <f>AC158/'mono az'!$W$2</f>
        <v>0.8</v>
      </c>
      <c r="AE158" s="326">
        <f t="shared" si="31"/>
        <v>46</v>
      </c>
      <c r="AF158" s="327">
        <f>AE158/'mono az'!$Y$2</f>
        <v>1</v>
      </c>
      <c r="AG158" s="328">
        <f t="shared" si="28"/>
        <v>85.5</v>
      </c>
    </row>
    <row r="159" spans="9:33" ht="15" customHeight="1">
      <c r="I159" s="559" t="s">
        <v>5</v>
      </c>
      <c r="J159" s="559" t="s">
        <v>186</v>
      </c>
      <c r="K159" s="560" t="s">
        <v>168</v>
      </c>
      <c r="L159" s="561">
        <v>43974</v>
      </c>
      <c r="M159" s="562">
        <v>9809950</v>
      </c>
      <c r="N159" s="562" t="s">
        <v>178</v>
      </c>
      <c r="O159" s="556">
        <v>96.5</v>
      </c>
      <c r="P159" s="319">
        <v>1</v>
      </c>
      <c r="Q159" s="319">
        <v>1</v>
      </c>
      <c r="R159" s="319">
        <v>0.5</v>
      </c>
      <c r="S159" s="319">
        <v>1</v>
      </c>
      <c r="T159" s="613">
        <v>1</v>
      </c>
      <c r="U159" s="613">
        <v>1</v>
      </c>
      <c r="V159" s="389">
        <v>1</v>
      </c>
      <c r="W159" s="389">
        <v>1</v>
      </c>
      <c r="X159" s="389">
        <v>1</v>
      </c>
      <c r="Y159" s="389">
        <v>1</v>
      </c>
      <c r="AA159" s="322">
        <f t="shared" si="29"/>
        <v>25.5</v>
      </c>
      <c r="AB159" s="323">
        <f>AA159/'mono az'!$U$2</f>
        <v>0.87931034482758619</v>
      </c>
      <c r="AC159" s="324">
        <f t="shared" si="30"/>
        <v>25</v>
      </c>
      <c r="AD159" s="325">
        <f>AC159/'mono az'!$W$2</f>
        <v>1</v>
      </c>
      <c r="AE159" s="326">
        <f t="shared" si="31"/>
        <v>46</v>
      </c>
      <c r="AF159" s="327">
        <f>AE159/'mono az'!$Y$2</f>
        <v>1</v>
      </c>
      <c r="AG159" s="328">
        <f t="shared" si="28"/>
        <v>96.5</v>
      </c>
    </row>
    <row r="160" spans="9:33" ht="15" customHeight="1">
      <c r="I160" s="559" t="s">
        <v>5</v>
      </c>
      <c r="J160" s="559" t="s">
        <v>187</v>
      </c>
      <c r="K160" s="560" t="s">
        <v>169</v>
      </c>
      <c r="L160" s="561">
        <v>43976</v>
      </c>
      <c r="M160" s="562">
        <v>9831664</v>
      </c>
      <c r="N160" s="562" t="s">
        <v>179</v>
      </c>
      <c r="O160" s="556">
        <v>72</v>
      </c>
      <c r="P160" s="319">
        <v>1</v>
      </c>
      <c r="Q160" s="319">
        <v>1</v>
      </c>
      <c r="R160" s="319">
        <v>0</v>
      </c>
      <c r="S160" s="319">
        <v>1</v>
      </c>
      <c r="T160" s="613">
        <v>0.5</v>
      </c>
      <c r="U160" s="613">
        <v>1</v>
      </c>
      <c r="V160" s="389">
        <v>0</v>
      </c>
      <c r="W160" s="389">
        <v>1</v>
      </c>
      <c r="X160" s="389">
        <v>1</v>
      </c>
      <c r="Y160" s="389">
        <v>1</v>
      </c>
      <c r="AA160" s="322">
        <f t="shared" si="29"/>
        <v>22</v>
      </c>
      <c r="AB160" s="323">
        <f>AA160/'mono az'!$U$2</f>
        <v>0.75862068965517238</v>
      </c>
      <c r="AC160" s="324">
        <f t="shared" si="30"/>
        <v>15</v>
      </c>
      <c r="AD160" s="325">
        <f>AC160/'mono az'!$W$2</f>
        <v>0.6</v>
      </c>
      <c r="AE160" s="326">
        <f t="shared" si="31"/>
        <v>35</v>
      </c>
      <c r="AF160" s="327">
        <f>AE160/'mono az'!$Y$2</f>
        <v>0.76086956521739135</v>
      </c>
      <c r="AG160" s="328">
        <f t="shared" si="28"/>
        <v>72</v>
      </c>
    </row>
    <row r="161" spans="9:33" ht="15" customHeight="1">
      <c r="I161" s="559" t="s">
        <v>5</v>
      </c>
      <c r="J161" s="559" t="s">
        <v>188</v>
      </c>
      <c r="K161" s="560" t="s">
        <v>170</v>
      </c>
      <c r="L161" s="561">
        <v>43976</v>
      </c>
      <c r="M161" s="562">
        <v>9826223</v>
      </c>
      <c r="N161" s="562" t="s">
        <v>180</v>
      </c>
      <c r="O161" s="556">
        <v>83</v>
      </c>
      <c r="P161" s="319">
        <v>1</v>
      </c>
      <c r="Q161" s="319">
        <v>1</v>
      </c>
      <c r="R161" s="319">
        <v>0.5</v>
      </c>
      <c r="S161" s="319">
        <v>0.5</v>
      </c>
      <c r="T161" s="613">
        <v>1</v>
      </c>
      <c r="U161" s="613">
        <v>1</v>
      </c>
      <c r="V161" s="389">
        <v>0</v>
      </c>
      <c r="W161" s="389">
        <v>1</v>
      </c>
      <c r="X161" s="389">
        <v>1</v>
      </c>
      <c r="Y161" s="389">
        <v>1</v>
      </c>
      <c r="AA161" s="322">
        <f t="shared" si="29"/>
        <v>23</v>
      </c>
      <c r="AB161" s="323">
        <f>AA161/'mono az'!$U$2</f>
        <v>0.7931034482758621</v>
      </c>
      <c r="AC161" s="324">
        <f t="shared" si="30"/>
        <v>25</v>
      </c>
      <c r="AD161" s="325">
        <f>AC161/'mono az'!$W$2</f>
        <v>1</v>
      </c>
      <c r="AE161" s="326">
        <f t="shared" si="31"/>
        <v>35</v>
      </c>
      <c r="AF161" s="327">
        <f>AE161/'mono az'!$Y$2</f>
        <v>0.76086956521739135</v>
      </c>
      <c r="AG161" s="328">
        <f t="shared" si="28"/>
        <v>83</v>
      </c>
    </row>
    <row r="162" spans="9:33" ht="15" customHeight="1">
      <c r="I162" s="559" t="s">
        <v>5</v>
      </c>
      <c r="J162" s="559" t="s">
        <v>186</v>
      </c>
      <c r="K162" s="560" t="s">
        <v>171</v>
      </c>
      <c r="L162" s="561">
        <v>43977</v>
      </c>
      <c r="M162" s="562">
        <v>9841657</v>
      </c>
      <c r="N162" s="562" t="s">
        <v>176</v>
      </c>
      <c r="O162" s="556">
        <v>77</v>
      </c>
      <c r="P162" s="319">
        <v>1</v>
      </c>
      <c r="Q162" s="319">
        <v>0.5</v>
      </c>
      <c r="R162" s="319">
        <v>0.5</v>
      </c>
      <c r="S162" s="319">
        <v>1</v>
      </c>
      <c r="T162" s="613">
        <v>1</v>
      </c>
      <c r="U162" s="613">
        <v>0.5</v>
      </c>
      <c r="V162" s="389">
        <v>0</v>
      </c>
      <c r="W162" s="389">
        <v>1</v>
      </c>
      <c r="X162" s="389">
        <v>1</v>
      </c>
      <c r="Y162" s="389">
        <v>1</v>
      </c>
      <c r="AA162" s="322">
        <f t="shared" si="29"/>
        <v>19.5</v>
      </c>
      <c r="AB162" s="323">
        <f>AA162/'mono az'!$U$2</f>
        <v>0.67241379310344829</v>
      </c>
      <c r="AC162" s="324">
        <f t="shared" si="30"/>
        <v>22.5</v>
      </c>
      <c r="AD162" s="325">
        <f>AC162/'mono az'!$W$2</f>
        <v>0.9</v>
      </c>
      <c r="AE162" s="326">
        <f t="shared" si="31"/>
        <v>35</v>
      </c>
      <c r="AF162" s="327">
        <f>AE162/'mono az'!$Y$2</f>
        <v>0.76086956521739135</v>
      </c>
      <c r="AG162" s="328">
        <f t="shared" si="28"/>
        <v>77</v>
      </c>
    </row>
    <row r="163" spans="9:33" ht="15" customHeight="1">
      <c r="I163" s="559" t="s">
        <v>5</v>
      </c>
      <c r="J163" s="559" t="s">
        <v>187</v>
      </c>
      <c r="K163" s="560" t="s">
        <v>172</v>
      </c>
      <c r="L163" s="561">
        <v>43976</v>
      </c>
      <c r="M163" s="562">
        <v>9825342</v>
      </c>
      <c r="N163" s="562" t="s">
        <v>181</v>
      </c>
      <c r="O163" s="556">
        <v>95</v>
      </c>
      <c r="P163" s="319">
        <v>1</v>
      </c>
      <c r="Q163" s="319">
        <v>1</v>
      </c>
      <c r="R163" s="319">
        <v>1</v>
      </c>
      <c r="S163" s="319">
        <v>1</v>
      </c>
      <c r="T163" s="613">
        <v>1</v>
      </c>
      <c r="U163" s="613">
        <v>0</v>
      </c>
      <c r="V163" s="389">
        <v>1</v>
      </c>
      <c r="W163" s="389">
        <v>1</v>
      </c>
      <c r="X163" s="389">
        <v>1</v>
      </c>
      <c r="Y163" s="389">
        <v>1</v>
      </c>
      <c r="AA163" s="322">
        <f t="shared" si="29"/>
        <v>29</v>
      </c>
      <c r="AB163" s="323">
        <f>AA163/'mono az'!$U$2</f>
        <v>1</v>
      </c>
      <c r="AC163" s="324">
        <f t="shared" si="30"/>
        <v>20</v>
      </c>
      <c r="AD163" s="325">
        <f>AC163/'mono az'!$W$2</f>
        <v>0.8</v>
      </c>
      <c r="AE163" s="326">
        <f t="shared" si="31"/>
        <v>46</v>
      </c>
      <c r="AF163" s="327">
        <f>AE163/'mono az'!$Y$2</f>
        <v>1</v>
      </c>
      <c r="AG163" s="328">
        <f t="shared" si="28"/>
        <v>95</v>
      </c>
    </row>
    <row r="164" spans="9:33" ht="15" customHeight="1">
      <c r="I164" s="559" t="s">
        <v>5</v>
      </c>
      <c r="J164" s="559" t="s">
        <v>187</v>
      </c>
      <c r="K164" s="560" t="s">
        <v>173</v>
      </c>
      <c r="L164" s="561">
        <v>43976</v>
      </c>
      <c r="M164" s="562">
        <v>9826598</v>
      </c>
      <c r="N164" s="562" t="s">
        <v>182</v>
      </c>
      <c r="O164" s="556">
        <v>100</v>
      </c>
      <c r="P164" s="319">
        <v>1</v>
      </c>
      <c r="Q164" s="319">
        <v>1</v>
      </c>
      <c r="R164" s="319">
        <v>1</v>
      </c>
      <c r="S164" s="319">
        <v>1</v>
      </c>
      <c r="T164" s="613">
        <v>1</v>
      </c>
      <c r="U164" s="613">
        <v>1</v>
      </c>
      <c r="V164" s="389">
        <v>1</v>
      </c>
      <c r="W164" s="389">
        <v>1</v>
      </c>
      <c r="X164" s="389">
        <v>1</v>
      </c>
      <c r="Y164" s="389">
        <v>1</v>
      </c>
      <c r="AA164" s="322">
        <f t="shared" si="29"/>
        <v>29</v>
      </c>
      <c r="AB164" s="323">
        <f>AA164/'mono az'!$U$2</f>
        <v>1</v>
      </c>
      <c r="AC164" s="324">
        <f t="shared" si="30"/>
        <v>25</v>
      </c>
      <c r="AD164" s="325">
        <f>AC164/'mono az'!$W$2</f>
        <v>1</v>
      </c>
      <c r="AE164" s="326">
        <f t="shared" si="31"/>
        <v>46</v>
      </c>
      <c r="AF164" s="327">
        <f>AE164/'mono az'!$Y$2</f>
        <v>1</v>
      </c>
      <c r="AG164" s="328">
        <f t="shared" si="28"/>
        <v>100</v>
      </c>
    </row>
    <row r="165" spans="9:33" ht="15" customHeight="1">
      <c r="I165" s="559" t="s">
        <v>5</v>
      </c>
      <c r="J165" s="559" t="s">
        <v>185</v>
      </c>
      <c r="K165" s="560" t="s">
        <v>174</v>
      </c>
      <c r="L165" s="561">
        <v>43976</v>
      </c>
      <c r="M165" s="562">
        <v>9832565</v>
      </c>
      <c r="N165" s="562" t="s">
        <v>183</v>
      </c>
      <c r="O165" s="556">
        <v>91.5</v>
      </c>
      <c r="P165" s="319">
        <v>1</v>
      </c>
      <c r="Q165" s="319">
        <v>0.5</v>
      </c>
      <c r="R165" s="319">
        <v>1</v>
      </c>
      <c r="S165" s="319">
        <v>1</v>
      </c>
      <c r="T165" s="613">
        <v>1</v>
      </c>
      <c r="U165" s="613">
        <v>0.5</v>
      </c>
      <c r="V165" s="389">
        <v>1</v>
      </c>
      <c r="W165" s="389">
        <v>1</v>
      </c>
      <c r="X165" s="389">
        <v>1</v>
      </c>
      <c r="Y165" s="389">
        <v>1</v>
      </c>
      <c r="AA165" s="322">
        <f t="shared" si="29"/>
        <v>23</v>
      </c>
      <c r="AB165" s="323">
        <f>AA165/'mono az'!$U$2</f>
        <v>0.7931034482758621</v>
      </c>
      <c r="AC165" s="324">
        <f t="shared" si="30"/>
        <v>22.5</v>
      </c>
      <c r="AD165" s="325">
        <f>AC165/'mono az'!$W$2</f>
        <v>0.9</v>
      </c>
      <c r="AE165" s="326">
        <f t="shared" si="31"/>
        <v>46</v>
      </c>
      <c r="AF165" s="327">
        <f>AE165/'mono az'!$Y$2</f>
        <v>1</v>
      </c>
      <c r="AG165" s="328">
        <f t="shared" si="28"/>
        <v>91.5</v>
      </c>
    </row>
    <row r="166" spans="9:33" ht="15" customHeight="1" thickBot="1">
      <c r="I166" s="559" t="s">
        <v>5</v>
      </c>
      <c r="J166" s="559" t="s">
        <v>185</v>
      </c>
      <c r="K166" s="560" t="s">
        <v>175</v>
      </c>
      <c r="L166" s="561">
        <v>43974</v>
      </c>
      <c r="M166" s="562">
        <v>9814847</v>
      </c>
      <c r="N166" s="562" t="s">
        <v>184</v>
      </c>
      <c r="O166" s="556">
        <v>77</v>
      </c>
      <c r="P166" s="319">
        <v>1</v>
      </c>
      <c r="Q166" s="319">
        <v>0.5</v>
      </c>
      <c r="R166" s="319">
        <v>0.5</v>
      </c>
      <c r="S166" s="319">
        <v>0.5</v>
      </c>
      <c r="T166" s="613">
        <v>1</v>
      </c>
      <c r="U166" s="613">
        <v>1</v>
      </c>
      <c r="V166" s="389">
        <v>0</v>
      </c>
      <c r="W166" s="389">
        <v>1</v>
      </c>
      <c r="X166" s="389">
        <v>1</v>
      </c>
      <c r="Y166" s="389">
        <v>1</v>
      </c>
      <c r="AA166" s="367">
        <f t="shared" si="29"/>
        <v>17</v>
      </c>
      <c r="AB166" s="368">
        <f>AA166/'mono az'!$U$2</f>
        <v>0.58620689655172409</v>
      </c>
      <c r="AC166" s="369">
        <f t="shared" si="30"/>
        <v>25</v>
      </c>
      <c r="AD166" s="370">
        <f>AC166/'mono az'!$W$2</f>
        <v>1</v>
      </c>
      <c r="AE166" s="371">
        <f t="shared" si="31"/>
        <v>35</v>
      </c>
      <c r="AF166" s="372">
        <f>AE166/'mono az'!$Y$2</f>
        <v>0.76086956521739135</v>
      </c>
      <c r="AG166" s="373">
        <f t="shared" si="28"/>
        <v>77</v>
      </c>
    </row>
    <row r="167" spans="9:33" ht="15" customHeight="1"/>
  </sheetData>
  <mergeCells count="12">
    <mergeCell ref="D39:G39"/>
    <mergeCell ref="D7:G7"/>
    <mergeCell ref="D23:G23"/>
    <mergeCell ref="AA2:AB2"/>
    <mergeCell ref="AC2:AD2"/>
    <mergeCell ref="AE2:AF2"/>
    <mergeCell ref="AA115:AB115"/>
    <mergeCell ref="AC115:AD115"/>
    <mergeCell ref="AE115:AF115"/>
    <mergeCell ref="AA61:AB61"/>
    <mergeCell ref="AC61:AD61"/>
    <mergeCell ref="AE61:AF61"/>
  </mergeCells>
  <conditionalFormatting sqref="P4:Y53">
    <cfRule type="containsText" dxfId="106" priority="31" operator="containsText" text="Non acquis">
      <formula>NOT(ISERROR(SEARCH("Non acquis",P4)))</formula>
    </cfRule>
    <cfRule type="containsText" dxfId="105" priority="32" operator="containsText" text="Partiel">
      <formula>NOT(ISERROR(SEARCH("Partiel",P4)))</formula>
    </cfRule>
    <cfRule type="containsText" dxfId="104" priority="33" operator="containsText" text="Maîtrisé">
      <formula>NOT(ISERROR(SEARCH("Maîtrisé",P4)))</formula>
    </cfRule>
  </conditionalFormatting>
  <conditionalFormatting sqref="O4:O53">
    <cfRule type="colorScale" priority="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P63:Y112">
    <cfRule type="containsText" dxfId="103" priority="15" operator="containsText" text="Non acquis">
      <formula>NOT(ISERROR(SEARCH("Non acquis",P63)))</formula>
    </cfRule>
    <cfRule type="containsText" dxfId="102" priority="16" operator="containsText" text="Partiel">
      <formula>NOT(ISERROR(SEARCH("Partiel",P63)))</formula>
    </cfRule>
    <cfRule type="containsText" dxfId="101" priority="17" operator="containsText" text="Maîtrisé">
      <formula>NOT(ISERROR(SEARCH("Maîtrisé",P63)))</formula>
    </cfRule>
  </conditionalFormatting>
  <conditionalFormatting sqref="O63:O112">
    <cfRule type="colorScale" priority="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O117:O133">
    <cfRule type="colorScale" priority="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O117:O133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P117:Y133">
    <cfRule type="containsText" dxfId="100" priority="9" operator="containsText" text="Non acquis">
      <formula>NOT(ISERROR(SEARCH("Non acquis",P117)))</formula>
    </cfRule>
    <cfRule type="containsText" dxfId="99" priority="10" operator="containsText" text="Partiel">
      <formula>NOT(ISERROR(SEARCH("Partiel",P117)))</formula>
    </cfRule>
    <cfRule type="containsText" dxfId="98" priority="11" operator="containsText" text="Maîtrisé">
      <formula>NOT(ISERROR(SEARCH("Maîtrisé",P117)))</formula>
    </cfRule>
  </conditionalFormatting>
  <conditionalFormatting sqref="O134:O150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P134:Y150">
    <cfRule type="containsText" dxfId="97" priority="5" operator="containsText" text="Non acquis">
      <formula>NOT(ISERROR(SEARCH("Non acquis",P134)))</formula>
    </cfRule>
    <cfRule type="containsText" dxfId="96" priority="6" operator="containsText" text="Partiel">
      <formula>NOT(ISERROR(SEARCH("Partiel",P134)))</formula>
    </cfRule>
    <cfRule type="containsText" dxfId="95" priority="7" operator="containsText" text="Maîtrisé">
      <formula>NOT(ISERROR(SEARCH("Maîtrisé",P134)))</formula>
    </cfRule>
  </conditionalFormatting>
  <conditionalFormatting sqref="O151:O166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P151:Y166">
    <cfRule type="containsText" dxfId="94" priority="1" operator="containsText" text="Non acquis">
      <formula>NOT(ISERROR(SEARCH("Non acquis",P151)))</formula>
    </cfRule>
    <cfRule type="containsText" dxfId="93" priority="2" operator="containsText" text="Partiel">
      <formula>NOT(ISERROR(SEARCH("Partiel",P151)))</formula>
    </cfRule>
    <cfRule type="containsText" dxfId="92" priority="3" operator="containsText" text="Maîtrisé">
      <formula>NOT(ISERROR(SEARCH("Maîtrisé",P151)))</formula>
    </cfRule>
  </conditionalFormatting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0007C8-CEB2-4477-8B91-75AD23E3DC06}">
  <sheetPr codeName="Feuil10">
    <tabColor theme="2" tint="-0.249977111117893"/>
  </sheetPr>
  <dimension ref="A1:AC83"/>
  <sheetViews>
    <sheetView tabSelected="1" topLeftCell="A48" zoomScaleNormal="100" workbookViewId="0">
      <selection activeCell="F60" sqref="F60:K60"/>
    </sheetView>
  </sheetViews>
  <sheetFormatPr baseColWidth="10" defaultRowHeight="14.4"/>
  <cols>
    <col min="1" max="1" width="11.5546875" style="669"/>
    <col min="2" max="2" width="4.6640625" style="669" customWidth="1"/>
    <col min="3" max="3" width="15.6640625" customWidth="1"/>
    <col min="4" max="4" width="32" bestFit="1" customWidth="1"/>
    <col min="5" max="5" width="12" bestFit="1" customWidth="1"/>
    <col min="6" max="6" width="11.6640625" customWidth="1"/>
    <col min="7" max="7" width="27.6640625" bestFit="1" customWidth="1"/>
    <col min="9" max="9" width="23.6640625" customWidth="1"/>
    <col min="10" max="10" width="17.33203125" customWidth="1"/>
    <col min="11" max="11" width="13.33203125" customWidth="1"/>
    <col min="19" max="19" width="9.44140625" style="2" customWidth="1"/>
    <col min="28" max="28" width="25" customWidth="1"/>
  </cols>
  <sheetData>
    <row r="1" spans="1:29" ht="50.1" customHeight="1" thickBot="1">
      <c r="D1" s="614" t="s">
        <v>218</v>
      </c>
      <c r="I1" s="623" t="s">
        <v>206</v>
      </c>
      <c r="J1" s="624"/>
      <c r="K1" s="624"/>
      <c r="L1" s="625"/>
      <c r="M1" s="621" t="s">
        <v>198</v>
      </c>
      <c r="N1" s="622"/>
      <c r="O1" s="626"/>
      <c r="P1" s="627" t="s">
        <v>199</v>
      </c>
      <c r="Q1" s="627"/>
      <c r="R1" s="628"/>
      <c r="S1" s="280"/>
      <c r="T1" s="785" t="s">
        <v>197</v>
      </c>
      <c r="U1" s="786"/>
      <c r="V1" s="787" t="s">
        <v>198</v>
      </c>
      <c r="W1" s="788"/>
      <c r="X1" s="783" t="s">
        <v>211</v>
      </c>
      <c r="Y1" s="784"/>
      <c r="Z1" s="284" t="s">
        <v>52</v>
      </c>
    </row>
    <row r="2" spans="1:29" ht="35.25" customHeight="1" thickBot="1">
      <c r="A2" s="8"/>
      <c r="C2" s="672" t="s">
        <v>53</v>
      </c>
      <c r="D2" s="209" t="str">
        <f>solo!H5</f>
        <v>Nom Prénom</v>
      </c>
      <c r="E2" s="210" t="str">
        <f>solo!I5</f>
        <v>Date</v>
      </c>
      <c r="F2" s="211" t="str">
        <f>solo!J5</f>
        <v>Identifiant Appel</v>
      </c>
      <c r="G2" s="212" t="str">
        <f>solo!K5</f>
        <v>Nom de l'évaluateur</v>
      </c>
      <c r="H2" s="213" t="str">
        <f>solo!L5</f>
        <v>Note</v>
      </c>
      <c r="I2" s="209" t="str">
        <f>Paramétrage!N4</f>
        <v xml:space="preserve">Carottes </v>
      </c>
      <c r="J2" s="211" t="str">
        <f>Paramétrage!O4</f>
        <v>Poireaux</v>
      </c>
      <c r="K2" s="211" t="str">
        <f>Paramétrage!P4</f>
        <v>Choux de Bruxelles</v>
      </c>
      <c r="L2" s="211" t="str">
        <f>Paramétrage!Q4</f>
        <v>Pommes de terre</v>
      </c>
      <c r="M2" s="211" t="str">
        <f>Paramétrage!R4</f>
        <v>Choux Pomme Frisé</v>
      </c>
      <c r="N2" s="211" t="str">
        <f>Paramétrage!S4</f>
        <v>Potiron</v>
      </c>
      <c r="O2" s="211" t="str">
        <f>Paramétrage!T4</f>
        <v>Navet</v>
      </c>
      <c r="P2" s="211" t="str">
        <f>Paramétrage!U4</f>
        <v>Rutabaga</v>
      </c>
      <c r="Q2" s="211" t="str">
        <f>Paramétrage!V4</f>
        <v>Céleri boule</v>
      </c>
      <c r="R2" s="212" t="str">
        <f>Paramétrage!W4</f>
        <v>Panaïs</v>
      </c>
      <c r="S2" s="273"/>
      <c r="T2" s="291" t="s">
        <v>51</v>
      </c>
      <c r="U2" s="292">
        <v>29</v>
      </c>
      <c r="V2" s="293" t="s">
        <v>51</v>
      </c>
      <c r="W2" s="294">
        <v>25</v>
      </c>
      <c r="X2" s="295" t="s">
        <v>51</v>
      </c>
      <c r="Y2" s="296">
        <v>46</v>
      </c>
      <c r="Z2" s="297" t="s">
        <v>47</v>
      </c>
    </row>
    <row r="3" spans="1:29" ht="15" customHeight="1" thickBot="1">
      <c r="A3" s="670"/>
      <c r="C3" s="673" t="str">
        <f>bareme!J9</f>
        <v>CANADA</v>
      </c>
      <c r="D3" s="506" t="str">
        <f>bareme!K9</f>
        <v>adrien</v>
      </c>
      <c r="E3" s="507">
        <f>bareme!L9</f>
        <v>43955</v>
      </c>
      <c r="F3" s="506">
        <f>bareme!M9</f>
        <v>9510442</v>
      </c>
      <c r="G3" s="506" t="str">
        <f>bareme!N9</f>
        <v>La Panthère rose</v>
      </c>
      <c r="H3" s="660">
        <f>bareme!O9</f>
        <v>100</v>
      </c>
      <c r="I3" s="307">
        <f>bareme!P9</f>
        <v>1</v>
      </c>
      <c r="J3" s="307">
        <f>bareme!Q9</f>
        <v>1</v>
      </c>
      <c r="K3" s="307">
        <f>bareme!R9</f>
        <v>1</v>
      </c>
      <c r="L3" s="307">
        <f>bareme!S9</f>
        <v>1</v>
      </c>
      <c r="M3" s="612">
        <f>bareme!T9</f>
        <v>1</v>
      </c>
      <c r="N3" s="612">
        <f>bareme!U9</f>
        <v>1</v>
      </c>
      <c r="O3" s="563">
        <f>bareme!V9</f>
        <v>1</v>
      </c>
      <c r="P3" s="563">
        <f>bareme!W9</f>
        <v>1</v>
      </c>
      <c r="Q3" s="563">
        <f>bareme!X9</f>
        <v>1</v>
      </c>
      <c r="R3" s="563">
        <f>bareme!Y9</f>
        <v>1</v>
      </c>
      <c r="S3" s="632">
        <f t="shared" ref="S3:S34" si="0">IF(H3&gt;=85,85,IF(H3&gt;=60,60,0))</f>
        <v>85</v>
      </c>
      <c r="T3" s="309">
        <f t="shared" ref="T3:T34" si="1">(I3*$AC$4)+(J3*$AC$5)+(K3*$AC$6)+(L3*$AC$7)</f>
        <v>29</v>
      </c>
      <c r="U3" s="310">
        <f t="shared" ref="U3:U34" si="2">T3/$U$2</f>
        <v>1</v>
      </c>
      <c r="V3" s="311">
        <f t="shared" ref="V3:V34" si="3">(M3*$AC$9)+(N3*$AC$10)</f>
        <v>25</v>
      </c>
      <c r="W3" s="312">
        <f t="shared" ref="W3:W34" si="4">V3/$W$2</f>
        <v>1</v>
      </c>
      <c r="X3" s="313">
        <f t="shared" ref="X3:X34" si="5">(O3*$AC$12)+(P3*$AC$13)+(Q3*$AC$14)+(R3*$AC$15)</f>
        <v>46</v>
      </c>
      <c r="Y3" s="314">
        <f t="shared" ref="Y3:Y34" si="6">X3/$Y$2</f>
        <v>1</v>
      </c>
      <c r="Z3" s="315">
        <f t="shared" ref="Z3:Z34" si="7">SUM(T3+V3+X3)</f>
        <v>100</v>
      </c>
      <c r="AB3" s="404" t="s">
        <v>42</v>
      </c>
      <c r="AC3" s="405" t="s">
        <v>44</v>
      </c>
    </row>
    <row r="4" spans="1:29" ht="15" customHeight="1" thickBot="1">
      <c r="A4" s="670"/>
      <c r="C4" s="674" t="str">
        <f>bareme!J52</f>
        <v>USA</v>
      </c>
      <c r="D4" s="508" t="str">
        <f>bareme!K52</f>
        <v>christian</v>
      </c>
      <c r="E4" s="509">
        <f>bareme!L52</f>
        <v>43970</v>
      </c>
      <c r="F4" s="508">
        <f>bareme!M52</f>
        <v>9756697</v>
      </c>
      <c r="G4" s="508" t="str">
        <f>bareme!N52</f>
        <v>Tarzan</v>
      </c>
      <c r="H4" s="661">
        <f>bareme!O52</f>
        <v>100</v>
      </c>
      <c r="I4" s="307">
        <f>bareme!P52</f>
        <v>1</v>
      </c>
      <c r="J4" s="307">
        <f>bareme!Q52</f>
        <v>1</v>
      </c>
      <c r="K4" s="307">
        <f>bareme!R52</f>
        <v>1</v>
      </c>
      <c r="L4" s="307">
        <f>bareme!S52</f>
        <v>1</v>
      </c>
      <c r="M4" s="612">
        <f>bareme!T52</f>
        <v>1</v>
      </c>
      <c r="N4" s="612">
        <f>bareme!U52</f>
        <v>1</v>
      </c>
      <c r="O4" s="563">
        <f>bareme!V52</f>
        <v>1</v>
      </c>
      <c r="P4" s="563">
        <f>bareme!W52</f>
        <v>1</v>
      </c>
      <c r="Q4" s="563">
        <f>bareme!X52</f>
        <v>1</v>
      </c>
      <c r="R4" s="563">
        <f>bareme!Y52</f>
        <v>1</v>
      </c>
      <c r="S4" s="273">
        <f t="shared" si="0"/>
        <v>85</v>
      </c>
      <c r="T4" s="322">
        <f t="shared" si="1"/>
        <v>29</v>
      </c>
      <c r="U4" s="323">
        <f t="shared" si="2"/>
        <v>1</v>
      </c>
      <c r="V4" s="324">
        <f t="shared" si="3"/>
        <v>25</v>
      </c>
      <c r="W4" s="325">
        <f t="shared" si="4"/>
        <v>1</v>
      </c>
      <c r="X4" s="326">
        <f t="shared" si="5"/>
        <v>46</v>
      </c>
      <c r="Y4" s="327">
        <f t="shared" si="6"/>
        <v>1</v>
      </c>
      <c r="Z4" s="328">
        <f t="shared" si="7"/>
        <v>100</v>
      </c>
      <c r="AB4" s="406" t="s">
        <v>75</v>
      </c>
      <c r="AC4" s="298">
        <v>5</v>
      </c>
    </row>
    <row r="5" spans="1:29" ht="15" customHeight="1" thickBot="1">
      <c r="A5" s="670"/>
      <c r="C5" s="675" t="str">
        <f>bareme!J8</f>
        <v>USA</v>
      </c>
      <c r="D5" s="508" t="str">
        <f>bareme!K8</f>
        <v>adolphe</v>
      </c>
      <c r="E5" s="509">
        <f>bareme!L8</f>
        <v>43955</v>
      </c>
      <c r="F5" s="508">
        <f>bareme!M8</f>
        <v>9499239</v>
      </c>
      <c r="G5" s="508" t="str">
        <f>bareme!N8</f>
        <v>Félix le Chat</v>
      </c>
      <c r="H5" s="654">
        <f>bareme!O8</f>
        <v>100</v>
      </c>
      <c r="I5" s="307">
        <f>bareme!P8</f>
        <v>1</v>
      </c>
      <c r="J5" s="307">
        <f>bareme!Q8</f>
        <v>1</v>
      </c>
      <c r="K5" s="307">
        <f>bareme!R8</f>
        <v>1</v>
      </c>
      <c r="L5" s="307">
        <f>bareme!S8</f>
        <v>1</v>
      </c>
      <c r="M5" s="612">
        <f>bareme!T8</f>
        <v>1</v>
      </c>
      <c r="N5" s="612">
        <f>bareme!U8</f>
        <v>1</v>
      </c>
      <c r="O5" s="563">
        <f>bareme!V8</f>
        <v>1</v>
      </c>
      <c r="P5" s="563">
        <f>bareme!W8</f>
        <v>1</v>
      </c>
      <c r="Q5" s="563">
        <f>bareme!X8</f>
        <v>1</v>
      </c>
      <c r="R5" s="563">
        <f>bareme!Y8</f>
        <v>1</v>
      </c>
      <c r="S5" s="273">
        <f t="shared" si="0"/>
        <v>85</v>
      </c>
      <c r="T5" s="322">
        <f t="shared" si="1"/>
        <v>29</v>
      </c>
      <c r="U5" s="323">
        <f t="shared" si="2"/>
        <v>1</v>
      </c>
      <c r="V5" s="324">
        <f t="shared" si="3"/>
        <v>25</v>
      </c>
      <c r="W5" s="325">
        <f t="shared" si="4"/>
        <v>1</v>
      </c>
      <c r="X5" s="326">
        <f t="shared" si="5"/>
        <v>46</v>
      </c>
      <c r="Y5" s="327">
        <f t="shared" si="6"/>
        <v>1</v>
      </c>
      <c r="Z5" s="328">
        <f t="shared" si="7"/>
        <v>100</v>
      </c>
      <c r="AB5" s="406" t="s">
        <v>66</v>
      </c>
      <c r="AC5" s="298">
        <v>12</v>
      </c>
    </row>
    <row r="6" spans="1:29" ht="15" customHeight="1" thickBot="1">
      <c r="A6" s="670"/>
      <c r="C6" s="676" t="str">
        <f>bareme!J16</f>
        <v>CANADA</v>
      </c>
      <c r="D6" s="510" t="str">
        <f>bareme!K16</f>
        <v>alphonse</v>
      </c>
      <c r="E6" s="509">
        <f>bareme!L16</f>
        <v>43956</v>
      </c>
      <c r="F6" s="508">
        <f>bareme!M16</f>
        <v>9529019</v>
      </c>
      <c r="G6" s="508" t="str">
        <f>bareme!N16</f>
        <v>Babar</v>
      </c>
      <c r="H6" s="657">
        <f>bareme!O16</f>
        <v>97.5</v>
      </c>
      <c r="I6" s="307">
        <f>bareme!P16</f>
        <v>1</v>
      </c>
      <c r="J6" s="307">
        <f>bareme!Q16</f>
        <v>1</v>
      </c>
      <c r="K6" s="307">
        <f>bareme!R16</f>
        <v>1</v>
      </c>
      <c r="L6" s="307">
        <f>bareme!S16</f>
        <v>1</v>
      </c>
      <c r="M6" s="612">
        <f>bareme!T16</f>
        <v>1</v>
      </c>
      <c r="N6" s="612">
        <f>bareme!U16</f>
        <v>0.5</v>
      </c>
      <c r="O6" s="563">
        <f>bareme!V16</f>
        <v>1</v>
      </c>
      <c r="P6" s="563">
        <f>bareme!W16</f>
        <v>1</v>
      </c>
      <c r="Q6" s="563">
        <f>bareme!X16</f>
        <v>1</v>
      </c>
      <c r="R6" s="563">
        <f>bareme!Y16</f>
        <v>1</v>
      </c>
      <c r="S6" s="273">
        <f t="shared" si="0"/>
        <v>85</v>
      </c>
      <c r="T6" s="322">
        <f t="shared" si="1"/>
        <v>29</v>
      </c>
      <c r="U6" s="323">
        <f t="shared" si="2"/>
        <v>1</v>
      </c>
      <c r="V6" s="324">
        <f t="shared" si="3"/>
        <v>22.5</v>
      </c>
      <c r="W6" s="325">
        <f t="shared" si="4"/>
        <v>0.9</v>
      </c>
      <c r="X6" s="326">
        <f t="shared" si="5"/>
        <v>46</v>
      </c>
      <c r="Y6" s="327">
        <f t="shared" si="6"/>
        <v>1</v>
      </c>
      <c r="Z6" s="328">
        <f t="shared" si="7"/>
        <v>97.5</v>
      </c>
      <c r="AB6" s="406" t="s">
        <v>67</v>
      </c>
      <c r="AC6" s="298">
        <v>7</v>
      </c>
    </row>
    <row r="7" spans="1:29" ht="15" customHeight="1" thickBot="1">
      <c r="A7" s="670"/>
      <c r="C7" s="677" t="str">
        <f>bareme!J23</f>
        <v>CANADA</v>
      </c>
      <c r="D7" s="510" t="str">
        <f>bareme!K23</f>
        <v>antoine</v>
      </c>
      <c r="E7" s="515">
        <f>bareme!L23</f>
        <v>43960</v>
      </c>
      <c r="F7" s="510">
        <f>bareme!M23</f>
        <v>9593705</v>
      </c>
      <c r="G7" s="508" t="str">
        <f>bareme!N23</f>
        <v>tintin</v>
      </c>
      <c r="H7" s="657">
        <f>bareme!O23</f>
        <v>97.5</v>
      </c>
      <c r="I7" s="307">
        <f>bareme!P23</f>
        <v>1</v>
      </c>
      <c r="J7" s="307">
        <f>bareme!Q23</f>
        <v>1</v>
      </c>
      <c r="K7" s="307">
        <f>bareme!R23</f>
        <v>1</v>
      </c>
      <c r="L7" s="307">
        <f>bareme!S23</f>
        <v>0.5</v>
      </c>
      <c r="M7" s="612">
        <f>bareme!T23</f>
        <v>1</v>
      </c>
      <c r="N7" s="612">
        <f>bareme!U23</f>
        <v>1</v>
      </c>
      <c r="O7" s="563">
        <f>bareme!V23</f>
        <v>1</v>
      </c>
      <c r="P7" s="563">
        <f>bareme!W23</f>
        <v>1</v>
      </c>
      <c r="Q7" s="563">
        <f>bareme!X23</f>
        <v>1</v>
      </c>
      <c r="R7" s="563">
        <f>bareme!Y23</f>
        <v>1</v>
      </c>
      <c r="S7" s="273">
        <f t="shared" si="0"/>
        <v>85</v>
      </c>
      <c r="T7" s="322">
        <f t="shared" si="1"/>
        <v>26.5</v>
      </c>
      <c r="U7" s="323">
        <f t="shared" si="2"/>
        <v>0.91379310344827591</v>
      </c>
      <c r="V7" s="324">
        <f t="shared" si="3"/>
        <v>25</v>
      </c>
      <c r="W7" s="325">
        <f t="shared" si="4"/>
        <v>1</v>
      </c>
      <c r="X7" s="326">
        <f t="shared" si="5"/>
        <v>46</v>
      </c>
      <c r="Y7" s="327">
        <f t="shared" si="6"/>
        <v>1</v>
      </c>
      <c r="Z7" s="328">
        <f t="shared" si="7"/>
        <v>97.5</v>
      </c>
      <c r="AB7" s="406" t="s">
        <v>68</v>
      </c>
      <c r="AC7" s="298">
        <v>5</v>
      </c>
    </row>
    <row r="8" spans="1:29" ht="15" customHeight="1" thickBot="1">
      <c r="A8" s="670"/>
      <c r="C8" s="676" t="str">
        <f>bareme!J44</f>
        <v>USA</v>
      </c>
      <c r="D8" s="508" t="str">
        <f>bareme!K44</f>
        <v>boniface</v>
      </c>
      <c r="E8" s="509">
        <f>bareme!L44</f>
        <v>43970</v>
      </c>
      <c r="F8" s="508">
        <f>bareme!M44</f>
        <v>9758010</v>
      </c>
      <c r="G8" s="508" t="str">
        <f>bareme!N44</f>
        <v>La Panthère rose</v>
      </c>
      <c r="H8" s="657">
        <f>bareme!O44</f>
        <v>97.5</v>
      </c>
      <c r="I8" s="307">
        <f>bareme!P44</f>
        <v>1</v>
      </c>
      <c r="J8" s="307">
        <f>bareme!Q44</f>
        <v>1</v>
      </c>
      <c r="K8" s="307">
        <f>bareme!R44</f>
        <v>1</v>
      </c>
      <c r="L8" s="307">
        <f>bareme!S44</f>
        <v>1</v>
      </c>
      <c r="M8" s="612">
        <f>bareme!T44</f>
        <v>1</v>
      </c>
      <c r="N8" s="612">
        <f>bareme!U44</f>
        <v>0.5</v>
      </c>
      <c r="O8" s="563">
        <f>bareme!V44</f>
        <v>1</v>
      </c>
      <c r="P8" s="563">
        <f>bareme!W44</f>
        <v>1</v>
      </c>
      <c r="Q8" s="563">
        <f>bareme!X44</f>
        <v>1</v>
      </c>
      <c r="R8" s="563">
        <f>bareme!Y44</f>
        <v>1</v>
      </c>
      <c r="S8" s="273">
        <f t="shared" si="0"/>
        <v>85</v>
      </c>
      <c r="T8" s="322">
        <f t="shared" si="1"/>
        <v>29</v>
      </c>
      <c r="U8" s="323">
        <f t="shared" si="2"/>
        <v>1</v>
      </c>
      <c r="V8" s="324">
        <f t="shared" si="3"/>
        <v>22.5</v>
      </c>
      <c r="W8" s="325">
        <f t="shared" si="4"/>
        <v>0.9</v>
      </c>
      <c r="X8" s="326">
        <f t="shared" si="5"/>
        <v>46</v>
      </c>
      <c r="Y8" s="327">
        <f t="shared" si="6"/>
        <v>1</v>
      </c>
      <c r="Z8" s="328">
        <f t="shared" si="7"/>
        <v>97.5</v>
      </c>
      <c r="AB8" s="407" t="s">
        <v>49</v>
      </c>
      <c r="AC8" s="410">
        <f>SUM(AC4:AC7)</f>
        <v>29</v>
      </c>
    </row>
    <row r="9" spans="1:29" ht="15" customHeight="1" thickBot="1">
      <c r="A9" s="670"/>
      <c r="C9" s="674" t="str">
        <f>bareme!J41</f>
        <v>France</v>
      </c>
      <c r="D9" s="508" t="str">
        <f>bareme!K41</f>
        <v>bernard</v>
      </c>
      <c r="E9" s="509">
        <f>bareme!L41</f>
        <v>43970</v>
      </c>
      <c r="F9" s="508">
        <f>bareme!M41</f>
        <v>9758483</v>
      </c>
      <c r="G9" s="508" t="str">
        <f>bareme!N41</f>
        <v>Scooby-Doo</v>
      </c>
      <c r="H9" s="661">
        <f>bareme!O41</f>
        <v>97.5</v>
      </c>
      <c r="I9" s="307">
        <f>bareme!P41</f>
        <v>1</v>
      </c>
      <c r="J9" s="307">
        <f>bareme!Q41</f>
        <v>1</v>
      </c>
      <c r="K9" s="307">
        <f>bareme!R41</f>
        <v>1</v>
      </c>
      <c r="L9" s="307">
        <f>bareme!S41</f>
        <v>0.5</v>
      </c>
      <c r="M9" s="612">
        <f>bareme!T41</f>
        <v>1</v>
      </c>
      <c r="N9" s="612">
        <f>bareme!U41</f>
        <v>1</v>
      </c>
      <c r="O9" s="563">
        <f>bareme!V41</f>
        <v>1</v>
      </c>
      <c r="P9" s="563">
        <f>bareme!W41</f>
        <v>1</v>
      </c>
      <c r="Q9" s="563">
        <f>bareme!X41</f>
        <v>1</v>
      </c>
      <c r="R9" s="563">
        <f>bareme!Y41</f>
        <v>1</v>
      </c>
      <c r="S9" s="273">
        <f t="shared" si="0"/>
        <v>85</v>
      </c>
      <c r="T9" s="322">
        <f t="shared" si="1"/>
        <v>26.5</v>
      </c>
      <c r="U9" s="323">
        <f t="shared" si="2"/>
        <v>0.91379310344827591</v>
      </c>
      <c r="V9" s="324">
        <f t="shared" si="3"/>
        <v>25</v>
      </c>
      <c r="W9" s="325">
        <f t="shared" si="4"/>
        <v>1</v>
      </c>
      <c r="X9" s="326">
        <f t="shared" si="5"/>
        <v>46</v>
      </c>
      <c r="Y9" s="327">
        <f t="shared" si="6"/>
        <v>1</v>
      </c>
      <c r="Z9" s="328">
        <f t="shared" si="7"/>
        <v>97.5</v>
      </c>
      <c r="AB9" s="408" t="s">
        <v>200</v>
      </c>
      <c r="AC9" s="329">
        <v>20</v>
      </c>
    </row>
    <row r="10" spans="1:29" ht="15" customHeight="1" thickBot="1">
      <c r="A10" s="670"/>
      <c r="C10" s="678" t="str">
        <f>bareme!J42</f>
        <v>CANADA</v>
      </c>
      <c r="D10" s="508" t="str">
        <f>bareme!K42</f>
        <v>bertrand</v>
      </c>
      <c r="E10" s="509">
        <f>bareme!L42</f>
        <v>43969</v>
      </c>
      <c r="F10" s="508">
        <f>bareme!M42</f>
        <v>9744398</v>
      </c>
      <c r="G10" s="508" t="str">
        <f>bareme!N42</f>
        <v>Tarzan</v>
      </c>
      <c r="H10" s="661">
        <f>bareme!O42</f>
        <v>97.5</v>
      </c>
      <c r="I10" s="307">
        <f>bareme!P42</f>
        <v>1</v>
      </c>
      <c r="J10" s="307">
        <f>bareme!Q42</f>
        <v>1</v>
      </c>
      <c r="K10" s="307">
        <f>bareme!R42</f>
        <v>1</v>
      </c>
      <c r="L10" s="307">
        <f>bareme!S42</f>
        <v>1</v>
      </c>
      <c r="M10" s="612">
        <f>bareme!T42</f>
        <v>1</v>
      </c>
      <c r="N10" s="612">
        <f>bareme!U42</f>
        <v>0.5</v>
      </c>
      <c r="O10" s="563">
        <f>bareme!V42</f>
        <v>1</v>
      </c>
      <c r="P10" s="563">
        <f>bareme!W42</f>
        <v>1</v>
      </c>
      <c r="Q10" s="563">
        <f>bareme!X42</f>
        <v>1</v>
      </c>
      <c r="R10" s="563">
        <f>bareme!Y42</f>
        <v>1</v>
      </c>
      <c r="S10" s="273">
        <f t="shared" si="0"/>
        <v>85</v>
      </c>
      <c r="T10" s="322">
        <f t="shared" si="1"/>
        <v>29</v>
      </c>
      <c r="U10" s="323">
        <f t="shared" si="2"/>
        <v>1</v>
      </c>
      <c r="V10" s="324">
        <f t="shared" si="3"/>
        <v>22.5</v>
      </c>
      <c r="W10" s="325">
        <f t="shared" si="4"/>
        <v>0.9</v>
      </c>
      <c r="X10" s="326">
        <f t="shared" si="5"/>
        <v>46</v>
      </c>
      <c r="Y10" s="327">
        <f t="shared" si="6"/>
        <v>1</v>
      </c>
      <c r="Z10" s="328">
        <f t="shared" si="7"/>
        <v>97.5</v>
      </c>
      <c r="AB10" s="408" t="s">
        <v>201</v>
      </c>
      <c r="AC10" s="329">
        <v>5</v>
      </c>
    </row>
    <row r="11" spans="1:29" ht="15" customHeight="1" thickBot="1">
      <c r="A11" s="670"/>
      <c r="C11" s="676" t="str">
        <f>bareme!J26</f>
        <v>USA</v>
      </c>
      <c r="D11" s="508" t="str">
        <f>bareme!K26</f>
        <v>armand</v>
      </c>
      <c r="E11" s="509">
        <f>bareme!L26</f>
        <v>43962</v>
      </c>
      <c r="F11" s="508">
        <f>bareme!M26</f>
        <v>9614011</v>
      </c>
      <c r="G11" s="508" t="str">
        <f>bareme!N26</f>
        <v>Babar</v>
      </c>
      <c r="H11" s="657">
        <f>bareme!O26</f>
        <v>96.5</v>
      </c>
      <c r="I11" s="307">
        <f>bareme!P26</f>
        <v>1</v>
      </c>
      <c r="J11" s="307">
        <f>bareme!Q26</f>
        <v>1</v>
      </c>
      <c r="K11" s="307">
        <f>bareme!R26</f>
        <v>0.5</v>
      </c>
      <c r="L11" s="307">
        <f>bareme!S26</f>
        <v>1</v>
      </c>
      <c r="M11" s="612">
        <f>bareme!T26</f>
        <v>1</v>
      </c>
      <c r="N11" s="612">
        <f>bareme!U26</f>
        <v>1</v>
      </c>
      <c r="O11" s="563">
        <f>bareme!V26</f>
        <v>1</v>
      </c>
      <c r="P11" s="563">
        <f>bareme!W26</f>
        <v>1</v>
      </c>
      <c r="Q11" s="563">
        <f>bareme!X26</f>
        <v>1</v>
      </c>
      <c r="R11" s="563">
        <f>bareme!Y26</f>
        <v>1</v>
      </c>
      <c r="S11" s="273">
        <f t="shared" si="0"/>
        <v>85</v>
      </c>
      <c r="T11" s="322">
        <f t="shared" si="1"/>
        <v>25.5</v>
      </c>
      <c r="U11" s="323">
        <f t="shared" si="2"/>
        <v>0.87931034482758619</v>
      </c>
      <c r="V11" s="324">
        <f t="shared" si="3"/>
        <v>25</v>
      </c>
      <c r="W11" s="325">
        <f t="shared" si="4"/>
        <v>1</v>
      </c>
      <c r="X11" s="326">
        <f t="shared" si="5"/>
        <v>46</v>
      </c>
      <c r="Y11" s="327">
        <f t="shared" si="6"/>
        <v>1</v>
      </c>
      <c r="Z11" s="328">
        <f t="shared" si="7"/>
        <v>96.5</v>
      </c>
      <c r="AB11" s="407" t="s">
        <v>49</v>
      </c>
      <c r="AC11" s="413">
        <f>SUM(AC9:AC10)</f>
        <v>25</v>
      </c>
    </row>
    <row r="12" spans="1:29" ht="15" customHeight="1" thickBot="1">
      <c r="A12" s="670"/>
      <c r="C12" s="677" t="str">
        <f>bareme!J18</f>
        <v>USA</v>
      </c>
      <c r="D12" s="508" t="str">
        <f>bareme!K18</f>
        <v>ambroise</v>
      </c>
      <c r="E12" s="509">
        <f>bareme!L18</f>
        <v>43956</v>
      </c>
      <c r="F12" s="508">
        <f>bareme!M18</f>
        <v>9539054</v>
      </c>
      <c r="G12" s="508" t="str">
        <f>bareme!N18</f>
        <v>Félix le Chat</v>
      </c>
      <c r="H12" s="657">
        <f>bareme!O18</f>
        <v>96.5</v>
      </c>
      <c r="I12" s="307">
        <f>bareme!P18</f>
        <v>1</v>
      </c>
      <c r="J12" s="307">
        <f>bareme!Q18</f>
        <v>1</v>
      </c>
      <c r="K12" s="307">
        <f>bareme!R18</f>
        <v>0.5</v>
      </c>
      <c r="L12" s="307">
        <f>bareme!S18</f>
        <v>1</v>
      </c>
      <c r="M12" s="612">
        <f>bareme!T18</f>
        <v>1</v>
      </c>
      <c r="N12" s="612">
        <f>bareme!U18</f>
        <v>1</v>
      </c>
      <c r="O12" s="563">
        <f>bareme!V18</f>
        <v>1</v>
      </c>
      <c r="P12" s="563">
        <f>bareme!W18</f>
        <v>1</v>
      </c>
      <c r="Q12" s="563">
        <f>bareme!X18</f>
        <v>1</v>
      </c>
      <c r="R12" s="563">
        <f>bareme!Y18</f>
        <v>1</v>
      </c>
      <c r="S12" s="273">
        <f t="shared" si="0"/>
        <v>85</v>
      </c>
      <c r="T12" s="322">
        <f t="shared" si="1"/>
        <v>25.5</v>
      </c>
      <c r="U12" s="323">
        <f t="shared" si="2"/>
        <v>0.87931034482758619</v>
      </c>
      <c r="V12" s="324">
        <f t="shared" si="3"/>
        <v>25</v>
      </c>
      <c r="W12" s="325">
        <f t="shared" si="4"/>
        <v>1</v>
      </c>
      <c r="X12" s="326">
        <f t="shared" si="5"/>
        <v>46</v>
      </c>
      <c r="Y12" s="327">
        <f t="shared" si="6"/>
        <v>1</v>
      </c>
      <c r="Z12" s="328">
        <f t="shared" si="7"/>
        <v>96.5</v>
      </c>
      <c r="AB12" s="409" t="s">
        <v>202</v>
      </c>
      <c r="AC12" s="332">
        <v>11</v>
      </c>
    </row>
    <row r="13" spans="1:29" ht="15" customHeight="1" thickBot="1">
      <c r="A13" s="670"/>
      <c r="C13" s="676" t="str">
        <f>bareme!J10</f>
        <v>CANADA</v>
      </c>
      <c r="D13" s="508" t="str">
        <f>bareme!K10</f>
        <v>aimé</v>
      </c>
      <c r="E13" s="509">
        <f>bareme!L10</f>
        <v>43956</v>
      </c>
      <c r="F13" s="508">
        <f>bareme!M10</f>
        <v>9531190</v>
      </c>
      <c r="G13" s="508" t="str">
        <f>bareme!N10</f>
        <v>Fred Pierrafeu</v>
      </c>
      <c r="H13" s="657">
        <f>bareme!O10</f>
        <v>96.5</v>
      </c>
      <c r="I13" s="307">
        <f>bareme!P10</f>
        <v>1</v>
      </c>
      <c r="J13" s="307">
        <f>bareme!Q10</f>
        <v>1</v>
      </c>
      <c r="K13" s="307">
        <f>bareme!R10</f>
        <v>0.5</v>
      </c>
      <c r="L13" s="307">
        <f>bareme!S10</f>
        <v>1</v>
      </c>
      <c r="M13" s="612">
        <f>bareme!T10</f>
        <v>1</v>
      </c>
      <c r="N13" s="612">
        <f>bareme!U10</f>
        <v>1</v>
      </c>
      <c r="O13" s="563">
        <f>bareme!V10</f>
        <v>1</v>
      </c>
      <c r="P13" s="563">
        <f>bareme!W10</f>
        <v>1</v>
      </c>
      <c r="Q13" s="563">
        <f>bareme!X10</f>
        <v>1</v>
      </c>
      <c r="R13" s="563">
        <f>bareme!Y10</f>
        <v>1</v>
      </c>
      <c r="S13" s="273">
        <f t="shared" si="0"/>
        <v>85</v>
      </c>
      <c r="T13" s="322">
        <f t="shared" si="1"/>
        <v>25.5</v>
      </c>
      <c r="U13" s="323">
        <f t="shared" si="2"/>
        <v>0.87931034482758619</v>
      </c>
      <c r="V13" s="324">
        <f t="shared" si="3"/>
        <v>25</v>
      </c>
      <c r="W13" s="325">
        <f t="shared" si="4"/>
        <v>1</v>
      </c>
      <c r="X13" s="326">
        <f t="shared" si="5"/>
        <v>46</v>
      </c>
      <c r="Y13" s="327">
        <f t="shared" si="6"/>
        <v>1</v>
      </c>
      <c r="Z13" s="328">
        <f t="shared" si="7"/>
        <v>96.5</v>
      </c>
      <c r="AB13" s="409" t="s">
        <v>203</v>
      </c>
      <c r="AC13" s="332">
        <v>20</v>
      </c>
    </row>
    <row r="14" spans="1:29" ht="15" customHeight="1" thickBot="1">
      <c r="A14" s="670"/>
      <c r="C14" s="674" t="str">
        <f>bareme!J51</f>
        <v>France</v>
      </c>
      <c r="D14" s="508" t="str">
        <f>bareme!K51</f>
        <v>charlot</v>
      </c>
      <c r="E14" s="509">
        <f>bareme!L51</f>
        <v>43970</v>
      </c>
      <c r="F14" s="508">
        <f>bareme!M51</f>
        <v>9760207</v>
      </c>
      <c r="G14" s="508" t="str">
        <f>bareme!N51</f>
        <v>Scooby-Doo</v>
      </c>
      <c r="H14" s="661">
        <f>bareme!O51</f>
        <v>96.5</v>
      </c>
      <c r="I14" s="307">
        <f>bareme!P51</f>
        <v>1</v>
      </c>
      <c r="J14" s="307">
        <f>bareme!Q51</f>
        <v>1</v>
      </c>
      <c r="K14" s="307">
        <f>bareme!R51</f>
        <v>0.5</v>
      </c>
      <c r="L14" s="307">
        <f>bareme!S51</f>
        <v>1</v>
      </c>
      <c r="M14" s="612">
        <f>bareme!T51</f>
        <v>1</v>
      </c>
      <c r="N14" s="612">
        <f>bareme!U51</f>
        <v>1</v>
      </c>
      <c r="O14" s="563">
        <f>bareme!V51</f>
        <v>1</v>
      </c>
      <c r="P14" s="563">
        <f>bareme!W51</f>
        <v>1</v>
      </c>
      <c r="Q14" s="563">
        <f>bareme!X51</f>
        <v>1</v>
      </c>
      <c r="R14" s="563">
        <f>bareme!Y51</f>
        <v>1</v>
      </c>
      <c r="S14" s="273">
        <f t="shared" si="0"/>
        <v>85</v>
      </c>
      <c r="T14" s="322">
        <f t="shared" si="1"/>
        <v>25.5</v>
      </c>
      <c r="U14" s="323">
        <f t="shared" si="2"/>
        <v>0.87931034482758619</v>
      </c>
      <c r="V14" s="324">
        <f t="shared" si="3"/>
        <v>25</v>
      </c>
      <c r="W14" s="325">
        <f t="shared" si="4"/>
        <v>1</v>
      </c>
      <c r="X14" s="326">
        <f t="shared" si="5"/>
        <v>46</v>
      </c>
      <c r="Y14" s="327">
        <f t="shared" si="6"/>
        <v>1</v>
      </c>
      <c r="Z14" s="328">
        <f t="shared" si="7"/>
        <v>96.5</v>
      </c>
      <c r="AB14" s="409" t="s">
        <v>204</v>
      </c>
      <c r="AC14" s="332">
        <v>12</v>
      </c>
    </row>
    <row r="15" spans="1:29" ht="15" customHeight="1" thickBot="1">
      <c r="A15" s="670"/>
      <c r="C15" s="679" t="str">
        <f>bareme!J47</f>
        <v>USA</v>
      </c>
      <c r="D15" s="511" t="str">
        <f>bareme!K47</f>
        <v>célestin</v>
      </c>
      <c r="E15" s="514">
        <f>bareme!L47</f>
        <v>43969</v>
      </c>
      <c r="F15" s="513">
        <f>bareme!M47</f>
        <v>9732093</v>
      </c>
      <c r="G15" s="513" t="str">
        <f>bareme!N47</f>
        <v>Le Chat potté</v>
      </c>
      <c r="H15" s="659">
        <f>bareme!O47</f>
        <v>96.5</v>
      </c>
      <c r="I15" s="307">
        <f>bareme!P47</f>
        <v>1</v>
      </c>
      <c r="J15" s="307">
        <f>bareme!Q47</f>
        <v>1</v>
      </c>
      <c r="K15" s="307">
        <f>bareme!R47</f>
        <v>0.5</v>
      </c>
      <c r="L15" s="307">
        <f>bareme!S47</f>
        <v>1</v>
      </c>
      <c r="M15" s="612">
        <f>bareme!T47</f>
        <v>1</v>
      </c>
      <c r="N15" s="612">
        <f>bareme!U47</f>
        <v>1</v>
      </c>
      <c r="O15" s="563">
        <f>bareme!V47</f>
        <v>1</v>
      </c>
      <c r="P15" s="563">
        <f>bareme!W47</f>
        <v>1</v>
      </c>
      <c r="Q15" s="563">
        <f>bareme!X47</f>
        <v>1</v>
      </c>
      <c r="R15" s="563">
        <f>bareme!Y47</f>
        <v>1</v>
      </c>
      <c r="S15" s="633">
        <f t="shared" si="0"/>
        <v>85</v>
      </c>
      <c r="T15" s="367">
        <f t="shared" si="1"/>
        <v>25.5</v>
      </c>
      <c r="U15" s="368">
        <f t="shared" si="2"/>
        <v>0.87931034482758619</v>
      </c>
      <c r="V15" s="369">
        <f t="shared" si="3"/>
        <v>25</v>
      </c>
      <c r="W15" s="370">
        <f t="shared" si="4"/>
        <v>1</v>
      </c>
      <c r="X15" s="371">
        <f t="shared" si="5"/>
        <v>46</v>
      </c>
      <c r="Y15" s="372">
        <f t="shared" si="6"/>
        <v>1</v>
      </c>
      <c r="Z15" s="373">
        <f t="shared" si="7"/>
        <v>96.5</v>
      </c>
      <c r="AB15" s="409" t="s">
        <v>205</v>
      </c>
      <c r="AC15" s="332">
        <v>3</v>
      </c>
    </row>
    <row r="16" spans="1:29" ht="15" customHeight="1" thickBot="1">
      <c r="A16" s="670"/>
      <c r="C16" s="673" t="str">
        <f>bareme!J31</f>
        <v>USA</v>
      </c>
      <c r="D16" s="506" t="str">
        <f>bareme!K31</f>
        <v>aurèle</v>
      </c>
      <c r="E16" s="507">
        <f>bareme!L31</f>
        <v>43962</v>
      </c>
      <c r="F16" s="506">
        <f>bareme!M31</f>
        <v>9611780</v>
      </c>
      <c r="G16" s="506" t="str">
        <f>bareme!N31</f>
        <v>Scooby-Doo</v>
      </c>
      <c r="H16" s="660">
        <f>bareme!O31</f>
        <v>96.5</v>
      </c>
      <c r="I16" s="307">
        <f>bareme!P31</f>
        <v>1</v>
      </c>
      <c r="J16" s="307">
        <f>bareme!Q31</f>
        <v>1</v>
      </c>
      <c r="K16" s="307">
        <f>bareme!R31</f>
        <v>0.5</v>
      </c>
      <c r="L16" s="307">
        <f>bareme!S31</f>
        <v>1</v>
      </c>
      <c r="M16" s="612">
        <f>bareme!T31</f>
        <v>1</v>
      </c>
      <c r="N16" s="612">
        <f>bareme!U31</f>
        <v>1</v>
      </c>
      <c r="O16" s="563">
        <f>bareme!V31</f>
        <v>1</v>
      </c>
      <c r="P16" s="563">
        <f>bareme!W31</f>
        <v>1</v>
      </c>
      <c r="Q16" s="563">
        <f>bareme!X31</f>
        <v>1</v>
      </c>
      <c r="R16" s="563">
        <f>bareme!Y31</f>
        <v>1</v>
      </c>
      <c r="S16" s="632">
        <f t="shared" si="0"/>
        <v>85</v>
      </c>
      <c r="T16" s="309">
        <f t="shared" si="1"/>
        <v>25.5</v>
      </c>
      <c r="U16" s="310">
        <f t="shared" si="2"/>
        <v>0.87931034482758619</v>
      </c>
      <c r="V16" s="311">
        <f t="shared" si="3"/>
        <v>25</v>
      </c>
      <c r="W16" s="312">
        <f t="shared" si="4"/>
        <v>1</v>
      </c>
      <c r="X16" s="313">
        <f t="shared" si="5"/>
        <v>46</v>
      </c>
      <c r="Y16" s="314">
        <f t="shared" si="6"/>
        <v>1</v>
      </c>
      <c r="Z16" s="315">
        <f t="shared" si="7"/>
        <v>96.5</v>
      </c>
      <c r="AB16" s="407" t="s">
        <v>49</v>
      </c>
      <c r="AC16" s="416">
        <f>SUM(AC12:AC15)</f>
        <v>46</v>
      </c>
    </row>
    <row r="17" spans="1:26" ht="15" customHeight="1" thickBot="1">
      <c r="A17" s="670"/>
      <c r="C17" s="674" t="str">
        <f>bareme!J27</f>
        <v>USA</v>
      </c>
      <c r="D17" s="508" t="str">
        <f>bareme!K27</f>
        <v>armel</v>
      </c>
      <c r="E17" s="509">
        <f>bareme!L27</f>
        <v>43958</v>
      </c>
      <c r="F17" s="508">
        <f>bareme!M27</f>
        <v>9565887</v>
      </c>
      <c r="G17" s="508" t="str">
        <f>bareme!N27</f>
        <v>Le Chat potté</v>
      </c>
      <c r="H17" s="661">
        <f>bareme!O27</f>
        <v>94</v>
      </c>
      <c r="I17" s="307">
        <f>bareme!P27</f>
        <v>1</v>
      </c>
      <c r="J17" s="307">
        <f>bareme!Q27</f>
        <v>1</v>
      </c>
      <c r="K17" s="307">
        <f>bareme!R27</f>
        <v>0.5</v>
      </c>
      <c r="L17" s="307">
        <f>bareme!S27</f>
        <v>0.5</v>
      </c>
      <c r="M17" s="612">
        <f>bareme!T27</f>
        <v>1</v>
      </c>
      <c r="N17" s="612">
        <f>bareme!U27</f>
        <v>1</v>
      </c>
      <c r="O17" s="563">
        <f>bareme!V27</f>
        <v>1</v>
      </c>
      <c r="P17" s="563">
        <f>bareme!W27</f>
        <v>1</v>
      </c>
      <c r="Q17" s="563">
        <f>bareme!X27</f>
        <v>1</v>
      </c>
      <c r="R17" s="563">
        <f>bareme!Y27</f>
        <v>1</v>
      </c>
      <c r="S17" s="273">
        <f t="shared" si="0"/>
        <v>85</v>
      </c>
      <c r="T17" s="322">
        <f t="shared" si="1"/>
        <v>23</v>
      </c>
      <c r="U17" s="323">
        <f t="shared" si="2"/>
        <v>0.7931034482758621</v>
      </c>
      <c r="V17" s="324">
        <f t="shared" si="3"/>
        <v>25</v>
      </c>
      <c r="W17" s="325">
        <f t="shared" si="4"/>
        <v>1</v>
      </c>
      <c r="X17" s="326">
        <f t="shared" si="5"/>
        <v>46</v>
      </c>
      <c r="Y17" s="327">
        <f t="shared" si="6"/>
        <v>1</v>
      </c>
      <c r="Z17" s="328">
        <f t="shared" si="7"/>
        <v>94</v>
      </c>
    </row>
    <row r="18" spans="1:26" ht="15" customHeight="1" thickBot="1">
      <c r="A18" s="670"/>
      <c r="C18" s="678" t="str">
        <f>bareme!J53</f>
        <v>USA</v>
      </c>
      <c r="D18" s="508" t="str">
        <f>bareme!K53</f>
        <v>christophe</v>
      </c>
      <c r="E18" s="509">
        <f>bareme!L53</f>
        <v>43970</v>
      </c>
      <c r="F18" s="508">
        <f>bareme!M53</f>
        <v>9750628</v>
      </c>
      <c r="G18" s="508" t="str">
        <f>bareme!N53</f>
        <v>tintin</v>
      </c>
      <c r="H18" s="661">
        <f>bareme!O53</f>
        <v>94</v>
      </c>
      <c r="I18" s="307">
        <f>bareme!P53</f>
        <v>1</v>
      </c>
      <c r="J18" s="307">
        <f>bareme!Q53</f>
        <v>1</v>
      </c>
      <c r="K18" s="307">
        <f>bareme!R53</f>
        <v>0.5</v>
      </c>
      <c r="L18" s="307">
        <f>bareme!S53</f>
        <v>1</v>
      </c>
      <c r="M18" s="612">
        <f>bareme!T53</f>
        <v>1</v>
      </c>
      <c r="N18" s="612">
        <f>bareme!U53</f>
        <v>0.5</v>
      </c>
      <c r="O18" s="563">
        <f>bareme!V53</f>
        <v>1</v>
      </c>
      <c r="P18" s="563">
        <f>bareme!W53</f>
        <v>1</v>
      </c>
      <c r="Q18" s="563">
        <f>bareme!X53</f>
        <v>1</v>
      </c>
      <c r="R18" s="563">
        <f>bareme!Y53</f>
        <v>1</v>
      </c>
      <c r="S18" s="273">
        <f t="shared" si="0"/>
        <v>85</v>
      </c>
      <c r="T18" s="322">
        <f t="shared" si="1"/>
        <v>25.5</v>
      </c>
      <c r="U18" s="323">
        <f t="shared" si="2"/>
        <v>0.87931034482758619</v>
      </c>
      <c r="V18" s="324">
        <f t="shared" si="3"/>
        <v>22.5</v>
      </c>
      <c r="W18" s="325">
        <f t="shared" si="4"/>
        <v>0.9</v>
      </c>
      <c r="X18" s="326">
        <f t="shared" si="5"/>
        <v>46</v>
      </c>
      <c r="Y18" s="327">
        <f t="shared" si="6"/>
        <v>1</v>
      </c>
      <c r="Z18" s="328">
        <f t="shared" si="7"/>
        <v>94</v>
      </c>
    </row>
    <row r="19" spans="1:26" ht="15" customHeight="1" thickBot="1">
      <c r="A19" s="670"/>
      <c r="C19" s="678" t="str">
        <f>bareme!J29</f>
        <v>CANADA</v>
      </c>
      <c r="D19" s="508" t="str">
        <f>bareme!K29</f>
        <v>auguste</v>
      </c>
      <c r="E19" s="509">
        <f>bareme!L29</f>
        <v>43963</v>
      </c>
      <c r="F19" s="508">
        <f>bareme!M29</f>
        <v>9643089</v>
      </c>
      <c r="G19" s="508" t="str">
        <f>bareme!N29</f>
        <v>La Panthère rose</v>
      </c>
      <c r="H19" s="661">
        <f>bareme!O29</f>
        <v>94</v>
      </c>
      <c r="I19" s="307">
        <f>bareme!P29</f>
        <v>1</v>
      </c>
      <c r="J19" s="307">
        <f>bareme!Q29</f>
        <v>1</v>
      </c>
      <c r="K19" s="307">
        <f>bareme!R29</f>
        <v>0.5</v>
      </c>
      <c r="L19" s="307">
        <f>bareme!S29</f>
        <v>0.5</v>
      </c>
      <c r="M19" s="612">
        <f>bareme!T29</f>
        <v>1</v>
      </c>
      <c r="N19" s="612">
        <f>bareme!U29</f>
        <v>1</v>
      </c>
      <c r="O19" s="563">
        <f>bareme!V29</f>
        <v>1</v>
      </c>
      <c r="P19" s="563">
        <f>bareme!W29</f>
        <v>1</v>
      </c>
      <c r="Q19" s="563">
        <f>bareme!X29</f>
        <v>1</v>
      </c>
      <c r="R19" s="563">
        <f>bareme!Y29</f>
        <v>1</v>
      </c>
      <c r="S19" s="273">
        <f t="shared" si="0"/>
        <v>85</v>
      </c>
      <c r="T19" s="322">
        <f t="shared" si="1"/>
        <v>23</v>
      </c>
      <c r="U19" s="323">
        <f t="shared" si="2"/>
        <v>0.7931034482758621</v>
      </c>
      <c r="V19" s="324">
        <f t="shared" si="3"/>
        <v>25</v>
      </c>
      <c r="W19" s="325">
        <f t="shared" si="4"/>
        <v>1</v>
      </c>
      <c r="X19" s="326">
        <f t="shared" si="5"/>
        <v>46</v>
      </c>
      <c r="Y19" s="327">
        <f t="shared" si="6"/>
        <v>1</v>
      </c>
      <c r="Z19" s="328">
        <f t="shared" si="7"/>
        <v>94</v>
      </c>
    </row>
    <row r="20" spans="1:26" ht="15" customHeight="1" thickBot="1">
      <c r="A20" s="670"/>
      <c r="C20" s="677" t="str">
        <f>bareme!J45</f>
        <v>CANADA</v>
      </c>
      <c r="D20" s="510" t="str">
        <f>bareme!K45</f>
        <v>brice</v>
      </c>
      <c r="E20" s="509">
        <f>bareme!L45</f>
        <v>43970</v>
      </c>
      <c r="F20" s="508">
        <f>bareme!M45</f>
        <v>9760577</v>
      </c>
      <c r="G20" s="508" t="str">
        <f>bareme!N45</f>
        <v>Angry Kid</v>
      </c>
      <c r="H20" s="657">
        <f>bareme!O45</f>
        <v>93</v>
      </c>
      <c r="I20" s="307">
        <f>bareme!P45</f>
        <v>1</v>
      </c>
      <c r="J20" s="307">
        <f>bareme!Q45</f>
        <v>1</v>
      </c>
      <c r="K20" s="307">
        <f>bareme!R45</f>
        <v>0</v>
      </c>
      <c r="L20" s="307">
        <f>bareme!S45</f>
        <v>1</v>
      </c>
      <c r="M20" s="612">
        <f>bareme!T45</f>
        <v>1</v>
      </c>
      <c r="N20" s="612">
        <f>bareme!U45</f>
        <v>1</v>
      </c>
      <c r="O20" s="563">
        <f>bareme!V45</f>
        <v>1</v>
      </c>
      <c r="P20" s="563">
        <f>bareme!W45</f>
        <v>1</v>
      </c>
      <c r="Q20" s="563">
        <f>bareme!X45</f>
        <v>1</v>
      </c>
      <c r="R20" s="563">
        <f>bareme!Y45</f>
        <v>1</v>
      </c>
      <c r="S20" s="273">
        <f t="shared" si="0"/>
        <v>85</v>
      </c>
      <c r="T20" s="322">
        <f t="shared" si="1"/>
        <v>22</v>
      </c>
      <c r="U20" s="323">
        <f t="shared" si="2"/>
        <v>0.75862068965517238</v>
      </c>
      <c r="V20" s="324">
        <f t="shared" si="3"/>
        <v>25</v>
      </c>
      <c r="W20" s="325">
        <f t="shared" si="4"/>
        <v>1</v>
      </c>
      <c r="X20" s="326">
        <f t="shared" si="5"/>
        <v>46</v>
      </c>
      <c r="Y20" s="327">
        <f t="shared" si="6"/>
        <v>1</v>
      </c>
      <c r="Z20" s="328">
        <f t="shared" si="7"/>
        <v>93</v>
      </c>
    </row>
    <row r="21" spans="1:26" ht="15" customHeight="1" thickBot="1">
      <c r="A21" s="670"/>
      <c r="C21" s="678" t="str">
        <f>bareme!J13</f>
        <v>USA</v>
      </c>
      <c r="D21" s="508" t="str">
        <f>bareme!K13</f>
        <v>alexandre</v>
      </c>
      <c r="E21" s="509">
        <f>bareme!L13</f>
        <v>43953</v>
      </c>
      <c r="F21" s="508">
        <f>bareme!M13</f>
        <v>9488610</v>
      </c>
      <c r="G21" s="508" t="str">
        <f>bareme!N13</f>
        <v>tintin</v>
      </c>
      <c r="H21" s="661">
        <f>bareme!O13</f>
        <v>92</v>
      </c>
      <c r="I21" s="307">
        <f>bareme!P13</f>
        <v>1</v>
      </c>
      <c r="J21" s="307">
        <f>bareme!Q13</f>
        <v>1</v>
      </c>
      <c r="K21" s="307">
        <f>bareme!R13</f>
        <v>1</v>
      </c>
      <c r="L21" s="307">
        <f>bareme!S13</f>
        <v>1</v>
      </c>
      <c r="M21" s="612">
        <f>bareme!T13</f>
        <v>1</v>
      </c>
      <c r="N21" s="612">
        <f>bareme!U13</f>
        <v>0.5</v>
      </c>
      <c r="O21" s="563">
        <f>bareme!V13</f>
        <v>0.5</v>
      </c>
      <c r="P21" s="563">
        <f>bareme!W13</f>
        <v>1</v>
      </c>
      <c r="Q21" s="563">
        <f>bareme!X13</f>
        <v>1</v>
      </c>
      <c r="R21" s="563">
        <f>bareme!Y13</f>
        <v>1</v>
      </c>
      <c r="S21" s="273">
        <f t="shared" si="0"/>
        <v>85</v>
      </c>
      <c r="T21" s="322">
        <f t="shared" si="1"/>
        <v>29</v>
      </c>
      <c r="U21" s="323">
        <f t="shared" si="2"/>
        <v>1</v>
      </c>
      <c r="V21" s="324">
        <f t="shared" si="3"/>
        <v>22.5</v>
      </c>
      <c r="W21" s="325">
        <f t="shared" si="4"/>
        <v>0.9</v>
      </c>
      <c r="X21" s="326">
        <f t="shared" si="5"/>
        <v>40.5</v>
      </c>
      <c r="Y21" s="327">
        <f t="shared" si="6"/>
        <v>0.88043478260869568</v>
      </c>
      <c r="Z21" s="328">
        <f t="shared" si="7"/>
        <v>92</v>
      </c>
    </row>
    <row r="22" spans="1:26" ht="15" customHeight="1" thickBot="1">
      <c r="A22" s="670"/>
      <c r="C22" s="676" t="str">
        <f>bareme!J46</f>
        <v>FRANCE</v>
      </c>
      <c r="D22" s="510" t="str">
        <f>bareme!K46</f>
        <v>bruno</v>
      </c>
      <c r="E22" s="509">
        <f>bareme!L46</f>
        <v>43970</v>
      </c>
      <c r="F22" s="508">
        <f>bareme!M46</f>
        <v>9759233</v>
      </c>
      <c r="G22" s="508" t="str">
        <f>bareme!N46</f>
        <v>Babar</v>
      </c>
      <c r="H22" s="657">
        <f>bareme!O46</f>
        <v>90.5</v>
      </c>
      <c r="I22" s="307">
        <f>bareme!P46</f>
        <v>1</v>
      </c>
      <c r="J22" s="307">
        <f>bareme!Q46</f>
        <v>0.5</v>
      </c>
      <c r="K22" s="307">
        <f>bareme!R46</f>
        <v>0.5</v>
      </c>
      <c r="L22" s="307">
        <f>bareme!S46</f>
        <v>1</v>
      </c>
      <c r="M22" s="612">
        <f>bareme!T46</f>
        <v>1</v>
      </c>
      <c r="N22" s="612">
        <f>bareme!U46</f>
        <v>1</v>
      </c>
      <c r="O22" s="563">
        <f>bareme!V46</f>
        <v>1</v>
      </c>
      <c r="P22" s="563">
        <f>bareme!W46</f>
        <v>1</v>
      </c>
      <c r="Q22" s="563">
        <f>bareme!X46</f>
        <v>1</v>
      </c>
      <c r="R22" s="563">
        <f>bareme!Y46</f>
        <v>1</v>
      </c>
      <c r="S22" s="273">
        <f t="shared" si="0"/>
        <v>85</v>
      </c>
      <c r="T22" s="322">
        <f t="shared" si="1"/>
        <v>19.5</v>
      </c>
      <c r="U22" s="323">
        <f t="shared" si="2"/>
        <v>0.67241379310344829</v>
      </c>
      <c r="V22" s="324">
        <f t="shared" si="3"/>
        <v>25</v>
      </c>
      <c r="W22" s="325">
        <f t="shared" si="4"/>
        <v>1</v>
      </c>
      <c r="X22" s="326">
        <f t="shared" si="5"/>
        <v>46</v>
      </c>
      <c r="Y22" s="327">
        <f t="shared" si="6"/>
        <v>1</v>
      </c>
      <c r="Z22" s="328">
        <f t="shared" si="7"/>
        <v>90.5</v>
      </c>
    </row>
    <row r="23" spans="1:26" ht="15" customHeight="1" thickBot="1">
      <c r="A23" s="670"/>
      <c r="C23" s="678" t="str">
        <f>bareme!J15</f>
        <v>France</v>
      </c>
      <c r="D23" s="508" t="str">
        <f>bareme!K15</f>
        <v>alfred</v>
      </c>
      <c r="E23" s="509">
        <f>bareme!L15</f>
        <v>43955</v>
      </c>
      <c r="F23" s="508">
        <f>bareme!M15</f>
        <v>9494981</v>
      </c>
      <c r="G23" s="508" t="str">
        <f>bareme!N15</f>
        <v>Angry Kid</v>
      </c>
      <c r="H23" s="661">
        <f>bareme!O15</f>
        <v>89</v>
      </c>
      <c r="I23" s="307">
        <f>bareme!P15</f>
        <v>1</v>
      </c>
      <c r="J23" s="307">
        <f>bareme!Q15</f>
        <v>1</v>
      </c>
      <c r="K23" s="307">
        <f>bareme!R15</f>
        <v>1</v>
      </c>
      <c r="L23" s="307">
        <f>bareme!S15</f>
        <v>1</v>
      </c>
      <c r="M23" s="612">
        <f>bareme!T15</f>
        <v>1</v>
      </c>
      <c r="N23" s="612">
        <f>bareme!U15</f>
        <v>1</v>
      </c>
      <c r="O23" s="563">
        <f>bareme!V15</f>
        <v>0</v>
      </c>
      <c r="P23" s="563">
        <f>bareme!W15</f>
        <v>1</v>
      </c>
      <c r="Q23" s="563">
        <f>bareme!X15</f>
        <v>1</v>
      </c>
      <c r="R23" s="563">
        <f>bareme!Y15</f>
        <v>1</v>
      </c>
      <c r="S23" s="273">
        <f t="shared" si="0"/>
        <v>85</v>
      </c>
      <c r="T23" s="322">
        <f t="shared" si="1"/>
        <v>29</v>
      </c>
      <c r="U23" s="323">
        <f t="shared" si="2"/>
        <v>1</v>
      </c>
      <c r="V23" s="324">
        <f t="shared" si="3"/>
        <v>25</v>
      </c>
      <c r="W23" s="325">
        <f t="shared" si="4"/>
        <v>1</v>
      </c>
      <c r="X23" s="326">
        <f t="shared" si="5"/>
        <v>35</v>
      </c>
      <c r="Y23" s="327">
        <f t="shared" si="6"/>
        <v>0.76086956521739135</v>
      </c>
      <c r="Z23" s="328">
        <f t="shared" si="7"/>
        <v>89</v>
      </c>
    </row>
    <row r="24" spans="1:26" ht="15" customHeight="1" thickBot="1">
      <c r="A24" s="670"/>
      <c r="C24" s="676" t="str">
        <f>bareme!J50</f>
        <v>France</v>
      </c>
      <c r="D24" s="510" t="str">
        <f>bareme!K50</f>
        <v>charles</v>
      </c>
      <c r="E24" s="509">
        <f>bareme!L50</f>
        <v>43969</v>
      </c>
      <c r="F24" s="508">
        <f>bareme!M50</f>
        <v>9742068</v>
      </c>
      <c r="G24" s="508" t="str">
        <f>bareme!N50</f>
        <v>Fred Pierrafeu</v>
      </c>
      <c r="H24" s="657">
        <f>bareme!O50</f>
        <v>88</v>
      </c>
      <c r="I24" s="307">
        <f>bareme!P50</f>
        <v>1</v>
      </c>
      <c r="J24" s="307">
        <f>bareme!Q50</f>
        <v>1</v>
      </c>
      <c r="K24" s="307">
        <f>bareme!R50</f>
        <v>0.5</v>
      </c>
      <c r="L24" s="307">
        <f>bareme!S50</f>
        <v>1</v>
      </c>
      <c r="M24" s="612">
        <f>bareme!T50</f>
        <v>1</v>
      </c>
      <c r="N24" s="612">
        <f>bareme!U50</f>
        <v>0.5</v>
      </c>
      <c r="O24" s="563">
        <f>bareme!V50</f>
        <v>1</v>
      </c>
      <c r="P24" s="563">
        <f>bareme!W50</f>
        <v>1</v>
      </c>
      <c r="Q24" s="563">
        <f>bareme!X50</f>
        <v>0.5</v>
      </c>
      <c r="R24" s="563">
        <f>bareme!Y50</f>
        <v>1</v>
      </c>
      <c r="S24" s="273">
        <f t="shared" si="0"/>
        <v>85</v>
      </c>
      <c r="T24" s="322">
        <f t="shared" si="1"/>
        <v>25.5</v>
      </c>
      <c r="U24" s="323">
        <f t="shared" si="2"/>
        <v>0.87931034482758619</v>
      </c>
      <c r="V24" s="324">
        <f t="shared" si="3"/>
        <v>22.5</v>
      </c>
      <c r="W24" s="325">
        <f t="shared" si="4"/>
        <v>0.9</v>
      </c>
      <c r="X24" s="326">
        <f t="shared" si="5"/>
        <v>40</v>
      </c>
      <c r="Y24" s="327">
        <f t="shared" si="6"/>
        <v>0.86956521739130432</v>
      </c>
      <c r="Z24" s="328">
        <f t="shared" si="7"/>
        <v>88</v>
      </c>
    </row>
    <row r="25" spans="1:26" ht="15" customHeight="1" thickBot="1">
      <c r="A25" s="670"/>
      <c r="C25" s="674" t="str">
        <f>bareme!J48</f>
        <v>CANADA</v>
      </c>
      <c r="D25" s="508" t="str">
        <f>bareme!K48</f>
        <v>cesaire</v>
      </c>
      <c r="E25" s="509">
        <f>bareme!L48</f>
        <v>43969</v>
      </c>
      <c r="F25" s="508">
        <f>bareme!M48</f>
        <v>9727830</v>
      </c>
      <c r="G25" s="508" t="str">
        <f>bareme!N48</f>
        <v>Félix le Chat</v>
      </c>
      <c r="H25" s="661">
        <f>bareme!O48</f>
        <v>85.5</v>
      </c>
      <c r="I25" s="307">
        <f>bareme!P48</f>
        <v>1</v>
      </c>
      <c r="J25" s="307">
        <f>bareme!Q48</f>
        <v>1</v>
      </c>
      <c r="K25" s="307">
        <f>bareme!R48</f>
        <v>0.5</v>
      </c>
      <c r="L25" s="307">
        <f>bareme!S48</f>
        <v>1</v>
      </c>
      <c r="M25" s="612">
        <f>bareme!T48</f>
        <v>1</v>
      </c>
      <c r="N25" s="612">
        <f>bareme!U48</f>
        <v>1</v>
      </c>
      <c r="O25" s="563">
        <f>bareme!V48</f>
        <v>0</v>
      </c>
      <c r="P25" s="563">
        <f>bareme!W48</f>
        <v>1</v>
      </c>
      <c r="Q25" s="563">
        <f>bareme!X48</f>
        <v>1</v>
      </c>
      <c r="R25" s="563">
        <f>bareme!Y48</f>
        <v>1</v>
      </c>
      <c r="S25" s="273">
        <f t="shared" si="0"/>
        <v>85</v>
      </c>
      <c r="T25" s="322">
        <f t="shared" si="1"/>
        <v>25.5</v>
      </c>
      <c r="U25" s="323">
        <f t="shared" si="2"/>
        <v>0.87931034482758619</v>
      </c>
      <c r="V25" s="324">
        <f t="shared" si="3"/>
        <v>25</v>
      </c>
      <c r="W25" s="325">
        <f t="shared" si="4"/>
        <v>1</v>
      </c>
      <c r="X25" s="326">
        <f t="shared" si="5"/>
        <v>35</v>
      </c>
      <c r="Y25" s="327">
        <f t="shared" si="6"/>
        <v>0.76086956521739135</v>
      </c>
      <c r="Z25" s="328">
        <f t="shared" si="7"/>
        <v>85.5</v>
      </c>
    </row>
    <row r="26" spans="1:26" ht="15" customHeight="1" thickBot="1">
      <c r="A26" s="670"/>
      <c r="C26" s="677" t="str">
        <f>bareme!J5</f>
        <v>USA</v>
      </c>
      <c r="D26" s="508" t="str">
        <f>bareme!K5</f>
        <v>absolon</v>
      </c>
      <c r="E26" s="509">
        <f>bareme!L5</f>
        <v>43953</v>
      </c>
      <c r="F26" s="508">
        <f>bareme!M5</f>
        <v>9488507</v>
      </c>
      <c r="G26" s="508" t="str">
        <f>bareme!N5</f>
        <v>Angry Kid</v>
      </c>
      <c r="H26" s="657">
        <f>bareme!O5</f>
        <v>85</v>
      </c>
      <c r="I26" s="307">
        <f>bareme!P5</f>
        <v>1</v>
      </c>
      <c r="J26" s="307">
        <f>bareme!Q5</f>
        <v>1</v>
      </c>
      <c r="K26" s="307">
        <f>bareme!R5</f>
        <v>0</v>
      </c>
      <c r="L26" s="307">
        <f>bareme!S5</f>
        <v>1</v>
      </c>
      <c r="M26" s="612">
        <f>bareme!T5</f>
        <v>1</v>
      </c>
      <c r="N26" s="612">
        <f>bareme!U5</f>
        <v>0.5</v>
      </c>
      <c r="O26" s="563">
        <f>bareme!V5</f>
        <v>0.5</v>
      </c>
      <c r="P26" s="563">
        <f>bareme!W5</f>
        <v>1</v>
      </c>
      <c r="Q26" s="563">
        <f>bareme!X5</f>
        <v>1</v>
      </c>
      <c r="R26" s="563">
        <f>bareme!Y5</f>
        <v>1</v>
      </c>
      <c r="S26" s="273">
        <f t="shared" si="0"/>
        <v>85</v>
      </c>
      <c r="T26" s="322">
        <f t="shared" si="1"/>
        <v>22</v>
      </c>
      <c r="U26" s="323">
        <f t="shared" si="2"/>
        <v>0.75862068965517238</v>
      </c>
      <c r="V26" s="324">
        <f t="shared" si="3"/>
        <v>22.5</v>
      </c>
      <c r="W26" s="325">
        <f t="shared" si="4"/>
        <v>0.9</v>
      </c>
      <c r="X26" s="326">
        <f t="shared" si="5"/>
        <v>40.5</v>
      </c>
      <c r="Y26" s="327">
        <f t="shared" si="6"/>
        <v>0.88043478260869568</v>
      </c>
      <c r="Z26" s="328">
        <f t="shared" si="7"/>
        <v>85</v>
      </c>
    </row>
    <row r="27" spans="1:26" ht="15" customHeight="1" thickBot="1">
      <c r="A27" s="670"/>
      <c r="C27" s="676" t="str">
        <f>bareme!J6</f>
        <v>CANADA</v>
      </c>
      <c r="D27" s="510" t="str">
        <f>bareme!K6</f>
        <v>achille</v>
      </c>
      <c r="E27" s="509">
        <f>bareme!L6</f>
        <v>43953</v>
      </c>
      <c r="F27" s="508">
        <f>bareme!M6</f>
        <v>9487479</v>
      </c>
      <c r="G27" s="508" t="str">
        <f>bareme!N6</f>
        <v>Babar</v>
      </c>
      <c r="H27" s="657">
        <f>bareme!O6</f>
        <v>85</v>
      </c>
      <c r="I27" s="307">
        <f>bareme!P6</f>
        <v>1</v>
      </c>
      <c r="J27" s="307">
        <f>bareme!Q6</f>
        <v>1</v>
      </c>
      <c r="K27" s="307">
        <f>bareme!R6</f>
        <v>0</v>
      </c>
      <c r="L27" s="307">
        <f>bareme!S6</f>
        <v>1</v>
      </c>
      <c r="M27" s="612">
        <f>bareme!T6</f>
        <v>1</v>
      </c>
      <c r="N27" s="612">
        <f>bareme!U6</f>
        <v>0.5</v>
      </c>
      <c r="O27" s="563">
        <f>bareme!V6</f>
        <v>0.5</v>
      </c>
      <c r="P27" s="563">
        <f>bareme!W6</f>
        <v>1</v>
      </c>
      <c r="Q27" s="563">
        <f>bareme!X6</f>
        <v>1</v>
      </c>
      <c r="R27" s="563">
        <f>bareme!Y6</f>
        <v>1</v>
      </c>
      <c r="S27" s="273">
        <f t="shared" si="0"/>
        <v>85</v>
      </c>
      <c r="T27" s="322">
        <f t="shared" si="1"/>
        <v>22</v>
      </c>
      <c r="U27" s="323">
        <f t="shared" si="2"/>
        <v>0.75862068965517238</v>
      </c>
      <c r="V27" s="324">
        <f t="shared" si="3"/>
        <v>22.5</v>
      </c>
      <c r="W27" s="325">
        <f t="shared" si="4"/>
        <v>0.9</v>
      </c>
      <c r="X27" s="326">
        <f t="shared" si="5"/>
        <v>40.5</v>
      </c>
      <c r="Y27" s="327">
        <f t="shared" si="6"/>
        <v>0.88043478260869568</v>
      </c>
      <c r="Z27" s="328">
        <f t="shared" si="7"/>
        <v>85</v>
      </c>
    </row>
    <row r="28" spans="1:26" ht="15" customHeight="1" thickBot="1">
      <c r="A28" s="670"/>
      <c r="C28" s="680" t="str">
        <f>bareme!J34</f>
        <v>USA</v>
      </c>
      <c r="D28" s="513" t="str">
        <f>bareme!K34</f>
        <v>barnabé</v>
      </c>
      <c r="E28" s="514">
        <f>bareme!L34</f>
        <v>43963</v>
      </c>
      <c r="F28" s="513">
        <f>bareme!M34</f>
        <v>9624192</v>
      </c>
      <c r="G28" s="513" t="str">
        <f>bareme!N34</f>
        <v>La Panthère rose</v>
      </c>
      <c r="H28" s="658">
        <f>bareme!O34</f>
        <v>85</v>
      </c>
      <c r="I28" s="307">
        <f>bareme!P34</f>
        <v>0.5</v>
      </c>
      <c r="J28" s="307">
        <f>bareme!Q34</f>
        <v>1</v>
      </c>
      <c r="K28" s="307">
        <f>bareme!R34</f>
        <v>1</v>
      </c>
      <c r="L28" s="307">
        <f>bareme!S34</f>
        <v>1</v>
      </c>
      <c r="M28" s="612">
        <f>bareme!T34</f>
        <v>1</v>
      </c>
      <c r="N28" s="612">
        <f>bareme!U34</f>
        <v>0.5</v>
      </c>
      <c r="O28" s="563">
        <f>bareme!V34</f>
        <v>1</v>
      </c>
      <c r="P28" s="563">
        <f>bareme!W34</f>
        <v>0.5</v>
      </c>
      <c r="Q28" s="563">
        <f>bareme!X34</f>
        <v>1</v>
      </c>
      <c r="R28" s="563">
        <f>bareme!Y34</f>
        <v>1</v>
      </c>
      <c r="S28" s="633">
        <f t="shared" si="0"/>
        <v>85</v>
      </c>
      <c r="T28" s="367">
        <f t="shared" si="1"/>
        <v>26.5</v>
      </c>
      <c r="U28" s="368">
        <f t="shared" si="2"/>
        <v>0.91379310344827591</v>
      </c>
      <c r="V28" s="369">
        <f t="shared" si="3"/>
        <v>22.5</v>
      </c>
      <c r="W28" s="370">
        <f t="shared" si="4"/>
        <v>0.9</v>
      </c>
      <c r="X28" s="371">
        <f t="shared" si="5"/>
        <v>36</v>
      </c>
      <c r="Y28" s="372">
        <f t="shared" si="6"/>
        <v>0.78260869565217395</v>
      </c>
      <c r="Z28" s="373">
        <f t="shared" si="7"/>
        <v>85</v>
      </c>
    </row>
    <row r="29" spans="1:26" ht="15" customHeight="1" thickBot="1">
      <c r="A29" s="670"/>
      <c r="C29" s="681" t="str">
        <f>bareme!J28</f>
        <v>France</v>
      </c>
      <c r="D29" s="506" t="str">
        <f>bareme!K28</f>
        <v>arnaud</v>
      </c>
      <c r="E29" s="507">
        <f>bareme!L28</f>
        <v>43958</v>
      </c>
      <c r="F29" s="506">
        <f>bareme!M28</f>
        <v>9565312</v>
      </c>
      <c r="G29" s="506" t="str">
        <f>bareme!N28</f>
        <v>Félix le Chat</v>
      </c>
      <c r="H29" s="656">
        <f>bareme!O28</f>
        <v>84</v>
      </c>
      <c r="I29" s="307">
        <f>bareme!P28</f>
        <v>1</v>
      </c>
      <c r="J29" s="307">
        <f>bareme!Q28</f>
        <v>1</v>
      </c>
      <c r="K29" s="307">
        <f>bareme!R28</f>
        <v>0.5</v>
      </c>
      <c r="L29" s="307">
        <f>bareme!S28</f>
        <v>1</v>
      </c>
      <c r="M29" s="612">
        <f>bareme!T28</f>
        <v>0.5</v>
      </c>
      <c r="N29" s="612">
        <f>bareme!U28</f>
        <v>0.5</v>
      </c>
      <c r="O29" s="563">
        <f>bareme!V28</f>
        <v>1</v>
      </c>
      <c r="P29" s="563">
        <f>bareme!W28</f>
        <v>1</v>
      </c>
      <c r="Q29" s="563">
        <f>bareme!X28</f>
        <v>1</v>
      </c>
      <c r="R29" s="563">
        <f>bareme!Y28</f>
        <v>1</v>
      </c>
      <c r="S29" s="632">
        <f t="shared" si="0"/>
        <v>60</v>
      </c>
      <c r="T29" s="309">
        <f t="shared" si="1"/>
        <v>25.5</v>
      </c>
      <c r="U29" s="310">
        <f t="shared" si="2"/>
        <v>0.87931034482758619</v>
      </c>
      <c r="V29" s="311">
        <f t="shared" si="3"/>
        <v>12.5</v>
      </c>
      <c r="W29" s="312">
        <f t="shared" si="4"/>
        <v>0.5</v>
      </c>
      <c r="X29" s="313">
        <f t="shared" si="5"/>
        <v>46</v>
      </c>
      <c r="Y29" s="314">
        <f t="shared" si="6"/>
        <v>1</v>
      </c>
      <c r="Z29" s="315">
        <f t="shared" si="7"/>
        <v>84</v>
      </c>
    </row>
    <row r="30" spans="1:26" ht="15" customHeight="1" thickBot="1">
      <c r="A30" s="670"/>
      <c r="C30" s="682" t="str">
        <f>bareme!J33</f>
        <v>FRANCE</v>
      </c>
      <c r="D30" s="510" t="str">
        <f>bareme!K33</f>
        <v>baptiste</v>
      </c>
      <c r="E30" s="509">
        <f>bareme!L33</f>
        <v>43960</v>
      </c>
      <c r="F30" s="508">
        <f>bareme!M33</f>
        <v>9599419</v>
      </c>
      <c r="G30" s="508" t="str">
        <f>bareme!N33</f>
        <v>tintin</v>
      </c>
      <c r="H30" s="654">
        <f>bareme!O33</f>
        <v>84</v>
      </c>
      <c r="I30" s="307">
        <f>bareme!P33</f>
        <v>1</v>
      </c>
      <c r="J30" s="307">
        <f>bareme!Q33</f>
        <v>1</v>
      </c>
      <c r="K30" s="307">
        <f>bareme!R33</f>
        <v>0.5</v>
      </c>
      <c r="L30" s="307">
        <f>bareme!S33</f>
        <v>0.5</v>
      </c>
      <c r="M30" s="612">
        <f>bareme!T33</f>
        <v>0.5</v>
      </c>
      <c r="N30" s="612">
        <f>bareme!U33</f>
        <v>1</v>
      </c>
      <c r="O30" s="563">
        <f>bareme!V33</f>
        <v>1</v>
      </c>
      <c r="P30" s="563">
        <f>bareme!W33</f>
        <v>1</v>
      </c>
      <c r="Q30" s="563">
        <f>bareme!X33</f>
        <v>1</v>
      </c>
      <c r="R30" s="563">
        <f>bareme!Y33</f>
        <v>1</v>
      </c>
      <c r="S30" s="273">
        <f t="shared" si="0"/>
        <v>60</v>
      </c>
      <c r="T30" s="322">
        <f t="shared" si="1"/>
        <v>23</v>
      </c>
      <c r="U30" s="323">
        <f t="shared" si="2"/>
        <v>0.7931034482758621</v>
      </c>
      <c r="V30" s="324">
        <f t="shared" si="3"/>
        <v>15</v>
      </c>
      <c r="W30" s="325">
        <f t="shared" si="4"/>
        <v>0.6</v>
      </c>
      <c r="X30" s="326">
        <f t="shared" si="5"/>
        <v>46</v>
      </c>
      <c r="Y30" s="327">
        <f t="shared" si="6"/>
        <v>1</v>
      </c>
      <c r="Z30" s="328">
        <f t="shared" si="7"/>
        <v>84</v>
      </c>
    </row>
    <row r="31" spans="1:26" ht="15" customHeight="1" thickBot="1">
      <c r="A31" s="670"/>
      <c r="C31" s="676" t="str">
        <f>bareme!J49</f>
        <v>CANADA</v>
      </c>
      <c r="D31" s="510" t="str">
        <f>bareme!K49</f>
        <v>césar</v>
      </c>
      <c r="E31" s="509">
        <f>bareme!L49</f>
        <v>43969</v>
      </c>
      <c r="F31" s="508">
        <f>bareme!M49</f>
        <v>9736953</v>
      </c>
      <c r="G31" s="508" t="str">
        <f>bareme!N49</f>
        <v>La Panthère rose</v>
      </c>
      <c r="H31" s="657">
        <f>bareme!O49</f>
        <v>83</v>
      </c>
      <c r="I31" s="307">
        <f>bareme!P49</f>
        <v>1</v>
      </c>
      <c r="J31" s="307">
        <f>bareme!Q49</f>
        <v>1</v>
      </c>
      <c r="K31" s="307">
        <f>bareme!R49</f>
        <v>0.5</v>
      </c>
      <c r="L31" s="307">
        <f>bareme!S49</f>
        <v>1</v>
      </c>
      <c r="M31" s="612">
        <f>bareme!T49</f>
        <v>1</v>
      </c>
      <c r="N31" s="612">
        <f>bareme!U49</f>
        <v>0.5</v>
      </c>
      <c r="O31" s="563">
        <f>bareme!V49</f>
        <v>0</v>
      </c>
      <c r="P31" s="563">
        <f>bareme!W49</f>
        <v>1</v>
      </c>
      <c r="Q31" s="563">
        <f>bareme!X49</f>
        <v>1</v>
      </c>
      <c r="R31" s="563">
        <f>bareme!Y49</f>
        <v>1</v>
      </c>
      <c r="S31" s="273">
        <f t="shared" si="0"/>
        <v>60</v>
      </c>
      <c r="T31" s="322">
        <f t="shared" si="1"/>
        <v>25.5</v>
      </c>
      <c r="U31" s="323">
        <f t="shared" si="2"/>
        <v>0.87931034482758619</v>
      </c>
      <c r="V31" s="324">
        <f t="shared" si="3"/>
        <v>22.5</v>
      </c>
      <c r="W31" s="325">
        <f t="shared" si="4"/>
        <v>0.9</v>
      </c>
      <c r="X31" s="326">
        <f t="shared" si="5"/>
        <v>35</v>
      </c>
      <c r="Y31" s="327">
        <f t="shared" si="6"/>
        <v>0.76086956521739135</v>
      </c>
      <c r="Z31" s="328">
        <f t="shared" si="7"/>
        <v>83</v>
      </c>
    </row>
    <row r="32" spans="1:26" ht="15" customHeight="1" thickBot="1">
      <c r="A32" s="670"/>
      <c r="C32" s="678" t="str">
        <f>bareme!J32</f>
        <v>CANADA</v>
      </c>
      <c r="D32" s="508" t="str">
        <f>bareme!K32</f>
        <v>aurelien</v>
      </c>
      <c r="E32" s="509">
        <f>bareme!L32</f>
        <v>43960</v>
      </c>
      <c r="F32" s="508">
        <f>bareme!M32</f>
        <v>9598539</v>
      </c>
      <c r="G32" s="508" t="str">
        <f>bareme!N32</f>
        <v>Tarzan</v>
      </c>
      <c r="H32" s="661">
        <f>bareme!O32</f>
        <v>82.5</v>
      </c>
      <c r="I32" s="307">
        <f>bareme!P32</f>
        <v>1</v>
      </c>
      <c r="J32" s="307">
        <f>bareme!Q32</f>
        <v>1</v>
      </c>
      <c r="K32" s="307">
        <f>bareme!R32</f>
        <v>1</v>
      </c>
      <c r="L32" s="307">
        <f>bareme!S32</f>
        <v>1</v>
      </c>
      <c r="M32" s="612">
        <f>bareme!T32</f>
        <v>1</v>
      </c>
      <c r="N32" s="612">
        <f>bareme!U32</f>
        <v>1</v>
      </c>
      <c r="O32" s="563">
        <f>bareme!V32</f>
        <v>0.5</v>
      </c>
      <c r="P32" s="563">
        <f>bareme!W32</f>
        <v>1</v>
      </c>
      <c r="Q32" s="563">
        <f>bareme!X32</f>
        <v>0</v>
      </c>
      <c r="R32" s="563">
        <f>bareme!Y32</f>
        <v>1</v>
      </c>
      <c r="S32" s="273">
        <f t="shared" si="0"/>
        <v>60</v>
      </c>
      <c r="T32" s="322">
        <f t="shared" si="1"/>
        <v>29</v>
      </c>
      <c r="U32" s="323">
        <f t="shared" si="2"/>
        <v>1</v>
      </c>
      <c r="V32" s="324">
        <f t="shared" si="3"/>
        <v>25</v>
      </c>
      <c r="W32" s="325">
        <f t="shared" si="4"/>
        <v>1</v>
      </c>
      <c r="X32" s="326">
        <f t="shared" si="5"/>
        <v>28.5</v>
      </c>
      <c r="Y32" s="327">
        <f t="shared" si="6"/>
        <v>0.61956521739130432</v>
      </c>
      <c r="Z32" s="328">
        <f t="shared" si="7"/>
        <v>82.5</v>
      </c>
    </row>
    <row r="33" spans="1:29" ht="15" customHeight="1" thickBot="1">
      <c r="A33" s="670"/>
      <c r="C33" s="678" t="str">
        <f>bareme!J24</f>
        <v>France</v>
      </c>
      <c r="D33" s="508" t="str">
        <f>bareme!K24</f>
        <v>apollinaire</v>
      </c>
      <c r="E33" s="509">
        <f>bareme!L24</f>
        <v>43962</v>
      </c>
      <c r="F33" s="508">
        <f>bareme!M24</f>
        <v>9606582</v>
      </c>
      <c r="G33" s="508" t="str">
        <f>bareme!N24</f>
        <v>La Panthère rose</v>
      </c>
      <c r="H33" s="661">
        <f>bareme!O24</f>
        <v>82</v>
      </c>
      <c r="I33" s="307">
        <f>bareme!P24</f>
        <v>1</v>
      </c>
      <c r="J33" s="307">
        <f>bareme!Q24</f>
        <v>1</v>
      </c>
      <c r="K33" s="307">
        <f>bareme!R24</f>
        <v>0</v>
      </c>
      <c r="L33" s="307">
        <f>bareme!S24</f>
        <v>1</v>
      </c>
      <c r="M33" s="612">
        <f>bareme!T24</f>
        <v>1</v>
      </c>
      <c r="N33" s="612">
        <f>bareme!U24</f>
        <v>1</v>
      </c>
      <c r="O33" s="563">
        <f>bareme!V24</f>
        <v>0</v>
      </c>
      <c r="P33" s="563">
        <f>bareme!W24</f>
        <v>1</v>
      </c>
      <c r="Q33" s="563">
        <f>bareme!X24</f>
        <v>1</v>
      </c>
      <c r="R33" s="563">
        <f>bareme!Y24</f>
        <v>1</v>
      </c>
      <c r="S33" s="273">
        <f t="shared" si="0"/>
        <v>60</v>
      </c>
      <c r="T33" s="322">
        <f t="shared" si="1"/>
        <v>22</v>
      </c>
      <c r="U33" s="323">
        <f t="shared" si="2"/>
        <v>0.75862068965517238</v>
      </c>
      <c r="V33" s="324">
        <f t="shared" si="3"/>
        <v>25</v>
      </c>
      <c r="W33" s="325">
        <f t="shared" si="4"/>
        <v>1</v>
      </c>
      <c r="X33" s="326">
        <f t="shared" si="5"/>
        <v>35</v>
      </c>
      <c r="Y33" s="327">
        <f t="shared" si="6"/>
        <v>0.76086956521739135</v>
      </c>
      <c r="Z33" s="328">
        <f t="shared" si="7"/>
        <v>82</v>
      </c>
    </row>
    <row r="34" spans="1:29" ht="15" customHeight="1" thickBot="1">
      <c r="A34" s="670"/>
      <c r="C34" s="682" t="str">
        <f>bareme!J12</f>
        <v>France</v>
      </c>
      <c r="D34" s="508" t="str">
        <f>bareme!K12</f>
        <v>albert</v>
      </c>
      <c r="E34" s="509">
        <f>bareme!L12</f>
        <v>43956</v>
      </c>
      <c r="F34" s="508">
        <f>bareme!M12</f>
        <v>9519137</v>
      </c>
      <c r="G34" s="508" t="str">
        <f>bareme!N12</f>
        <v>Tarzan</v>
      </c>
      <c r="H34" s="654">
        <f>bareme!O12</f>
        <v>82</v>
      </c>
      <c r="I34" s="307">
        <v>0</v>
      </c>
      <c r="J34" s="307">
        <v>0</v>
      </c>
      <c r="K34" s="307">
        <v>0</v>
      </c>
      <c r="L34" s="307">
        <v>0</v>
      </c>
      <c r="M34" s="612">
        <v>0</v>
      </c>
      <c r="N34" s="612">
        <v>0</v>
      </c>
      <c r="O34" s="563">
        <v>0</v>
      </c>
      <c r="P34" s="563">
        <v>0</v>
      </c>
      <c r="Q34" s="563">
        <v>0</v>
      </c>
      <c r="R34" s="563">
        <v>0</v>
      </c>
      <c r="S34" s="273">
        <f t="shared" si="0"/>
        <v>60</v>
      </c>
      <c r="T34" s="322">
        <f t="shared" si="1"/>
        <v>0</v>
      </c>
      <c r="U34" s="323">
        <f t="shared" si="2"/>
        <v>0</v>
      </c>
      <c r="V34" s="324">
        <f t="shared" si="3"/>
        <v>0</v>
      </c>
      <c r="W34" s="325">
        <f t="shared" si="4"/>
        <v>0</v>
      </c>
      <c r="X34" s="326">
        <f t="shared" si="5"/>
        <v>0</v>
      </c>
      <c r="Y34" s="327">
        <f t="shared" si="6"/>
        <v>0</v>
      </c>
      <c r="Z34" s="328">
        <f t="shared" si="7"/>
        <v>0</v>
      </c>
    </row>
    <row r="35" spans="1:29" ht="15" customHeight="1" thickBot="1">
      <c r="A35" s="670"/>
      <c r="C35" s="678" t="str">
        <f>bareme!J22</f>
        <v>CANADA</v>
      </c>
      <c r="D35" s="508" t="str">
        <f>bareme!K22</f>
        <v>anselme</v>
      </c>
      <c r="E35" s="509">
        <f>bareme!L22</f>
        <v>43958</v>
      </c>
      <c r="F35" s="508">
        <f>bareme!M22</f>
        <v>9564356</v>
      </c>
      <c r="G35" s="508" t="str">
        <f>bareme!N22</f>
        <v>Tarzan</v>
      </c>
      <c r="H35" s="661">
        <f>bareme!O22</f>
        <v>80.5</v>
      </c>
      <c r="I35" s="307">
        <f>bareme!P22</f>
        <v>1</v>
      </c>
      <c r="J35" s="307">
        <f>bareme!Q22</f>
        <v>1</v>
      </c>
      <c r="K35" s="307">
        <f>bareme!R22</f>
        <v>0</v>
      </c>
      <c r="L35" s="307">
        <f>bareme!S22</f>
        <v>1</v>
      </c>
      <c r="M35" s="612">
        <f>bareme!T22</f>
        <v>1</v>
      </c>
      <c r="N35" s="612">
        <f>bareme!U22</f>
        <v>0.5</v>
      </c>
      <c r="O35" s="563">
        <f>bareme!V22</f>
        <v>1</v>
      </c>
      <c r="P35" s="563">
        <f>bareme!W22</f>
        <v>0.5</v>
      </c>
      <c r="Q35" s="563">
        <f>bareme!X22</f>
        <v>1</v>
      </c>
      <c r="R35" s="563">
        <f>bareme!Y22</f>
        <v>1</v>
      </c>
      <c r="S35" s="273">
        <f t="shared" ref="S35:S51" si="8">IF(H35&gt;=85,85,IF(H35&gt;=60,60,0))</f>
        <v>60</v>
      </c>
      <c r="T35" s="322">
        <f t="shared" ref="T35:T52" si="9">(I35*$AC$4)+(J35*$AC$5)+(K35*$AC$6)+(L35*$AC$7)</f>
        <v>22</v>
      </c>
      <c r="U35" s="323">
        <f t="shared" ref="U35:U52" si="10">T35/$U$2</f>
        <v>0.75862068965517238</v>
      </c>
      <c r="V35" s="324">
        <f t="shared" ref="V35:V52" si="11">(M35*$AC$9)+(N35*$AC$10)</f>
        <v>22.5</v>
      </c>
      <c r="W35" s="325">
        <f t="shared" ref="W35:W52" si="12">V35/$W$2</f>
        <v>0.9</v>
      </c>
      <c r="X35" s="326">
        <f t="shared" ref="X35:X52" si="13">(O35*$AC$12)+(P35*$AC$13)+(Q35*$AC$14)+(R35*$AC$15)</f>
        <v>36</v>
      </c>
      <c r="Y35" s="327">
        <f t="shared" ref="Y35:Y52" si="14">X35/$Y$2</f>
        <v>0.78260869565217395</v>
      </c>
      <c r="Z35" s="328">
        <f t="shared" ref="Z35:Z52" si="15">SUM(T35+V35+X35)</f>
        <v>80.5</v>
      </c>
    </row>
    <row r="36" spans="1:29" ht="15" customHeight="1" thickBot="1">
      <c r="A36" s="670"/>
      <c r="C36" s="677" t="str">
        <f>bareme!J25</f>
        <v>France</v>
      </c>
      <c r="D36" s="508" t="str">
        <f>bareme!K25</f>
        <v>aristide</v>
      </c>
      <c r="E36" s="509">
        <f>bareme!L25</f>
        <v>43960</v>
      </c>
      <c r="F36" s="508">
        <f>bareme!M25</f>
        <v>9590994</v>
      </c>
      <c r="G36" s="508" t="str">
        <f>bareme!N25</f>
        <v>Angry Kid</v>
      </c>
      <c r="H36" s="657">
        <f>bareme!O25</f>
        <v>79.5</v>
      </c>
      <c r="I36" s="307">
        <f>bareme!P25</f>
        <v>0.5</v>
      </c>
      <c r="J36" s="307">
        <f>bareme!Q25</f>
        <v>1</v>
      </c>
      <c r="K36" s="307">
        <f>bareme!R25</f>
        <v>0</v>
      </c>
      <c r="L36" s="307">
        <f>bareme!S25</f>
        <v>1</v>
      </c>
      <c r="M36" s="612">
        <f>bareme!T25</f>
        <v>1</v>
      </c>
      <c r="N36" s="612">
        <f>bareme!U25</f>
        <v>1</v>
      </c>
      <c r="O36" s="563">
        <f>bareme!V25</f>
        <v>0</v>
      </c>
      <c r="P36" s="563">
        <f>bareme!W25</f>
        <v>1</v>
      </c>
      <c r="Q36" s="563">
        <f>bareme!X25</f>
        <v>1</v>
      </c>
      <c r="R36" s="563">
        <f>bareme!Y25</f>
        <v>1</v>
      </c>
      <c r="S36" s="273">
        <f t="shared" si="8"/>
        <v>60</v>
      </c>
      <c r="T36" s="322">
        <f t="shared" si="9"/>
        <v>19.5</v>
      </c>
      <c r="U36" s="323">
        <f t="shared" si="10"/>
        <v>0.67241379310344829</v>
      </c>
      <c r="V36" s="324">
        <f t="shared" si="11"/>
        <v>25</v>
      </c>
      <c r="W36" s="325">
        <f t="shared" si="12"/>
        <v>1</v>
      </c>
      <c r="X36" s="326">
        <f t="shared" si="13"/>
        <v>35</v>
      </c>
      <c r="Y36" s="327">
        <f t="shared" si="14"/>
        <v>0.76086956521739135</v>
      </c>
      <c r="Z36" s="328">
        <f t="shared" si="15"/>
        <v>79.5</v>
      </c>
    </row>
    <row r="37" spans="1:29" ht="15" customHeight="1" thickBot="1">
      <c r="A37" s="670"/>
      <c r="C37" s="677" t="str">
        <f>bareme!J17</f>
        <v>France</v>
      </c>
      <c r="D37" s="508" t="str">
        <f>bareme!K17</f>
        <v>amaury</v>
      </c>
      <c r="E37" s="509">
        <f>bareme!L17</f>
        <v>43953</v>
      </c>
      <c r="F37" s="508">
        <f>bareme!M17</f>
        <v>9491019</v>
      </c>
      <c r="G37" s="508" t="str">
        <f>bareme!N17</f>
        <v>Le Chat potté</v>
      </c>
      <c r="H37" s="657">
        <f>bareme!O17</f>
        <v>79</v>
      </c>
      <c r="I37" s="307">
        <f>bareme!P17</f>
        <v>1</v>
      </c>
      <c r="J37" s="307">
        <f>bareme!Q17</f>
        <v>1</v>
      </c>
      <c r="K37" s="307">
        <f>bareme!R17</f>
        <v>1</v>
      </c>
      <c r="L37" s="307">
        <f>bareme!S17</f>
        <v>1</v>
      </c>
      <c r="M37" s="612">
        <f>bareme!T17</f>
        <v>0.5</v>
      </c>
      <c r="N37" s="612">
        <f>bareme!U17</f>
        <v>1</v>
      </c>
      <c r="O37" s="563">
        <f>bareme!V17</f>
        <v>0</v>
      </c>
      <c r="P37" s="563">
        <f>bareme!W17</f>
        <v>1</v>
      </c>
      <c r="Q37" s="563">
        <f>bareme!X17</f>
        <v>1</v>
      </c>
      <c r="R37" s="563">
        <f>bareme!Y17</f>
        <v>1</v>
      </c>
      <c r="S37" s="273">
        <f t="shared" si="8"/>
        <v>60</v>
      </c>
      <c r="T37" s="322">
        <f t="shared" si="9"/>
        <v>29</v>
      </c>
      <c r="U37" s="323">
        <f t="shared" si="10"/>
        <v>1</v>
      </c>
      <c r="V37" s="324">
        <f t="shared" si="11"/>
        <v>15</v>
      </c>
      <c r="W37" s="325">
        <f t="shared" si="12"/>
        <v>0.6</v>
      </c>
      <c r="X37" s="326">
        <f t="shared" si="13"/>
        <v>35</v>
      </c>
      <c r="Y37" s="327">
        <f t="shared" si="14"/>
        <v>0.76086956521739135</v>
      </c>
      <c r="Z37" s="328">
        <f t="shared" si="15"/>
        <v>79</v>
      </c>
    </row>
    <row r="38" spans="1:29" ht="15" customHeight="1" thickBot="1">
      <c r="A38" s="670"/>
      <c r="C38" s="678" t="str">
        <f>bareme!J20</f>
        <v>FRANCE</v>
      </c>
      <c r="D38" s="510" t="str">
        <f>bareme!K20</f>
        <v>anatole</v>
      </c>
      <c r="E38" s="515">
        <f>bareme!L20</f>
        <v>43955</v>
      </c>
      <c r="F38" s="510">
        <f>bareme!M20</f>
        <v>9507843</v>
      </c>
      <c r="G38" s="510" t="str">
        <f>bareme!N20</f>
        <v>Fred Pierrafeu</v>
      </c>
      <c r="H38" s="661">
        <f>bareme!O20</f>
        <v>79</v>
      </c>
      <c r="I38" s="307">
        <f>bareme!P20</f>
        <v>1</v>
      </c>
      <c r="J38" s="307">
        <f>bareme!Q20</f>
        <v>1</v>
      </c>
      <c r="K38" s="307">
        <f>bareme!R20</f>
        <v>1</v>
      </c>
      <c r="L38" s="307">
        <f>bareme!S20</f>
        <v>1</v>
      </c>
      <c r="M38" s="612">
        <f>bareme!T20</f>
        <v>0.5</v>
      </c>
      <c r="N38" s="612">
        <f>bareme!U20</f>
        <v>1</v>
      </c>
      <c r="O38" s="563">
        <f>bareme!V20</f>
        <v>0</v>
      </c>
      <c r="P38" s="563">
        <f>bareme!W20</f>
        <v>1</v>
      </c>
      <c r="Q38" s="563">
        <f>bareme!X20</f>
        <v>1</v>
      </c>
      <c r="R38" s="563">
        <f>bareme!Y20</f>
        <v>1</v>
      </c>
      <c r="S38" s="273">
        <f t="shared" si="8"/>
        <v>60</v>
      </c>
      <c r="T38" s="322">
        <f t="shared" si="9"/>
        <v>29</v>
      </c>
      <c r="U38" s="323">
        <f t="shared" si="10"/>
        <v>1</v>
      </c>
      <c r="V38" s="324">
        <f t="shared" si="11"/>
        <v>15</v>
      </c>
      <c r="W38" s="325">
        <f t="shared" si="12"/>
        <v>0.6</v>
      </c>
      <c r="X38" s="326">
        <f t="shared" si="13"/>
        <v>35</v>
      </c>
      <c r="Y38" s="327">
        <f t="shared" si="14"/>
        <v>0.76086956521739135</v>
      </c>
      <c r="Z38" s="328">
        <f t="shared" si="15"/>
        <v>79</v>
      </c>
    </row>
    <row r="39" spans="1:29" ht="15" customHeight="1" thickBot="1">
      <c r="A39" s="670"/>
      <c r="C39" s="676" t="str">
        <f>bareme!J21</f>
        <v>USA</v>
      </c>
      <c r="D39" s="510" t="str">
        <f>bareme!K21</f>
        <v>andré</v>
      </c>
      <c r="E39" s="509">
        <f>bareme!L21</f>
        <v>43962</v>
      </c>
      <c r="F39" s="508">
        <f>bareme!M21</f>
        <v>9615280</v>
      </c>
      <c r="G39" s="508" t="str">
        <f>bareme!N21</f>
        <v>Scooby-Doo</v>
      </c>
      <c r="H39" s="657">
        <f>bareme!O21</f>
        <v>78</v>
      </c>
      <c r="I39" s="307">
        <f>bareme!P21</f>
        <v>1</v>
      </c>
      <c r="J39" s="307">
        <f>bareme!Q21</f>
        <v>0.5</v>
      </c>
      <c r="K39" s="307">
        <f>bareme!R21</f>
        <v>0.5</v>
      </c>
      <c r="L39" s="307">
        <f>bareme!S21</f>
        <v>1</v>
      </c>
      <c r="M39" s="612">
        <f>bareme!T21</f>
        <v>0.5</v>
      </c>
      <c r="N39" s="612">
        <f>bareme!U21</f>
        <v>0.5</v>
      </c>
      <c r="O39" s="563">
        <f>bareme!V21</f>
        <v>1</v>
      </c>
      <c r="P39" s="563">
        <f>bareme!W21</f>
        <v>1</v>
      </c>
      <c r="Q39" s="563">
        <f>bareme!X21</f>
        <v>1</v>
      </c>
      <c r="R39" s="563">
        <f>bareme!Y21</f>
        <v>1</v>
      </c>
      <c r="S39" s="273">
        <f t="shared" si="8"/>
        <v>60</v>
      </c>
      <c r="T39" s="322">
        <f t="shared" si="9"/>
        <v>19.5</v>
      </c>
      <c r="U39" s="323">
        <f t="shared" si="10"/>
        <v>0.67241379310344829</v>
      </c>
      <c r="V39" s="324">
        <f t="shared" si="11"/>
        <v>12.5</v>
      </c>
      <c r="W39" s="325">
        <f t="shared" si="12"/>
        <v>0.5</v>
      </c>
      <c r="X39" s="326">
        <f t="shared" si="13"/>
        <v>46</v>
      </c>
      <c r="Y39" s="327">
        <f t="shared" si="14"/>
        <v>1</v>
      </c>
      <c r="Z39" s="328">
        <f t="shared" si="15"/>
        <v>78</v>
      </c>
      <c r="AB39" s="272"/>
      <c r="AC39" s="272"/>
    </row>
    <row r="40" spans="1:29" ht="15" customHeight="1" thickBot="1">
      <c r="A40" s="670"/>
      <c r="C40" s="676" t="str">
        <f>bareme!J14</f>
        <v>USA</v>
      </c>
      <c r="D40" s="508" t="str">
        <f>bareme!K14</f>
        <v>alexis (1)</v>
      </c>
      <c r="E40" s="509">
        <f>bareme!L14</f>
        <v>43956</v>
      </c>
      <c r="F40" s="508">
        <f>bareme!M14</f>
        <v>9518383</v>
      </c>
      <c r="G40" s="508" t="str">
        <f>bareme!N14</f>
        <v>La Panthère rose</v>
      </c>
      <c r="H40" s="657">
        <f>bareme!O14</f>
        <v>75.5</v>
      </c>
      <c r="I40" s="307">
        <f>bareme!P14</f>
        <v>1</v>
      </c>
      <c r="J40" s="307">
        <f>bareme!Q14</f>
        <v>1</v>
      </c>
      <c r="K40" s="307">
        <f>bareme!R14</f>
        <v>0.5</v>
      </c>
      <c r="L40" s="307">
        <f>bareme!S14</f>
        <v>1</v>
      </c>
      <c r="M40" s="612">
        <f>bareme!T14</f>
        <v>0.5</v>
      </c>
      <c r="N40" s="612">
        <f>bareme!U14</f>
        <v>1</v>
      </c>
      <c r="O40" s="563">
        <f>bareme!V14</f>
        <v>0</v>
      </c>
      <c r="P40" s="563">
        <f>bareme!W14</f>
        <v>1</v>
      </c>
      <c r="Q40" s="563">
        <f>bareme!X14</f>
        <v>1</v>
      </c>
      <c r="R40" s="563">
        <f>bareme!Y14</f>
        <v>1</v>
      </c>
      <c r="S40" s="273">
        <f t="shared" si="8"/>
        <v>60</v>
      </c>
      <c r="T40" s="322">
        <f t="shared" si="9"/>
        <v>25.5</v>
      </c>
      <c r="U40" s="323">
        <f t="shared" si="10"/>
        <v>0.87931034482758619</v>
      </c>
      <c r="V40" s="324">
        <f t="shared" si="11"/>
        <v>15</v>
      </c>
      <c r="W40" s="325">
        <f t="shared" si="12"/>
        <v>0.6</v>
      </c>
      <c r="X40" s="326">
        <f t="shared" si="13"/>
        <v>35</v>
      </c>
      <c r="Y40" s="327">
        <f t="shared" si="14"/>
        <v>0.76086956521739135</v>
      </c>
      <c r="Z40" s="328">
        <f t="shared" si="15"/>
        <v>75.5</v>
      </c>
      <c r="AB40" s="272"/>
      <c r="AC40" s="272"/>
    </row>
    <row r="41" spans="1:29" ht="15" customHeight="1" thickBot="1">
      <c r="A41" s="670"/>
      <c r="C41" s="683" t="str">
        <f>bareme!J36</f>
        <v>CANADA</v>
      </c>
      <c r="D41" s="511" t="str">
        <f>bareme!K36</f>
        <v>basile</v>
      </c>
      <c r="E41" s="514">
        <f>bareme!L36</f>
        <v>43960</v>
      </c>
      <c r="F41" s="513">
        <f>bareme!M36</f>
        <v>9600198</v>
      </c>
      <c r="G41" s="513" t="str">
        <f>bareme!N36</f>
        <v>Babar</v>
      </c>
      <c r="H41" s="659">
        <f>bareme!O36</f>
        <v>75.5</v>
      </c>
      <c r="I41" s="307">
        <f>bareme!P36</f>
        <v>1</v>
      </c>
      <c r="J41" s="307">
        <f>bareme!Q36</f>
        <v>1</v>
      </c>
      <c r="K41" s="307">
        <f>bareme!R36</f>
        <v>0.5</v>
      </c>
      <c r="L41" s="307">
        <f>bareme!S36</f>
        <v>1</v>
      </c>
      <c r="M41" s="612">
        <f>bareme!T36</f>
        <v>0.5</v>
      </c>
      <c r="N41" s="612">
        <f>bareme!U36</f>
        <v>1</v>
      </c>
      <c r="O41" s="563">
        <f>bareme!V36</f>
        <v>0</v>
      </c>
      <c r="P41" s="563">
        <f>bareme!W36</f>
        <v>1</v>
      </c>
      <c r="Q41" s="563">
        <f>bareme!X36</f>
        <v>1</v>
      </c>
      <c r="R41" s="563">
        <f>bareme!Y36</f>
        <v>1</v>
      </c>
      <c r="S41" s="633">
        <f t="shared" si="8"/>
        <v>60</v>
      </c>
      <c r="T41" s="367">
        <f t="shared" si="9"/>
        <v>25.5</v>
      </c>
      <c r="U41" s="368">
        <f t="shared" si="10"/>
        <v>0.87931034482758619</v>
      </c>
      <c r="V41" s="369">
        <f t="shared" si="11"/>
        <v>15</v>
      </c>
      <c r="W41" s="370">
        <f t="shared" si="12"/>
        <v>0.6</v>
      </c>
      <c r="X41" s="371">
        <f t="shared" si="13"/>
        <v>35</v>
      </c>
      <c r="Y41" s="372">
        <f t="shared" si="14"/>
        <v>0.76086956521739135</v>
      </c>
      <c r="Z41" s="373">
        <f t="shared" si="15"/>
        <v>75.5</v>
      </c>
      <c r="AB41" s="272"/>
      <c r="AC41" s="272"/>
    </row>
    <row r="42" spans="1:29" ht="15" customHeight="1" thickBot="1">
      <c r="A42" s="670"/>
      <c r="C42" s="681" t="str">
        <f>bareme!J38</f>
        <v>France</v>
      </c>
      <c r="D42" s="506" t="str">
        <f>bareme!K38</f>
        <v>baudouin</v>
      </c>
      <c r="E42" s="507">
        <f>bareme!L38</f>
        <v>43970</v>
      </c>
      <c r="F42" s="506">
        <f>bareme!M38</f>
        <v>9749042</v>
      </c>
      <c r="G42" s="506" t="str">
        <f>bareme!N38</f>
        <v>Félix le Chat</v>
      </c>
      <c r="H42" s="656">
        <f>bareme!O38</f>
        <v>74.5</v>
      </c>
      <c r="I42" s="307">
        <f>bareme!P38</f>
        <v>1</v>
      </c>
      <c r="J42" s="307">
        <f>bareme!Q38</f>
        <v>0</v>
      </c>
      <c r="K42" s="307">
        <f>bareme!R38</f>
        <v>0.5</v>
      </c>
      <c r="L42" s="307">
        <f>bareme!S38</f>
        <v>1</v>
      </c>
      <c r="M42" s="612">
        <f>bareme!T38</f>
        <v>0.5</v>
      </c>
      <c r="N42" s="612">
        <f>bareme!U38</f>
        <v>1</v>
      </c>
      <c r="O42" s="563">
        <f>bareme!V38</f>
        <v>1</v>
      </c>
      <c r="P42" s="563">
        <f>bareme!W38</f>
        <v>1</v>
      </c>
      <c r="Q42" s="563">
        <f>bareme!X38</f>
        <v>1</v>
      </c>
      <c r="R42" s="563">
        <f>bareme!Y38</f>
        <v>1</v>
      </c>
      <c r="S42" s="632">
        <f t="shared" si="8"/>
        <v>60</v>
      </c>
      <c r="T42" s="309">
        <f t="shared" si="9"/>
        <v>13.5</v>
      </c>
      <c r="U42" s="310">
        <f t="shared" si="10"/>
        <v>0.46551724137931033</v>
      </c>
      <c r="V42" s="311">
        <f t="shared" si="11"/>
        <v>15</v>
      </c>
      <c r="W42" s="312">
        <f t="shared" si="12"/>
        <v>0.6</v>
      </c>
      <c r="X42" s="313">
        <f t="shared" si="13"/>
        <v>46</v>
      </c>
      <c r="Y42" s="314">
        <f t="shared" si="14"/>
        <v>1</v>
      </c>
      <c r="Z42" s="315">
        <f t="shared" si="15"/>
        <v>74.5</v>
      </c>
      <c r="AB42" s="272"/>
      <c r="AC42" s="272"/>
    </row>
    <row r="43" spans="1:29" ht="15" customHeight="1" thickBot="1">
      <c r="A43" s="670"/>
      <c r="C43" s="676" t="str">
        <f>bareme!J30</f>
        <v>France</v>
      </c>
      <c r="D43" s="510" t="str">
        <f>bareme!K30</f>
        <v>augustin</v>
      </c>
      <c r="E43" s="509">
        <f>bareme!L30</f>
        <v>43962</v>
      </c>
      <c r="F43" s="508">
        <f>bareme!M30</f>
        <v>9605314</v>
      </c>
      <c r="G43" s="508" t="str">
        <f>bareme!N30</f>
        <v>Fred Pierrafeu</v>
      </c>
      <c r="H43" s="657">
        <f>bareme!O30</f>
        <v>73.5</v>
      </c>
      <c r="I43" s="307">
        <f>bareme!P30</f>
        <v>1</v>
      </c>
      <c r="J43" s="307">
        <f>bareme!Q30</f>
        <v>1</v>
      </c>
      <c r="K43" s="307">
        <f>bareme!R30</f>
        <v>0.5</v>
      </c>
      <c r="L43" s="307">
        <f>bareme!S30</f>
        <v>1</v>
      </c>
      <c r="M43" s="612">
        <f>bareme!T30</f>
        <v>1</v>
      </c>
      <c r="N43" s="612">
        <f>bareme!U30</f>
        <v>1</v>
      </c>
      <c r="O43" s="563">
        <f>bareme!V30</f>
        <v>1</v>
      </c>
      <c r="P43" s="563">
        <f>bareme!W30</f>
        <v>0</v>
      </c>
      <c r="Q43" s="563">
        <f>bareme!X30</f>
        <v>1</v>
      </c>
      <c r="R43" s="563">
        <f>bareme!Y30</f>
        <v>0</v>
      </c>
      <c r="S43" s="273">
        <f t="shared" si="8"/>
        <v>60</v>
      </c>
      <c r="T43" s="322">
        <f t="shared" si="9"/>
        <v>25.5</v>
      </c>
      <c r="U43" s="323">
        <f t="shared" si="10"/>
        <v>0.87931034482758619</v>
      </c>
      <c r="V43" s="324">
        <f t="shared" si="11"/>
        <v>25</v>
      </c>
      <c r="W43" s="325">
        <f t="shared" si="12"/>
        <v>1</v>
      </c>
      <c r="X43" s="326">
        <f t="shared" si="13"/>
        <v>23</v>
      </c>
      <c r="Y43" s="327">
        <f t="shared" si="14"/>
        <v>0.5</v>
      </c>
      <c r="Z43" s="328">
        <f t="shared" si="15"/>
        <v>73.5</v>
      </c>
      <c r="AB43" s="272"/>
      <c r="AC43" s="272"/>
    </row>
    <row r="44" spans="1:29" ht="15" customHeight="1" thickBot="1">
      <c r="A44" s="670"/>
      <c r="C44" s="676" t="str">
        <f>bareme!J43</f>
        <v>France</v>
      </c>
      <c r="D44" s="508" t="str">
        <f>bareme!K43</f>
        <v>blaise</v>
      </c>
      <c r="E44" s="509">
        <f>bareme!L43</f>
        <v>43970</v>
      </c>
      <c r="F44" s="508">
        <f>bareme!M43</f>
        <v>9760330</v>
      </c>
      <c r="G44" s="508" t="str">
        <f>bareme!N43</f>
        <v>tintin</v>
      </c>
      <c r="H44" s="657">
        <f>bareme!O43</f>
        <v>69.5</v>
      </c>
      <c r="I44" s="307">
        <f>bareme!P43</f>
        <v>1</v>
      </c>
      <c r="J44" s="307">
        <f>bareme!Q43</f>
        <v>1</v>
      </c>
      <c r="K44" s="307">
        <f>bareme!R43</f>
        <v>0.5</v>
      </c>
      <c r="L44" s="307">
        <f>bareme!S43</f>
        <v>1</v>
      </c>
      <c r="M44" s="612">
        <f>bareme!T43</f>
        <v>0.5</v>
      </c>
      <c r="N44" s="612">
        <f>bareme!U43</f>
        <v>1</v>
      </c>
      <c r="O44" s="563">
        <f>bareme!V43</f>
        <v>0</v>
      </c>
      <c r="P44" s="563">
        <f>bareme!W43</f>
        <v>1</v>
      </c>
      <c r="Q44" s="563">
        <f>bareme!X43</f>
        <v>0.5</v>
      </c>
      <c r="R44" s="563">
        <f>bareme!Y43</f>
        <v>1</v>
      </c>
      <c r="S44" s="273">
        <f t="shared" si="8"/>
        <v>60</v>
      </c>
      <c r="T44" s="322">
        <f t="shared" si="9"/>
        <v>25.5</v>
      </c>
      <c r="U44" s="323">
        <f t="shared" si="10"/>
        <v>0.87931034482758619</v>
      </c>
      <c r="V44" s="324">
        <f t="shared" si="11"/>
        <v>15</v>
      </c>
      <c r="W44" s="325">
        <f t="shared" si="12"/>
        <v>0.6</v>
      </c>
      <c r="X44" s="326">
        <f t="shared" si="13"/>
        <v>29</v>
      </c>
      <c r="Y44" s="327">
        <f t="shared" si="14"/>
        <v>0.63043478260869568</v>
      </c>
      <c r="Z44" s="328">
        <f t="shared" si="15"/>
        <v>69.5</v>
      </c>
      <c r="AB44" s="272"/>
      <c r="AC44" s="272"/>
    </row>
    <row r="45" spans="1:29" ht="15" customHeight="1" thickBot="1">
      <c r="A45" s="670"/>
      <c r="C45" s="677" t="str">
        <f>bareme!J39</f>
        <v>USA</v>
      </c>
      <c r="D45" s="508" t="str">
        <f>bareme!K39</f>
        <v>benjamin</v>
      </c>
      <c r="E45" s="509">
        <f>bareme!L39</f>
        <v>43969</v>
      </c>
      <c r="F45" s="508">
        <f>bareme!M39</f>
        <v>9732251</v>
      </c>
      <c r="G45" s="508" t="str">
        <f>bareme!N39</f>
        <v>La Panthère rose</v>
      </c>
      <c r="H45" s="657">
        <f>bareme!O39</f>
        <v>68.5</v>
      </c>
      <c r="I45" s="307">
        <f>bareme!P39</f>
        <v>0.5</v>
      </c>
      <c r="J45" s="307">
        <f>bareme!Q39</f>
        <v>0.5</v>
      </c>
      <c r="K45" s="307">
        <f>bareme!R39</f>
        <v>0</v>
      </c>
      <c r="L45" s="307">
        <f>bareme!S39</f>
        <v>1</v>
      </c>
      <c r="M45" s="612">
        <f>bareme!T39</f>
        <v>1</v>
      </c>
      <c r="N45" s="612">
        <f>bareme!U39</f>
        <v>0</v>
      </c>
      <c r="O45" s="563">
        <f>bareme!V39</f>
        <v>0</v>
      </c>
      <c r="P45" s="563">
        <f>bareme!W39</f>
        <v>1</v>
      </c>
      <c r="Q45" s="563">
        <f>bareme!X39</f>
        <v>1</v>
      </c>
      <c r="R45" s="563">
        <f>bareme!Y39</f>
        <v>1</v>
      </c>
      <c r="S45" s="273">
        <f t="shared" si="8"/>
        <v>60</v>
      </c>
      <c r="T45" s="322">
        <f t="shared" si="9"/>
        <v>13.5</v>
      </c>
      <c r="U45" s="323">
        <f t="shared" si="10"/>
        <v>0.46551724137931033</v>
      </c>
      <c r="V45" s="324">
        <f t="shared" si="11"/>
        <v>20</v>
      </c>
      <c r="W45" s="325">
        <f t="shared" si="12"/>
        <v>0.8</v>
      </c>
      <c r="X45" s="326">
        <f t="shared" si="13"/>
        <v>35</v>
      </c>
      <c r="Y45" s="327">
        <f t="shared" si="14"/>
        <v>0.76086956521739135</v>
      </c>
      <c r="Z45" s="328">
        <f t="shared" si="15"/>
        <v>68.5</v>
      </c>
      <c r="AB45" s="272"/>
      <c r="AC45" s="272"/>
    </row>
    <row r="46" spans="1:29" ht="15" customHeight="1" thickBot="1">
      <c r="A46" s="670"/>
      <c r="C46" s="674" t="str">
        <f>bareme!J4</f>
        <v>France</v>
      </c>
      <c r="D46" s="510" t="str">
        <f>bareme!K4</f>
        <v>abel</v>
      </c>
      <c r="E46" s="509">
        <f>bareme!L4</f>
        <v>43955</v>
      </c>
      <c r="F46" s="508">
        <f>bareme!M4</f>
        <v>9502776</v>
      </c>
      <c r="G46" s="508" t="str">
        <f>bareme!N4</f>
        <v>La Panthère rose</v>
      </c>
      <c r="H46" s="661">
        <f>bareme!O4</f>
        <v>67</v>
      </c>
      <c r="I46" s="307">
        <f>bareme!P4</f>
        <v>1</v>
      </c>
      <c r="J46" s="307">
        <f>bareme!Q4</f>
        <v>0.5</v>
      </c>
      <c r="K46" s="307">
        <f>bareme!R4</f>
        <v>1</v>
      </c>
      <c r="L46" s="307">
        <f>bareme!S4</f>
        <v>1</v>
      </c>
      <c r="M46" s="612">
        <f>bareme!T4</f>
        <v>1</v>
      </c>
      <c r="N46" s="612">
        <f>bareme!U4</f>
        <v>0</v>
      </c>
      <c r="O46" s="563">
        <f>bareme!V4</f>
        <v>1</v>
      </c>
      <c r="P46" s="563">
        <f>bareme!W4</f>
        <v>0.5</v>
      </c>
      <c r="Q46" s="563">
        <f>bareme!X4</f>
        <v>0</v>
      </c>
      <c r="R46" s="563">
        <f>bareme!Y4</f>
        <v>1</v>
      </c>
      <c r="S46" s="273">
        <f t="shared" si="8"/>
        <v>60</v>
      </c>
      <c r="T46" s="322">
        <f t="shared" si="9"/>
        <v>23</v>
      </c>
      <c r="U46" s="323">
        <f t="shared" si="10"/>
        <v>0.7931034482758621</v>
      </c>
      <c r="V46" s="324">
        <f t="shared" si="11"/>
        <v>20</v>
      </c>
      <c r="W46" s="325">
        <f t="shared" si="12"/>
        <v>0.8</v>
      </c>
      <c r="X46" s="326">
        <f t="shared" si="13"/>
        <v>24</v>
      </c>
      <c r="Y46" s="327">
        <f t="shared" si="14"/>
        <v>0.52173913043478259</v>
      </c>
      <c r="Z46" s="328">
        <f t="shared" si="15"/>
        <v>67</v>
      </c>
      <c r="AB46" s="272"/>
      <c r="AC46" s="272"/>
    </row>
    <row r="47" spans="1:29" ht="15" customHeight="1" thickBot="1">
      <c r="A47" s="670"/>
      <c r="C47" s="674" t="str">
        <f>bareme!J37</f>
        <v>France</v>
      </c>
      <c r="D47" s="508" t="str">
        <f>bareme!K37</f>
        <v>bastien</v>
      </c>
      <c r="E47" s="509">
        <f>bareme!L37</f>
        <v>43962</v>
      </c>
      <c r="F47" s="508">
        <f>bareme!M37</f>
        <v>9604049</v>
      </c>
      <c r="G47" s="508" t="str">
        <f>bareme!N37</f>
        <v>Le Chat potté</v>
      </c>
      <c r="H47" s="661">
        <f>bareme!O37</f>
        <v>64.5</v>
      </c>
      <c r="I47" s="307">
        <f>bareme!P37</f>
        <v>1</v>
      </c>
      <c r="J47" s="307">
        <f>bareme!Q37</f>
        <v>0.5</v>
      </c>
      <c r="K47" s="307">
        <f>bareme!R37</f>
        <v>0.5</v>
      </c>
      <c r="L47" s="307">
        <f>bareme!S37</f>
        <v>1</v>
      </c>
      <c r="M47" s="612">
        <f>bareme!T37</f>
        <v>0.5</v>
      </c>
      <c r="N47" s="612">
        <f>bareme!U37</f>
        <v>1</v>
      </c>
      <c r="O47" s="563">
        <f>bareme!V37</f>
        <v>0</v>
      </c>
      <c r="P47" s="563">
        <f>bareme!W37</f>
        <v>1</v>
      </c>
      <c r="Q47" s="563">
        <f>bareme!X37</f>
        <v>0.5</v>
      </c>
      <c r="R47" s="563">
        <f>bareme!Y37</f>
        <v>1</v>
      </c>
      <c r="S47" s="273">
        <f t="shared" si="8"/>
        <v>60</v>
      </c>
      <c r="T47" s="322">
        <f t="shared" si="9"/>
        <v>19.5</v>
      </c>
      <c r="U47" s="323">
        <f t="shared" si="10"/>
        <v>0.67241379310344829</v>
      </c>
      <c r="V47" s="324">
        <f t="shared" si="11"/>
        <v>15</v>
      </c>
      <c r="W47" s="325">
        <f t="shared" si="12"/>
        <v>0.6</v>
      </c>
      <c r="X47" s="326">
        <f t="shared" si="13"/>
        <v>29</v>
      </c>
      <c r="Y47" s="327">
        <f t="shared" si="14"/>
        <v>0.63043478260869568</v>
      </c>
      <c r="Z47" s="328">
        <f t="shared" si="15"/>
        <v>63.5</v>
      </c>
      <c r="AB47" s="272"/>
      <c r="AC47" s="272"/>
    </row>
    <row r="48" spans="1:29" ht="15" customHeight="1" thickBot="1">
      <c r="A48" s="670"/>
      <c r="C48" s="678" t="str">
        <f>bareme!J7</f>
        <v>FRANCE</v>
      </c>
      <c r="D48" s="508" t="str">
        <f>bareme!K7</f>
        <v>adam</v>
      </c>
      <c r="E48" s="509">
        <f>bareme!L7</f>
        <v>43955</v>
      </c>
      <c r="F48" s="508">
        <f>bareme!M7</f>
        <v>9505726</v>
      </c>
      <c r="G48" s="508" t="str">
        <f>bareme!N7</f>
        <v>Le Chat potté</v>
      </c>
      <c r="H48" s="661">
        <f>bareme!O7</f>
        <v>61</v>
      </c>
      <c r="I48" s="307">
        <f>bareme!P7</f>
        <v>1</v>
      </c>
      <c r="J48" s="307">
        <f>bareme!Q7</f>
        <v>1</v>
      </c>
      <c r="K48" s="307">
        <f>bareme!R7</f>
        <v>1</v>
      </c>
      <c r="L48" s="307">
        <f>bareme!S7</f>
        <v>1</v>
      </c>
      <c r="M48" s="612">
        <f>bareme!T7</f>
        <v>0.5</v>
      </c>
      <c r="N48" s="612">
        <f>bareme!U7</f>
        <v>1</v>
      </c>
      <c r="O48" s="563">
        <f>bareme!V7</f>
        <v>1</v>
      </c>
      <c r="P48" s="563">
        <f>bareme!W7</f>
        <v>0</v>
      </c>
      <c r="Q48" s="563">
        <f>bareme!X7</f>
        <v>0.5</v>
      </c>
      <c r="R48" s="563">
        <f>bareme!Y7</f>
        <v>0</v>
      </c>
      <c r="S48" s="273">
        <f t="shared" si="8"/>
        <v>60</v>
      </c>
      <c r="T48" s="322">
        <f t="shared" si="9"/>
        <v>29</v>
      </c>
      <c r="U48" s="323">
        <f t="shared" si="10"/>
        <v>1</v>
      </c>
      <c r="V48" s="324">
        <f t="shared" si="11"/>
        <v>15</v>
      </c>
      <c r="W48" s="325">
        <f t="shared" si="12"/>
        <v>0.6</v>
      </c>
      <c r="X48" s="326">
        <f t="shared" si="13"/>
        <v>17</v>
      </c>
      <c r="Y48" s="327">
        <f t="shared" si="14"/>
        <v>0.36956521739130432</v>
      </c>
      <c r="Z48" s="328">
        <f t="shared" si="15"/>
        <v>61</v>
      </c>
      <c r="AB48" s="272"/>
      <c r="AC48" s="272"/>
    </row>
    <row r="49" spans="1:29" ht="15" customHeight="1" thickBot="1">
      <c r="A49" s="670"/>
      <c r="C49" s="677" t="str">
        <f>bareme!J11</f>
        <v>France</v>
      </c>
      <c r="D49" s="510" t="str">
        <f>bareme!K11</f>
        <v>alain</v>
      </c>
      <c r="E49" s="509">
        <f>bareme!L11</f>
        <v>43956</v>
      </c>
      <c r="F49" s="508">
        <f>bareme!M11</f>
        <v>9526155</v>
      </c>
      <c r="G49" s="508" t="str">
        <f>bareme!N11</f>
        <v>Scooby-Doo</v>
      </c>
      <c r="H49" s="657">
        <f>bareme!O11</f>
        <v>51</v>
      </c>
      <c r="I49" s="307">
        <f>bareme!P11</f>
        <v>0.5</v>
      </c>
      <c r="J49" s="307">
        <f>bareme!Q11</f>
        <v>0.5</v>
      </c>
      <c r="K49" s="307">
        <f>bareme!R11</f>
        <v>0</v>
      </c>
      <c r="L49" s="307">
        <f>bareme!S11</f>
        <v>1</v>
      </c>
      <c r="M49" s="612">
        <f>bareme!T11</f>
        <v>0</v>
      </c>
      <c r="N49" s="612">
        <f>bareme!U11</f>
        <v>0.5</v>
      </c>
      <c r="O49" s="563">
        <f>bareme!V11</f>
        <v>0</v>
      </c>
      <c r="P49" s="563">
        <f>bareme!W11</f>
        <v>1</v>
      </c>
      <c r="Q49" s="563">
        <f>bareme!X11</f>
        <v>1</v>
      </c>
      <c r="R49" s="563">
        <f>bareme!Y11</f>
        <v>1</v>
      </c>
      <c r="S49" s="273">
        <f t="shared" si="8"/>
        <v>0</v>
      </c>
      <c r="T49" s="322">
        <f t="shared" si="9"/>
        <v>13.5</v>
      </c>
      <c r="U49" s="323">
        <f t="shared" si="10"/>
        <v>0.46551724137931033</v>
      </c>
      <c r="V49" s="324">
        <f t="shared" si="11"/>
        <v>2.5</v>
      </c>
      <c r="W49" s="325">
        <f t="shared" si="12"/>
        <v>0.1</v>
      </c>
      <c r="X49" s="326">
        <f t="shared" si="13"/>
        <v>35</v>
      </c>
      <c r="Y49" s="327">
        <f t="shared" si="14"/>
        <v>0.76086956521739135</v>
      </c>
      <c r="Z49" s="328">
        <f t="shared" si="15"/>
        <v>51</v>
      </c>
      <c r="AB49" s="272"/>
      <c r="AC49" s="272"/>
    </row>
    <row r="50" spans="1:29" ht="15" customHeight="1" thickBot="1">
      <c r="A50" s="670"/>
      <c r="C50" s="676" t="str">
        <f>bareme!J40</f>
        <v>USA</v>
      </c>
      <c r="D50" s="510" t="str">
        <f>bareme!K40</f>
        <v>benoit</v>
      </c>
      <c r="E50" s="509">
        <f>bareme!L40</f>
        <v>43969</v>
      </c>
      <c r="F50" s="508">
        <f>bareme!M40</f>
        <v>9728598</v>
      </c>
      <c r="G50" s="508" t="str">
        <f>bareme!N40</f>
        <v>Fred Pierrafeu</v>
      </c>
      <c r="H50" s="657">
        <f>bareme!O40</f>
        <v>50</v>
      </c>
      <c r="I50" s="307">
        <f>bareme!P40</f>
        <v>1</v>
      </c>
      <c r="J50" s="307">
        <f>bareme!Q40</f>
        <v>1</v>
      </c>
      <c r="K50" s="307">
        <f>bareme!R40</f>
        <v>0.5</v>
      </c>
      <c r="L50" s="307">
        <f>bareme!S40</f>
        <v>0.5</v>
      </c>
      <c r="M50" s="612">
        <f>bareme!T40</f>
        <v>0.5</v>
      </c>
      <c r="N50" s="612">
        <f>bareme!U40</f>
        <v>1</v>
      </c>
      <c r="O50" s="563">
        <f>bareme!V40</f>
        <v>0</v>
      </c>
      <c r="P50" s="563">
        <f>bareme!W40</f>
        <v>0</v>
      </c>
      <c r="Q50" s="563">
        <f>bareme!X40</f>
        <v>1</v>
      </c>
      <c r="R50" s="563">
        <f>bareme!Y40</f>
        <v>0</v>
      </c>
      <c r="S50" s="273">
        <f t="shared" si="8"/>
        <v>0</v>
      </c>
      <c r="T50" s="322">
        <f t="shared" si="9"/>
        <v>23</v>
      </c>
      <c r="U50" s="323">
        <f t="shared" si="10"/>
        <v>0.7931034482758621</v>
      </c>
      <c r="V50" s="324">
        <f t="shared" si="11"/>
        <v>15</v>
      </c>
      <c r="W50" s="325">
        <f t="shared" si="12"/>
        <v>0.6</v>
      </c>
      <c r="X50" s="326">
        <f t="shared" si="13"/>
        <v>12</v>
      </c>
      <c r="Y50" s="327">
        <f>X50/$Y$2</f>
        <v>0.2608695652173913</v>
      </c>
      <c r="Z50" s="328">
        <f t="shared" si="15"/>
        <v>50</v>
      </c>
      <c r="AB50" s="272"/>
      <c r="AC50" s="272"/>
    </row>
    <row r="51" spans="1:29" ht="15" customHeight="1" thickBot="1">
      <c r="A51" s="670"/>
      <c r="C51" s="674" t="str">
        <f>bareme!J35</f>
        <v>CANADA</v>
      </c>
      <c r="D51" s="510" t="str">
        <f>bareme!K35</f>
        <v>barthélémy</v>
      </c>
      <c r="E51" s="515">
        <f>bareme!L35</f>
        <v>43962</v>
      </c>
      <c r="F51" s="510">
        <f>bareme!M35</f>
        <v>9604895</v>
      </c>
      <c r="G51" s="508" t="str">
        <f>bareme!N35</f>
        <v>Angry Kid</v>
      </c>
      <c r="H51" s="661">
        <f>bareme!O35</f>
        <v>32</v>
      </c>
      <c r="I51" s="307">
        <f>bareme!P35</f>
        <v>1</v>
      </c>
      <c r="J51" s="307">
        <f>bareme!Q35</f>
        <v>0</v>
      </c>
      <c r="K51" s="307">
        <f>bareme!R35</f>
        <v>0.5</v>
      </c>
      <c r="L51" s="307">
        <f>bareme!S35</f>
        <v>1</v>
      </c>
      <c r="M51" s="612">
        <f>bareme!T35</f>
        <v>0</v>
      </c>
      <c r="N51" s="612">
        <f>bareme!U35</f>
        <v>0.5</v>
      </c>
      <c r="O51" s="563">
        <f>bareme!V35</f>
        <v>0</v>
      </c>
      <c r="P51" s="563">
        <f>bareme!W35</f>
        <v>0.5</v>
      </c>
      <c r="Q51" s="563">
        <f>bareme!X35</f>
        <v>0.5</v>
      </c>
      <c r="R51" s="563">
        <f>bareme!Y35</f>
        <v>0</v>
      </c>
      <c r="S51" s="273">
        <f t="shared" si="8"/>
        <v>0</v>
      </c>
      <c r="T51" s="322">
        <f t="shared" si="9"/>
        <v>13.5</v>
      </c>
      <c r="U51" s="323">
        <f t="shared" si="10"/>
        <v>0.46551724137931033</v>
      </c>
      <c r="V51" s="324">
        <f t="shared" si="11"/>
        <v>2.5</v>
      </c>
      <c r="W51" s="325">
        <f t="shared" si="12"/>
        <v>0.1</v>
      </c>
      <c r="X51" s="326">
        <f t="shared" si="13"/>
        <v>16</v>
      </c>
      <c r="Y51" s="327">
        <f t="shared" si="14"/>
        <v>0.34782608695652173</v>
      </c>
      <c r="Z51" s="328">
        <f t="shared" si="15"/>
        <v>32</v>
      </c>
      <c r="AB51" s="272"/>
      <c r="AC51" s="272"/>
    </row>
    <row r="52" spans="1:29" ht="15" customHeight="1" thickBot="1">
      <c r="A52" s="670"/>
      <c r="C52" s="680" t="str">
        <f>bareme!J19</f>
        <v>CANADA</v>
      </c>
      <c r="D52" s="511" t="str">
        <f>bareme!K19</f>
        <v>amédée</v>
      </c>
      <c r="E52" s="514">
        <f>bareme!L19</f>
        <v>43955</v>
      </c>
      <c r="F52" s="513">
        <f>bareme!M19</f>
        <v>9514854</v>
      </c>
      <c r="G52" s="513" t="str">
        <f>bareme!N19</f>
        <v>La Panthère rose</v>
      </c>
      <c r="H52" s="658">
        <f>bareme!O19</f>
        <v>0</v>
      </c>
      <c r="I52" s="307">
        <f>bareme!P19</f>
        <v>1</v>
      </c>
      <c r="J52" s="307">
        <f>bareme!Q19</f>
        <v>1</v>
      </c>
      <c r="K52" s="307">
        <f>bareme!R19</f>
        <v>0</v>
      </c>
      <c r="L52" s="307">
        <f>bareme!S19</f>
        <v>0.5</v>
      </c>
      <c r="M52" s="612">
        <f>bareme!T19</f>
        <v>0</v>
      </c>
      <c r="N52" s="612">
        <f>bareme!U19</f>
        <v>1</v>
      </c>
      <c r="O52" s="563">
        <f>bareme!V19</f>
        <v>0</v>
      </c>
      <c r="P52" s="563">
        <f>bareme!W19</f>
        <v>1</v>
      </c>
      <c r="Q52" s="563">
        <f>bareme!X19</f>
        <v>1</v>
      </c>
      <c r="R52" s="563">
        <f>bareme!Y19</f>
        <v>1</v>
      </c>
      <c r="S52" s="633">
        <v>0</v>
      </c>
      <c r="T52" s="367">
        <f t="shared" si="9"/>
        <v>19.5</v>
      </c>
      <c r="U52" s="368">
        <f t="shared" si="10"/>
        <v>0.67241379310344829</v>
      </c>
      <c r="V52" s="369">
        <f t="shared" si="11"/>
        <v>5</v>
      </c>
      <c r="W52" s="370">
        <f t="shared" si="12"/>
        <v>0.2</v>
      </c>
      <c r="X52" s="371">
        <f t="shared" si="13"/>
        <v>35</v>
      </c>
      <c r="Y52" s="372">
        <f t="shared" si="14"/>
        <v>0.76086956521739135</v>
      </c>
      <c r="Z52" s="373">
        <f t="shared" si="15"/>
        <v>59.5</v>
      </c>
      <c r="AB52" s="272"/>
      <c r="AC52" s="272"/>
    </row>
    <row r="53" spans="1:29">
      <c r="A53" s="671"/>
      <c r="D53" s="280"/>
      <c r="E53" s="280"/>
      <c r="F53" s="280"/>
      <c r="G53" s="280"/>
      <c r="H53" s="280"/>
      <c r="I53" s="307">
        <f>bareme!P13</f>
        <v>1</v>
      </c>
      <c r="J53" s="307">
        <f>bareme!Q13</f>
        <v>1</v>
      </c>
      <c r="K53" s="307">
        <f>bareme!R13</f>
        <v>1</v>
      </c>
      <c r="L53" s="307">
        <f>bareme!S13</f>
        <v>1</v>
      </c>
      <c r="M53" s="612">
        <f>bareme!T13</f>
        <v>1</v>
      </c>
      <c r="N53" s="612">
        <f>bareme!U13</f>
        <v>0.5</v>
      </c>
      <c r="O53" s="563">
        <f>bareme!V13</f>
        <v>0.5</v>
      </c>
      <c r="P53" s="563">
        <f>bareme!W13</f>
        <v>1</v>
      </c>
      <c r="Q53" s="563">
        <f>bareme!X13</f>
        <v>1</v>
      </c>
      <c r="R53" s="563">
        <f>bareme!Y13</f>
        <v>1</v>
      </c>
    </row>
    <row r="54" spans="1:29">
      <c r="A54" s="671"/>
      <c r="D54" s="280"/>
      <c r="E54" s="280"/>
      <c r="F54" s="280"/>
      <c r="G54" s="280"/>
      <c r="H54" s="280"/>
      <c r="I54" s="634"/>
      <c r="J54" s="399"/>
      <c r="K54" s="399"/>
      <c r="L54" s="399"/>
      <c r="M54" s="399"/>
      <c r="N54" s="399"/>
      <c r="O54" s="399"/>
      <c r="P54" s="399"/>
      <c r="Q54" s="399"/>
      <c r="R54" s="399"/>
    </row>
    <row r="55" spans="1:29">
      <c r="A55" s="671"/>
      <c r="D55" s="280"/>
      <c r="E55" s="280"/>
      <c r="F55" s="280"/>
      <c r="G55" s="280"/>
      <c r="H55" s="280"/>
      <c r="I55" s="634"/>
      <c r="J55" s="399"/>
      <c r="K55" s="399"/>
      <c r="L55" s="399"/>
      <c r="M55" s="399"/>
      <c r="N55" s="399"/>
      <c r="O55" s="399"/>
      <c r="P55" s="399"/>
      <c r="Q55" s="399"/>
      <c r="R55" s="399"/>
    </row>
    <row r="56" spans="1:29">
      <c r="I56" s="635"/>
      <c r="M56" s="399"/>
      <c r="N56" s="399"/>
      <c r="O56" s="399"/>
      <c r="P56" s="399"/>
      <c r="Q56" s="399"/>
      <c r="R56" s="399"/>
    </row>
    <row r="57" spans="1:29">
      <c r="I57" s="635"/>
      <c r="M57" s="399"/>
      <c r="N57" s="399"/>
      <c r="O57" s="399"/>
      <c r="P57" s="399"/>
      <c r="Q57" s="399"/>
      <c r="R57" s="399"/>
    </row>
    <row r="58" spans="1:29">
      <c r="I58" s="635"/>
      <c r="M58" s="399"/>
      <c r="N58" s="399"/>
      <c r="O58" s="399"/>
      <c r="P58" s="399"/>
      <c r="Q58" s="399"/>
      <c r="R58" s="399"/>
    </row>
    <row r="59" spans="1:29">
      <c r="E59" s="664" t="s">
        <v>63</v>
      </c>
      <c r="F59" s="649" t="s">
        <v>57</v>
      </c>
      <c r="G59" s="649" t="s">
        <v>62</v>
      </c>
      <c r="H59" s="649" t="s">
        <v>61</v>
      </c>
      <c r="I59" s="649" t="s">
        <v>220</v>
      </c>
      <c r="J59" s="649" t="s">
        <v>198</v>
      </c>
      <c r="K59" s="649" t="s">
        <v>211</v>
      </c>
      <c r="M59" s="399"/>
      <c r="O59" s="399"/>
      <c r="P59" s="399"/>
      <c r="Q59" s="399"/>
      <c r="R59" s="399"/>
    </row>
    <row r="60" spans="1:29" ht="15.6">
      <c r="F60" s="645" t="s">
        <v>58</v>
      </c>
      <c r="G60" s="645">
        <v>26</v>
      </c>
      <c r="H60" s="688"/>
      <c r="I60" s="636">
        <v>0.8938992042440318</v>
      </c>
      <c r="J60" s="636">
        <v>0.96615384615384614</v>
      </c>
      <c r="K60" s="636">
        <v>0.95317725752508364</v>
      </c>
      <c r="N60" s="663"/>
      <c r="O60" s="399"/>
      <c r="P60" s="399"/>
      <c r="Q60" s="399"/>
      <c r="R60" s="399"/>
    </row>
    <row r="61" spans="1:29">
      <c r="F61" s="645" t="s">
        <v>59</v>
      </c>
      <c r="G61" s="645">
        <v>20</v>
      </c>
      <c r="H61" s="688"/>
      <c r="I61" s="636">
        <v>0.77068965517241383</v>
      </c>
      <c r="J61" s="636">
        <v>0.69</v>
      </c>
      <c r="K61" s="636">
        <v>0.70760869565217388</v>
      </c>
      <c r="M61" s="399"/>
      <c r="N61" s="399"/>
      <c r="O61" s="399"/>
      <c r="P61" s="399"/>
      <c r="Q61" s="399"/>
      <c r="R61" s="399"/>
    </row>
    <row r="62" spans="1:29">
      <c r="F62" s="645" t="s">
        <v>60</v>
      </c>
      <c r="G62" s="645">
        <v>4</v>
      </c>
      <c r="H62" s="688"/>
      <c r="I62" s="636">
        <v>0.60344827586206895</v>
      </c>
      <c r="J62" s="636">
        <v>0.25</v>
      </c>
      <c r="K62" s="636">
        <v>0.53260869565217395</v>
      </c>
      <c r="M62" s="399"/>
      <c r="N62" s="399"/>
      <c r="O62" s="399"/>
      <c r="P62" s="399"/>
      <c r="Q62" s="399"/>
      <c r="R62" s="399"/>
    </row>
    <row r="63" spans="1:29">
      <c r="F63" s="645" t="s">
        <v>65</v>
      </c>
      <c r="G63" s="645">
        <f>SUM(G60:G62)</f>
        <v>50</v>
      </c>
      <c r="H63" s="687">
        <f>AVERAGE(H3:H52)</f>
        <v>81.95</v>
      </c>
      <c r="I63" s="653">
        <f>AVERAGE(I60:I62)</f>
        <v>0.75601237842617153</v>
      </c>
      <c r="J63" s="653">
        <f t="shared" ref="J63:K63" si="16">AVERAGE(J60:J62)</f>
        <v>0.63538461538461533</v>
      </c>
      <c r="K63" s="653">
        <f t="shared" si="16"/>
        <v>0.73113154960981053</v>
      </c>
      <c r="M63" s="399"/>
      <c r="N63" s="399"/>
      <c r="O63" s="399"/>
      <c r="P63" s="399"/>
      <c r="Q63" s="399"/>
      <c r="R63" s="399"/>
    </row>
    <row r="64" spans="1:29">
      <c r="M64" s="399"/>
      <c r="N64" s="399"/>
      <c r="O64" s="399"/>
      <c r="P64" s="399"/>
      <c r="Q64" s="399"/>
      <c r="R64" s="399"/>
    </row>
    <row r="65" spans="5:18" ht="18">
      <c r="E65" s="689" t="s">
        <v>64</v>
      </c>
      <c r="F65" s="690" t="s">
        <v>57</v>
      </c>
      <c r="G65" s="690" t="s">
        <v>62</v>
      </c>
      <c r="H65" s="690" t="s">
        <v>61</v>
      </c>
      <c r="I65" s="690" t="s">
        <v>220</v>
      </c>
      <c r="J65" s="690" t="s">
        <v>198</v>
      </c>
      <c r="K65" s="690" t="s">
        <v>211</v>
      </c>
      <c r="M65" s="399"/>
      <c r="N65" s="399"/>
      <c r="O65" s="399"/>
      <c r="P65" s="399"/>
      <c r="Q65" s="399"/>
      <c r="R65" s="399"/>
    </row>
    <row r="66" spans="5:18">
      <c r="E66" s="691"/>
      <c r="F66" s="692" t="s">
        <v>58</v>
      </c>
      <c r="G66" s="693">
        <v>25</v>
      </c>
      <c r="H66" s="694"/>
      <c r="I66" s="694">
        <v>0.91586206896551725</v>
      </c>
      <c r="J66" s="694">
        <v>0.90880000000000005</v>
      </c>
      <c r="K66" s="694">
        <v>0.95652173913043481</v>
      </c>
    </row>
    <row r="67" spans="5:18">
      <c r="E67" s="691"/>
      <c r="F67" s="692" t="s">
        <v>59</v>
      </c>
      <c r="G67" s="693">
        <v>22</v>
      </c>
      <c r="H67" s="694"/>
      <c r="I67" s="694">
        <v>0.7492163009404389</v>
      </c>
      <c r="J67" s="694">
        <v>0.67636363636363639</v>
      </c>
      <c r="K67" s="694">
        <v>0.81126482213438733</v>
      </c>
    </row>
    <row r="68" spans="5:18">
      <c r="E68" s="691"/>
      <c r="F68" s="692" t="s">
        <v>60</v>
      </c>
      <c r="G68" s="693">
        <v>3</v>
      </c>
      <c r="H68" s="694"/>
      <c r="I68" s="694">
        <v>0.41379310344827586</v>
      </c>
      <c r="J68" s="694">
        <v>0.24</v>
      </c>
      <c r="K68" s="694">
        <v>0.20289855072463769</v>
      </c>
    </row>
    <row r="69" spans="5:18">
      <c r="E69" s="691"/>
      <c r="F69" s="692" t="s">
        <v>65</v>
      </c>
      <c r="G69" s="693"/>
      <c r="H69" s="695">
        <f>AVERAGE(H9:H58)</f>
        <v>79.659090909090907</v>
      </c>
      <c r="I69" s="693"/>
      <c r="J69" s="693"/>
      <c r="K69" s="693"/>
    </row>
    <row r="70" spans="5:18">
      <c r="E70" s="691"/>
      <c r="F70" s="691"/>
      <c r="G70" s="691"/>
      <c r="H70" s="691"/>
      <c r="I70" s="691"/>
      <c r="J70" s="691"/>
      <c r="K70" s="691"/>
    </row>
    <row r="71" spans="5:18">
      <c r="E71" s="691"/>
      <c r="F71" s="691"/>
      <c r="G71" s="691"/>
      <c r="H71" s="691"/>
      <c r="I71" s="691"/>
      <c r="J71" s="691"/>
      <c r="K71" s="691"/>
    </row>
    <row r="72" spans="5:18" ht="18">
      <c r="E72" s="689" t="s">
        <v>221</v>
      </c>
      <c r="F72" s="690" t="s">
        <v>57</v>
      </c>
      <c r="G72" s="690" t="s">
        <v>62</v>
      </c>
      <c r="H72" s="690" t="s">
        <v>61</v>
      </c>
      <c r="I72" s="690" t="s">
        <v>220</v>
      </c>
      <c r="J72" s="690" t="s">
        <v>198</v>
      </c>
      <c r="K72" s="690" t="s">
        <v>211</v>
      </c>
    </row>
    <row r="73" spans="5:18">
      <c r="E73" s="691"/>
      <c r="F73" s="692" t="s">
        <v>58</v>
      </c>
      <c r="G73" s="693">
        <v>25</v>
      </c>
      <c r="H73" s="694"/>
      <c r="I73" s="694">
        <v>0.91586206896551725</v>
      </c>
      <c r="J73" s="694">
        <v>0.90880000000000005</v>
      </c>
      <c r="K73" s="694">
        <v>0.95652173913043481</v>
      </c>
    </row>
    <row r="74" spans="5:18">
      <c r="E74" s="691"/>
      <c r="F74" s="692" t="s">
        <v>59</v>
      </c>
      <c r="G74" s="693">
        <v>22</v>
      </c>
      <c r="H74" s="694"/>
      <c r="I74" s="694">
        <v>0.7492163009404389</v>
      </c>
      <c r="J74" s="694">
        <v>0.67636363636363639</v>
      </c>
      <c r="K74" s="694">
        <v>0.81126482213438733</v>
      </c>
    </row>
    <row r="75" spans="5:18">
      <c r="E75" s="691"/>
      <c r="F75" s="692" t="s">
        <v>60</v>
      </c>
      <c r="G75" s="693">
        <v>3</v>
      </c>
      <c r="H75" s="694"/>
      <c r="I75" s="694">
        <v>0.41379310344827586</v>
      </c>
      <c r="J75" s="694">
        <v>0.24</v>
      </c>
      <c r="K75" s="694">
        <v>0.20289855072463769</v>
      </c>
    </row>
    <row r="76" spans="5:18">
      <c r="E76" s="691"/>
      <c r="F76" s="692" t="s">
        <v>65</v>
      </c>
      <c r="G76" s="693"/>
      <c r="H76" s="694"/>
      <c r="I76" s="693"/>
      <c r="J76" s="693"/>
      <c r="K76" s="693"/>
    </row>
    <row r="77" spans="5:18">
      <c r="E77" s="691"/>
      <c r="F77" s="691"/>
      <c r="G77" s="691"/>
      <c r="H77" s="691"/>
      <c r="I77" s="691"/>
      <c r="J77" s="691"/>
      <c r="K77" s="691"/>
    </row>
    <row r="78" spans="5:18">
      <c r="E78" s="691"/>
      <c r="F78" s="691"/>
      <c r="G78" s="691"/>
      <c r="H78" s="691"/>
      <c r="I78" s="691"/>
      <c r="J78" s="691"/>
      <c r="K78" s="691"/>
    </row>
    <row r="79" spans="5:18" ht="26.4">
      <c r="E79" s="689" t="s">
        <v>222</v>
      </c>
      <c r="F79" s="690" t="s">
        <v>57</v>
      </c>
      <c r="G79" s="690" t="s">
        <v>62</v>
      </c>
      <c r="H79" s="690" t="s">
        <v>61</v>
      </c>
      <c r="I79" s="690" t="s">
        <v>50</v>
      </c>
      <c r="J79" s="690" t="s">
        <v>14</v>
      </c>
      <c r="K79" s="690" t="s">
        <v>43</v>
      </c>
    </row>
    <row r="80" spans="5:18">
      <c r="E80" s="691"/>
      <c r="F80" s="692" t="s">
        <v>58</v>
      </c>
      <c r="G80" s="693">
        <v>25</v>
      </c>
      <c r="H80" s="694"/>
      <c r="I80" s="694">
        <v>0.91586206896551725</v>
      </c>
      <c r="J80" s="694">
        <v>0.90880000000000005</v>
      </c>
      <c r="K80" s="694">
        <v>0.95652173913043481</v>
      </c>
    </row>
    <row r="81" spans="5:11">
      <c r="E81" s="691"/>
      <c r="F81" s="692" t="s">
        <v>59</v>
      </c>
      <c r="G81" s="693">
        <v>22</v>
      </c>
      <c r="H81" s="694"/>
      <c r="I81" s="694">
        <v>0.7492163009404389</v>
      </c>
      <c r="J81" s="694">
        <v>0.67636363636363639</v>
      </c>
      <c r="K81" s="694">
        <v>0.81126482213438733</v>
      </c>
    </row>
    <row r="82" spans="5:11">
      <c r="E82" s="691"/>
      <c r="F82" s="692" t="s">
        <v>60</v>
      </c>
      <c r="G82" s="693">
        <v>3</v>
      </c>
      <c r="H82" s="694"/>
      <c r="I82" s="694">
        <v>0.41379310344827586</v>
      </c>
      <c r="J82" s="694">
        <v>0.24</v>
      </c>
      <c r="K82" s="694">
        <v>0.20289855072463769</v>
      </c>
    </row>
    <row r="83" spans="5:11">
      <c r="E83" s="691"/>
      <c r="F83" s="692" t="s">
        <v>65</v>
      </c>
      <c r="G83" s="693"/>
      <c r="H83" s="694"/>
      <c r="I83" s="693"/>
      <c r="J83" s="693"/>
      <c r="K83" s="693"/>
    </row>
  </sheetData>
  <autoFilter ref="C1:Z53" xr:uid="{0FCCB71A-49A4-4E11-B00B-0BBA7622F52A}">
    <filterColumn colId="17" showButton="0"/>
    <filterColumn colId="19" showButton="0"/>
    <filterColumn colId="21" showButton="0"/>
  </autoFilter>
  <sortState ref="C3:R52">
    <sortCondition descending="1" ref="H3:H52"/>
  </sortState>
  <mergeCells count="3">
    <mergeCell ref="X1:Y1"/>
    <mergeCell ref="T1:U1"/>
    <mergeCell ref="V1:W1"/>
  </mergeCells>
  <conditionalFormatting sqref="I3:R52">
    <cfRule type="containsText" dxfId="91" priority="4" operator="containsText" text="Non acquis">
      <formula>NOT(ISERROR(SEARCH("Non acquis",I3)))</formula>
    </cfRule>
    <cfRule type="containsText" dxfId="90" priority="5" operator="containsText" text="Partiel">
      <formula>NOT(ISERROR(SEARCH("Partiel",I3)))</formula>
    </cfRule>
    <cfRule type="containsText" dxfId="89" priority="6" operator="containsText" text="Maîtrisé">
      <formula>NOT(ISERROR(SEARCH("Maîtrisé",I3)))</formula>
    </cfRule>
  </conditionalFormatting>
  <conditionalFormatting sqref="I53:R53">
    <cfRule type="containsText" dxfId="88" priority="1" operator="containsText" text="Non acquis">
      <formula>NOT(ISERROR(SEARCH("Non acquis",I53)))</formula>
    </cfRule>
    <cfRule type="containsText" dxfId="87" priority="2" operator="containsText" text="Partiel">
      <formula>NOT(ISERROR(SEARCH("Partiel",I53)))</formula>
    </cfRule>
    <cfRule type="containsText" dxfId="86" priority="3" operator="containsText" text="Maîtrisé">
      <formula>NOT(ISERROR(SEARCH("Maîtrisé",I53)))</formula>
    </cfRule>
  </conditionalFormatting>
  <pageMargins left="0.7" right="0.7" top="0.75" bottom="0.75" header="0.3" footer="0.3"/>
  <pageSetup orientation="portrait" r:id="rId1"/>
  <drawing r:id="rId2"/>
  <tableParts count="4">
    <tablePart r:id="rId3"/>
    <tablePart r:id="rId4"/>
    <tablePart r:id="rId5"/>
    <tablePart r:id="rId6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08C4E0-332B-4105-B45B-A217132A6743}">
  <sheetPr codeName="Feuil12">
    <tabColor theme="2" tint="-0.249977111117893"/>
  </sheetPr>
  <dimension ref="A1:AC83"/>
  <sheetViews>
    <sheetView topLeftCell="A51" zoomScale="93" zoomScaleNormal="93" workbookViewId="0">
      <selection activeCell="C3" sqref="C3:R52"/>
    </sheetView>
  </sheetViews>
  <sheetFormatPr baseColWidth="10" defaultRowHeight="14.4"/>
  <cols>
    <col min="1" max="1" width="11.5546875" style="669"/>
    <col min="2" max="2" width="4.6640625" style="669" customWidth="1"/>
    <col min="3" max="3" width="15.6640625" customWidth="1"/>
    <col min="4" max="4" width="35.88671875" bestFit="1" customWidth="1"/>
    <col min="7" max="7" width="27" bestFit="1" customWidth="1"/>
    <col min="28" max="28" width="22.6640625" customWidth="1"/>
  </cols>
  <sheetData>
    <row r="1" spans="1:29" ht="50.1" customHeight="1" thickBot="1">
      <c r="D1" s="614" t="s">
        <v>216</v>
      </c>
      <c r="I1" s="623" t="s">
        <v>206</v>
      </c>
      <c r="J1" s="624"/>
      <c r="K1" s="624"/>
      <c r="L1" s="625"/>
      <c r="M1" s="621" t="s">
        <v>198</v>
      </c>
      <c r="N1" s="622"/>
      <c r="O1" s="626"/>
      <c r="P1" s="627" t="s">
        <v>199</v>
      </c>
      <c r="Q1" s="627"/>
      <c r="R1" s="628"/>
      <c r="S1" s="280"/>
      <c r="T1" s="785" t="s">
        <v>197</v>
      </c>
      <c r="U1" s="786"/>
      <c r="V1" s="787" t="s">
        <v>198</v>
      </c>
      <c r="W1" s="788"/>
      <c r="X1" s="783" t="s">
        <v>211</v>
      </c>
      <c r="Y1" s="784"/>
      <c r="Z1" s="284" t="s">
        <v>52</v>
      </c>
    </row>
    <row r="2" spans="1:29" ht="21" thickBot="1">
      <c r="A2" s="8"/>
      <c r="C2" s="209" t="s">
        <v>53</v>
      </c>
      <c r="D2" s="286" t="s">
        <v>6</v>
      </c>
      <c r="E2" s="287" t="s">
        <v>7</v>
      </c>
      <c r="F2" s="288" t="s">
        <v>8</v>
      </c>
      <c r="G2" s="289" t="s">
        <v>9</v>
      </c>
      <c r="H2" s="468" t="s">
        <v>10</v>
      </c>
      <c r="I2" s="402" t="s">
        <v>20</v>
      </c>
      <c r="J2" s="288" t="s">
        <v>11</v>
      </c>
      <c r="K2" s="288" t="s">
        <v>12</v>
      </c>
      <c r="L2" s="288" t="s">
        <v>13</v>
      </c>
      <c r="M2" s="288" t="s">
        <v>14</v>
      </c>
      <c r="N2" s="288" t="s">
        <v>15</v>
      </c>
      <c r="O2" s="288" t="s">
        <v>16</v>
      </c>
      <c r="P2" s="288" t="s">
        <v>17</v>
      </c>
      <c r="Q2" s="288" t="s">
        <v>18</v>
      </c>
      <c r="R2" s="289" t="s">
        <v>19</v>
      </c>
      <c r="T2" s="291" t="s">
        <v>51</v>
      </c>
      <c r="U2" s="292">
        <v>29</v>
      </c>
      <c r="V2" s="293" t="s">
        <v>51</v>
      </c>
      <c r="W2" s="294">
        <v>25</v>
      </c>
      <c r="X2" s="295" t="s">
        <v>51</v>
      </c>
      <c r="Y2" s="296">
        <v>46</v>
      </c>
      <c r="Z2" s="297" t="s">
        <v>47</v>
      </c>
    </row>
    <row r="3" spans="1:29" ht="15" customHeight="1" thickBot="1">
      <c r="A3" s="670"/>
      <c r="C3" s="506" t="str">
        <f>bareme!J118</f>
        <v>CANADA</v>
      </c>
      <c r="D3" s="506" t="str">
        <f>bareme!K118</f>
        <v>colombain</v>
      </c>
      <c r="E3" s="507">
        <f>bareme!L118</f>
        <v>43956</v>
      </c>
      <c r="F3" s="506">
        <f>bareme!M118</f>
        <v>9526502</v>
      </c>
      <c r="G3" s="506" t="str">
        <f>bareme!N118</f>
        <v>Angry Kid</v>
      </c>
      <c r="H3" s="656">
        <f>bareme!O118</f>
        <v>100</v>
      </c>
      <c r="I3" s="307">
        <f>bareme!P118</f>
        <v>1</v>
      </c>
      <c r="J3" s="307">
        <f>bareme!Q118</f>
        <v>1</v>
      </c>
      <c r="K3" s="307">
        <f>bareme!R118</f>
        <v>1</v>
      </c>
      <c r="L3" s="307">
        <f>bareme!S118</f>
        <v>1</v>
      </c>
      <c r="M3" s="612">
        <f>bareme!T118</f>
        <v>1</v>
      </c>
      <c r="N3" s="612">
        <f>bareme!U118</f>
        <v>1</v>
      </c>
      <c r="O3" s="563">
        <f>bareme!V118</f>
        <v>1</v>
      </c>
      <c r="P3" s="563">
        <f>bareme!W118</f>
        <v>1</v>
      </c>
      <c r="Q3" s="563">
        <f>bareme!X118</f>
        <v>1</v>
      </c>
      <c r="R3" s="563">
        <f>bareme!Y118</f>
        <v>1</v>
      </c>
      <c r="S3" s="629">
        <f>IF(H3&gt;=85,85,IF(H3&gt;=60,60,0))</f>
        <v>85</v>
      </c>
      <c r="T3" s="309">
        <f t="shared" ref="T3:T34" si="0">(I3*$AC$4)+(J3*$AC$5)+(K3*$AC$6)+(L3*$AC$7)</f>
        <v>29</v>
      </c>
      <c r="U3" s="310">
        <f t="shared" ref="U3:U34" si="1">T3/$U$2</f>
        <v>1</v>
      </c>
      <c r="V3" s="311">
        <f t="shared" ref="V3:V34" si="2">(M3*$AC$9)+(N3*$AC$10)</f>
        <v>25</v>
      </c>
      <c r="W3" s="312">
        <f t="shared" ref="W3:W34" si="3">V3/$W$2</f>
        <v>1</v>
      </c>
      <c r="X3" s="313">
        <f t="shared" ref="X3:X34" si="4">(O3*$AC$12)+(P3*$AC$13)+(Q3*$AC$14)+(R3*$AC$15)</f>
        <v>46</v>
      </c>
      <c r="Y3" s="314">
        <f t="shared" ref="Y3:Y34" si="5">X3/$Y$2</f>
        <v>1</v>
      </c>
      <c r="Z3" s="315">
        <f t="shared" ref="Z3:Z34" si="6">SUM(T3+V3+X3)</f>
        <v>100</v>
      </c>
      <c r="AB3" s="404" t="s">
        <v>42</v>
      </c>
      <c r="AC3" s="405" t="s">
        <v>44</v>
      </c>
    </row>
    <row r="4" spans="1:29" ht="15" customHeight="1" thickBot="1">
      <c r="A4" s="670"/>
      <c r="C4" s="508" t="str">
        <f>bareme!J164</f>
        <v>CANADA</v>
      </c>
      <c r="D4" s="508" t="str">
        <f>bareme!K164</f>
        <v>gabriel</v>
      </c>
      <c r="E4" s="509">
        <f>bareme!L164</f>
        <v>43976</v>
      </c>
      <c r="F4" s="508">
        <f>bareme!M164</f>
        <v>9826598</v>
      </c>
      <c r="G4" s="508" t="str">
        <f>bareme!N164</f>
        <v>Scooby-Doo</v>
      </c>
      <c r="H4" s="657">
        <f>bareme!O164</f>
        <v>100</v>
      </c>
      <c r="I4" s="307">
        <f>bareme!P164</f>
        <v>1</v>
      </c>
      <c r="J4" s="307">
        <f>bareme!Q164</f>
        <v>1</v>
      </c>
      <c r="K4" s="307">
        <f>bareme!R164</f>
        <v>1</v>
      </c>
      <c r="L4" s="307">
        <f>bareme!S164</f>
        <v>1</v>
      </c>
      <c r="M4" s="612">
        <f>bareme!T164</f>
        <v>1</v>
      </c>
      <c r="N4" s="612">
        <f>bareme!U164</f>
        <v>1</v>
      </c>
      <c r="O4" s="563">
        <f>bareme!V164</f>
        <v>1</v>
      </c>
      <c r="P4" s="563">
        <f>bareme!W164</f>
        <v>1</v>
      </c>
      <c r="Q4" s="563">
        <f>bareme!X164</f>
        <v>1</v>
      </c>
      <c r="R4" s="563">
        <f>bareme!Y164</f>
        <v>1</v>
      </c>
      <c r="S4" s="630">
        <f t="shared" ref="S4:S52" si="7">IF(H4&gt;=85,85,IF(H4&gt;=60,60,0))</f>
        <v>85</v>
      </c>
      <c r="T4" s="322">
        <f t="shared" si="0"/>
        <v>29</v>
      </c>
      <c r="U4" s="323">
        <f t="shared" si="1"/>
        <v>1</v>
      </c>
      <c r="V4" s="324">
        <f t="shared" si="2"/>
        <v>25</v>
      </c>
      <c r="W4" s="325">
        <f t="shared" si="3"/>
        <v>1</v>
      </c>
      <c r="X4" s="326">
        <f t="shared" si="4"/>
        <v>46</v>
      </c>
      <c r="Y4" s="327">
        <f t="shared" si="5"/>
        <v>1</v>
      </c>
      <c r="Z4" s="328">
        <f t="shared" si="6"/>
        <v>100</v>
      </c>
      <c r="AB4" s="406" t="s">
        <v>75</v>
      </c>
      <c r="AC4" s="298">
        <v>5</v>
      </c>
    </row>
    <row r="5" spans="1:29" ht="15" customHeight="1" thickBot="1">
      <c r="A5" s="670"/>
      <c r="C5" s="508" t="str">
        <f>bareme!J151</f>
        <v>CANADA</v>
      </c>
      <c r="D5" s="508" t="str">
        <f>bareme!K151</f>
        <v>fabien</v>
      </c>
      <c r="E5" s="509">
        <f>bareme!L151</f>
        <v>43973</v>
      </c>
      <c r="F5" s="508">
        <f>bareme!M151</f>
        <v>9798987</v>
      </c>
      <c r="G5" s="508" t="str">
        <f>bareme!N151</f>
        <v>Félix le Chat</v>
      </c>
      <c r="H5" s="657">
        <f>bareme!O151</f>
        <v>100</v>
      </c>
      <c r="I5" s="307">
        <f>bareme!P151</f>
        <v>1</v>
      </c>
      <c r="J5" s="307">
        <f>bareme!Q151</f>
        <v>1</v>
      </c>
      <c r="K5" s="307">
        <f>bareme!R151</f>
        <v>1</v>
      </c>
      <c r="L5" s="307">
        <f>bareme!S151</f>
        <v>1</v>
      </c>
      <c r="M5" s="612">
        <f>bareme!T151</f>
        <v>1</v>
      </c>
      <c r="N5" s="612">
        <f>bareme!U151</f>
        <v>1</v>
      </c>
      <c r="O5" s="563">
        <f>bareme!V151</f>
        <v>1</v>
      </c>
      <c r="P5" s="563">
        <f>bareme!W151</f>
        <v>1</v>
      </c>
      <c r="Q5" s="563">
        <f>bareme!X151</f>
        <v>1</v>
      </c>
      <c r="R5" s="563">
        <f>bareme!Y151</f>
        <v>1</v>
      </c>
      <c r="S5" s="630">
        <f t="shared" si="7"/>
        <v>85</v>
      </c>
      <c r="T5" s="322">
        <f t="shared" si="0"/>
        <v>29</v>
      </c>
      <c r="U5" s="323">
        <f t="shared" si="1"/>
        <v>1</v>
      </c>
      <c r="V5" s="324">
        <f t="shared" si="2"/>
        <v>25</v>
      </c>
      <c r="W5" s="325">
        <f t="shared" si="3"/>
        <v>1</v>
      </c>
      <c r="X5" s="326">
        <f t="shared" si="4"/>
        <v>46</v>
      </c>
      <c r="Y5" s="327">
        <f t="shared" si="5"/>
        <v>1</v>
      </c>
      <c r="Z5" s="328">
        <f t="shared" si="6"/>
        <v>100</v>
      </c>
      <c r="AB5" s="406" t="s">
        <v>66</v>
      </c>
      <c r="AC5" s="298">
        <v>12</v>
      </c>
    </row>
    <row r="6" spans="1:29" ht="15" customHeight="1" thickBot="1">
      <c r="A6" s="670"/>
      <c r="C6" s="510" t="str">
        <f>bareme!J141</f>
        <v>France</v>
      </c>
      <c r="D6" s="508" t="str">
        <f>bareme!K141</f>
        <v>émile</v>
      </c>
      <c r="E6" s="509">
        <f>bareme!L141</f>
        <v>43962</v>
      </c>
      <c r="F6" s="508">
        <f>bareme!M141</f>
        <v>9610108</v>
      </c>
      <c r="G6" s="508" t="str">
        <f>bareme!N141</f>
        <v>Félix le Chat</v>
      </c>
      <c r="H6" s="657">
        <f>bareme!O141</f>
        <v>100</v>
      </c>
      <c r="I6" s="307">
        <f>bareme!P141</f>
        <v>1</v>
      </c>
      <c r="J6" s="307">
        <f>bareme!Q141</f>
        <v>1</v>
      </c>
      <c r="K6" s="307">
        <f>bareme!R141</f>
        <v>1</v>
      </c>
      <c r="L6" s="307">
        <f>bareme!S141</f>
        <v>1</v>
      </c>
      <c r="M6" s="612">
        <f>bareme!T141</f>
        <v>1</v>
      </c>
      <c r="N6" s="612">
        <f>bareme!U141</f>
        <v>1</v>
      </c>
      <c r="O6" s="563">
        <f>bareme!V141</f>
        <v>1</v>
      </c>
      <c r="P6" s="563">
        <f>bareme!W141</f>
        <v>1</v>
      </c>
      <c r="Q6" s="563">
        <f>bareme!X141</f>
        <v>1</v>
      </c>
      <c r="R6" s="563">
        <f>bareme!Y141</f>
        <v>1</v>
      </c>
      <c r="S6" s="630">
        <f t="shared" si="7"/>
        <v>85</v>
      </c>
      <c r="T6" s="322">
        <f t="shared" si="0"/>
        <v>29</v>
      </c>
      <c r="U6" s="323">
        <f t="shared" si="1"/>
        <v>1</v>
      </c>
      <c r="V6" s="324">
        <f t="shared" si="2"/>
        <v>25</v>
      </c>
      <c r="W6" s="325">
        <f t="shared" si="3"/>
        <v>1</v>
      </c>
      <c r="X6" s="326">
        <f t="shared" si="4"/>
        <v>46</v>
      </c>
      <c r="Y6" s="327">
        <f t="shared" si="5"/>
        <v>1</v>
      </c>
      <c r="Z6" s="328">
        <f t="shared" si="6"/>
        <v>100</v>
      </c>
      <c r="AB6" s="406" t="s">
        <v>67</v>
      </c>
      <c r="AC6" s="298">
        <v>7</v>
      </c>
    </row>
    <row r="7" spans="1:29" ht="15" customHeight="1" thickBot="1">
      <c r="A7" s="670"/>
      <c r="C7" s="508" t="str">
        <f>bareme!J153</f>
        <v>France</v>
      </c>
      <c r="D7" s="508" t="str">
        <f>bareme!K153</f>
        <v>felicien</v>
      </c>
      <c r="E7" s="509">
        <f>bareme!L153</f>
        <v>43977</v>
      </c>
      <c r="F7" s="508">
        <f>bareme!M153</f>
        <v>9850048</v>
      </c>
      <c r="G7" s="508" t="str">
        <f>bareme!N153</f>
        <v>Fred Pierrafeu</v>
      </c>
      <c r="H7" s="657">
        <f>bareme!O153</f>
        <v>100</v>
      </c>
      <c r="I7" s="307">
        <f>bareme!P153</f>
        <v>1</v>
      </c>
      <c r="J7" s="307">
        <f>bareme!Q153</f>
        <v>1</v>
      </c>
      <c r="K7" s="307">
        <f>bareme!R153</f>
        <v>1</v>
      </c>
      <c r="L7" s="307">
        <f>bareme!S153</f>
        <v>1</v>
      </c>
      <c r="M7" s="612">
        <f>bareme!T153</f>
        <v>1</v>
      </c>
      <c r="N7" s="612">
        <f>bareme!U153</f>
        <v>1</v>
      </c>
      <c r="O7" s="563">
        <f>bareme!V153</f>
        <v>1</v>
      </c>
      <c r="P7" s="563">
        <f>bareme!W153</f>
        <v>1</v>
      </c>
      <c r="Q7" s="563">
        <f>bareme!X153</f>
        <v>1</v>
      </c>
      <c r="R7" s="563">
        <f>bareme!Y153</f>
        <v>1</v>
      </c>
      <c r="S7" s="630">
        <f t="shared" si="7"/>
        <v>85</v>
      </c>
      <c r="T7" s="322">
        <f t="shared" si="0"/>
        <v>29</v>
      </c>
      <c r="U7" s="323">
        <f t="shared" si="1"/>
        <v>1</v>
      </c>
      <c r="V7" s="324">
        <f t="shared" si="2"/>
        <v>25</v>
      </c>
      <c r="W7" s="325">
        <f t="shared" si="3"/>
        <v>1</v>
      </c>
      <c r="X7" s="326">
        <f t="shared" si="4"/>
        <v>46</v>
      </c>
      <c r="Y7" s="327">
        <f t="shared" si="5"/>
        <v>1</v>
      </c>
      <c r="Z7" s="328">
        <f t="shared" si="6"/>
        <v>100</v>
      </c>
      <c r="AB7" s="406" t="s">
        <v>68</v>
      </c>
      <c r="AC7" s="298">
        <v>5</v>
      </c>
    </row>
    <row r="8" spans="1:29" ht="15" customHeight="1" thickBot="1">
      <c r="A8" s="670"/>
      <c r="C8" s="510" t="str">
        <f>bareme!J136</f>
        <v>USA</v>
      </c>
      <c r="D8" s="508" t="str">
        <f>bareme!K136</f>
        <v>edgar</v>
      </c>
      <c r="E8" s="509">
        <f>bareme!L136</f>
        <v>43962</v>
      </c>
      <c r="F8" s="508">
        <f>bareme!M136</f>
        <v>9620049</v>
      </c>
      <c r="G8" s="508" t="str">
        <f>bareme!N136</f>
        <v>tintin</v>
      </c>
      <c r="H8" s="661">
        <f>bareme!O136</f>
        <v>100</v>
      </c>
      <c r="I8" s="307">
        <f>bareme!P136</f>
        <v>1</v>
      </c>
      <c r="J8" s="307">
        <f>bareme!Q136</f>
        <v>1</v>
      </c>
      <c r="K8" s="307">
        <f>bareme!R136</f>
        <v>1</v>
      </c>
      <c r="L8" s="307">
        <f>bareme!S136</f>
        <v>1</v>
      </c>
      <c r="M8" s="612">
        <f>bareme!T136</f>
        <v>1</v>
      </c>
      <c r="N8" s="612">
        <f>bareme!U136</f>
        <v>1</v>
      </c>
      <c r="O8" s="563">
        <f>bareme!V136</f>
        <v>1</v>
      </c>
      <c r="P8" s="563">
        <f>bareme!W136</f>
        <v>1</v>
      </c>
      <c r="Q8" s="563">
        <f>bareme!X136</f>
        <v>1</v>
      </c>
      <c r="R8" s="563">
        <f>bareme!Y136</f>
        <v>1</v>
      </c>
      <c r="S8" s="630">
        <f t="shared" si="7"/>
        <v>85</v>
      </c>
      <c r="T8" s="322">
        <f t="shared" si="0"/>
        <v>29</v>
      </c>
      <c r="U8" s="323">
        <f t="shared" si="1"/>
        <v>1</v>
      </c>
      <c r="V8" s="324">
        <f t="shared" si="2"/>
        <v>25</v>
      </c>
      <c r="W8" s="325">
        <f t="shared" si="3"/>
        <v>1</v>
      </c>
      <c r="X8" s="326">
        <f t="shared" si="4"/>
        <v>46</v>
      </c>
      <c r="Y8" s="327">
        <f t="shared" si="5"/>
        <v>1</v>
      </c>
      <c r="Z8" s="328">
        <f t="shared" si="6"/>
        <v>100</v>
      </c>
      <c r="AB8" s="407" t="s">
        <v>49</v>
      </c>
      <c r="AC8" s="410">
        <f>SUM(AC4:AC7)</f>
        <v>29</v>
      </c>
    </row>
    <row r="9" spans="1:29" ht="15" customHeight="1" thickBot="1">
      <c r="A9" s="670"/>
      <c r="C9" s="508" t="str">
        <f>bareme!J150</f>
        <v>CANADA</v>
      </c>
      <c r="D9" s="510" t="str">
        <f>bareme!K150</f>
        <v>evrard</v>
      </c>
      <c r="E9" s="509">
        <f>bareme!L150</f>
        <v>43963</v>
      </c>
      <c r="F9" s="508">
        <f>bareme!M150</f>
        <v>9624636</v>
      </c>
      <c r="G9" s="508" t="str">
        <f>bareme!N150</f>
        <v>Le Chat potté</v>
      </c>
      <c r="H9" s="661">
        <f>bareme!O150</f>
        <v>100</v>
      </c>
      <c r="I9" s="307">
        <f>bareme!P150</f>
        <v>1</v>
      </c>
      <c r="J9" s="307">
        <f>bareme!Q150</f>
        <v>1</v>
      </c>
      <c r="K9" s="307">
        <f>bareme!R150</f>
        <v>1</v>
      </c>
      <c r="L9" s="307">
        <f>bareme!S150</f>
        <v>1</v>
      </c>
      <c r="M9" s="612">
        <f>bareme!T150</f>
        <v>1</v>
      </c>
      <c r="N9" s="612">
        <f>bareme!U150</f>
        <v>1</v>
      </c>
      <c r="O9" s="563">
        <f>bareme!V150</f>
        <v>1</v>
      </c>
      <c r="P9" s="563">
        <f>bareme!W150</f>
        <v>1</v>
      </c>
      <c r="Q9" s="563">
        <f>bareme!X150</f>
        <v>1</v>
      </c>
      <c r="R9" s="563">
        <f>bareme!Y150</f>
        <v>1</v>
      </c>
      <c r="S9" s="630">
        <f t="shared" si="7"/>
        <v>85</v>
      </c>
      <c r="T9" s="322">
        <f t="shared" si="0"/>
        <v>29</v>
      </c>
      <c r="U9" s="323">
        <f t="shared" si="1"/>
        <v>1</v>
      </c>
      <c r="V9" s="324">
        <f t="shared" si="2"/>
        <v>25</v>
      </c>
      <c r="W9" s="325">
        <f t="shared" si="3"/>
        <v>1</v>
      </c>
      <c r="X9" s="326">
        <f t="shared" si="4"/>
        <v>46</v>
      </c>
      <c r="Y9" s="327">
        <f t="shared" si="5"/>
        <v>1</v>
      </c>
      <c r="Z9" s="328">
        <f t="shared" si="6"/>
        <v>100</v>
      </c>
      <c r="AB9" s="408" t="s">
        <v>200</v>
      </c>
      <c r="AC9" s="329">
        <v>20</v>
      </c>
    </row>
    <row r="10" spans="1:29" ht="15" customHeight="1" thickBot="1">
      <c r="A10" s="670"/>
      <c r="C10" s="508" t="str">
        <f>bareme!J144</f>
        <v>CANADA</v>
      </c>
      <c r="D10" s="510" t="str">
        <f>bareme!K144</f>
        <v>eric</v>
      </c>
      <c r="E10" s="509">
        <f>bareme!L144</f>
        <v>43964</v>
      </c>
      <c r="F10" s="508">
        <f>bareme!M144</f>
        <v>9647361</v>
      </c>
      <c r="G10" s="508" t="str">
        <f>bareme!N144</f>
        <v>Scooby-Doo</v>
      </c>
      <c r="H10" s="657">
        <f>bareme!O144</f>
        <v>97.5</v>
      </c>
      <c r="I10" s="307">
        <f>bareme!P144</f>
        <v>1</v>
      </c>
      <c r="J10" s="307">
        <f>bareme!Q144</f>
        <v>1</v>
      </c>
      <c r="K10" s="307">
        <f>bareme!R144</f>
        <v>1</v>
      </c>
      <c r="L10" s="307">
        <f>bareme!S144</f>
        <v>0.5</v>
      </c>
      <c r="M10" s="612">
        <f>bareme!T144</f>
        <v>1</v>
      </c>
      <c r="N10" s="612">
        <f>bareme!U144</f>
        <v>1</v>
      </c>
      <c r="O10" s="563">
        <f>bareme!V144</f>
        <v>1</v>
      </c>
      <c r="P10" s="563">
        <f>bareme!W144</f>
        <v>1</v>
      </c>
      <c r="Q10" s="563">
        <f>bareme!X144</f>
        <v>1</v>
      </c>
      <c r="R10" s="563">
        <f>bareme!Y144</f>
        <v>1</v>
      </c>
      <c r="S10" s="630">
        <f t="shared" si="7"/>
        <v>85</v>
      </c>
      <c r="T10" s="322">
        <f t="shared" si="0"/>
        <v>26.5</v>
      </c>
      <c r="U10" s="323">
        <f t="shared" si="1"/>
        <v>0.91379310344827591</v>
      </c>
      <c r="V10" s="324">
        <f t="shared" si="2"/>
        <v>25</v>
      </c>
      <c r="W10" s="325">
        <f t="shared" si="3"/>
        <v>1</v>
      </c>
      <c r="X10" s="326">
        <f t="shared" si="4"/>
        <v>46</v>
      </c>
      <c r="Y10" s="327">
        <f t="shared" si="5"/>
        <v>1</v>
      </c>
      <c r="Z10" s="328">
        <f t="shared" si="6"/>
        <v>97.5</v>
      </c>
      <c r="AB10" s="408" t="s">
        <v>201</v>
      </c>
      <c r="AC10" s="329">
        <v>5</v>
      </c>
    </row>
    <row r="11" spans="1:29" ht="15" customHeight="1" thickBot="1">
      <c r="A11" s="670"/>
      <c r="C11" s="510" t="str">
        <f>bareme!J120</f>
        <v>USA</v>
      </c>
      <c r="D11" s="508" t="str">
        <f>bareme!K120</f>
        <v>constantin</v>
      </c>
      <c r="E11" s="509">
        <f>bareme!L120</f>
        <v>43955</v>
      </c>
      <c r="F11" s="508">
        <f>bareme!M120</f>
        <v>9512327</v>
      </c>
      <c r="G11" s="508" t="str">
        <f>bareme!N120</f>
        <v>Le Chat potté</v>
      </c>
      <c r="H11" s="661">
        <f>bareme!O120</f>
        <v>97.5</v>
      </c>
      <c r="I11" s="307">
        <f>bareme!P120</f>
        <v>0.5</v>
      </c>
      <c r="J11" s="307">
        <f>bareme!Q120</f>
        <v>1</v>
      </c>
      <c r="K11" s="307">
        <f>bareme!R120</f>
        <v>1</v>
      </c>
      <c r="L11" s="307">
        <f>bareme!S120</f>
        <v>1</v>
      </c>
      <c r="M11" s="612">
        <f>bareme!T120</f>
        <v>1</v>
      </c>
      <c r="N11" s="612">
        <f>bareme!U120</f>
        <v>1</v>
      </c>
      <c r="O11" s="563">
        <f>bareme!V120</f>
        <v>1</v>
      </c>
      <c r="P11" s="563">
        <f>bareme!W120</f>
        <v>1</v>
      </c>
      <c r="Q11" s="563">
        <f>bareme!X120</f>
        <v>1</v>
      </c>
      <c r="R11" s="563">
        <f>bareme!Y120</f>
        <v>1</v>
      </c>
      <c r="S11" s="630">
        <f t="shared" si="7"/>
        <v>85</v>
      </c>
      <c r="T11" s="322">
        <f t="shared" si="0"/>
        <v>26.5</v>
      </c>
      <c r="U11" s="323">
        <f t="shared" si="1"/>
        <v>0.91379310344827591</v>
      </c>
      <c r="V11" s="324">
        <f t="shared" si="2"/>
        <v>25</v>
      </c>
      <c r="W11" s="325">
        <f t="shared" si="3"/>
        <v>1</v>
      </c>
      <c r="X11" s="326">
        <f t="shared" si="4"/>
        <v>46</v>
      </c>
      <c r="Y11" s="327">
        <f t="shared" si="5"/>
        <v>1</v>
      </c>
      <c r="Z11" s="328">
        <f t="shared" si="6"/>
        <v>97.5</v>
      </c>
      <c r="AB11" s="407" t="s">
        <v>49</v>
      </c>
      <c r="AC11" s="413">
        <f>SUM(AC9:AC10)</f>
        <v>25</v>
      </c>
    </row>
    <row r="12" spans="1:29" ht="15" customHeight="1" thickBot="1">
      <c r="A12" s="670"/>
      <c r="C12" s="508" t="str">
        <f>bareme!J159</f>
        <v>USA</v>
      </c>
      <c r="D12" s="510" t="str">
        <f>bareme!K159</f>
        <v>florentin</v>
      </c>
      <c r="E12" s="515">
        <f>bareme!L159</f>
        <v>43974</v>
      </c>
      <c r="F12" s="510">
        <f>bareme!M159</f>
        <v>9809950</v>
      </c>
      <c r="G12" s="508" t="str">
        <f>bareme!N159</f>
        <v>Babar</v>
      </c>
      <c r="H12" s="657">
        <f>bareme!O159</f>
        <v>96.5</v>
      </c>
      <c r="I12" s="307">
        <f>bareme!P159</f>
        <v>1</v>
      </c>
      <c r="J12" s="307">
        <f>bareme!Q159</f>
        <v>1</v>
      </c>
      <c r="K12" s="307">
        <f>bareme!R159</f>
        <v>0.5</v>
      </c>
      <c r="L12" s="307">
        <f>bareme!S159</f>
        <v>1</v>
      </c>
      <c r="M12" s="612">
        <f>bareme!T159</f>
        <v>1</v>
      </c>
      <c r="N12" s="612">
        <f>bareme!U159</f>
        <v>1</v>
      </c>
      <c r="O12" s="563">
        <f>bareme!V159</f>
        <v>1</v>
      </c>
      <c r="P12" s="563">
        <f>bareme!W159</f>
        <v>1</v>
      </c>
      <c r="Q12" s="563">
        <f>bareme!X159</f>
        <v>1</v>
      </c>
      <c r="R12" s="563">
        <f>bareme!Y159</f>
        <v>1</v>
      </c>
      <c r="S12" s="630">
        <f t="shared" si="7"/>
        <v>85</v>
      </c>
      <c r="T12" s="322">
        <f t="shared" si="0"/>
        <v>25.5</v>
      </c>
      <c r="U12" s="323">
        <f t="shared" si="1"/>
        <v>0.87931034482758619</v>
      </c>
      <c r="V12" s="324">
        <f t="shared" si="2"/>
        <v>25</v>
      </c>
      <c r="W12" s="325">
        <f t="shared" si="3"/>
        <v>1</v>
      </c>
      <c r="X12" s="326">
        <f t="shared" si="4"/>
        <v>46</v>
      </c>
      <c r="Y12" s="327">
        <f t="shared" si="5"/>
        <v>1</v>
      </c>
      <c r="Z12" s="328">
        <f t="shared" si="6"/>
        <v>96.5</v>
      </c>
      <c r="AB12" s="409" t="s">
        <v>202</v>
      </c>
      <c r="AC12" s="332">
        <v>11</v>
      </c>
    </row>
    <row r="13" spans="1:29" ht="15" customHeight="1" thickBot="1">
      <c r="A13" s="670"/>
      <c r="C13" s="508" t="str">
        <f>bareme!J142</f>
        <v>France</v>
      </c>
      <c r="D13" s="508" t="str">
        <f>bareme!K142</f>
        <v>émilien</v>
      </c>
      <c r="E13" s="509">
        <f>bareme!L142</f>
        <v>43965</v>
      </c>
      <c r="F13" s="508">
        <f>bareme!M142</f>
        <v>9679078</v>
      </c>
      <c r="G13" s="508" t="str">
        <f>bareme!N142</f>
        <v>La Panthère rose</v>
      </c>
      <c r="H13" s="657">
        <f>bareme!O142</f>
        <v>96.5</v>
      </c>
      <c r="I13" s="307">
        <f>bareme!P142</f>
        <v>1</v>
      </c>
      <c r="J13" s="307">
        <f>bareme!Q142</f>
        <v>1</v>
      </c>
      <c r="K13" s="307">
        <f>bareme!R142</f>
        <v>0.5</v>
      </c>
      <c r="L13" s="307">
        <f>bareme!S142</f>
        <v>1</v>
      </c>
      <c r="M13" s="612">
        <f>bareme!T142</f>
        <v>1</v>
      </c>
      <c r="N13" s="612">
        <f>bareme!U142</f>
        <v>1</v>
      </c>
      <c r="O13" s="563">
        <f>bareme!V142</f>
        <v>1</v>
      </c>
      <c r="P13" s="563">
        <f>bareme!W142</f>
        <v>1</v>
      </c>
      <c r="Q13" s="563">
        <f>bareme!X142</f>
        <v>1</v>
      </c>
      <c r="R13" s="563">
        <f>bareme!Y142</f>
        <v>1</v>
      </c>
      <c r="S13" s="630">
        <f t="shared" si="7"/>
        <v>85</v>
      </c>
      <c r="T13" s="322">
        <f t="shared" si="0"/>
        <v>25.5</v>
      </c>
      <c r="U13" s="323">
        <f t="shared" si="1"/>
        <v>0.87931034482758619</v>
      </c>
      <c r="V13" s="324">
        <f t="shared" si="2"/>
        <v>25</v>
      </c>
      <c r="W13" s="325">
        <f t="shared" si="3"/>
        <v>1</v>
      </c>
      <c r="X13" s="326">
        <f t="shared" si="4"/>
        <v>46</v>
      </c>
      <c r="Y13" s="327">
        <f t="shared" si="5"/>
        <v>1</v>
      </c>
      <c r="Z13" s="328">
        <f t="shared" si="6"/>
        <v>96.5</v>
      </c>
      <c r="AB13" s="409" t="s">
        <v>203</v>
      </c>
      <c r="AC13" s="332">
        <v>20</v>
      </c>
    </row>
    <row r="14" spans="1:29" ht="15" customHeight="1" thickBot="1">
      <c r="A14" s="670"/>
      <c r="C14" s="508" t="str">
        <f>bareme!J137</f>
        <v>CANADA</v>
      </c>
      <c r="D14" s="508" t="str">
        <f>bareme!K137</f>
        <v>edgard</v>
      </c>
      <c r="E14" s="509">
        <f>bareme!L137</f>
        <v>43963</v>
      </c>
      <c r="F14" s="508">
        <f>bareme!M137</f>
        <v>9642703</v>
      </c>
      <c r="G14" s="508" t="str">
        <f>bareme!N137</f>
        <v>La Panthère rose</v>
      </c>
      <c r="H14" s="661">
        <f>bareme!O137</f>
        <v>96.5</v>
      </c>
      <c r="I14" s="307">
        <f>bareme!P137</f>
        <v>1</v>
      </c>
      <c r="J14" s="307">
        <f>bareme!Q137</f>
        <v>1</v>
      </c>
      <c r="K14" s="307">
        <f>bareme!R137</f>
        <v>0.5</v>
      </c>
      <c r="L14" s="307">
        <f>bareme!S137</f>
        <v>1</v>
      </c>
      <c r="M14" s="612">
        <f>bareme!T137</f>
        <v>1</v>
      </c>
      <c r="N14" s="612">
        <f>bareme!U137</f>
        <v>1</v>
      </c>
      <c r="O14" s="563">
        <f>bareme!V137</f>
        <v>1</v>
      </c>
      <c r="P14" s="563">
        <f>bareme!W137</f>
        <v>1</v>
      </c>
      <c r="Q14" s="563">
        <f>bareme!X137</f>
        <v>1</v>
      </c>
      <c r="R14" s="563">
        <f>bareme!Y137</f>
        <v>1</v>
      </c>
      <c r="S14" s="630">
        <f t="shared" si="7"/>
        <v>85</v>
      </c>
      <c r="T14" s="322">
        <f t="shared" si="0"/>
        <v>25.5</v>
      </c>
      <c r="U14" s="323">
        <f t="shared" si="1"/>
        <v>0.87931034482758619</v>
      </c>
      <c r="V14" s="324">
        <f t="shared" si="2"/>
        <v>25</v>
      </c>
      <c r="W14" s="325">
        <f t="shared" si="3"/>
        <v>1</v>
      </c>
      <c r="X14" s="326">
        <f t="shared" si="4"/>
        <v>46</v>
      </c>
      <c r="Y14" s="327">
        <f t="shared" si="5"/>
        <v>1</v>
      </c>
      <c r="Z14" s="328">
        <f t="shared" si="6"/>
        <v>96.5</v>
      </c>
      <c r="AB14" s="409" t="s">
        <v>204</v>
      </c>
      <c r="AC14" s="332">
        <v>12</v>
      </c>
    </row>
    <row r="15" spans="1:29" ht="15" customHeight="1" thickBot="1">
      <c r="A15" s="670"/>
      <c r="C15" s="511" t="str">
        <f>bareme!J130</f>
        <v>France</v>
      </c>
      <c r="D15" s="513" t="str">
        <f>bareme!K130</f>
        <v>dieudonné</v>
      </c>
      <c r="E15" s="514">
        <f>bareme!L130</f>
        <v>43956</v>
      </c>
      <c r="F15" s="513">
        <f>bareme!M130</f>
        <v>9536980</v>
      </c>
      <c r="G15" s="513" t="str">
        <f>bareme!N130</f>
        <v>Le Chat potté</v>
      </c>
      <c r="H15" s="659">
        <f>bareme!O130</f>
        <v>96.5</v>
      </c>
      <c r="I15" s="307">
        <f>bareme!P130</f>
        <v>1</v>
      </c>
      <c r="J15" s="307">
        <f>bareme!Q130</f>
        <v>1</v>
      </c>
      <c r="K15" s="307">
        <f>bareme!R130</f>
        <v>0.5</v>
      </c>
      <c r="L15" s="307">
        <f>bareme!S130</f>
        <v>1</v>
      </c>
      <c r="M15" s="612">
        <f>bareme!T130</f>
        <v>1</v>
      </c>
      <c r="N15" s="612">
        <f>bareme!U130</f>
        <v>1</v>
      </c>
      <c r="O15" s="563">
        <f>bareme!V130</f>
        <v>1</v>
      </c>
      <c r="P15" s="563">
        <f>bareme!W130</f>
        <v>1</v>
      </c>
      <c r="Q15" s="563">
        <f>bareme!X130</f>
        <v>1</v>
      </c>
      <c r="R15" s="563">
        <f>bareme!Y130</f>
        <v>1</v>
      </c>
      <c r="S15" s="631">
        <f t="shared" si="7"/>
        <v>85</v>
      </c>
      <c r="T15" s="367">
        <f t="shared" si="0"/>
        <v>25.5</v>
      </c>
      <c r="U15" s="368">
        <f t="shared" si="1"/>
        <v>0.87931034482758619</v>
      </c>
      <c r="V15" s="369">
        <f t="shared" si="2"/>
        <v>25</v>
      </c>
      <c r="W15" s="370">
        <f t="shared" si="3"/>
        <v>1</v>
      </c>
      <c r="X15" s="371">
        <f t="shared" si="4"/>
        <v>46</v>
      </c>
      <c r="Y15" s="372">
        <f t="shared" si="5"/>
        <v>1</v>
      </c>
      <c r="Z15" s="373">
        <f t="shared" si="6"/>
        <v>96.5</v>
      </c>
      <c r="AB15" s="409" t="s">
        <v>205</v>
      </c>
      <c r="AC15" s="332">
        <v>3</v>
      </c>
    </row>
    <row r="16" spans="1:29" ht="15" customHeight="1" thickBot="1">
      <c r="A16" s="670"/>
      <c r="C16" s="506" t="str">
        <f>bareme!J134</f>
        <v>CANADA</v>
      </c>
      <c r="D16" s="516" t="str">
        <f>bareme!K134</f>
        <v>donat</v>
      </c>
      <c r="E16" s="507">
        <f>bareme!L134</f>
        <v>43964</v>
      </c>
      <c r="F16" s="506">
        <f>bareme!M134</f>
        <v>9647761</v>
      </c>
      <c r="G16" s="506" t="str">
        <f>bareme!N134</f>
        <v>Scooby-Doo</v>
      </c>
      <c r="H16" s="656">
        <f>bareme!O134</f>
        <v>95</v>
      </c>
      <c r="I16" s="307">
        <f>bareme!P134</f>
        <v>0.5</v>
      </c>
      <c r="J16" s="307">
        <f>bareme!Q134</f>
        <v>1</v>
      </c>
      <c r="K16" s="307">
        <f>bareme!R134</f>
        <v>1</v>
      </c>
      <c r="L16" s="307">
        <f>bareme!S134</f>
        <v>0.5</v>
      </c>
      <c r="M16" s="612">
        <f>bareme!T134</f>
        <v>1</v>
      </c>
      <c r="N16" s="612">
        <f>bareme!U134</f>
        <v>1</v>
      </c>
      <c r="O16" s="563">
        <f>bareme!V134</f>
        <v>1</v>
      </c>
      <c r="P16" s="563">
        <f>bareme!W134</f>
        <v>1</v>
      </c>
      <c r="Q16" s="563">
        <f>bareme!X134</f>
        <v>1</v>
      </c>
      <c r="R16" s="563">
        <f>bareme!Y134</f>
        <v>1</v>
      </c>
      <c r="S16" s="629">
        <f t="shared" si="7"/>
        <v>85</v>
      </c>
      <c r="T16" s="309">
        <f t="shared" si="0"/>
        <v>24</v>
      </c>
      <c r="U16" s="310">
        <f t="shared" si="1"/>
        <v>0.82758620689655171</v>
      </c>
      <c r="V16" s="311">
        <f t="shared" si="2"/>
        <v>25</v>
      </c>
      <c r="W16" s="312">
        <f t="shared" si="3"/>
        <v>1</v>
      </c>
      <c r="X16" s="313">
        <f t="shared" si="4"/>
        <v>46</v>
      </c>
      <c r="Y16" s="314">
        <f t="shared" si="5"/>
        <v>1</v>
      </c>
      <c r="Z16" s="315">
        <f t="shared" si="6"/>
        <v>95</v>
      </c>
      <c r="AB16" s="407" t="s">
        <v>49</v>
      </c>
      <c r="AC16" s="416">
        <f>SUM(AC12:AC15)</f>
        <v>46</v>
      </c>
    </row>
    <row r="17" spans="1:26" ht="15" customHeight="1" thickBot="1">
      <c r="A17" s="670"/>
      <c r="C17" s="510" t="str">
        <f>bareme!J163</f>
        <v>CANADA</v>
      </c>
      <c r="D17" s="510" t="str">
        <f>bareme!K163</f>
        <v>frédéric</v>
      </c>
      <c r="E17" s="509">
        <f>bareme!L163</f>
        <v>43976</v>
      </c>
      <c r="F17" s="508">
        <f>bareme!M163</f>
        <v>9825342</v>
      </c>
      <c r="G17" s="508" t="str">
        <f>bareme!N163</f>
        <v>Fred Pierrafeu</v>
      </c>
      <c r="H17" s="657">
        <f>bareme!O163</f>
        <v>95</v>
      </c>
      <c r="I17" s="307">
        <f>bareme!P163</f>
        <v>1</v>
      </c>
      <c r="J17" s="307">
        <f>bareme!Q163</f>
        <v>1</v>
      </c>
      <c r="K17" s="307">
        <f>bareme!R163</f>
        <v>1</v>
      </c>
      <c r="L17" s="307">
        <f>bareme!S163</f>
        <v>1</v>
      </c>
      <c r="M17" s="612">
        <f>bareme!T163</f>
        <v>1</v>
      </c>
      <c r="N17" s="612">
        <f>bareme!U163</f>
        <v>0</v>
      </c>
      <c r="O17" s="563">
        <f>bareme!V163</f>
        <v>1</v>
      </c>
      <c r="P17" s="563">
        <f>bareme!W163</f>
        <v>1</v>
      </c>
      <c r="Q17" s="563">
        <f>bareme!X163</f>
        <v>1</v>
      </c>
      <c r="R17" s="563">
        <f>bareme!Y163</f>
        <v>1</v>
      </c>
      <c r="S17" s="630">
        <f t="shared" si="7"/>
        <v>85</v>
      </c>
      <c r="T17" s="322">
        <f t="shared" si="0"/>
        <v>29</v>
      </c>
      <c r="U17" s="323">
        <f t="shared" si="1"/>
        <v>1</v>
      </c>
      <c r="V17" s="324">
        <f t="shared" si="2"/>
        <v>20</v>
      </c>
      <c r="W17" s="325">
        <f t="shared" si="3"/>
        <v>0.8</v>
      </c>
      <c r="X17" s="326">
        <f t="shared" si="4"/>
        <v>46</v>
      </c>
      <c r="Y17" s="327">
        <f t="shared" si="5"/>
        <v>1</v>
      </c>
      <c r="Z17" s="328">
        <f t="shared" si="6"/>
        <v>95</v>
      </c>
    </row>
    <row r="18" spans="1:26" ht="15" customHeight="1" thickBot="1">
      <c r="A18" s="670"/>
      <c r="C18" s="510" t="str">
        <f>bareme!J155</f>
        <v>USA</v>
      </c>
      <c r="D18" s="510" t="str">
        <f>bareme!K155</f>
        <v>ferdinand</v>
      </c>
      <c r="E18" s="509">
        <f>bareme!L155</f>
        <v>43976</v>
      </c>
      <c r="F18" s="508">
        <f>bareme!M155</f>
        <v>9838767</v>
      </c>
      <c r="G18" s="508" t="str">
        <f>bareme!N155</f>
        <v>Tarzan</v>
      </c>
      <c r="H18" s="657">
        <f>bareme!O155</f>
        <v>94</v>
      </c>
      <c r="I18" s="307">
        <f>bareme!P155</f>
        <v>1</v>
      </c>
      <c r="J18" s="307">
        <f>bareme!Q155</f>
        <v>1</v>
      </c>
      <c r="K18" s="307">
        <f>bareme!R155</f>
        <v>0.5</v>
      </c>
      <c r="L18" s="307">
        <f>bareme!S155</f>
        <v>1</v>
      </c>
      <c r="M18" s="612">
        <f>bareme!T155</f>
        <v>1</v>
      </c>
      <c r="N18" s="612">
        <f>bareme!U155</f>
        <v>0.5</v>
      </c>
      <c r="O18" s="563">
        <f>bareme!V155</f>
        <v>1</v>
      </c>
      <c r="P18" s="563">
        <f>bareme!W155</f>
        <v>1</v>
      </c>
      <c r="Q18" s="563">
        <f>bareme!X155</f>
        <v>1</v>
      </c>
      <c r="R18" s="563">
        <f>bareme!Y155</f>
        <v>1</v>
      </c>
      <c r="S18" s="630">
        <f t="shared" si="7"/>
        <v>85</v>
      </c>
      <c r="T18" s="322">
        <f t="shared" si="0"/>
        <v>25.5</v>
      </c>
      <c r="U18" s="323">
        <f t="shared" si="1"/>
        <v>0.87931034482758619</v>
      </c>
      <c r="V18" s="324">
        <f t="shared" si="2"/>
        <v>22.5</v>
      </c>
      <c r="W18" s="325">
        <f t="shared" si="3"/>
        <v>0.9</v>
      </c>
      <c r="X18" s="326">
        <f t="shared" si="4"/>
        <v>46</v>
      </c>
      <c r="Y18" s="327">
        <f t="shared" si="5"/>
        <v>1</v>
      </c>
      <c r="Z18" s="328">
        <f t="shared" si="6"/>
        <v>94</v>
      </c>
    </row>
    <row r="19" spans="1:26" ht="15" customHeight="1" thickBot="1">
      <c r="A19" s="670"/>
      <c r="C19" s="508" t="str">
        <f>bareme!J117</f>
        <v>France</v>
      </c>
      <c r="D19" s="508" t="str">
        <f>bareme!K117</f>
        <v>clément</v>
      </c>
      <c r="E19" s="509">
        <f>bareme!L117</f>
        <v>43953</v>
      </c>
      <c r="F19" s="508">
        <f>bareme!M117</f>
        <v>9487432</v>
      </c>
      <c r="G19" s="508" t="str">
        <f>bareme!N117</f>
        <v>La Panthère rose</v>
      </c>
      <c r="H19" s="657">
        <f>bareme!O117</f>
        <v>94</v>
      </c>
      <c r="I19" s="307">
        <f>bareme!P117</f>
        <v>1</v>
      </c>
      <c r="J19" s="307">
        <f>bareme!Q117</f>
        <v>1</v>
      </c>
      <c r="K19" s="307">
        <f>bareme!R117</f>
        <v>0.5</v>
      </c>
      <c r="L19" s="307">
        <f>bareme!S117</f>
        <v>0.5</v>
      </c>
      <c r="M19" s="612">
        <f>bareme!T117</f>
        <v>1</v>
      </c>
      <c r="N19" s="612">
        <f>bareme!U117</f>
        <v>1</v>
      </c>
      <c r="O19" s="563">
        <f>bareme!V117</f>
        <v>1</v>
      </c>
      <c r="P19" s="563">
        <f>bareme!W117</f>
        <v>1</v>
      </c>
      <c r="Q19" s="563">
        <f>bareme!X117</f>
        <v>1</v>
      </c>
      <c r="R19" s="563">
        <f>bareme!Y117</f>
        <v>1</v>
      </c>
      <c r="S19" s="630">
        <f t="shared" si="7"/>
        <v>85</v>
      </c>
      <c r="T19" s="322">
        <f t="shared" si="0"/>
        <v>23</v>
      </c>
      <c r="U19" s="323">
        <f t="shared" si="1"/>
        <v>0.7931034482758621</v>
      </c>
      <c r="V19" s="324">
        <f t="shared" si="2"/>
        <v>25</v>
      </c>
      <c r="W19" s="325">
        <f t="shared" si="3"/>
        <v>1</v>
      </c>
      <c r="X19" s="326">
        <f t="shared" si="4"/>
        <v>46</v>
      </c>
      <c r="Y19" s="327">
        <f t="shared" si="5"/>
        <v>1</v>
      </c>
      <c r="Z19" s="328">
        <f t="shared" si="6"/>
        <v>94</v>
      </c>
    </row>
    <row r="20" spans="1:26" ht="15" customHeight="1" thickBot="1">
      <c r="A20" s="670"/>
      <c r="C20" s="510" t="str">
        <f>bareme!J122</f>
        <v>FRANCE</v>
      </c>
      <c r="D20" s="508" t="str">
        <f>bareme!K122</f>
        <v>corin</v>
      </c>
      <c r="E20" s="509">
        <f>bareme!L122</f>
        <v>43957</v>
      </c>
      <c r="F20" s="508">
        <f>bareme!M122</f>
        <v>9546900</v>
      </c>
      <c r="G20" s="508" t="str">
        <f>bareme!N122</f>
        <v>La Panthère rose</v>
      </c>
      <c r="H20" s="661">
        <f>bareme!O122</f>
        <v>94</v>
      </c>
      <c r="I20" s="307">
        <f>bareme!P122</f>
        <v>1</v>
      </c>
      <c r="J20" s="307">
        <f>bareme!Q122</f>
        <v>0.5</v>
      </c>
      <c r="K20" s="307">
        <f>bareme!R122</f>
        <v>1</v>
      </c>
      <c r="L20" s="307">
        <f>bareme!S122</f>
        <v>1</v>
      </c>
      <c r="M20" s="612">
        <f>bareme!T122</f>
        <v>1</v>
      </c>
      <c r="N20" s="612">
        <f>bareme!U122</f>
        <v>1</v>
      </c>
      <c r="O20" s="563">
        <f>bareme!V122</f>
        <v>1</v>
      </c>
      <c r="P20" s="563">
        <f>bareme!W122</f>
        <v>1</v>
      </c>
      <c r="Q20" s="563">
        <f>bareme!X122</f>
        <v>1</v>
      </c>
      <c r="R20" s="563">
        <f>bareme!Y122</f>
        <v>1</v>
      </c>
      <c r="S20" s="630">
        <f t="shared" si="7"/>
        <v>85</v>
      </c>
      <c r="T20" s="322">
        <f t="shared" si="0"/>
        <v>23</v>
      </c>
      <c r="U20" s="323">
        <f t="shared" si="1"/>
        <v>0.7931034482758621</v>
      </c>
      <c r="V20" s="324">
        <f t="shared" si="2"/>
        <v>25</v>
      </c>
      <c r="W20" s="325">
        <f t="shared" si="3"/>
        <v>1</v>
      </c>
      <c r="X20" s="326">
        <f t="shared" si="4"/>
        <v>46</v>
      </c>
      <c r="Y20" s="327">
        <f t="shared" si="5"/>
        <v>1</v>
      </c>
      <c r="Z20" s="328">
        <f t="shared" si="6"/>
        <v>94</v>
      </c>
    </row>
    <row r="21" spans="1:26" ht="15" customHeight="1" thickBot="1">
      <c r="A21" s="670"/>
      <c r="C21" s="510" t="str">
        <f>bareme!J145</f>
        <v>France</v>
      </c>
      <c r="D21" s="508" t="str">
        <f>bareme!K145</f>
        <v>ermenegilde</v>
      </c>
      <c r="E21" s="509">
        <f>bareme!L145</f>
        <v>43960</v>
      </c>
      <c r="F21" s="508">
        <f>bareme!M145</f>
        <v>9593580</v>
      </c>
      <c r="G21" s="508" t="str">
        <f>bareme!N145</f>
        <v>Tarzan</v>
      </c>
      <c r="H21" s="657">
        <f>bareme!O145</f>
        <v>93</v>
      </c>
      <c r="I21" s="307">
        <f>bareme!P145</f>
        <v>1</v>
      </c>
      <c r="J21" s="307">
        <f>bareme!Q145</f>
        <v>1</v>
      </c>
      <c r="K21" s="307">
        <f>bareme!R145</f>
        <v>0</v>
      </c>
      <c r="L21" s="307">
        <f>bareme!S145</f>
        <v>1</v>
      </c>
      <c r="M21" s="612">
        <f>bareme!T145</f>
        <v>1</v>
      </c>
      <c r="N21" s="612">
        <f>bareme!U145</f>
        <v>1</v>
      </c>
      <c r="O21" s="563">
        <f>bareme!V145</f>
        <v>1</v>
      </c>
      <c r="P21" s="563">
        <f>bareme!W145</f>
        <v>1</v>
      </c>
      <c r="Q21" s="563">
        <f>bareme!X145</f>
        <v>1</v>
      </c>
      <c r="R21" s="563">
        <f>bareme!Y145</f>
        <v>1</v>
      </c>
      <c r="S21" s="630">
        <f t="shared" si="7"/>
        <v>85</v>
      </c>
      <c r="T21" s="322">
        <f t="shared" si="0"/>
        <v>22</v>
      </c>
      <c r="U21" s="323">
        <f t="shared" si="1"/>
        <v>0.75862068965517238</v>
      </c>
      <c r="V21" s="324">
        <f t="shared" si="2"/>
        <v>25</v>
      </c>
      <c r="W21" s="325">
        <f t="shared" si="3"/>
        <v>1</v>
      </c>
      <c r="X21" s="326">
        <f t="shared" si="4"/>
        <v>46</v>
      </c>
      <c r="Y21" s="327">
        <f t="shared" si="5"/>
        <v>1</v>
      </c>
      <c r="Z21" s="328">
        <f t="shared" si="6"/>
        <v>93</v>
      </c>
    </row>
    <row r="22" spans="1:26" ht="15" customHeight="1" thickBot="1">
      <c r="A22" s="670"/>
      <c r="C22" s="510" t="str">
        <f>bareme!J165</f>
        <v>France</v>
      </c>
      <c r="D22" s="508" t="str">
        <f>bareme!K165</f>
        <v>gaétan</v>
      </c>
      <c r="E22" s="509">
        <f>bareme!L165</f>
        <v>43976</v>
      </c>
      <c r="F22" s="508">
        <f>bareme!M165</f>
        <v>9832565</v>
      </c>
      <c r="G22" s="508" t="str">
        <f>bareme!N165</f>
        <v>Tarzan</v>
      </c>
      <c r="H22" s="657">
        <f>bareme!O165</f>
        <v>91.5</v>
      </c>
      <c r="I22" s="307">
        <f>bareme!P165</f>
        <v>1</v>
      </c>
      <c r="J22" s="307">
        <f>bareme!Q165</f>
        <v>0.5</v>
      </c>
      <c r="K22" s="307">
        <f>bareme!R165</f>
        <v>1</v>
      </c>
      <c r="L22" s="307">
        <f>bareme!S165</f>
        <v>1</v>
      </c>
      <c r="M22" s="612">
        <f>bareme!T165</f>
        <v>1</v>
      </c>
      <c r="N22" s="612">
        <f>bareme!U165</f>
        <v>0.5</v>
      </c>
      <c r="O22" s="563">
        <f>bareme!V165</f>
        <v>1</v>
      </c>
      <c r="P22" s="563">
        <f>bareme!W165</f>
        <v>1</v>
      </c>
      <c r="Q22" s="563">
        <f>bareme!X165</f>
        <v>1</v>
      </c>
      <c r="R22" s="563">
        <f>bareme!Y165</f>
        <v>1</v>
      </c>
      <c r="S22" s="630">
        <f t="shared" si="7"/>
        <v>85</v>
      </c>
      <c r="T22" s="322">
        <f t="shared" si="0"/>
        <v>23</v>
      </c>
      <c r="U22" s="323">
        <f t="shared" si="1"/>
        <v>0.7931034482758621</v>
      </c>
      <c r="V22" s="324">
        <f t="shared" si="2"/>
        <v>22.5</v>
      </c>
      <c r="W22" s="325">
        <f t="shared" si="3"/>
        <v>0.9</v>
      </c>
      <c r="X22" s="326">
        <f t="shared" si="4"/>
        <v>46</v>
      </c>
      <c r="Y22" s="327">
        <f t="shared" si="5"/>
        <v>1</v>
      </c>
      <c r="Z22" s="328">
        <f t="shared" si="6"/>
        <v>91.5</v>
      </c>
    </row>
    <row r="23" spans="1:26" ht="15" customHeight="1" thickBot="1">
      <c r="A23" s="670"/>
      <c r="C23" s="508" t="str">
        <f>bareme!J154</f>
        <v>USA</v>
      </c>
      <c r="D23" s="508" t="str">
        <f>bareme!K154</f>
        <v>félix</v>
      </c>
      <c r="E23" s="509">
        <f>bareme!L154</f>
        <v>43974</v>
      </c>
      <c r="F23" s="508">
        <f>bareme!M154</f>
        <v>9817146</v>
      </c>
      <c r="G23" s="508" t="str">
        <f>bareme!N154</f>
        <v>Scooby-Doo</v>
      </c>
      <c r="H23" s="657">
        <f>bareme!O154</f>
        <v>90.5</v>
      </c>
      <c r="I23" s="307">
        <f>bareme!P154</f>
        <v>1</v>
      </c>
      <c r="J23" s="307">
        <f>bareme!Q154</f>
        <v>0.5</v>
      </c>
      <c r="K23" s="307">
        <f>bareme!R154</f>
        <v>0.5</v>
      </c>
      <c r="L23" s="307">
        <f>bareme!S154</f>
        <v>1</v>
      </c>
      <c r="M23" s="612">
        <f>bareme!T154</f>
        <v>1</v>
      </c>
      <c r="N23" s="612">
        <f>bareme!U154</f>
        <v>1</v>
      </c>
      <c r="O23" s="563">
        <f>bareme!V154</f>
        <v>1</v>
      </c>
      <c r="P23" s="563">
        <f>bareme!W154</f>
        <v>1</v>
      </c>
      <c r="Q23" s="563">
        <f>bareme!X154</f>
        <v>1</v>
      </c>
      <c r="R23" s="563">
        <f>bareme!Y154</f>
        <v>1</v>
      </c>
      <c r="S23" s="630">
        <f t="shared" si="7"/>
        <v>85</v>
      </c>
      <c r="T23" s="322">
        <f t="shared" si="0"/>
        <v>19.5</v>
      </c>
      <c r="U23" s="323">
        <f t="shared" si="1"/>
        <v>0.67241379310344829</v>
      </c>
      <c r="V23" s="324">
        <f t="shared" si="2"/>
        <v>25</v>
      </c>
      <c r="W23" s="325">
        <f t="shared" si="3"/>
        <v>1</v>
      </c>
      <c r="X23" s="326">
        <f t="shared" si="4"/>
        <v>46</v>
      </c>
      <c r="Y23" s="327">
        <f t="shared" si="5"/>
        <v>1</v>
      </c>
      <c r="Z23" s="328">
        <f t="shared" si="6"/>
        <v>90.5</v>
      </c>
    </row>
    <row r="24" spans="1:26" ht="15" customHeight="1" thickBot="1">
      <c r="A24" s="670"/>
      <c r="C24" s="510" t="str">
        <f>bareme!J119</f>
        <v>France</v>
      </c>
      <c r="D24" s="508" t="str">
        <f>bareme!K119</f>
        <v>constant</v>
      </c>
      <c r="E24" s="509">
        <f>bareme!L119</f>
        <v>43956</v>
      </c>
      <c r="F24" s="508">
        <f>bareme!M119</f>
        <v>9518459</v>
      </c>
      <c r="G24" s="508" t="str">
        <f>bareme!N119</f>
        <v>Babar</v>
      </c>
      <c r="H24" s="657">
        <f>bareme!O119</f>
        <v>90.5</v>
      </c>
      <c r="I24" s="307">
        <f>bareme!P119</f>
        <v>1</v>
      </c>
      <c r="J24" s="307">
        <f>bareme!Q119</f>
        <v>1</v>
      </c>
      <c r="K24" s="307">
        <f>bareme!R119</f>
        <v>0</v>
      </c>
      <c r="L24" s="307">
        <f>bareme!S119</f>
        <v>1</v>
      </c>
      <c r="M24" s="612">
        <f>bareme!T119</f>
        <v>1</v>
      </c>
      <c r="N24" s="612">
        <f>bareme!U119</f>
        <v>0.5</v>
      </c>
      <c r="O24" s="563">
        <f>bareme!V119</f>
        <v>1</v>
      </c>
      <c r="P24" s="563">
        <f>bareme!W119</f>
        <v>1</v>
      </c>
      <c r="Q24" s="563">
        <f>bareme!X119</f>
        <v>1</v>
      </c>
      <c r="R24" s="563">
        <f>bareme!Y119</f>
        <v>1</v>
      </c>
      <c r="S24" s="630">
        <f t="shared" si="7"/>
        <v>85</v>
      </c>
      <c r="T24" s="322">
        <f t="shared" si="0"/>
        <v>22</v>
      </c>
      <c r="U24" s="323">
        <f t="shared" si="1"/>
        <v>0.75862068965517238</v>
      </c>
      <c r="V24" s="324">
        <f t="shared" si="2"/>
        <v>22.5</v>
      </c>
      <c r="W24" s="325">
        <f t="shared" si="3"/>
        <v>0.9</v>
      </c>
      <c r="X24" s="326">
        <f t="shared" si="4"/>
        <v>46</v>
      </c>
      <c r="Y24" s="327">
        <f t="shared" si="5"/>
        <v>1</v>
      </c>
      <c r="Z24" s="328">
        <f t="shared" si="6"/>
        <v>90.5</v>
      </c>
    </row>
    <row r="25" spans="1:26" ht="15" customHeight="1" thickBot="1">
      <c r="A25" s="670"/>
      <c r="C25" s="510" t="str">
        <f>bareme!J140</f>
        <v>CANADA</v>
      </c>
      <c r="D25" s="510" t="str">
        <f>bareme!K140</f>
        <v>eloi</v>
      </c>
      <c r="E25" s="509">
        <f>bareme!L140</f>
        <v>43964</v>
      </c>
      <c r="F25" s="508">
        <f>bareme!M140</f>
        <v>9660129</v>
      </c>
      <c r="G25" s="508" t="str">
        <f>bareme!N140</f>
        <v>Le Chat potté</v>
      </c>
      <c r="H25" s="661">
        <f>bareme!O140</f>
        <v>90</v>
      </c>
      <c r="I25" s="307">
        <f>bareme!P140</f>
        <v>1</v>
      </c>
      <c r="J25" s="307">
        <f>bareme!Q140</f>
        <v>1</v>
      </c>
      <c r="K25" s="307">
        <f>bareme!R140</f>
        <v>1</v>
      </c>
      <c r="L25" s="307">
        <f>bareme!S140</f>
        <v>1</v>
      </c>
      <c r="M25" s="612">
        <f>bareme!T140</f>
        <v>1</v>
      </c>
      <c r="N25" s="612">
        <f>bareme!U140</f>
        <v>1</v>
      </c>
      <c r="O25" s="563">
        <f>bareme!V140</f>
        <v>1</v>
      </c>
      <c r="P25" s="563">
        <f>bareme!W140</f>
        <v>0.5</v>
      </c>
      <c r="Q25" s="563">
        <f>bareme!X140</f>
        <v>1</v>
      </c>
      <c r="R25" s="563">
        <f>bareme!Y140</f>
        <v>1</v>
      </c>
      <c r="S25" s="630">
        <f t="shared" si="7"/>
        <v>85</v>
      </c>
      <c r="T25" s="322">
        <f t="shared" si="0"/>
        <v>29</v>
      </c>
      <c r="U25" s="323">
        <f t="shared" si="1"/>
        <v>1</v>
      </c>
      <c r="V25" s="324">
        <f t="shared" si="2"/>
        <v>25</v>
      </c>
      <c r="W25" s="325">
        <f t="shared" si="3"/>
        <v>1</v>
      </c>
      <c r="X25" s="326">
        <f t="shared" si="4"/>
        <v>36</v>
      </c>
      <c r="Y25" s="327">
        <f t="shared" si="5"/>
        <v>0.78260869565217395</v>
      </c>
      <c r="Z25" s="328">
        <f t="shared" si="6"/>
        <v>90</v>
      </c>
    </row>
    <row r="26" spans="1:26" ht="15" customHeight="1" thickBot="1">
      <c r="A26" s="670"/>
      <c r="C26" s="508" t="str">
        <f>bareme!J127</f>
        <v>France</v>
      </c>
      <c r="D26" s="508" t="str">
        <f>bareme!K127</f>
        <v>dennis</v>
      </c>
      <c r="E26" s="509">
        <f>bareme!L127</f>
        <v>43956</v>
      </c>
      <c r="F26" s="508">
        <f>bareme!M127</f>
        <v>9541539</v>
      </c>
      <c r="G26" s="508" t="str">
        <f>bareme!N127</f>
        <v>La Panthère rose</v>
      </c>
      <c r="H26" s="661">
        <f>bareme!O127</f>
        <v>89</v>
      </c>
      <c r="I26" s="307">
        <f>bareme!P127</f>
        <v>1</v>
      </c>
      <c r="J26" s="307">
        <f>bareme!Q127</f>
        <v>1</v>
      </c>
      <c r="K26" s="307">
        <f>bareme!R127</f>
        <v>1</v>
      </c>
      <c r="L26" s="307">
        <f>bareme!S127</f>
        <v>1</v>
      </c>
      <c r="M26" s="612">
        <f>bareme!T127</f>
        <v>1</v>
      </c>
      <c r="N26" s="612">
        <f>bareme!U127</f>
        <v>1</v>
      </c>
      <c r="O26" s="563">
        <f>bareme!V127</f>
        <v>0</v>
      </c>
      <c r="P26" s="563">
        <f>bareme!W127</f>
        <v>1</v>
      </c>
      <c r="Q26" s="563">
        <f>bareme!X127</f>
        <v>1</v>
      </c>
      <c r="R26" s="563">
        <f>bareme!Y127</f>
        <v>1</v>
      </c>
      <c r="S26" s="630">
        <f t="shared" si="7"/>
        <v>85</v>
      </c>
      <c r="T26" s="322">
        <f t="shared" si="0"/>
        <v>29</v>
      </c>
      <c r="U26" s="323">
        <f t="shared" si="1"/>
        <v>1</v>
      </c>
      <c r="V26" s="324">
        <f t="shared" si="2"/>
        <v>25</v>
      </c>
      <c r="W26" s="325">
        <f t="shared" si="3"/>
        <v>1</v>
      </c>
      <c r="X26" s="326">
        <f t="shared" si="4"/>
        <v>35</v>
      </c>
      <c r="Y26" s="327">
        <f t="shared" si="5"/>
        <v>0.76086956521739135</v>
      </c>
      <c r="Z26" s="328">
        <f t="shared" si="6"/>
        <v>89</v>
      </c>
    </row>
    <row r="27" spans="1:26" ht="15" customHeight="1" thickBot="1">
      <c r="A27" s="670"/>
      <c r="C27" s="508" t="str">
        <f>bareme!J143</f>
        <v>USA</v>
      </c>
      <c r="D27" s="508" t="str">
        <f>bareme!K143</f>
        <v>emmanuel</v>
      </c>
      <c r="E27" s="509">
        <f>bareme!L143</f>
        <v>43963</v>
      </c>
      <c r="F27" s="508">
        <f>bareme!M143</f>
        <v>9634565</v>
      </c>
      <c r="G27" s="508" t="str">
        <f>bareme!N143</f>
        <v>Fred Pierrafeu</v>
      </c>
      <c r="H27" s="661">
        <f>bareme!O143</f>
        <v>89</v>
      </c>
      <c r="I27" s="307">
        <f>bareme!P143</f>
        <v>1</v>
      </c>
      <c r="J27" s="307">
        <f>bareme!Q143</f>
        <v>1</v>
      </c>
      <c r="K27" s="307">
        <f>bareme!R143</f>
        <v>1</v>
      </c>
      <c r="L27" s="307">
        <f>bareme!S143</f>
        <v>1</v>
      </c>
      <c r="M27" s="612">
        <f>bareme!T143</f>
        <v>1</v>
      </c>
      <c r="N27" s="612">
        <f>bareme!U143</f>
        <v>1</v>
      </c>
      <c r="O27" s="563">
        <f>bareme!V143</f>
        <v>0</v>
      </c>
      <c r="P27" s="563">
        <f>bareme!W143</f>
        <v>1</v>
      </c>
      <c r="Q27" s="563">
        <f>bareme!X143</f>
        <v>1</v>
      </c>
      <c r="R27" s="563">
        <f>bareme!Y143</f>
        <v>1</v>
      </c>
      <c r="S27" s="630">
        <f t="shared" si="7"/>
        <v>85</v>
      </c>
      <c r="T27" s="322">
        <f t="shared" si="0"/>
        <v>29</v>
      </c>
      <c r="U27" s="323">
        <f t="shared" si="1"/>
        <v>1</v>
      </c>
      <c r="V27" s="324">
        <f t="shared" si="2"/>
        <v>25</v>
      </c>
      <c r="W27" s="325">
        <f t="shared" si="3"/>
        <v>1</v>
      </c>
      <c r="X27" s="326">
        <f t="shared" si="4"/>
        <v>35</v>
      </c>
      <c r="Y27" s="327">
        <f t="shared" si="5"/>
        <v>0.76086956521739135</v>
      </c>
      <c r="Z27" s="328">
        <f t="shared" si="6"/>
        <v>89</v>
      </c>
    </row>
    <row r="28" spans="1:26" ht="15" customHeight="1" thickBot="1">
      <c r="A28" s="670"/>
      <c r="C28" s="511" t="str">
        <f>bareme!J138</f>
        <v>CANADA</v>
      </c>
      <c r="D28" s="511" t="str">
        <f>bareme!K138</f>
        <v>edmond</v>
      </c>
      <c r="E28" s="514">
        <f>bareme!L138</f>
        <v>43964</v>
      </c>
      <c r="F28" s="513">
        <f>bareme!M138</f>
        <v>9648323</v>
      </c>
      <c r="G28" s="513" t="str">
        <f>bareme!N138</f>
        <v>Angry Kid</v>
      </c>
      <c r="H28" s="655">
        <f>bareme!O138</f>
        <v>88</v>
      </c>
      <c r="I28" s="307">
        <f>bareme!P138</f>
        <v>1</v>
      </c>
      <c r="J28" s="307">
        <f>bareme!Q138</f>
        <v>1</v>
      </c>
      <c r="K28" s="307">
        <f>bareme!R138</f>
        <v>0.5</v>
      </c>
      <c r="L28" s="307">
        <f>bareme!S138</f>
        <v>1</v>
      </c>
      <c r="M28" s="612">
        <f>bareme!T138</f>
        <v>1</v>
      </c>
      <c r="N28" s="612">
        <f>bareme!U138</f>
        <v>1</v>
      </c>
      <c r="O28" s="563">
        <f>bareme!V138</f>
        <v>0.5</v>
      </c>
      <c r="P28" s="563">
        <f>bareme!W138</f>
        <v>1</v>
      </c>
      <c r="Q28" s="563">
        <f>bareme!X138</f>
        <v>1</v>
      </c>
      <c r="R28" s="563">
        <f>bareme!Y138</f>
        <v>0</v>
      </c>
      <c r="S28" s="631">
        <f t="shared" si="7"/>
        <v>85</v>
      </c>
      <c r="T28" s="367">
        <f t="shared" si="0"/>
        <v>25.5</v>
      </c>
      <c r="U28" s="368">
        <f t="shared" si="1"/>
        <v>0.87931034482758619</v>
      </c>
      <c r="V28" s="369">
        <f t="shared" si="2"/>
        <v>25</v>
      </c>
      <c r="W28" s="370">
        <f t="shared" si="3"/>
        <v>1</v>
      </c>
      <c r="X28" s="371">
        <f t="shared" si="4"/>
        <v>37.5</v>
      </c>
      <c r="Y28" s="372">
        <f t="shared" si="5"/>
        <v>0.81521739130434778</v>
      </c>
      <c r="Z28" s="373">
        <f t="shared" si="6"/>
        <v>88</v>
      </c>
    </row>
    <row r="29" spans="1:26" ht="15" customHeight="1" thickBot="1">
      <c r="A29" s="670"/>
      <c r="C29" s="516" t="str">
        <f>bareme!J148</f>
        <v>FRANCE</v>
      </c>
      <c r="D29" s="506" t="str">
        <f>bareme!K148</f>
        <v>eustache</v>
      </c>
      <c r="E29" s="507">
        <f>bareme!L148</f>
        <v>43962</v>
      </c>
      <c r="F29" s="506">
        <f>bareme!M148</f>
        <v>9621159</v>
      </c>
      <c r="G29" s="506" t="str">
        <f>bareme!N148</f>
        <v>Angry Kid</v>
      </c>
      <c r="H29" s="656">
        <f>bareme!O148</f>
        <v>86.5</v>
      </c>
      <c r="I29" s="307">
        <f>bareme!P148</f>
        <v>1</v>
      </c>
      <c r="J29" s="307">
        <f>bareme!Q148</f>
        <v>1</v>
      </c>
      <c r="K29" s="307">
        <f>bareme!R148</f>
        <v>1</v>
      </c>
      <c r="L29" s="307">
        <f>bareme!S148</f>
        <v>0.5</v>
      </c>
      <c r="M29" s="612">
        <f>bareme!T148</f>
        <v>1</v>
      </c>
      <c r="N29" s="612">
        <f>bareme!U148</f>
        <v>1</v>
      </c>
      <c r="O29" s="563">
        <f>bareme!V148</f>
        <v>0</v>
      </c>
      <c r="P29" s="563">
        <f>bareme!W148</f>
        <v>1</v>
      </c>
      <c r="Q29" s="563">
        <f>bareme!X148</f>
        <v>1</v>
      </c>
      <c r="R29" s="563">
        <f>bareme!Y148</f>
        <v>1</v>
      </c>
      <c r="S29" s="629">
        <f t="shared" si="7"/>
        <v>85</v>
      </c>
      <c r="T29" s="309">
        <f t="shared" si="0"/>
        <v>26.5</v>
      </c>
      <c r="U29" s="310">
        <f t="shared" si="1"/>
        <v>0.91379310344827591</v>
      </c>
      <c r="V29" s="311">
        <f t="shared" si="2"/>
        <v>25</v>
      </c>
      <c r="W29" s="312">
        <f t="shared" si="3"/>
        <v>1</v>
      </c>
      <c r="X29" s="313">
        <f t="shared" si="4"/>
        <v>35</v>
      </c>
      <c r="Y29" s="314">
        <f t="shared" si="5"/>
        <v>0.76086956521739135</v>
      </c>
      <c r="Z29" s="315">
        <f t="shared" si="6"/>
        <v>86.5</v>
      </c>
    </row>
    <row r="30" spans="1:26" ht="15" customHeight="1" thickBot="1">
      <c r="A30" s="670"/>
      <c r="C30" s="508" t="str">
        <f>bareme!J135</f>
        <v>FRANCE</v>
      </c>
      <c r="D30" s="508" t="str">
        <f>bareme!K135</f>
        <v>donatien</v>
      </c>
      <c r="E30" s="509">
        <f>bareme!L135</f>
        <v>43960</v>
      </c>
      <c r="F30" s="508">
        <f>bareme!M135</f>
        <v>9598103</v>
      </c>
      <c r="G30" s="508" t="str">
        <f>bareme!N135</f>
        <v>Tarzan</v>
      </c>
      <c r="H30" s="657">
        <f>bareme!O135</f>
        <v>86.5</v>
      </c>
      <c r="I30" s="307">
        <f>bareme!P135</f>
        <v>1</v>
      </c>
      <c r="J30" s="307">
        <f>bareme!Q135</f>
        <v>1</v>
      </c>
      <c r="K30" s="307">
        <f>bareme!R135</f>
        <v>1</v>
      </c>
      <c r="L30" s="307">
        <f>bareme!S135</f>
        <v>1</v>
      </c>
      <c r="M30" s="612">
        <f>bareme!T135</f>
        <v>1</v>
      </c>
      <c r="N30" s="612">
        <f>bareme!U135</f>
        <v>0.5</v>
      </c>
      <c r="O30" s="563">
        <f>bareme!V135</f>
        <v>0</v>
      </c>
      <c r="P30" s="563">
        <f>bareme!W135</f>
        <v>1</v>
      </c>
      <c r="Q30" s="563">
        <f>bareme!X135</f>
        <v>1</v>
      </c>
      <c r="R30" s="563">
        <f>bareme!Y135</f>
        <v>1</v>
      </c>
      <c r="S30" s="630">
        <f t="shared" si="7"/>
        <v>85</v>
      </c>
      <c r="T30" s="322">
        <f t="shared" si="0"/>
        <v>29</v>
      </c>
      <c r="U30" s="323">
        <f t="shared" si="1"/>
        <v>1</v>
      </c>
      <c r="V30" s="324">
        <f t="shared" si="2"/>
        <v>22.5</v>
      </c>
      <c r="W30" s="325">
        <f t="shared" si="3"/>
        <v>0.9</v>
      </c>
      <c r="X30" s="326">
        <f t="shared" si="4"/>
        <v>35</v>
      </c>
      <c r="Y30" s="327">
        <f t="shared" si="5"/>
        <v>0.76086956521739135</v>
      </c>
      <c r="Z30" s="328">
        <f t="shared" si="6"/>
        <v>86.5</v>
      </c>
    </row>
    <row r="31" spans="1:26" ht="15" customHeight="1" thickBot="1">
      <c r="A31" s="670"/>
      <c r="C31" s="508" t="str">
        <f>bareme!J128</f>
        <v>USA</v>
      </c>
      <c r="D31" s="510" t="str">
        <f>bareme!K128</f>
        <v>désiré</v>
      </c>
      <c r="E31" s="509">
        <f>bareme!L128</f>
        <v>43956</v>
      </c>
      <c r="F31" s="508">
        <f>bareme!M128</f>
        <v>9520585</v>
      </c>
      <c r="G31" s="508" t="str">
        <f>bareme!N128</f>
        <v>Angry Kid</v>
      </c>
      <c r="H31" s="657">
        <f>bareme!O128</f>
        <v>86.5</v>
      </c>
      <c r="I31" s="307">
        <f>bareme!P128</f>
        <v>1</v>
      </c>
      <c r="J31" s="307">
        <f>bareme!Q128</f>
        <v>1</v>
      </c>
      <c r="K31" s="307">
        <f>bareme!R128</f>
        <v>1</v>
      </c>
      <c r="L31" s="307">
        <f>bareme!S128</f>
        <v>1</v>
      </c>
      <c r="M31" s="612">
        <f>bareme!T128</f>
        <v>1</v>
      </c>
      <c r="N31" s="612">
        <f>bareme!U128</f>
        <v>0.5</v>
      </c>
      <c r="O31" s="563">
        <f>bareme!V128</f>
        <v>0</v>
      </c>
      <c r="P31" s="563">
        <f>bareme!W128</f>
        <v>1</v>
      </c>
      <c r="Q31" s="563">
        <f>bareme!X128</f>
        <v>1</v>
      </c>
      <c r="R31" s="563">
        <f>bareme!Y128</f>
        <v>1</v>
      </c>
      <c r="S31" s="630">
        <f t="shared" si="7"/>
        <v>85</v>
      </c>
      <c r="T31" s="322">
        <f t="shared" si="0"/>
        <v>29</v>
      </c>
      <c r="U31" s="323">
        <f t="shared" si="1"/>
        <v>1</v>
      </c>
      <c r="V31" s="324">
        <f t="shared" si="2"/>
        <v>22.5</v>
      </c>
      <c r="W31" s="325">
        <f t="shared" si="3"/>
        <v>0.9</v>
      </c>
      <c r="X31" s="326">
        <f t="shared" si="4"/>
        <v>35</v>
      </c>
      <c r="Y31" s="327">
        <f t="shared" si="5"/>
        <v>0.76086956521739135</v>
      </c>
      <c r="Z31" s="328">
        <f t="shared" si="6"/>
        <v>86.5</v>
      </c>
    </row>
    <row r="32" spans="1:26" ht="15" customHeight="1" thickBot="1">
      <c r="A32" s="670"/>
      <c r="C32" s="508" t="str">
        <f>bareme!J129</f>
        <v>USA</v>
      </c>
      <c r="D32" s="508" t="str">
        <f>bareme!K129</f>
        <v>didier</v>
      </c>
      <c r="E32" s="509">
        <f>bareme!L129</f>
        <v>43956</v>
      </c>
      <c r="F32" s="508">
        <f>bareme!M129</f>
        <v>9518427</v>
      </c>
      <c r="G32" s="508" t="str">
        <f>bareme!N129</f>
        <v>Babar</v>
      </c>
      <c r="H32" s="661">
        <f>bareme!O129</f>
        <v>85.5</v>
      </c>
      <c r="I32" s="307">
        <f>bareme!P129</f>
        <v>1</v>
      </c>
      <c r="J32" s="307">
        <f>bareme!Q129</f>
        <v>0.5</v>
      </c>
      <c r="K32" s="307">
        <f>bareme!R129</f>
        <v>0.5</v>
      </c>
      <c r="L32" s="307">
        <f>bareme!S129</f>
        <v>1</v>
      </c>
      <c r="M32" s="612">
        <f>bareme!T129</f>
        <v>1</v>
      </c>
      <c r="N32" s="612">
        <f>bareme!U129</f>
        <v>0</v>
      </c>
      <c r="O32" s="563">
        <f>bareme!V129</f>
        <v>1</v>
      </c>
      <c r="P32" s="563">
        <f>bareme!W129</f>
        <v>1</v>
      </c>
      <c r="Q32" s="563">
        <f>bareme!X129</f>
        <v>1</v>
      </c>
      <c r="R32" s="563">
        <f>bareme!Y129</f>
        <v>1</v>
      </c>
      <c r="S32" s="630">
        <f t="shared" si="7"/>
        <v>85</v>
      </c>
      <c r="T32" s="322">
        <f t="shared" si="0"/>
        <v>19.5</v>
      </c>
      <c r="U32" s="323">
        <f t="shared" si="1"/>
        <v>0.67241379310344829</v>
      </c>
      <c r="V32" s="324">
        <f t="shared" si="2"/>
        <v>20</v>
      </c>
      <c r="W32" s="325">
        <f t="shared" si="3"/>
        <v>0.8</v>
      </c>
      <c r="X32" s="326">
        <f t="shared" si="4"/>
        <v>46</v>
      </c>
      <c r="Y32" s="327">
        <f t="shared" si="5"/>
        <v>1</v>
      </c>
      <c r="Z32" s="328">
        <f t="shared" si="6"/>
        <v>85.5</v>
      </c>
    </row>
    <row r="33" spans="1:26" ht="15" customHeight="1" thickBot="1">
      <c r="A33" s="670"/>
      <c r="C33" s="508" t="str">
        <f>bareme!J123</f>
        <v>USA</v>
      </c>
      <c r="D33" s="510" t="str">
        <f>bareme!K123</f>
        <v>damien</v>
      </c>
      <c r="E33" s="509">
        <f>bareme!L123</f>
        <v>43953</v>
      </c>
      <c r="F33" s="508">
        <f>bareme!M123</f>
        <v>9485038</v>
      </c>
      <c r="G33" s="508" t="str">
        <f>bareme!N123</f>
        <v>Fred Pierrafeu</v>
      </c>
      <c r="H33" s="661">
        <f>bareme!O123</f>
        <v>85.5</v>
      </c>
      <c r="I33" s="307">
        <f>bareme!P123</f>
        <v>1</v>
      </c>
      <c r="J33" s="307">
        <f>bareme!Q123</f>
        <v>1</v>
      </c>
      <c r="K33" s="307">
        <f>bareme!R123</f>
        <v>0.5</v>
      </c>
      <c r="L33" s="307">
        <f>bareme!S123</f>
        <v>1</v>
      </c>
      <c r="M33" s="612">
        <f>bareme!T123</f>
        <v>1</v>
      </c>
      <c r="N33" s="612">
        <f>bareme!U123</f>
        <v>1</v>
      </c>
      <c r="O33" s="563">
        <f>bareme!V123</f>
        <v>0</v>
      </c>
      <c r="P33" s="563">
        <f>bareme!W123</f>
        <v>1</v>
      </c>
      <c r="Q33" s="563">
        <f>bareme!X123</f>
        <v>1</v>
      </c>
      <c r="R33" s="563">
        <f>bareme!Y123</f>
        <v>1</v>
      </c>
      <c r="S33" s="630">
        <f t="shared" si="7"/>
        <v>85</v>
      </c>
      <c r="T33" s="322">
        <f t="shared" si="0"/>
        <v>25.5</v>
      </c>
      <c r="U33" s="323">
        <f t="shared" si="1"/>
        <v>0.87931034482758619</v>
      </c>
      <c r="V33" s="324">
        <f t="shared" si="2"/>
        <v>25</v>
      </c>
      <c r="W33" s="325">
        <f t="shared" si="3"/>
        <v>1</v>
      </c>
      <c r="X33" s="326">
        <f t="shared" si="4"/>
        <v>35</v>
      </c>
      <c r="Y33" s="327">
        <f t="shared" si="5"/>
        <v>0.76086956521739135</v>
      </c>
      <c r="Z33" s="328">
        <f t="shared" si="6"/>
        <v>85.5</v>
      </c>
    </row>
    <row r="34" spans="1:26" ht="15" customHeight="1" thickBot="1">
      <c r="A34" s="670"/>
      <c r="C34" s="510" t="str">
        <f>bareme!J156</f>
        <v>France</v>
      </c>
      <c r="D34" s="510" t="str">
        <f>bareme!K156</f>
        <v>fernand</v>
      </c>
      <c r="E34" s="515">
        <f>bareme!L156</f>
        <v>43977</v>
      </c>
      <c r="F34" s="510">
        <f>bareme!M156</f>
        <v>9848266</v>
      </c>
      <c r="G34" s="510" t="str">
        <f>bareme!N156</f>
        <v>tintin</v>
      </c>
      <c r="H34" s="661">
        <f>bareme!O156</f>
        <v>85.5</v>
      </c>
      <c r="I34" s="307">
        <f>bareme!P156</f>
        <v>1</v>
      </c>
      <c r="J34" s="307">
        <f>bareme!Q156</f>
        <v>0.5</v>
      </c>
      <c r="K34" s="307">
        <f>bareme!R156</f>
        <v>0.5</v>
      </c>
      <c r="L34" s="307">
        <f>bareme!S156</f>
        <v>1</v>
      </c>
      <c r="M34" s="612">
        <f>bareme!T156</f>
        <v>1</v>
      </c>
      <c r="N34" s="612">
        <f>bareme!U156</f>
        <v>0</v>
      </c>
      <c r="O34" s="563">
        <f>bareme!V156</f>
        <v>1</v>
      </c>
      <c r="P34" s="563">
        <f>bareme!W156</f>
        <v>1</v>
      </c>
      <c r="Q34" s="563">
        <f>bareme!X156</f>
        <v>1</v>
      </c>
      <c r="R34" s="563">
        <f>bareme!Y156</f>
        <v>1</v>
      </c>
      <c r="S34" s="630">
        <f t="shared" si="7"/>
        <v>85</v>
      </c>
      <c r="T34" s="322">
        <f t="shared" si="0"/>
        <v>19.5</v>
      </c>
      <c r="U34" s="323">
        <f t="shared" si="1"/>
        <v>0.67241379310344829</v>
      </c>
      <c r="V34" s="324">
        <f t="shared" si="2"/>
        <v>20</v>
      </c>
      <c r="W34" s="325">
        <f t="shared" si="3"/>
        <v>0.8</v>
      </c>
      <c r="X34" s="326">
        <f t="shared" si="4"/>
        <v>46</v>
      </c>
      <c r="Y34" s="327">
        <f t="shared" si="5"/>
        <v>1</v>
      </c>
      <c r="Z34" s="328">
        <f t="shared" si="6"/>
        <v>85.5</v>
      </c>
    </row>
    <row r="35" spans="1:26" ht="15" customHeight="1" thickBot="1">
      <c r="A35" s="670"/>
      <c r="C35" s="508"/>
      <c r="D35" s="510"/>
      <c r="E35" s="515">
        <f>bareme!L158</f>
        <v>43977</v>
      </c>
      <c r="F35" s="510">
        <f>bareme!M158</f>
        <v>9849895</v>
      </c>
      <c r="G35" s="508" t="str">
        <f>bareme!N158</f>
        <v>Angry Kid</v>
      </c>
      <c r="H35" s="661">
        <f>bareme!O158</f>
        <v>85.5</v>
      </c>
      <c r="I35" s="307">
        <f>bareme!P158</f>
        <v>1</v>
      </c>
      <c r="J35" s="307">
        <f>bareme!Q158</f>
        <v>0.5</v>
      </c>
      <c r="K35" s="307">
        <f>bareme!R158</f>
        <v>0.5</v>
      </c>
      <c r="L35" s="307">
        <f>bareme!S158</f>
        <v>1</v>
      </c>
      <c r="M35" s="612">
        <f>bareme!T158</f>
        <v>1</v>
      </c>
      <c r="N35" s="612">
        <f>bareme!U158</f>
        <v>0</v>
      </c>
      <c r="O35" s="563">
        <f>bareme!V158</f>
        <v>1</v>
      </c>
      <c r="P35" s="563">
        <f>bareme!W158</f>
        <v>1</v>
      </c>
      <c r="Q35" s="563">
        <f>bareme!X158</f>
        <v>1</v>
      </c>
      <c r="R35" s="563">
        <f>bareme!Y158</f>
        <v>1</v>
      </c>
      <c r="S35" s="630">
        <f t="shared" si="7"/>
        <v>85</v>
      </c>
      <c r="T35" s="322">
        <f t="shared" ref="T35:T52" si="8">(I35*$AC$4)+(J35*$AC$5)+(K35*$AC$6)+(L35*$AC$7)</f>
        <v>19.5</v>
      </c>
      <c r="U35" s="323">
        <f t="shared" ref="U35:U52" si="9">T35/$U$2</f>
        <v>0.67241379310344829</v>
      </c>
      <c r="V35" s="324">
        <f t="shared" ref="V35:V52" si="10">(M35*$AC$9)+(N35*$AC$10)</f>
        <v>20</v>
      </c>
      <c r="W35" s="325">
        <f t="shared" ref="W35:W52" si="11">V35/$W$2</f>
        <v>0.8</v>
      </c>
      <c r="X35" s="326">
        <f t="shared" ref="X35:X52" si="12">(O35*$AC$12)+(P35*$AC$13)+(Q35*$AC$14)+(R35*$AC$15)</f>
        <v>46</v>
      </c>
      <c r="Y35" s="327">
        <f t="shared" ref="Y35:Y52" si="13">X35/$Y$2</f>
        <v>1</v>
      </c>
      <c r="Z35" s="328">
        <f t="shared" ref="Z35:Z52" si="14">SUM(T35+V35+X35)</f>
        <v>85.5</v>
      </c>
    </row>
    <row r="36" spans="1:26" ht="15" customHeight="1" thickBot="1">
      <c r="A36" s="670"/>
      <c r="C36" s="510" t="str">
        <f>bareme!J139</f>
        <v>CANADA</v>
      </c>
      <c r="D36" s="508" t="str">
        <f>bareme!K139</f>
        <v>édouard</v>
      </c>
      <c r="E36" s="509">
        <f>bareme!L139</f>
        <v>43960</v>
      </c>
      <c r="F36" s="508">
        <f>bareme!M139</f>
        <v>9590787</v>
      </c>
      <c r="G36" s="508" t="str">
        <f>bareme!N139</f>
        <v>Babar</v>
      </c>
      <c r="H36" s="654">
        <f>bareme!O139</f>
        <v>84.5</v>
      </c>
      <c r="I36" s="307">
        <f>bareme!P139</f>
        <v>0.5</v>
      </c>
      <c r="J36" s="307">
        <f>bareme!Q139</f>
        <v>0.5</v>
      </c>
      <c r="K36" s="307">
        <f>bareme!R139</f>
        <v>0</v>
      </c>
      <c r="L36" s="307">
        <f>bareme!S139</f>
        <v>1</v>
      </c>
      <c r="M36" s="612">
        <f>bareme!T139</f>
        <v>1</v>
      </c>
      <c r="N36" s="612">
        <f>bareme!U139</f>
        <v>1</v>
      </c>
      <c r="O36" s="563">
        <f>bareme!V139</f>
        <v>1</v>
      </c>
      <c r="P36" s="563">
        <f>bareme!W139</f>
        <v>1</v>
      </c>
      <c r="Q36" s="563">
        <f>bareme!X139</f>
        <v>1</v>
      </c>
      <c r="R36" s="563">
        <f>bareme!Y139</f>
        <v>1</v>
      </c>
      <c r="S36" s="630">
        <f t="shared" si="7"/>
        <v>60</v>
      </c>
      <c r="T36" s="322">
        <f t="shared" si="8"/>
        <v>13.5</v>
      </c>
      <c r="U36" s="323">
        <f t="shared" si="9"/>
        <v>0.46551724137931033</v>
      </c>
      <c r="V36" s="324">
        <f t="shared" si="10"/>
        <v>25</v>
      </c>
      <c r="W36" s="325">
        <f t="shared" si="11"/>
        <v>1</v>
      </c>
      <c r="X36" s="326">
        <f t="shared" si="12"/>
        <v>46</v>
      </c>
      <c r="Y36" s="327">
        <f t="shared" si="13"/>
        <v>1</v>
      </c>
      <c r="Z36" s="328">
        <f t="shared" si="14"/>
        <v>84.5</v>
      </c>
    </row>
    <row r="37" spans="1:26" ht="15" customHeight="1" thickBot="1">
      <c r="A37" s="670"/>
      <c r="C37" s="508" t="str">
        <f>bareme!J132</f>
        <v>France</v>
      </c>
      <c r="D37" s="508" t="str">
        <f>bareme!K132</f>
        <v>diodore</v>
      </c>
      <c r="E37" s="509">
        <f>bareme!L132</f>
        <v>43953</v>
      </c>
      <c r="F37" s="508">
        <f>bareme!M132</f>
        <v>9484261</v>
      </c>
      <c r="G37" s="508" t="str">
        <f>bareme!N132</f>
        <v>La Panthère rose</v>
      </c>
      <c r="H37" s="661">
        <f>bareme!O132</f>
        <v>84</v>
      </c>
      <c r="I37" s="307">
        <f>bareme!P132</f>
        <v>1</v>
      </c>
      <c r="J37" s="307">
        <f>bareme!Q132</f>
        <v>0.5</v>
      </c>
      <c r="K37" s="307">
        <f>bareme!R132</f>
        <v>1</v>
      </c>
      <c r="L37" s="307">
        <f>bareme!S132</f>
        <v>1</v>
      </c>
      <c r="M37" s="612">
        <f>bareme!T132</f>
        <v>0.5</v>
      </c>
      <c r="N37" s="612">
        <f>bareme!U132</f>
        <v>1</v>
      </c>
      <c r="O37" s="563">
        <f>bareme!V132</f>
        <v>1</v>
      </c>
      <c r="P37" s="563">
        <f>bareme!W132</f>
        <v>1</v>
      </c>
      <c r="Q37" s="563">
        <f>bareme!X132</f>
        <v>1</v>
      </c>
      <c r="R37" s="563">
        <f>bareme!Y132</f>
        <v>1</v>
      </c>
      <c r="S37" s="630">
        <f t="shared" si="7"/>
        <v>60</v>
      </c>
      <c r="T37" s="322">
        <f t="shared" si="8"/>
        <v>23</v>
      </c>
      <c r="U37" s="323">
        <f t="shared" si="9"/>
        <v>0.7931034482758621</v>
      </c>
      <c r="V37" s="324">
        <f t="shared" si="10"/>
        <v>15</v>
      </c>
      <c r="W37" s="325">
        <f t="shared" si="11"/>
        <v>0.6</v>
      </c>
      <c r="X37" s="326">
        <f t="shared" si="12"/>
        <v>46</v>
      </c>
      <c r="Y37" s="327">
        <f t="shared" si="13"/>
        <v>1</v>
      </c>
      <c r="Z37" s="328">
        <f t="shared" si="14"/>
        <v>84</v>
      </c>
    </row>
    <row r="38" spans="1:26" ht="15" customHeight="1" thickBot="1">
      <c r="A38" s="670"/>
      <c r="C38" s="508" t="str">
        <f>bareme!J121</f>
        <v>CANADA</v>
      </c>
      <c r="D38" s="510" t="str">
        <f>bareme!K121</f>
        <v>corentin</v>
      </c>
      <c r="E38" s="509">
        <f>bareme!L121</f>
        <v>43957</v>
      </c>
      <c r="F38" s="508">
        <f>bareme!M121</f>
        <v>9545688</v>
      </c>
      <c r="G38" s="508" t="str">
        <f>bareme!N121</f>
        <v>Félix le Chat</v>
      </c>
      <c r="H38" s="657">
        <f>bareme!O121</f>
        <v>83</v>
      </c>
      <c r="I38" s="307">
        <f>bareme!P121</f>
        <v>1</v>
      </c>
      <c r="J38" s="307">
        <f>bareme!Q121</f>
        <v>1</v>
      </c>
      <c r="K38" s="307">
        <f>bareme!R121</f>
        <v>0.5</v>
      </c>
      <c r="L38" s="307">
        <f>bareme!S121</f>
        <v>0.5</v>
      </c>
      <c r="M38" s="612">
        <f>bareme!T121</f>
        <v>1</v>
      </c>
      <c r="N38" s="612">
        <f>bareme!U121</f>
        <v>1</v>
      </c>
      <c r="O38" s="563">
        <f>bareme!V121</f>
        <v>0</v>
      </c>
      <c r="P38" s="563">
        <f>bareme!W121</f>
        <v>1</v>
      </c>
      <c r="Q38" s="563">
        <f>bareme!X121</f>
        <v>1</v>
      </c>
      <c r="R38" s="563">
        <f>bareme!Y121</f>
        <v>1</v>
      </c>
      <c r="S38" s="630">
        <f t="shared" si="7"/>
        <v>60</v>
      </c>
      <c r="T38" s="322">
        <f t="shared" si="8"/>
        <v>23</v>
      </c>
      <c r="U38" s="323">
        <f t="shared" si="9"/>
        <v>0.7931034482758621</v>
      </c>
      <c r="V38" s="324">
        <f t="shared" si="10"/>
        <v>25</v>
      </c>
      <c r="W38" s="325">
        <f t="shared" si="11"/>
        <v>1</v>
      </c>
      <c r="X38" s="326">
        <f t="shared" si="12"/>
        <v>35</v>
      </c>
      <c r="Y38" s="327">
        <f t="shared" si="13"/>
        <v>0.76086956521739135</v>
      </c>
      <c r="Z38" s="328">
        <f t="shared" si="14"/>
        <v>83</v>
      </c>
    </row>
    <row r="39" spans="1:26" ht="15" customHeight="1" thickBot="1">
      <c r="A39" s="670"/>
      <c r="C39" s="508" t="str">
        <f>bareme!J126</f>
        <v>France</v>
      </c>
      <c r="D39" s="508" t="str">
        <f>bareme!K126</f>
        <v>denis</v>
      </c>
      <c r="E39" s="509">
        <f>bareme!L126</f>
        <v>43956</v>
      </c>
      <c r="F39" s="508">
        <f>bareme!M126</f>
        <v>9518624</v>
      </c>
      <c r="G39" s="508" t="str">
        <f>bareme!N126</f>
        <v>tintin</v>
      </c>
      <c r="H39" s="661">
        <f>bareme!O126</f>
        <v>83</v>
      </c>
      <c r="I39" s="307">
        <f>bareme!P126</f>
        <v>1</v>
      </c>
      <c r="J39" s="307">
        <f>bareme!Q126</f>
        <v>1</v>
      </c>
      <c r="K39" s="307">
        <f>bareme!R126</f>
        <v>0.5</v>
      </c>
      <c r="L39" s="307">
        <f>bareme!S126</f>
        <v>0.5</v>
      </c>
      <c r="M39" s="612">
        <f>bareme!T126</f>
        <v>1</v>
      </c>
      <c r="N39" s="612">
        <f>bareme!U126</f>
        <v>1</v>
      </c>
      <c r="O39" s="563">
        <f>bareme!V126</f>
        <v>0</v>
      </c>
      <c r="P39" s="563">
        <f>bareme!W126</f>
        <v>1</v>
      </c>
      <c r="Q39" s="563">
        <f>bareme!X126</f>
        <v>1</v>
      </c>
      <c r="R39" s="563">
        <f>bareme!Y126</f>
        <v>1</v>
      </c>
      <c r="S39" s="630">
        <f t="shared" si="7"/>
        <v>60</v>
      </c>
      <c r="T39" s="322">
        <f t="shared" si="8"/>
        <v>23</v>
      </c>
      <c r="U39" s="323">
        <f t="shared" si="9"/>
        <v>0.7931034482758621</v>
      </c>
      <c r="V39" s="324">
        <f t="shared" si="10"/>
        <v>25</v>
      </c>
      <c r="W39" s="325">
        <f t="shared" si="11"/>
        <v>1</v>
      </c>
      <c r="X39" s="326">
        <f t="shared" si="12"/>
        <v>35</v>
      </c>
      <c r="Y39" s="327">
        <f t="shared" si="13"/>
        <v>0.76086956521739135</v>
      </c>
      <c r="Z39" s="328">
        <f t="shared" si="14"/>
        <v>83</v>
      </c>
    </row>
    <row r="40" spans="1:26" ht="15" customHeight="1" thickBot="1">
      <c r="A40" s="670"/>
      <c r="C40" s="508" t="str">
        <f>bareme!J124</f>
        <v>CANADA</v>
      </c>
      <c r="D40" s="510" t="str">
        <f>bareme!K124</f>
        <v>daniel</v>
      </c>
      <c r="E40" s="509">
        <f>bareme!L124</f>
        <v>43957</v>
      </c>
      <c r="F40" s="508">
        <f>bareme!M124</f>
        <v>9547206</v>
      </c>
      <c r="G40" s="508" t="str">
        <f>bareme!N124</f>
        <v>Scooby-Doo</v>
      </c>
      <c r="H40" s="654">
        <f>bareme!O124</f>
        <v>83</v>
      </c>
      <c r="I40" s="307">
        <f>bareme!P124</f>
        <v>1</v>
      </c>
      <c r="J40" s="307">
        <f>bareme!Q124</f>
        <v>1</v>
      </c>
      <c r="K40" s="307">
        <f>bareme!R124</f>
        <v>0.5</v>
      </c>
      <c r="L40" s="307">
        <f>bareme!S124</f>
        <v>0.5</v>
      </c>
      <c r="M40" s="612">
        <f>bareme!T124</f>
        <v>1</v>
      </c>
      <c r="N40" s="612">
        <f>bareme!U124</f>
        <v>1</v>
      </c>
      <c r="O40" s="563">
        <f>bareme!V124</f>
        <v>0</v>
      </c>
      <c r="P40" s="563">
        <f>bareme!W124</f>
        <v>1</v>
      </c>
      <c r="Q40" s="563">
        <f>bareme!X124</f>
        <v>1</v>
      </c>
      <c r="R40" s="563">
        <f>bareme!Y124</f>
        <v>1</v>
      </c>
      <c r="S40" s="630">
        <f t="shared" si="7"/>
        <v>60</v>
      </c>
      <c r="T40" s="322">
        <f t="shared" si="8"/>
        <v>23</v>
      </c>
      <c r="U40" s="323">
        <f t="shared" si="9"/>
        <v>0.7931034482758621</v>
      </c>
      <c r="V40" s="324">
        <f t="shared" si="10"/>
        <v>25</v>
      </c>
      <c r="W40" s="325">
        <f t="shared" si="11"/>
        <v>1</v>
      </c>
      <c r="X40" s="326">
        <f t="shared" si="12"/>
        <v>35</v>
      </c>
      <c r="Y40" s="327">
        <f t="shared" si="13"/>
        <v>0.76086956521739135</v>
      </c>
      <c r="Z40" s="328">
        <f t="shared" si="14"/>
        <v>83</v>
      </c>
    </row>
    <row r="41" spans="1:26" ht="15" customHeight="1" thickBot="1">
      <c r="A41" s="670"/>
      <c r="C41" s="513" t="str">
        <f>bareme!J161</f>
        <v>FRANCE</v>
      </c>
      <c r="D41" s="513" t="str">
        <f>bareme!K161</f>
        <v>franck</v>
      </c>
      <c r="E41" s="514">
        <f>bareme!L161</f>
        <v>43976</v>
      </c>
      <c r="F41" s="513">
        <f>bareme!M161</f>
        <v>9826223</v>
      </c>
      <c r="G41" s="513" t="str">
        <f>bareme!N161</f>
        <v>Félix le Chat</v>
      </c>
      <c r="H41" s="655">
        <f>bareme!O161</f>
        <v>83</v>
      </c>
      <c r="I41" s="307">
        <f>bareme!P161</f>
        <v>1</v>
      </c>
      <c r="J41" s="307">
        <f>bareme!Q161</f>
        <v>1</v>
      </c>
      <c r="K41" s="307">
        <f>bareme!R161</f>
        <v>0.5</v>
      </c>
      <c r="L41" s="307">
        <f>bareme!S161</f>
        <v>0.5</v>
      </c>
      <c r="M41" s="612">
        <f>bareme!T161</f>
        <v>1</v>
      </c>
      <c r="N41" s="612">
        <f>bareme!U161</f>
        <v>1</v>
      </c>
      <c r="O41" s="563">
        <f>bareme!V161</f>
        <v>0</v>
      </c>
      <c r="P41" s="563">
        <f>bareme!W161</f>
        <v>1</v>
      </c>
      <c r="Q41" s="563">
        <f>bareme!X161</f>
        <v>1</v>
      </c>
      <c r="R41" s="563">
        <f>bareme!Y161</f>
        <v>1</v>
      </c>
      <c r="S41" s="631">
        <f t="shared" si="7"/>
        <v>60</v>
      </c>
      <c r="T41" s="367">
        <f t="shared" si="8"/>
        <v>23</v>
      </c>
      <c r="U41" s="368">
        <f t="shared" si="9"/>
        <v>0.7931034482758621</v>
      </c>
      <c r="V41" s="369">
        <f t="shared" si="10"/>
        <v>25</v>
      </c>
      <c r="W41" s="370">
        <f t="shared" si="11"/>
        <v>1</v>
      </c>
      <c r="X41" s="371">
        <f t="shared" si="12"/>
        <v>35</v>
      </c>
      <c r="Y41" s="372">
        <f t="shared" si="13"/>
        <v>0.76086956521739135</v>
      </c>
      <c r="Z41" s="373">
        <f t="shared" si="14"/>
        <v>83</v>
      </c>
    </row>
    <row r="42" spans="1:26" ht="15" customHeight="1" thickBot="1">
      <c r="A42" s="670"/>
      <c r="C42" s="506" t="str">
        <f>bareme!J166</f>
        <v>France</v>
      </c>
      <c r="D42" s="506" t="str">
        <f>bareme!K166</f>
        <v>gaspard</v>
      </c>
      <c r="E42" s="507">
        <f>bareme!L166</f>
        <v>43974</v>
      </c>
      <c r="F42" s="506">
        <f>bareme!M166</f>
        <v>9814847</v>
      </c>
      <c r="G42" s="506" t="str">
        <f>bareme!N166</f>
        <v>tintin</v>
      </c>
      <c r="H42" s="656">
        <f>bareme!O166</f>
        <v>77</v>
      </c>
      <c r="I42" s="307">
        <f>bareme!P166</f>
        <v>1</v>
      </c>
      <c r="J42" s="307">
        <f>bareme!Q166</f>
        <v>0.5</v>
      </c>
      <c r="K42" s="307">
        <f>bareme!R166</f>
        <v>0.5</v>
      </c>
      <c r="L42" s="307">
        <f>bareme!S166</f>
        <v>0.5</v>
      </c>
      <c r="M42" s="612">
        <f>bareme!T166</f>
        <v>1</v>
      </c>
      <c r="N42" s="612">
        <f>bareme!U166</f>
        <v>1</v>
      </c>
      <c r="O42" s="563">
        <f>bareme!V166</f>
        <v>0</v>
      </c>
      <c r="P42" s="563">
        <f>bareme!W166</f>
        <v>1</v>
      </c>
      <c r="Q42" s="563">
        <f>bareme!X166</f>
        <v>1</v>
      </c>
      <c r="R42" s="563">
        <f>bareme!Y166</f>
        <v>1</v>
      </c>
      <c r="S42" s="629">
        <f t="shared" si="7"/>
        <v>60</v>
      </c>
      <c r="T42" s="309">
        <f t="shared" si="8"/>
        <v>17</v>
      </c>
      <c r="U42" s="310">
        <f t="shared" si="9"/>
        <v>0.58620689655172409</v>
      </c>
      <c r="V42" s="311">
        <f t="shared" si="10"/>
        <v>25</v>
      </c>
      <c r="W42" s="312">
        <f t="shared" si="11"/>
        <v>1</v>
      </c>
      <c r="X42" s="313">
        <f t="shared" si="12"/>
        <v>35</v>
      </c>
      <c r="Y42" s="314">
        <f t="shared" si="13"/>
        <v>0.76086956521739135</v>
      </c>
      <c r="Z42" s="315">
        <f t="shared" si="14"/>
        <v>77</v>
      </c>
    </row>
    <row r="43" spans="1:26" ht="15" customHeight="1" thickBot="1">
      <c r="A43" s="670"/>
      <c r="C43" s="510" t="str">
        <f>bareme!J162</f>
        <v>USA</v>
      </c>
      <c r="D43" s="508" t="str">
        <f>bareme!K162</f>
        <v>françois</v>
      </c>
      <c r="E43" s="509">
        <f>bareme!L162</f>
        <v>43977</v>
      </c>
      <c r="F43" s="508">
        <f>bareme!M162</f>
        <v>9841657</v>
      </c>
      <c r="G43" s="508" t="str">
        <f>bareme!N162</f>
        <v>La Panthère rose</v>
      </c>
      <c r="H43" s="657">
        <f>bareme!O162</f>
        <v>77</v>
      </c>
      <c r="I43" s="307">
        <f>bareme!P162</f>
        <v>1</v>
      </c>
      <c r="J43" s="307">
        <f>bareme!Q162</f>
        <v>0.5</v>
      </c>
      <c r="K43" s="307">
        <f>bareme!R162</f>
        <v>0.5</v>
      </c>
      <c r="L43" s="307">
        <f>bareme!S162</f>
        <v>1</v>
      </c>
      <c r="M43" s="612">
        <f>bareme!T162</f>
        <v>1</v>
      </c>
      <c r="N43" s="612">
        <f>bareme!U162</f>
        <v>0.5</v>
      </c>
      <c r="O43" s="563">
        <f>bareme!V162</f>
        <v>0</v>
      </c>
      <c r="P43" s="563">
        <f>bareme!W162</f>
        <v>1</v>
      </c>
      <c r="Q43" s="563">
        <f>bareme!X162</f>
        <v>1</v>
      </c>
      <c r="R43" s="563">
        <f>bareme!Y162</f>
        <v>1</v>
      </c>
      <c r="S43" s="630">
        <f t="shared" si="7"/>
        <v>60</v>
      </c>
      <c r="T43" s="322">
        <f t="shared" si="8"/>
        <v>19.5</v>
      </c>
      <c r="U43" s="323">
        <f t="shared" si="9"/>
        <v>0.67241379310344829</v>
      </c>
      <c r="V43" s="324">
        <f t="shared" si="10"/>
        <v>22.5</v>
      </c>
      <c r="W43" s="325">
        <f t="shared" si="11"/>
        <v>0.9</v>
      </c>
      <c r="X43" s="326">
        <f t="shared" si="12"/>
        <v>35</v>
      </c>
      <c r="Y43" s="327">
        <f t="shared" si="13"/>
        <v>0.76086956521739135</v>
      </c>
      <c r="Z43" s="328">
        <f t="shared" si="14"/>
        <v>77</v>
      </c>
    </row>
    <row r="44" spans="1:26" ht="15" customHeight="1" thickBot="1">
      <c r="A44" s="670"/>
      <c r="C44" s="508" t="str">
        <f>bareme!J131</f>
        <v>CANADA</v>
      </c>
      <c r="D44" s="510" t="str">
        <f>bareme!K131</f>
        <v>dimitri</v>
      </c>
      <c r="E44" s="509">
        <f>bareme!L131</f>
        <v>43955</v>
      </c>
      <c r="F44" s="508">
        <f>bareme!M131</f>
        <v>9501939</v>
      </c>
      <c r="G44" s="508" t="str">
        <f>bareme!N131</f>
        <v>Félix le Chat</v>
      </c>
      <c r="H44" s="661">
        <f>bareme!O131</f>
        <v>76.5</v>
      </c>
      <c r="I44" s="307">
        <f>bareme!P131</f>
        <v>1</v>
      </c>
      <c r="J44" s="307">
        <f>bareme!Q131</f>
        <v>1</v>
      </c>
      <c r="K44" s="307">
        <f>bareme!R131</f>
        <v>1</v>
      </c>
      <c r="L44" s="307">
        <f>bareme!S131</f>
        <v>1</v>
      </c>
      <c r="M44" s="612">
        <f>bareme!T131</f>
        <v>0.5</v>
      </c>
      <c r="N44" s="612">
        <f>bareme!U131</f>
        <v>0.5</v>
      </c>
      <c r="O44" s="563">
        <f>bareme!V131</f>
        <v>0</v>
      </c>
      <c r="P44" s="563">
        <f>bareme!W131</f>
        <v>1</v>
      </c>
      <c r="Q44" s="563">
        <f>bareme!X131</f>
        <v>1</v>
      </c>
      <c r="R44" s="563">
        <f>bareme!Y131</f>
        <v>1</v>
      </c>
      <c r="S44" s="630">
        <f t="shared" si="7"/>
        <v>60</v>
      </c>
      <c r="T44" s="322">
        <f t="shared" si="8"/>
        <v>29</v>
      </c>
      <c r="U44" s="323">
        <f t="shared" si="9"/>
        <v>1</v>
      </c>
      <c r="V44" s="324">
        <f t="shared" si="10"/>
        <v>12.5</v>
      </c>
      <c r="W44" s="325">
        <f t="shared" si="11"/>
        <v>0.5</v>
      </c>
      <c r="X44" s="326">
        <f t="shared" si="12"/>
        <v>35</v>
      </c>
      <c r="Y44" s="327">
        <f t="shared" si="13"/>
        <v>0.76086956521739135</v>
      </c>
      <c r="Z44" s="328">
        <f t="shared" si="14"/>
        <v>76.5</v>
      </c>
    </row>
    <row r="45" spans="1:26" ht="15" customHeight="1" thickBot="1">
      <c r="A45" s="670"/>
      <c r="C45" s="508" t="str">
        <f>bareme!J133</f>
        <v>USA</v>
      </c>
      <c r="D45" s="510" t="str">
        <f>bareme!K133</f>
        <v>dion</v>
      </c>
      <c r="E45" s="509">
        <f>bareme!L133</f>
        <v>43953</v>
      </c>
      <c r="F45" s="508">
        <f>bareme!M133</f>
        <v>9488219</v>
      </c>
      <c r="G45" s="508" t="str">
        <f>bareme!N133</f>
        <v>Fred Pierrafeu</v>
      </c>
      <c r="H45" s="661">
        <f>bareme!O133</f>
        <v>75.5</v>
      </c>
      <c r="I45" s="307">
        <f>bareme!P133</f>
        <v>1</v>
      </c>
      <c r="J45" s="307">
        <f>bareme!Q133</f>
        <v>1</v>
      </c>
      <c r="K45" s="307">
        <f>bareme!R133</f>
        <v>0.5</v>
      </c>
      <c r="L45" s="307">
        <f>bareme!S133</f>
        <v>1</v>
      </c>
      <c r="M45" s="612">
        <f>bareme!T133</f>
        <v>0.5</v>
      </c>
      <c r="N45" s="612">
        <f>bareme!U133</f>
        <v>1</v>
      </c>
      <c r="O45" s="563">
        <f>bareme!V133</f>
        <v>0</v>
      </c>
      <c r="P45" s="563">
        <f>bareme!W133</f>
        <v>1</v>
      </c>
      <c r="Q45" s="563">
        <f>bareme!X133</f>
        <v>1</v>
      </c>
      <c r="R45" s="563">
        <f>bareme!Y133</f>
        <v>1</v>
      </c>
      <c r="S45" s="630">
        <f t="shared" si="7"/>
        <v>60</v>
      </c>
      <c r="T45" s="322">
        <f t="shared" si="8"/>
        <v>25.5</v>
      </c>
      <c r="U45" s="323">
        <f t="shared" si="9"/>
        <v>0.87931034482758619</v>
      </c>
      <c r="V45" s="324">
        <f t="shared" si="10"/>
        <v>15</v>
      </c>
      <c r="W45" s="325">
        <f t="shared" si="11"/>
        <v>0.6</v>
      </c>
      <c r="X45" s="326">
        <f t="shared" si="12"/>
        <v>35</v>
      </c>
      <c r="Y45" s="327">
        <f t="shared" si="13"/>
        <v>0.76086956521739135</v>
      </c>
      <c r="Z45" s="328">
        <f t="shared" si="14"/>
        <v>75.5</v>
      </c>
    </row>
    <row r="46" spans="1:26" ht="15" customHeight="1" thickBot="1">
      <c r="A46" s="670"/>
      <c r="C46" s="508" t="str">
        <f>bareme!J125</f>
        <v>CANADA</v>
      </c>
      <c r="D46" s="510" t="str">
        <f>bareme!K125</f>
        <v>david</v>
      </c>
      <c r="E46" s="509">
        <f>bareme!L125</f>
        <v>43955</v>
      </c>
      <c r="F46" s="508">
        <f>bareme!M125</f>
        <v>9502943</v>
      </c>
      <c r="G46" s="508" t="str">
        <f>bareme!N125</f>
        <v>Tarzan</v>
      </c>
      <c r="H46" s="661">
        <f>bareme!O125</f>
        <v>73</v>
      </c>
      <c r="I46" s="307">
        <f>bareme!P125</f>
        <v>1</v>
      </c>
      <c r="J46" s="307">
        <f>bareme!Q125</f>
        <v>1</v>
      </c>
      <c r="K46" s="307">
        <f>bareme!R125</f>
        <v>0.5</v>
      </c>
      <c r="L46" s="307">
        <f>bareme!S125</f>
        <v>1</v>
      </c>
      <c r="M46" s="612">
        <f>bareme!T125</f>
        <v>0.5</v>
      </c>
      <c r="N46" s="612">
        <f>bareme!U125</f>
        <v>0.5</v>
      </c>
      <c r="O46" s="563">
        <f>bareme!V125</f>
        <v>0</v>
      </c>
      <c r="P46" s="563">
        <f>bareme!W125</f>
        <v>1</v>
      </c>
      <c r="Q46" s="563">
        <f>bareme!X125</f>
        <v>1</v>
      </c>
      <c r="R46" s="563">
        <f>bareme!Y125</f>
        <v>1</v>
      </c>
      <c r="S46" s="630">
        <f t="shared" si="7"/>
        <v>60</v>
      </c>
      <c r="T46" s="322">
        <f t="shared" si="8"/>
        <v>25.5</v>
      </c>
      <c r="U46" s="323">
        <f t="shared" si="9"/>
        <v>0.87931034482758619</v>
      </c>
      <c r="V46" s="324">
        <f t="shared" si="10"/>
        <v>12.5</v>
      </c>
      <c r="W46" s="325">
        <f t="shared" si="11"/>
        <v>0.5</v>
      </c>
      <c r="X46" s="326">
        <f t="shared" si="12"/>
        <v>35</v>
      </c>
      <c r="Y46" s="327">
        <f t="shared" si="13"/>
        <v>0.76086956521739135</v>
      </c>
      <c r="Z46" s="328">
        <f t="shared" si="14"/>
        <v>73</v>
      </c>
    </row>
    <row r="47" spans="1:26" ht="15" customHeight="1" thickBot="1">
      <c r="A47" s="670"/>
      <c r="C47" s="510" t="str">
        <f>bareme!J160</f>
        <v>CANADA</v>
      </c>
      <c r="D47" s="508" t="str">
        <f>bareme!K160</f>
        <v>florian</v>
      </c>
      <c r="E47" s="509">
        <f>bareme!L160</f>
        <v>43976</v>
      </c>
      <c r="F47" s="508">
        <f>bareme!M160</f>
        <v>9831664</v>
      </c>
      <c r="G47" s="508" t="str">
        <f>bareme!N160</f>
        <v>Le Chat potté</v>
      </c>
      <c r="H47" s="657">
        <f>bareme!O160</f>
        <v>72</v>
      </c>
      <c r="I47" s="307">
        <f>bareme!P160</f>
        <v>1</v>
      </c>
      <c r="J47" s="307">
        <f>bareme!Q160</f>
        <v>1</v>
      </c>
      <c r="K47" s="307">
        <f>bareme!R160</f>
        <v>0</v>
      </c>
      <c r="L47" s="307">
        <f>bareme!S160</f>
        <v>1</v>
      </c>
      <c r="M47" s="612">
        <f>bareme!T160</f>
        <v>0.5</v>
      </c>
      <c r="N47" s="612">
        <f>bareme!U160</f>
        <v>1</v>
      </c>
      <c r="O47" s="563">
        <f>bareme!V160</f>
        <v>0</v>
      </c>
      <c r="P47" s="563">
        <f>bareme!W160</f>
        <v>1</v>
      </c>
      <c r="Q47" s="563">
        <f>bareme!X160</f>
        <v>1</v>
      </c>
      <c r="R47" s="563">
        <f>bareme!Y160</f>
        <v>1</v>
      </c>
      <c r="S47" s="630">
        <f t="shared" si="7"/>
        <v>60</v>
      </c>
      <c r="T47" s="322">
        <f t="shared" si="8"/>
        <v>22</v>
      </c>
      <c r="U47" s="323">
        <f t="shared" si="9"/>
        <v>0.75862068965517238</v>
      </c>
      <c r="V47" s="324">
        <f t="shared" si="10"/>
        <v>15</v>
      </c>
      <c r="W47" s="325">
        <f t="shared" si="11"/>
        <v>0.6</v>
      </c>
      <c r="X47" s="326">
        <f t="shared" si="12"/>
        <v>35</v>
      </c>
      <c r="Y47" s="327">
        <f t="shared" si="13"/>
        <v>0.76086956521739135</v>
      </c>
      <c r="Z47" s="328">
        <f t="shared" si="14"/>
        <v>72</v>
      </c>
    </row>
    <row r="48" spans="1:26" ht="15" customHeight="1" thickBot="1">
      <c r="A48" s="670"/>
      <c r="C48" s="508" t="str">
        <f>bareme!J146</f>
        <v>USA</v>
      </c>
      <c r="D48" s="510" t="str">
        <f>bareme!K146</f>
        <v>étienne</v>
      </c>
      <c r="E48" s="509">
        <f>bareme!L146</f>
        <v>43963</v>
      </c>
      <c r="F48" s="508">
        <f>bareme!M146</f>
        <v>9642213</v>
      </c>
      <c r="G48" s="508" t="str">
        <f>bareme!N146</f>
        <v>tintin</v>
      </c>
      <c r="H48" s="657">
        <f>bareme!O146</f>
        <v>63.5</v>
      </c>
      <c r="I48" s="307">
        <f>bareme!P146</f>
        <v>1</v>
      </c>
      <c r="J48" s="307">
        <f>bareme!Q146</f>
        <v>0.5</v>
      </c>
      <c r="K48" s="307">
        <f>bareme!R146</f>
        <v>0</v>
      </c>
      <c r="L48" s="307">
        <f>bareme!S146</f>
        <v>0.5</v>
      </c>
      <c r="M48" s="612">
        <f>bareme!T146</f>
        <v>0.5</v>
      </c>
      <c r="N48" s="612">
        <f>bareme!U146</f>
        <v>1</v>
      </c>
      <c r="O48" s="563">
        <f>bareme!V146</f>
        <v>0</v>
      </c>
      <c r="P48" s="563">
        <f>bareme!W146</f>
        <v>1</v>
      </c>
      <c r="Q48" s="563">
        <f>bareme!X146</f>
        <v>1</v>
      </c>
      <c r="R48" s="563">
        <f>bareme!Y146</f>
        <v>1</v>
      </c>
      <c r="S48" s="630">
        <f t="shared" si="7"/>
        <v>60</v>
      </c>
      <c r="T48" s="322">
        <f t="shared" si="8"/>
        <v>13.5</v>
      </c>
      <c r="U48" s="323">
        <f t="shared" si="9"/>
        <v>0.46551724137931033</v>
      </c>
      <c r="V48" s="324">
        <f t="shared" si="10"/>
        <v>15</v>
      </c>
      <c r="W48" s="325">
        <f t="shared" si="11"/>
        <v>0.6</v>
      </c>
      <c r="X48" s="326">
        <f t="shared" si="12"/>
        <v>35</v>
      </c>
      <c r="Y48" s="327">
        <f t="shared" si="13"/>
        <v>0.76086956521739135</v>
      </c>
      <c r="Z48" s="328">
        <f t="shared" si="14"/>
        <v>63.5</v>
      </c>
    </row>
    <row r="49" spans="1:26" ht="15" customHeight="1" thickBot="1">
      <c r="A49" s="670"/>
      <c r="C49" s="510" t="str">
        <f>bareme!J157</f>
        <v>CANADA</v>
      </c>
      <c r="D49" s="508" t="str">
        <f>bareme!K157</f>
        <v>fiacre</v>
      </c>
      <c r="E49" s="509">
        <f>bareme!L157</f>
        <v>43976</v>
      </c>
      <c r="F49" s="508">
        <f>bareme!M157</f>
        <v>9839112</v>
      </c>
      <c r="G49" s="508" t="str">
        <f>bareme!N157</f>
        <v>La Panthère rose</v>
      </c>
      <c r="H49" s="657">
        <f>bareme!O157</f>
        <v>62.5</v>
      </c>
      <c r="I49" s="307">
        <f>bareme!P157</f>
        <v>1</v>
      </c>
      <c r="J49" s="307">
        <f>bareme!Q157</f>
        <v>1</v>
      </c>
      <c r="K49" s="307">
        <f>bareme!R157</f>
        <v>0.5</v>
      </c>
      <c r="L49" s="307">
        <f>bareme!S157</f>
        <v>0.5</v>
      </c>
      <c r="M49" s="612">
        <f>bareme!T157</f>
        <v>0.5</v>
      </c>
      <c r="N49" s="612">
        <f>bareme!U157</f>
        <v>0.5</v>
      </c>
      <c r="O49" s="563">
        <f>bareme!V157</f>
        <v>1</v>
      </c>
      <c r="P49" s="563">
        <f>bareme!W157</f>
        <v>0.5</v>
      </c>
      <c r="Q49" s="563">
        <f>bareme!X157</f>
        <v>0.5</v>
      </c>
      <c r="R49" s="563">
        <f>bareme!Y157</f>
        <v>0</v>
      </c>
      <c r="S49" s="630">
        <f t="shared" si="7"/>
        <v>60</v>
      </c>
      <c r="T49" s="322">
        <f t="shared" si="8"/>
        <v>23</v>
      </c>
      <c r="U49" s="323">
        <f t="shared" si="9"/>
        <v>0.7931034482758621</v>
      </c>
      <c r="V49" s="324">
        <f t="shared" si="10"/>
        <v>12.5</v>
      </c>
      <c r="W49" s="325">
        <f t="shared" si="11"/>
        <v>0.5</v>
      </c>
      <c r="X49" s="326">
        <f t="shared" si="12"/>
        <v>27</v>
      </c>
      <c r="Y49" s="327">
        <f t="shared" si="13"/>
        <v>0.58695652173913049</v>
      </c>
      <c r="Z49" s="328">
        <f t="shared" si="14"/>
        <v>62.5</v>
      </c>
    </row>
    <row r="50" spans="1:26" ht="15" customHeight="1" thickBot="1">
      <c r="A50" s="670"/>
      <c r="C50" s="508" t="str">
        <f>bareme!J147</f>
        <v>CANADA</v>
      </c>
      <c r="D50" s="508" t="str">
        <f>bareme!K147</f>
        <v>eugène</v>
      </c>
      <c r="E50" s="509">
        <f>bareme!L147</f>
        <v>43964</v>
      </c>
      <c r="F50" s="508">
        <f>bareme!M147</f>
        <v>9659067</v>
      </c>
      <c r="G50" s="508" t="str">
        <f>bareme!N147</f>
        <v>La Panthère rose</v>
      </c>
      <c r="H50" s="657">
        <f>bareme!O147</f>
        <v>61</v>
      </c>
      <c r="I50" s="307">
        <f>bareme!P147</f>
        <v>1</v>
      </c>
      <c r="J50" s="307">
        <f>bareme!Q147</f>
        <v>0.5</v>
      </c>
      <c r="K50" s="307">
        <f>bareme!R147</f>
        <v>0</v>
      </c>
      <c r="L50" s="307">
        <f>bareme!S147</f>
        <v>1</v>
      </c>
      <c r="M50" s="612">
        <f>bareme!T147</f>
        <v>0.5</v>
      </c>
      <c r="N50" s="612">
        <f>bareme!U147</f>
        <v>0</v>
      </c>
      <c r="O50" s="563">
        <f>bareme!V147</f>
        <v>0</v>
      </c>
      <c r="P50" s="563">
        <f>bareme!W147</f>
        <v>1</v>
      </c>
      <c r="Q50" s="563">
        <f>bareme!X147</f>
        <v>1</v>
      </c>
      <c r="R50" s="563">
        <f>bareme!Y147</f>
        <v>1</v>
      </c>
      <c r="S50" s="630">
        <f t="shared" si="7"/>
        <v>60</v>
      </c>
      <c r="T50" s="322">
        <f t="shared" si="8"/>
        <v>16</v>
      </c>
      <c r="U50" s="323">
        <f t="shared" si="9"/>
        <v>0.55172413793103448</v>
      </c>
      <c r="V50" s="324">
        <f t="shared" si="10"/>
        <v>10</v>
      </c>
      <c r="W50" s="325">
        <f t="shared" si="11"/>
        <v>0.4</v>
      </c>
      <c r="X50" s="326">
        <f t="shared" si="12"/>
        <v>35</v>
      </c>
      <c r="Y50" s="327">
        <f t="shared" si="13"/>
        <v>0.76086956521739135</v>
      </c>
      <c r="Z50" s="328">
        <f t="shared" si="14"/>
        <v>61</v>
      </c>
    </row>
    <row r="51" spans="1:26" ht="15" customHeight="1" thickBot="1">
      <c r="A51" s="670"/>
      <c r="C51" s="508" t="str">
        <f>bareme!J149</f>
        <v>USA</v>
      </c>
      <c r="D51" s="508" t="str">
        <f>bareme!K149</f>
        <v>évariste</v>
      </c>
      <c r="E51" s="509">
        <f>bareme!L149</f>
        <v>43963</v>
      </c>
      <c r="F51" s="508">
        <f>bareme!M149</f>
        <v>9625826</v>
      </c>
      <c r="G51" s="508" t="str">
        <f>bareme!N149</f>
        <v>Babar</v>
      </c>
      <c r="H51" s="661">
        <f>bareme!O149</f>
        <v>52</v>
      </c>
      <c r="I51" s="307">
        <f>bareme!P149</f>
        <v>0.5</v>
      </c>
      <c r="J51" s="307">
        <f>bareme!Q149</f>
        <v>0.5</v>
      </c>
      <c r="K51" s="307">
        <f>bareme!R149</f>
        <v>0.5</v>
      </c>
      <c r="L51" s="307">
        <f>bareme!S149</f>
        <v>0.5</v>
      </c>
      <c r="M51" s="612">
        <f>bareme!T149</f>
        <v>0.5</v>
      </c>
      <c r="N51" s="612">
        <f>bareme!U149</f>
        <v>0.5</v>
      </c>
      <c r="O51" s="563">
        <f>bareme!V149</f>
        <v>0</v>
      </c>
      <c r="P51" s="563">
        <f>bareme!W149</f>
        <v>0.5</v>
      </c>
      <c r="Q51" s="563">
        <f>bareme!X149</f>
        <v>1</v>
      </c>
      <c r="R51" s="563">
        <f>bareme!Y149</f>
        <v>1</v>
      </c>
      <c r="S51" s="630">
        <f t="shared" si="7"/>
        <v>0</v>
      </c>
      <c r="T51" s="322">
        <f t="shared" si="8"/>
        <v>14.5</v>
      </c>
      <c r="U51" s="323">
        <f t="shared" si="9"/>
        <v>0.5</v>
      </c>
      <c r="V51" s="324">
        <f t="shared" si="10"/>
        <v>12.5</v>
      </c>
      <c r="W51" s="325">
        <f t="shared" si="11"/>
        <v>0.5</v>
      </c>
      <c r="X51" s="326">
        <f t="shared" si="12"/>
        <v>25</v>
      </c>
      <c r="Y51" s="327">
        <f t="shared" si="13"/>
        <v>0.54347826086956519</v>
      </c>
      <c r="Z51" s="328">
        <f t="shared" si="14"/>
        <v>52</v>
      </c>
    </row>
    <row r="52" spans="1:26" ht="15" customHeight="1" thickBot="1">
      <c r="A52" s="670"/>
      <c r="C52" s="513" t="str">
        <f>bareme!J152</f>
        <v>France</v>
      </c>
      <c r="D52" s="513" t="str">
        <f>bareme!K152</f>
        <v>fabrice</v>
      </c>
      <c r="E52" s="514">
        <f>bareme!L152</f>
        <v>43971</v>
      </c>
      <c r="F52" s="513">
        <f>bareme!M152</f>
        <v>9779704</v>
      </c>
      <c r="G52" s="513" t="str">
        <f>bareme!N152</f>
        <v>La Panthère rose</v>
      </c>
      <c r="H52" s="658">
        <f>bareme!O152</f>
        <v>33.5</v>
      </c>
      <c r="I52" s="307">
        <f>bareme!P152</f>
        <v>0.5</v>
      </c>
      <c r="J52" s="307">
        <f>bareme!Q152</f>
        <v>0</v>
      </c>
      <c r="K52" s="307">
        <f>bareme!R152</f>
        <v>0</v>
      </c>
      <c r="L52" s="307">
        <f>bareme!S152</f>
        <v>1</v>
      </c>
      <c r="M52" s="612">
        <f>bareme!T152</f>
        <v>1</v>
      </c>
      <c r="N52" s="612">
        <f>bareme!U152</f>
        <v>0</v>
      </c>
      <c r="O52" s="563">
        <f>bareme!V152</f>
        <v>0</v>
      </c>
      <c r="P52" s="563">
        <f>bareme!W152</f>
        <v>0</v>
      </c>
      <c r="Q52" s="563">
        <f>bareme!X152</f>
        <v>0.5</v>
      </c>
      <c r="R52" s="563">
        <f>bareme!Y152</f>
        <v>0</v>
      </c>
      <c r="S52" s="631">
        <f t="shared" si="7"/>
        <v>0</v>
      </c>
      <c r="T52" s="367">
        <f t="shared" si="8"/>
        <v>7.5</v>
      </c>
      <c r="U52" s="368">
        <f t="shared" si="9"/>
        <v>0.25862068965517243</v>
      </c>
      <c r="V52" s="369">
        <f t="shared" si="10"/>
        <v>20</v>
      </c>
      <c r="W52" s="370">
        <f t="shared" si="11"/>
        <v>0.8</v>
      </c>
      <c r="X52" s="371">
        <f t="shared" si="12"/>
        <v>6</v>
      </c>
      <c r="Y52" s="372">
        <f t="shared" si="13"/>
        <v>0.13043478260869565</v>
      </c>
      <c r="Z52" s="373">
        <f t="shared" si="14"/>
        <v>33.5</v>
      </c>
    </row>
    <row r="53" spans="1:26">
      <c r="A53" s="671"/>
    </row>
    <row r="54" spans="1:26">
      <c r="A54" s="671"/>
    </row>
    <row r="55" spans="1:26">
      <c r="A55" s="671"/>
    </row>
    <row r="59" spans="1:26" ht="45.6">
      <c r="F59" s="646" t="s">
        <v>57</v>
      </c>
      <c r="G59" s="647" t="s">
        <v>62</v>
      </c>
      <c r="H59" s="647" t="s">
        <v>61</v>
      </c>
      <c r="I59" s="647" t="s">
        <v>50</v>
      </c>
      <c r="J59" s="647" t="s">
        <v>14</v>
      </c>
      <c r="K59" s="648" t="s">
        <v>43</v>
      </c>
    </row>
    <row r="60" spans="1:26">
      <c r="F60" s="637" t="s">
        <v>58</v>
      </c>
      <c r="G60" s="638">
        <v>33</v>
      </c>
      <c r="H60" s="639"/>
      <c r="I60" s="639">
        <v>0.89028213166144199</v>
      </c>
      <c r="J60" s="639">
        <v>0.96121212121212118</v>
      </c>
      <c r="K60" s="640">
        <v>0.94466403162055335</v>
      </c>
    </row>
    <row r="61" spans="1:26">
      <c r="F61" s="641" t="s">
        <v>59</v>
      </c>
      <c r="G61" s="642">
        <v>15</v>
      </c>
      <c r="H61" s="643"/>
      <c r="I61" s="643">
        <v>0.73793103448275865</v>
      </c>
      <c r="J61" s="643">
        <v>0.7466666666666667</v>
      </c>
      <c r="K61" s="644">
        <v>0.78115942028985508</v>
      </c>
    </row>
    <row r="62" spans="1:26">
      <c r="F62" s="637" t="s">
        <v>60</v>
      </c>
      <c r="G62" s="638">
        <v>2</v>
      </c>
      <c r="H62" s="639"/>
      <c r="I62" s="639">
        <v>0.37931034482758619</v>
      </c>
      <c r="J62" s="639">
        <v>0.64</v>
      </c>
      <c r="K62" s="640">
        <v>0.33695652173913043</v>
      </c>
    </row>
    <row r="65" spans="6:12" ht="18">
      <c r="F65" s="689" t="s">
        <v>64</v>
      </c>
      <c r="G65" s="690" t="s">
        <v>57</v>
      </c>
      <c r="H65" s="690" t="s">
        <v>62</v>
      </c>
      <c r="I65" s="690" t="s">
        <v>61</v>
      </c>
      <c r="J65" s="690" t="s">
        <v>220</v>
      </c>
      <c r="K65" s="690" t="s">
        <v>198</v>
      </c>
      <c r="L65" s="690" t="s">
        <v>211</v>
      </c>
    </row>
    <row r="66" spans="6:12">
      <c r="F66" s="691"/>
      <c r="G66" s="692" t="s">
        <v>58</v>
      </c>
      <c r="H66" s="693">
        <v>25</v>
      </c>
      <c r="I66" s="694"/>
      <c r="J66" s="694">
        <v>0.91586206896551725</v>
      </c>
      <c r="K66" s="694">
        <v>0.90880000000000005</v>
      </c>
      <c r="L66" s="694">
        <v>0.95652173913043481</v>
      </c>
    </row>
    <row r="67" spans="6:12">
      <c r="F67" s="691"/>
      <c r="G67" s="692" t="s">
        <v>59</v>
      </c>
      <c r="H67" s="693">
        <v>22</v>
      </c>
      <c r="I67" s="694"/>
      <c r="J67" s="694">
        <v>0.7492163009404389</v>
      </c>
      <c r="K67" s="694">
        <v>0.67636363636363639</v>
      </c>
      <c r="L67" s="694">
        <v>0.81126482213438733</v>
      </c>
    </row>
    <row r="68" spans="6:12">
      <c r="F68" s="691"/>
      <c r="G68" s="692" t="s">
        <v>60</v>
      </c>
      <c r="H68" s="693">
        <v>3</v>
      </c>
      <c r="I68" s="694"/>
      <c r="J68" s="694">
        <v>0.41379310344827586</v>
      </c>
      <c r="K68" s="694">
        <v>0.24</v>
      </c>
      <c r="L68" s="694">
        <v>0.20289855072463769</v>
      </c>
    </row>
    <row r="69" spans="6:12">
      <c r="F69" s="691"/>
      <c r="G69" s="692" t="s">
        <v>65</v>
      </c>
      <c r="H69" s="693"/>
      <c r="I69" s="695">
        <f>AVERAGE(I9:I58)</f>
        <v>0.94318181818181823</v>
      </c>
      <c r="J69" s="693"/>
      <c r="K69" s="693"/>
      <c r="L69" s="693"/>
    </row>
    <row r="70" spans="6:12">
      <c r="F70" s="691"/>
      <c r="G70" s="691"/>
      <c r="H70" s="691"/>
      <c r="I70" s="691"/>
      <c r="J70" s="691"/>
      <c r="K70" s="691"/>
      <c r="L70" s="691"/>
    </row>
    <row r="71" spans="6:12">
      <c r="F71" s="691"/>
      <c r="G71" s="691"/>
      <c r="H71" s="691"/>
      <c r="I71" s="691"/>
      <c r="J71" s="691"/>
      <c r="K71" s="691"/>
      <c r="L71" s="691"/>
    </row>
    <row r="72" spans="6:12" ht="18">
      <c r="F72" s="689" t="s">
        <v>221</v>
      </c>
      <c r="G72" s="690" t="s">
        <v>57</v>
      </c>
      <c r="H72" s="690" t="s">
        <v>62</v>
      </c>
      <c r="I72" s="690" t="s">
        <v>61</v>
      </c>
      <c r="J72" s="690" t="s">
        <v>220</v>
      </c>
      <c r="K72" s="690" t="s">
        <v>198</v>
      </c>
      <c r="L72" s="690" t="s">
        <v>211</v>
      </c>
    </row>
    <row r="73" spans="6:12">
      <c r="F73" s="691"/>
      <c r="G73" s="692" t="s">
        <v>58</v>
      </c>
      <c r="H73" s="693">
        <v>25</v>
      </c>
      <c r="I73" s="694"/>
      <c r="J73" s="694">
        <v>0.91586206896551725</v>
      </c>
      <c r="K73" s="694">
        <v>0.90880000000000005</v>
      </c>
      <c r="L73" s="694">
        <v>0.95652173913043481</v>
      </c>
    </row>
    <row r="74" spans="6:12">
      <c r="F74" s="691"/>
      <c r="G74" s="692" t="s">
        <v>59</v>
      </c>
      <c r="H74" s="693">
        <v>22</v>
      </c>
      <c r="I74" s="694"/>
      <c r="J74" s="694">
        <v>0.7492163009404389</v>
      </c>
      <c r="K74" s="694">
        <v>0.67636363636363639</v>
      </c>
      <c r="L74" s="694">
        <v>0.81126482213438733</v>
      </c>
    </row>
    <row r="75" spans="6:12">
      <c r="F75" s="691"/>
      <c r="G75" s="692" t="s">
        <v>60</v>
      </c>
      <c r="H75" s="693">
        <v>3</v>
      </c>
      <c r="I75" s="694"/>
      <c r="J75" s="694">
        <v>0.41379310344827586</v>
      </c>
      <c r="K75" s="694">
        <v>0.24</v>
      </c>
      <c r="L75" s="694">
        <v>0.20289855072463769</v>
      </c>
    </row>
    <row r="76" spans="6:12">
      <c r="F76" s="691"/>
      <c r="G76" s="692" t="s">
        <v>65</v>
      </c>
      <c r="H76" s="693"/>
      <c r="I76" s="694"/>
      <c r="J76" s="693"/>
      <c r="K76" s="693"/>
      <c r="L76" s="693"/>
    </row>
    <row r="77" spans="6:12">
      <c r="F77" s="691"/>
      <c r="G77" s="691"/>
      <c r="H77" s="691"/>
      <c r="I77" s="691"/>
      <c r="J77" s="691"/>
      <c r="K77" s="691"/>
      <c r="L77" s="691"/>
    </row>
    <row r="78" spans="6:12">
      <c r="F78" s="691"/>
      <c r="G78" s="691"/>
      <c r="H78" s="691"/>
      <c r="I78" s="691"/>
      <c r="J78" s="691"/>
      <c r="K78" s="691"/>
      <c r="L78" s="691"/>
    </row>
    <row r="79" spans="6:12" ht="52.8">
      <c r="F79" s="689" t="s">
        <v>222</v>
      </c>
      <c r="G79" s="690" t="s">
        <v>57</v>
      </c>
      <c r="H79" s="690" t="s">
        <v>62</v>
      </c>
      <c r="I79" s="690" t="s">
        <v>61</v>
      </c>
      <c r="J79" s="690" t="s">
        <v>50</v>
      </c>
      <c r="K79" s="690" t="s">
        <v>14</v>
      </c>
      <c r="L79" s="690" t="s">
        <v>43</v>
      </c>
    </row>
    <row r="80" spans="6:12">
      <c r="F80" s="691"/>
      <c r="G80" s="692" t="s">
        <v>58</v>
      </c>
      <c r="H80" s="693">
        <v>25</v>
      </c>
      <c r="I80" s="694"/>
      <c r="J80" s="694">
        <v>0.91586206896551725</v>
      </c>
      <c r="K80" s="694">
        <v>0.90880000000000005</v>
      </c>
      <c r="L80" s="694">
        <v>0.95652173913043481</v>
      </c>
    </row>
    <row r="81" spans="6:12">
      <c r="F81" s="691"/>
      <c r="G81" s="692" t="s">
        <v>59</v>
      </c>
      <c r="H81" s="693">
        <v>22</v>
      </c>
      <c r="I81" s="694"/>
      <c r="J81" s="694">
        <v>0.7492163009404389</v>
      </c>
      <c r="K81" s="694">
        <v>0.67636363636363639</v>
      </c>
      <c r="L81" s="694">
        <v>0.81126482213438733</v>
      </c>
    </row>
    <row r="82" spans="6:12">
      <c r="F82" s="691"/>
      <c r="G82" s="692" t="s">
        <v>60</v>
      </c>
      <c r="H82" s="693">
        <v>3</v>
      </c>
      <c r="I82" s="694"/>
      <c r="J82" s="694">
        <v>0.41379310344827586</v>
      </c>
      <c r="K82" s="694">
        <v>0.24</v>
      </c>
      <c r="L82" s="694">
        <v>0.20289855072463769</v>
      </c>
    </row>
    <row r="83" spans="6:12">
      <c r="F83" s="691"/>
      <c r="G83" s="692" t="s">
        <v>65</v>
      </c>
      <c r="H83" s="693"/>
      <c r="I83" s="694"/>
      <c r="J83" s="693"/>
      <c r="K83" s="693"/>
      <c r="L83" s="693"/>
    </row>
  </sheetData>
  <autoFilter ref="D2:AC2" xr:uid="{6937CC9B-2F9B-4274-BCC4-EED694F23209}">
    <sortState ref="D3:AC52">
      <sortCondition descending="1" ref="H2"/>
    </sortState>
  </autoFilter>
  <sortState ref="C3:R52">
    <sortCondition descending="1" ref="H3:H52"/>
  </sortState>
  <mergeCells count="3">
    <mergeCell ref="T1:U1"/>
    <mergeCell ref="V1:W1"/>
    <mergeCell ref="X1:Y1"/>
  </mergeCells>
  <conditionalFormatting sqref="I3:R52">
    <cfRule type="containsText" dxfId="53" priority="1" operator="containsText" text="Non acquis">
      <formula>NOT(ISERROR(SEARCH("Non acquis",I3)))</formula>
    </cfRule>
    <cfRule type="containsText" dxfId="52" priority="2" operator="containsText" text="Partiel">
      <formula>NOT(ISERROR(SEARCH("Partiel",I3)))</formula>
    </cfRule>
    <cfRule type="containsText" dxfId="51" priority="3" operator="containsText" text="Maîtrisé">
      <formula>NOT(ISERROR(SEARCH("Maîtrisé",I3)))</formula>
    </cfRule>
  </conditionalFormatting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FE7925-5AEE-4F2B-B419-68340AFF8663}">
  <sheetPr codeName="Feuil11">
    <tabColor theme="2" tint="-0.249977111117893"/>
  </sheetPr>
  <dimension ref="A1:AC83"/>
  <sheetViews>
    <sheetView topLeftCell="A37" zoomScaleNormal="100" workbookViewId="0">
      <selection activeCell="C3" sqref="C3:R52"/>
    </sheetView>
  </sheetViews>
  <sheetFormatPr baseColWidth="10" defaultRowHeight="14.4"/>
  <cols>
    <col min="1" max="1" width="11.5546875" style="669"/>
    <col min="2" max="2" width="4.6640625" style="669" customWidth="1"/>
    <col min="3" max="3" width="15.6640625" customWidth="1"/>
    <col min="4" max="4" width="35.88671875" bestFit="1" customWidth="1"/>
    <col min="7" max="7" width="27" bestFit="1" customWidth="1"/>
    <col min="28" max="28" width="23.44140625" bestFit="1" customWidth="1"/>
  </cols>
  <sheetData>
    <row r="1" spans="1:29" ht="50.1" customHeight="1" thickBot="1">
      <c r="D1" s="614" t="s">
        <v>217</v>
      </c>
      <c r="E1" s="280"/>
      <c r="F1" s="280"/>
      <c r="G1" s="280"/>
      <c r="H1" s="280"/>
      <c r="I1" s="623" t="s">
        <v>206</v>
      </c>
      <c r="J1" s="624"/>
      <c r="K1" s="624"/>
      <c r="L1" s="625"/>
      <c r="M1" s="621" t="s">
        <v>198</v>
      </c>
      <c r="N1" s="622"/>
      <c r="O1" s="626"/>
      <c r="P1" s="627" t="s">
        <v>199</v>
      </c>
      <c r="Q1" s="627"/>
      <c r="R1" s="628"/>
      <c r="S1" s="280"/>
      <c r="T1" s="785" t="s">
        <v>197</v>
      </c>
      <c r="U1" s="786"/>
      <c r="V1" s="787" t="s">
        <v>198</v>
      </c>
      <c r="W1" s="788"/>
      <c r="X1" s="783" t="s">
        <v>211</v>
      </c>
      <c r="Y1" s="784"/>
      <c r="Z1" s="284" t="s">
        <v>52</v>
      </c>
    </row>
    <row r="2" spans="1:29" ht="21" thickBot="1">
      <c r="A2" s="8"/>
      <c r="C2" s="402" t="s">
        <v>53</v>
      </c>
      <c r="D2" s="402" t="s">
        <v>6</v>
      </c>
      <c r="E2" s="287" t="s">
        <v>7</v>
      </c>
      <c r="F2" s="288" t="s">
        <v>8</v>
      </c>
      <c r="G2" s="289" t="s">
        <v>9</v>
      </c>
      <c r="H2" s="290" t="s">
        <v>37</v>
      </c>
      <c r="I2" s="286" t="s">
        <v>20</v>
      </c>
      <c r="J2" s="288" t="s">
        <v>11</v>
      </c>
      <c r="K2" s="288" t="s">
        <v>12</v>
      </c>
      <c r="L2" s="288" t="s">
        <v>13</v>
      </c>
      <c r="M2" s="288" t="s">
        <v>14</v>
      </c>
      <c r="N2" s="288" t="s">
        <v>15</v>
      </c>
      <c r="O2" s="288" t="s">
        <v>16</v>
      </c>
      <c r="P2" s="288" t="s">
        <v>17</v>
      </c>
      <c r="Q2" s="288" t="s">
        <v>18</v>
      </c>
      <c r="R2" s="289" t="s">
        <v>19</v>
      </c>
      <c r="T2" s="291" t="s">
        <v>51</v>
      </c>
      <c r="U2" s="292">
        <v>29</v>
      </c>
      <c r="V2" s="293" t="s">
        <v>51</v>
      </c>
      <c r="W2" s="294">
        <v>25</v>
      </c>
      <c r="X2" s="295" t="s">
        <v>51</v>
      </c>
      <c r="Y2" s="296">
        <v>46</v>
      </c>
      <c r="Z2" s="297" t="s">
        <v>47</v>
      </c>
    </row>
    <row r="3" spans="1:29" ht="15" customHeight="1" thickBot="1">
      <c r="A3" s="670"/>
      <c r="C3" s="506" t="str">
        <f>bareme!J106</f>
        <v>CANADA</v>
      </c>
      <c r="D3" s="506" t="str">
        <f>bareme!K106</f>
        <v>florian</v>
      </c>
      <c r="E3" s="507">
        <f>bareme!L106</f>
        <v>43976</v>
      </c>
      <c r="F3" s="506">
        <f>bareme!M106</f>
        <v>9831664</v>
      </c>
      <c r="G3" s="506" t="str">
        <f>bareme!N106</f>
        <v>formateur 2</v>
      </c>
      <c r="H3" s="656">
        <f>bareme!O106</f>
        <v>100</v>
      </c>
      <c r="I3" s="307">
        <f>bareme!P106</f>
        <v>1</v>
      </c>
      <c r="J3" s="307">
        <f>bareme!Q106</f>
        <v>1</v>
      </c>
      <c r="K3" s="307">
        <f>bareme!R106</f>
        <v>1</v>
      </c>
      <c r="L3" s="307">
        <f>bareme!S106</f>
        <v>1</v>
      </c>
      <c r="M3" s="612">
        <f>bareme!T106</f>
        <v>1</v>
      </c>
      <c r="N3" s="612">
        <f>bareme!U106</f>
        <v>1</v>
      </c>
      <c r="O3" s="563">
        <f>bareme!V106</f>
        <v>1</v>
      </c>
      <c r="P3" s="563">
        <f>bareme!W106</f>
        <v>1</v>
      </c>
      <c r="Q3" s="563">
        <f>bareme!X106</f>
        <v>1</v>
      </c>
      <c r="R3" s="563">
        <f>bareme!Y106</f>
        <v>1</v>
      </c>
      <c r="S3" s="629">
        <f>IF(H3&gt;=85,85,IF(H3&gt;=60,60,0))</f>
        <v>85</v>
      </c>
      <c r="T3" s="309">
        <f>(I3*$AC$4)+(J3*$AC$5)+(K3*$AC$6)+(L3*$AC$7)</f>
        <v>29</v>
      </c>
      <c r="U3" s="310">
        <f>T3/$U$2</f>
        <v>1</v>
      </c>
      <c r="V3" s="311">
        <f>(M3*$AC$9)+(N3*$AC$10)</f>
        <v>25</v>
      </c>
      <c r="W3" s="312">
        <f>V3/$W$2</f>
        <v>1</v>
      </c>
      <c r="X3" s="313">
        <f>(O3*$AC$12)+(P3*$AC$13)+(Q3*$AC$14)+(R3*$AC$15)</f>
        <v>46</v>
      </c>
      <c r="Y3" s="314">
        <f>X3/$Y$2</f>
        <v>1</v>
      </c>
      <c r="Z3" s="315">
        <f>SUM(T3+V3+X3)</f>
        <v>100</v>
      </c>
      <c r="AB3" s="404" t="s">
        <v>42</v>
      </c>
      <c r="AC3" s="405" t="s">
        <v>44</v>
      </c>
    </row>
    <row r="4" spans="1:29" ht="15" customHeight="1" thickBot="1">
      <c r="A4" s="670"/>
      <c r="C4" s="508" t="str">
        <f>bareme!J80</f>
        <v>CANADA</v>
      </c>
      <c r="D4" s="508" t="str">
        <f>bareme!K80</f>
        <v>donat</v>
      </c>
      <c r="E4" s="509">
        <f>bareme!L80</f>
        <v>43964</v>
      </c>
      <c r="F4" s="508">
        <f>bareme!M80</f>
        <v>9647761</v>
      </c>
      <c r="G4" s="508" t="str">
        <f>bareme!N80</f>
        <v>formateur 2</v>
      </c>
      <c r="H4" s="657">
        <f>bareme!O80</f>
        <v>100</v>
      </c>
      <c r="I4" s="307">
        <f>bareme!P80</f>
        <v>1</v>
      </c>
      <c r="J4" s="307">
        <f>bareme!Q80</f>
        <v>1</v>
      </c>
      <c r="K4" s="307">
        <f>bareme!R80</f>
        <v>1</v>
      </c>
      <c r="L4" s="307">
        <f>bareme!S80</f>
        <v>1</v>
      </c>
      <c r="M4" s="612">
        <f>bareme!T80</f>
        <v>1</v>
      </c>
      <c r="N4" s="612">
        <f>bareme!U80</f>
        <v>1</v>
      </c>
      <c r="O4" s="563">
        <f>bareme!V80</f>
        <v>1</v>
      </c>
      <c r="P4" s="563">
        <f>bareme!W80</f>
        <v>1</v>
      </c>
      <c r="Q4" s="563">
        <f>bareme!X80</f>
        <v>1</v>
      </c>
      <c r="R4" s="563">
        <f>bareme!Y80</f>
        <v>1</v>
      </c>
      <c r="S4" s="630">
        <f t="shared" ref="S4:S52" si="0">IF(H4&gt;=85,85,IF(H4&gt;=60,60,0))</f>
        <v>85</v>
      </c>
      <c r="T4" s="322">
        <f t="shared" ref="T4:T52" si="1">(I4*$AC$4)+(J4*$AC$5)+(K4*$AC$6)+(L4*$AC$7)</f>
        <v>29</v>
      </c>
      <c r="U4" s="323">
        <f t="shared" ref="U4:U52" si="2">T4/$U$2</f>
        <v>1</v>
      </c>
      <c r="V4" s="324">
        <f t="shared" ref="V4:V52" si="3">(M4*$AC$9)+(N4*$AC$10)</f>
        <v>25</v>
      </c>
      <c r="W4" s="325">
        <f t="shared" ref="W4:W52" si="4">V4/$W$2</f>
        <v>1</v>
      </c>
      <c r="X4" s="326">
        <f t="shared" ref="X4:X52" si="5">(O4*$AC$12)+(P4*$AC$13)+(Q4*$AC$14)+(R4*$AC$15)</f>
        <v>46</v>
      </c>
      <c r="Y4" s="327">
        <f t="shared" ref="Y4:Y52" si="6">X4/$Y$2</f>
        <v>1</v>
      </c>
      <c r="Z4" s="328">
        <f t="shared" ref="Z4:Z52" si="7">SUM(T4+V4+X4)</f>
        <v>100</v>
      </c>
      <c r="AB4" s="406" t="s">
        <v>75</v>
      </c>
      <c r="AC4" s="298">
        <v>5</v>
      </c>
    </row>
    <row r="5" spans="1:29" ht="15" customHeight="1" thickBot="1">
      <c r="A5" s="670"/>
      <c r="C5" s="508" t="str">
        <f>bareme!J98</f>
        <v>France</v>
      </c>
      <c r="D5" s="508" t="str">
        <f>bareme!K98</f>
        <v>fabrice</v>
      </c>
      <c r="E5" s="509">
        <f>bareme!L98</f>
        <v>43971</v>
      </c>
      <c r="F5" s="508">
        <f>bareme!M98</f>
        <v>9779704</v>
      </c>
      <c r="G5" s="508" t="str">
        <f>bareme!N98</f>
        <v>formateur 2</v>
      </c>
      <c r="H5" s="657">
        <f>bareme!O98</f>
        <v>100</v>
      </c>
      <c r="I5" s="307">
        <f>bareme!P98</f>
        <v>1</v>
      </c>
      <c r="J5" s="307">
        <f>bareme!Q98</f>
        <v>1</v>
      </c>
      <c r="K5" s="307">
        <f>bareme!R98</f>
        <v>1</v>
      </c>
      <c r="L5" s="307">
        <f>bareme!S98</f>
        <v>1</v>
      </c>
      <c r="M5" s="612">
        <f>bareme!T98</f>
        <v>1</v>
      </c>
      <c r="N5" s="612">
        <f>bareme!U98</f>
        <v>1</v>
      </c>
      <c r="O5" s="563">
        <f>bareme!V98</f>
        <v>1</v>
      </c>
      <c r="P5" s="563">
        <f>bareme!W98</f>
        <v>1</v>
      </c>
      <c r="Q5" s="563">
        <f>bareme!X98</f>
        <v>1</v>
      </c>
      <c r="R5" s="563">
        <f>bareme!Y98</f>
        <v>1</v>
      </c>
      <c r="S5" s="630">
        <f t="shared" si="0"/>
        <v>85</v>
      </c>
      <c r="T5" s="322">
        <f t="shared" si="1"/>
        <v>29</v>
      </c>
      <c r="U5" s="323">
        <f t="shared" si="2"/>
        <v>1</v>
      </c>
      <c r="V5" s="324">
        <f t="shared" si="3"/>
        <v>25</v>
      </c>
      <c r="W5" s="325">
        <f t="shared" si="4"/>
        <v>1</v>
      </c>
      <c r="X5" s="326">
        <f t="shared" si="5"/>
        <v>46</v>
      </c>
      <c r="Y5" s="327">
        <f t="shared" si="6"/>
        <v>1</v>
      </c>
      <c r="Z5" s="328">
        <f t="shared" si="7"/>
        <v>100</v>
      </c>
      <c r="AB5" s="406" t="s">
        <v>66</v>
      </c>
      <c r="AC5" s="298">
        <v>12</v>
      </c>
    </row>
    <row r="6" spans="1:29" ht="15" customHeight="1" thickBot="1">
      <c r="A6" s="670"/>
      <c r="C6" s="508" t="str">
        <f>bareme!J110</f>
        <v>CANADA</v>
      </c>
      <c r="D6" s="508" t="str">
        <f>bareme!K110</f>
        <v>gabriel</v>
      </c>
      <c r="E6" s="509">
        <f>bareme!L110</f>
        <v>43976</v>
      </c>
      <c r="F6" s="508">
        <f>bareme!M110</f>
        <v>9826598</v>
      </c>
      <c r="G6" s="508" t="str">
        <f>bareme!N110</f>
        <v>formateur 2</v>
      </c>
      <c r="H6" s="657">
        <f>bareme!O110</f>
        <v>97.5</v>
      </c>
      <c r="I6" s="307">
        <f>bareme!P110</f>
        <v>1</v>
      </c>
      <c r="J6" s="307">
        <f>bareme!Q110</f>
        <v>1</v>
      </c>
      <c r="K6" s="307">
        <f>bareme!R110</f>
        <v>1</v>
      </c>
      <c r="L6" s="307">
        <f>bareme!S110</f>
        <v>1</v>
      </c>
      <c r="M6" s="612">
        <f>bareme!T110</f>
        <v>1</v>
      </c>
      <c r="N6" s="612">
        <f>bareme!U110</f>
        <v>0.5</v>
      </c>
      <c r="O6" s="563">
        <f>bareme!V110</f>
        <v>1</v>
      </c>
      <c r="P6" s="563">
        <f>bareme!W110</f>
        <v>1</v>
      </c>
      <c r="Q6" s="563">
        <f>bareme!X110</f>
        <v>1</v>
      </c>
      <c r="R6" s="563">
        <f>bareme!Y110</f>
        <v>1</v>
      </c>
      <c r="S6" s="630">
        <f t="shared" si="0"/>
        <v>85</v>
      </c>
      <c r="T6" s="322">
        <f t="shared" si="1"/>
        <v>29</v>
      </c>
      <c r="U6" s="323">
        <f t="shared" si="2"/>
        <v>1</v>
      </c>
      <c r="V6" s="324">
        <f t="shared" si="3"/>
        <v>22.5</v>
      </c>
      <c r="W6" s="325">
        <f t="shared" si="4"/>
        <v>0.9</v>
      </c>
      <c r="X6" s="326">
        <f t="shared" si="5"/>
        <v>46</v>
      </c>
      <c r="Y6" s="327">
        <f t="shared" si="6"/>
        <v>1</v>
      </c>
      <c r="Z6" s="328">
        <f t="shared" si="7"/>
        <v>97.5</v>
      </c>
      <c r="AB6" s="406" t="s">
        <v>67</v>
      </c>
      <c r="AC6" s="298">
        <v>7</v>
      </c>
    </row>
    <row r="7" spans="1:29" ht="15" customHeight="1" thickBot="1">
      <c r="A7" s="670"/>
      <c r="C7" s="508" t="str">
        <f>bareme!J67</f>
        <v>CANADA</v>
      </c>
      <c r="D7" s="508" t="str">
        <f>bareme!K67</f>
        <v>corentin</v>
      </c>
      <c r="E7" s="509">
        <f>bareme!L67</f>
        <v>43957</v>
      </c>
      <c r="F7" s="508">
        <f>bareme!M67</f>
        <v>9545688</v>
      </c>
      <c r="G7" s="508" t="str">
        <f>bareme!N67</f>
        <v>formateur 1</v>
      </c>
      <c r="H7" s="657">
        <f>bareme!O67</f>
        <v>96.5</v>
      </c>
      <c r="I7" s="307">
        <f>bareme!P67</f>
        <v>1</v>
      </c>
      <c r="J7" s="307">
        <f>bareme!Q67</f>
        <v>1</v>
      </c>
      <c r="K7" s="307">
        <f>bareme!R67</f>
        <v>0.5</v>
      </c>
      <c r="L7" s="307">
        <f>bareme!S67</f>
        <v>1</v>
      </c>
      <c r="M7" s="612">
        <f>bareme!T67</f>
        <v>1</v>
      </c>
      <c r="N7" s="612">
        <f>bareme!U67</f>
        <v>1</v>
      </c>
      <c r="O7" s="563">
        <f>bareme!V67</f>
        <v>1</v>
      </c>
      <c r="P7" s="563">
        <f>bareme!W67</f>
        <v>1</v>
      </c>
      <c r="Q7" s="563">
        <f>bareme!X67</f>
        <v>1</v>
      </c>
      <c r="R7" s="563">
        <f>bareme!Y67</f>
        <v>1</v>
      </c>
      <c r="S7" s="630">
        <f t="shared" si="0"/>
        <v>85</v>
      </c>
      <c r="T7" s="322">
        <f t="shared" si="1"/>
        <v>25.5</v>
      </c>
      <c r="U7" s="323">
        <f t="shared" si="2"/>
        <v>0.87931034482758619</v>
      </c>
      <c r="V7" s="324">
        <f t="shared" si="3"/>
        <v>25</v>
      </c>
      <c r="W7" s="325">
        <f t="shared" si="4"/>
        <v>1</v>
      </c>
      <c r="X7" s="326">
        <f t="shared" si="5"/>
        <v>46</v>
      </c>
      <c r="Y7" s="327">
        <f t="shared" si="6"/>
        <v>1</v>
      </c>
      <c r="Z7" s="328">
        <f t="shared" si="7"/>
        <v>96.5</v>
      </c>
      <c r="AB7" s="406" t="s">
        <v>68</v>
      </c>
      <c r="AC7" s="298">
        <v>5</v>
      </c>
    </row>
    <row r="8" spans="1:29" ht="15" customHeight="1" thickBot="1">
      <c r="A8" s="670"/>
      <c r="C8" s="510" t="str">
        <f>bareme!J101</f>
        <v>USA</v>
      </c>
      <c r="D8" s="510" t="str">
        <f>bareme!K101</f>
        <v>ferdinand</v>
      </c>
      <c r="E8" s="509">
        <f>bareme!L101</f>
        <v>43976</v>
      </c>
      <c r="F8" s="508">
        <f>bareme!M101</f>
        <v>9838767</v>
      </c>
      <c r="G8" s="508" t="str">
        <f>bareme!N101</f>
        <v>formateur 1</v>
      </c>
      <c r="H8" s="657">
        <f>bareme!O101</f>
        <v>96.5</v>
      </c>
      <c r="I8" s="307">
        <f>bareme!P101</f>
        <v>1</v>
      </c>
      <c r="J8" s="307">
        <f>bareme!Q101</f>
        <v>1</v>
      </c>
      <c r="K8" s="307">
        <f>bareme!R101</f>
        <v>0.5</v>
      </c>
      <c r="L8" s="307">
        <f>bareme!S101</f>
        <v>1</v>
      </c>
      <c r="M8" s="612">
        <f>bareme!T101</f>
        <v>1</v>
      </c>
      <c r="N8" s="612">
        <f>bareme!U101</f>
        <v>1</v>
      </c>
      <c r="O8" s="563">
        <f>bareme!V101</f>
        <v>1</v>
      </c>
      <c r="P8" s="563">
        <f>bareme!W101</f>
        <v>1</v>
      </c>
      <c r="Q8" s="563">
        <f>bareme!X101</f>
        <v>1</v>
      </c>
      <c r="R8" s="563">
        <f>bareme!Y101</f>
        <v>1</v>
      </c>
      <c r="S8" s="630">
        <f t="shared" si="0"/>
        <v>85</v>
      </c>
      <c r="T8" s="322">
        <f t="shared" si="1"/>
        <v>25.5</v>
      </c>
      <c r="U8" s="323">
        <f t="shared" si="2"/>
        <v>0.87931034482758619</v>
      </c>
      <c r="V8" s="324">
        <f t="shared" si="3"/>
        <v>25</v>
      </c>
      <c r="W8" s="325">
        <f t="shared" si="4"/>
        <v>1</v>
      </c>
      <c r="X8" s="326">
        <f t="shared" si="5"/>
        <v>46</v>
      </c>
      <c r="Y8" s="327">
        <f t="shared" si="6"/>
        <v>1</v>
      </c>
      <c r="Z8" s="328">
        <f t="shared" si="7"/>
        <v>96.5</v>
      </c>
      <c r="AB8" s="407" t="s">
        <v>49</v>
      </c>
      <c r="AC8" s="410">
        <f>SUM(AC4:AC7)</f>
        <v>29</v>
      </c>
    </row>
    <row r="9" spans="1:29" ht="15" customHeight="1" thickBot="1">
      <c r="A9" s="670"/>
      <c r="C9" s="508" t="str">
        <f>bareme!J111</f>
        <v>FRANCE</v>
      </c>
      <c r="D9" s="508" t="str">
        <f>bareme!K111</f>
        <v>gaétan</v>
      </c>
      <c r="E9" s="509">
        <f>bareme!L111</f>
        <v>43976</v>
      </c>
      <c r="F9" s="508">
        <f>bareme!M111</f>
        <v>9832565</v>
      </c>
      <c r="G9" s="508" t="str">
        <f>bareme!N111</f>
        <v>formateur 1</v>
      </c>
      <c r="H9" s="657">
        <f>bareme!O111</f>
        <v>96.5</v>
      </c>
      <c r="I9" s="307">
        <f>bareme!P111</f>
        <v>1</v>
      </c>
      <c r="J9" s="307">
        <f>bareme!Q111</f>
        <v>1</v>
      </c>
      <c r="K9" s="307">
        <f>bareme!R111</f>
        <v>0.5</v>
      </c>
      <c r="L9" s="307">
        <f>bareme!S111</f>
        <v>1</v>
      </c>
      <c r="M9" s="612">
        <f>bareme!T111</f>
        <v>1</v>
      </c>
      <c r="N9" s="612">
        <f>bareme!U111</f>
        <v>1</v>
      </c>
      <c r="O9" s="563">
        <f>bareme!V111</f>
        <v>1</v>
      </c>
      <c r="P9" s="563">
        <f>bareme!W111</f>
        <v>1</v>
      </c>
      <c r="Q9" s="563">
        <f>bareme!X111</f>
        <v>1</v>
      </c>
      <c r="R9" s="563">
        <f>bareme!Y111</f>
        <v>1</v>
      </c>
      <c r="S9" s="630">
        <f t="shared" si="0"/>
        <v>85</v>
      </c>
      <c r="T9" s="322">
        <f t="shared" si="1"/>
        <v>25.5</v>
      </c>
      <c r="U9" s="323">
        <f t="shared" si="2"/>
        <v>0.87931034482758619</v>
      </c>
      <c r="V9" s="324">
        <f t="shared" si="3"/>
        <v>25</v>
      </c>
      <c r="W9" s="325">
        <f t="shared" si="4"/>
        <v>1</v>
      </c>
      <c r="X9" s="326">
        <f t="shared" si="5"/>
        <v>46</v>
      </c>
      <c r="Y9" s="327">
        <f t="shared" si="6"/>
        <v>1</v>
      </c>
      <c r="Z9" s="328">
        <f t="shared" si="7"/>
        <v>96.5</v>
      </c>
      <c r="AB9" s="408" t="s">
        <v>200</v>
      </c>
      <c r="AC9" s="329">
        <v>20</v>
      </c>
    </row>
    <row r="10" spans="1:29" ht="15" customHeight="1" thickBot="1">
      <c r="A10" s="670"/>
      <c r="C10" s="510" t="str">
        <f>bareme!J109</f>
        <v>USA</v>
      </c>
      <c r="D10" s="510" t="str">
        <f>bareme!K109</f>
        <v>frédéric</v>
      </c>
      <c r="E10" s="509">
        <f>bareme!L109</f>
        <v>43976</v>
      </c>
      <c r="F10" s="508">
        <f>bareme!M109</f>
        <v>9825342</v>
      </c>
      <c r="G10" s="508" t="str">
        <f>bareme!N109</f>
        <v>formateur 1</v>
      </c>
      <c r="H10" s="657">
        <f>bareme!O109</f>
        <v>96.5</v>
      </c>
      <c r="I10" s="307">
        <f>bareme!P109</f>
        <v>1</v>
      </c>
      <c r="J10" s="307">
        <f>bareme!Q109</f>
        <v>1</v>
      </c>
      <c r="K10" s="307">
        <f>bareme!R109</f>
        <v>0.5</v>
      </c>
      <c r="L10" s="307">
        <f>bareme!S109</f>
        <v>1</v>
      </c>
      <c r="M10" s="612">
        <f>bareme!T109</f>
        <v>1</v>
      </c>
      <c r="N10" s="612">
        <f>bareme!U109</f>
        <v>1</v>
      </c>
      <c r="O10" s="563">
        <f>bareme!V109</f>
        <v>1</v>
      </c>
      <c r="P10" s="563">
        <f>bareme!W109</f>
        <v>1</v>
      </c>
      <c r="Q10" s="563">
        <f>bareme!X109</f>
        <v>1</v>
      </c>
      <c r="R10" s="563">
        <f>bareme!Y109</f>
        <v>1</v>
      </c>
      <c r="S10" s="630">
        <f t="shared" si="0"/>
        <v>85</v>
      </c>
      <c r="T10" s="322">
        <f t="shared" si="1"/>
        <v>25.5</v>
      </c>
      <c r="U10" s="323">
        <f t="shared" si="2"/>
        <v>0.87931034482758619</v>
      </c>
      <c r="V10" s="324">
        <f t="shared" si="3"/>
        <v>25</v>
      </c>
      <c r="W10" s="325">
        <f t="shared" si="4"/>
        <v>1</v>
      </c>
      <c r="X10" s="326">
        <f t="shared" si="5"/>
        <v>46</v>
      </c>
      <c r="Y10" s="327">
        <f t="shared" si="6"/>
        <v>1</v>
      </c>
      <c r="Z10" s="328">
        <f t="shared" si="7"/>
        <v>96.5</v>
      </c>
      <c r="AB10" s="408" t="s">
        <v>201</v>
      </c>
      <c r="AC10" s="329">
        <v>5</v>
      </c>
    </row>
    <row r="11" spans="1:29" ht="15" customHeight="1" thickBot="1">
      <c r="A11" s="670"/>
      <c r="C11" s="508" t="str">
        <f>bareme!J112</f>
        <v>USA</v>
      </c>
      <c r="D11" s="508" t="str">
        <f>bareme!K112</f>
        <v>gaspard</v>
      </c>
      <c r="E11" s="509">
        <f>bareme!L112</f>
        <v>43974</v>
      </c>
      <c r="F11" s="508">
        <f>bareme!M112</f>
        <v>9814847</v>
      </c>
      <c r="G11" s="508" t="str">
        <f>bareme!N112</f>
        <v>formateur 2</v>
      </c>
      <c r="H11" s="657">
        <f>bareme!O112</f>
        <v>96.5</v>
      </c>
      <c r="I11" s="307">
        <f>bareme!P112</f>
        <v>1</v>
      </c>
      <c r="J11" s="307">
        <f>bareme!Q112</f>
        <v>1</v>
      </c>
      <c r="K11" s="307">
        <f>bareme!R112</f>
        <v>0.5</v>
      </c>
      <c r="L11" s="307">
        <f>bareme!S112</f>
        <v>1</v>
      </c>
      <c r="M11" s="612">
        <f>bareme!T112</f>
        <v>1</v>
      </c>
      <c r="N11" s="612">
        <f>bareme!U112</f>
        <v>1</v>
      </c>
      <c r="O11" s="563">
        <f>bareme!V112</f>
        <v>1</v>
      </c>
      <c r="P11" s="563">
        <f>bareme!W112</f>
        <v>1</v>
      </c>
      <c r="Q11" s="563">
        <f>bareme!X112</f>
        <v>1</v>
      </c>
      <c r="R11" s="563">
        <f>bareme!Y112</f>
        <v>1</v>
      </c>
      <c r="S11" s="630">
        <f t="shared" si="0"/>
        <v>85</v>
      </c>
      <c r="T11" s="322">
        <f t="shared" si="1"/>
        <v>25.5</v>
      </c>
      <c r="U11" s="323">
        <f t="shared" si="2"/>
        <v>0.87931034482758619</v>
      </c>
      <c r="V11" s="324">
        <f t="shared" si="3"/>
        <v>25</v>
      </c>
      <c r="W11" s="325">
        <f t="shared" si="4"/>
        <v>1</v>
      </c>
      <c r="X11" s="326">
        <f t="shared" si="5"/>
        <v>46</v>
      </c>
      <c r="Y11" s="327">
        <f t="shared" si="6"/>
        <v>1</v>
      </c>
      <c r="Z11" s="328">
        <f t="shared" si="7"/>
        <v>96.5</v>
      </c>
      <c r="AB11" s="407" t="s">
        <v>49</v>
      </c>
      <c r="AC11" s="413">
        <f>SUM(AC9:AC10)</f>
        <v>25</v>
      </c>
    </row>
    <row r="12" spans="1:29" ht="15" customHeight="1" thickBot="1">
      <c r="A12" s="670"/>
      <c r="C12" s="508" t="str">
        <f>bareme!J91</f>
        <v>France</v>
      </c>
      <c r="D12" s="508" t="str">
        <f>bareme!K91</f>
        <v>ermenegilde</v>
      </c>
      <c r="E12" s="509">
        <f>bareme!L91</f>
        <v>43960</v>
      </c>
      <c r="F12" s="508">
        <f>bareme!M91</f>
        <v>9593580</v>
      </c>
      <c r="G12" s="508" t="str">
        <f>bareme!N91</f>
        <v>formateur 1</v>
      </c>
      <c r="H12" s="657">
        <f>bareme!O91</f>
        <v>96.5</v>
      </c>
      <c r="I12" s="307">
        <f>bareme!P91</f>
        <v>1</v>
      </c>
      <c r="J12" s="307">
        <f>bareme!Q91</f>
        <v>1</v>
      </c>
      <c r="K12" s="307">
        <f>bareme!R91</f>
        <v>0.5</v>
      </c>
      <c r="L12" s="307">
        <f>bareme!S91</f>
        <v>1</v>
      </c>
      <c r="M12" s="612">
        <f>bareme!T91</f>
        <v>1</v>
      </c>
      <c r="N12" s="612">
        <f>bareme!U91</f>
        <v>1</v>
      </c>
      <c r="O12" s="563">
        <f>bareme!V91</f>
        <v>1</v>
      </c>
      <c r="P12" s="563">
        <f>bareme!W91</f>
        <v>1</v>
      </c>
      <c r="Q12" s="563">
        <f>bareme!X91</f>
        <v>1</v>
      </c>
      <c r="R12" s="563">
        <f>bareme!Y91</f>
        <v>1</v>
      </c>
      <c r="S12" s="630">
        <f t="shared" si="0"/>
        <v>85</v>
      </c>
      <c r="T12" s="322">
        <f t="shared" si="1"/>
        <v>25.5</v>
      </c>
      <c r="U12" s="323">
        <f t="shared" si="2"/>
        <v>0.87931034482758619</v>
      </c>
      <c r="V12" s="324">
        <f t="shared" si="3"/>
        <v>25</v>
      </c>
      <c r="W12" s="325">
        <f t="shared" si="4"/>
        <v>1</v>
      </c>
      <c r="X12" s="326">
        <f t="shared" si="5"/>
        <v>46</v>
      </c>
      <c r="Y12" s="327">
        <f t="shared" si="6"/>
        <v>1</v>
      </c>
      <c r="Z12" s="328">
        <f t="shared" si="7"/>
        <v>96.5</v>
      </c>
      <c r="AB12" s="409" t="s">
        <v>202</v>
      </c>
      <c r="AC12" s="332">
        <v>11</v>
      </c>
    </row>
    <row r="13" spans="1:29" ht="15" customHeight="1" thickBot="1">
      <c r="A13" s="670"/>
      <c r="C13" s="510" t="str">
        <f>bareme!J105</f>
        <v>USA</v>
      </c>
      <c r="D13" s="510" t="str">
        <f>bareme!K105</f>
        <v>florentin</v>
      </c>
      <c r="E13" s="509">
        <f>bareme!L105</f>
        <v>43974</v>
      </c>
      <c r="F13" s="508">
        <f>bareme!M105</f>
        <v>9809950</v>
      </c>
      <c r="G13" s="508" t="str">
        <f>bareme!N105</f>
        <v>formateur 1</v>
      </c>
      <c r="H13" s="657">
        <f>bareme!O105</f>
        <v>95</v>
      </c>
      <c r="I13" s="307">
        <f>bareme!P105</f>
        <v>0.5</v>
      </c>
      <c r="J13" s="307">
        <f>bareme!Q105</f>
        <v>1</v>
      </c>
      <c r="K13" s="307">
        <f>bareme!R105</f>
        <v>1</v>
      </c>
      <c r="L13" s="307">
        <f>bareme!S105</f>
        <v>0.5</v>
      </c>
      <c r="M13" s="612">
        <f>bareme!T105</f>
        <v>1</v>
      </c>
      <c r="N13" s="612">
        <f>bareme!U105</f>
        <v>1</v>
      </c>
      <c r="O13" s="563">
        <f>bareme!V105</f>
        <v>1</v>
      </c>
      <c r="P13" s="563">
        <f>bareme!W105</f>
        <v>1</v>
      </c>
      <c r="Q13" s="563">
        <f>bareme!X105</f>
        <v>1</v>
      </c>
      <c r="R13" s="563">
        <f>bareme!Y105</f>
        <v>1</v>
      </c>
      <c r="S13" s="630">
        <f t="shared" si="0"/>
        <v>85</v>
      </c>
      <c r="T13" s="322">
        <f t="shared" si="1"/>
        <v>24</v>
      </c>
      <c r="U13" s="323">
        <f t="shared" si="2"/>
        <v>0.82758620689655171</v>
      </c>
      <c r="V13" s="324">
        <f t="shared" si="3"/>
        <v>25</v>
      </c>
      <c r="W13" s="325">
        <f t="shared" si="4"/>
        <v>1</v>
      </c>
      <c r="X13" s="326">
        <f t="shared" si="5"/>
        <v>46</v>
      </c>
      <c r="Y13" s="327">
        <f t="shared" si="6"/>
        <v>1</v>
      </c>
      <c r="Z13" s="328">
        <f t="shared" si="7"/>
        <v>95</v>
      </c>
      <c r="AB13" s="409" t="s">
        <v>203</v>
      </c>
      <c r="AC13" s="332">
        <v>20</v>
      </c>
    </row>
    <row r="14" spans="1:29" ht="15" customHeight="1" thickBot="1">
      <c r="A14" s="670"/>
      <c r="C14" s="508" t="str">
        <f>bareme!J64</f>
        <v>CANADA</v>
      </c>
      <c r="D14" s="508" t="str">
        <f>bareme!K64</f>
        <v>colombain</v>
      </c>
      <c r="E14" s="509">
        <f>bareme!L64</f>
        <v>43956</v>
      </c>
      <c r="F14" s="508">
        <f>bareme!M64</f>
        <v>9526502</v>
      </c>
      <c r="G14" s="508" t="str">
        <f>bareme!N64</f>
        <v>formateur 2</v>
      </c>
      <c r="H14" s="657">
        <f>bareme!O64</f>
        <v>94</v>
      </c>
      <c r="I14" s="307">
        <f>bareme!P64</f>
        <v>1</v>
      </c>
      <c r="J14" s="307">
        <f>bareme!Q64</f>
        <v>1</v>
      </c>
      <c r="K14" s="307">
        <f>bareme!R64</f>
        <v>0.5</v>
      </c>
      <c r="L14" s="307">
        <f>bareme!S64</f>
        <v>0.5</v>
      </c>
      <c r="M14" s="612">
        <f>bareme!T64</f>
        <v>1</v>
      </c>
      <c r="N14" s="612">
        <f>bareme!U64</f>
        <v>1</v>
      </c>
      <c r="O14" s="563">
        <f>bareme!V64</f>
        <v>1</v>
      </c>
      <c r="P14" s="563">
        <f>bareme!W64</f>
        <v>1</v>
      </c>
      <c r="Q14" s="563">
        <f>bareme!X64</f>
        <v>1</v>
      </c>
      <c r="R14" s="563">
        <f>bareme!Y64</f>
        <v>1</v>
      </c>
      <c r="S14" s="630">
        <f t="shared" si="0"/>
        <v>85</v>
      </c>
      <c r="T14" s="322">
        <f t="shared" si="1"/>
        <v>23</v>
      </c>
      <c r="U14" s="323">
        <f t="shared" si="2"/>
        <v>0.7931034482758621</v>
      </c>
      <c r="V14" s="324">
        <f t="shared" si="3"/>
        <v>25</v>
      </c>
      <c r="W14" s="325">
        <f t="shared" si="4"/>
        <v>1</v>
      </c>
      <c r="X14" s="326">
        <f t="shared" si="5"/>
        <v>46</v>
      </c>
      <c r="Y14" s="327">
        <f t="shared" si="6"/>
        <v>1</v>
      </c>
      <c r="Z14" s="328">
        <f t="shared" si="7"/>
        <v>94</v>
      </c>
      <c r="AB14" s="409" t="s">
        <v>204</v>
      </c>
      <c r="AC14" s="332">
        <v>12</v>
      </c>
    </row>
    <row r="15" spans="1:29" ht="15" customHeight="1" thickBot="1">
      <c r="A15" s="670"/>
      <c r="C15" s="513" t="str">
        <f>bareme!J94</f>
        <v>FRANCE</v>
      </c>
      <c r="D15" s="513" t="str">
        <f>bareme!K94</f>
        <v>eustache</v>
      </c>
      <c r="E15" s="514">
        <f>bareme!L94</f>
        <v>43962</v>
      </c>
      <c r="F15" s="513">
        <f>bareme!M94</f>
        <v>9621159</v>
      </c>
      <c r="G15" s="513" t="str">
        <f>bareme!N94</f>
        <v>formateur 2</v>
      </c>
      <c r="H15" s="658">
        <f>bareme!O94</f>
        <v>94</v>
      </c>
      <c r="I15" s="307">
        <f>bareme!P94</f>
        <v>1</v>
      </c>
      <c r="J15" s="307">
        <f>bareme!Q94</f>
        <v>0.5</v>
      </c>
      <c r="K15" s="307">
        <f>bareme!R94</f>
        <v>1</v>
      </c>
      <c r="L15" s="307">
        <f>bareme!S94</f>
        <v>1</v>
      </c>
      <c r="M15" s="612">
        <f>bareme!T94</f>
        <v>1</v>
      </c>
      <c r="N15" s="612">
        <f>bareme!U94</f>
        <v>1</v>
      </c>
      <c r="O15" s="563">
        <f>bareme!V94</f>
        <v>1</v>
      </c>
      <c r="P15" s="563">
        <f>bareme!W94</f>
        <v>1</v>
      </c>
      <c r="Q15" s="563">
        <f>bareme!X94</f>
        <v>1</v>
      </c>
      <c r="R15" s="563">
        <f>bareme!Y94</f>
        <v>1</v>
      </c>
      <c r="S15" s="631">
        <f t="shared" si="0"/>
        <v>85</v>
      </c>
      <c r="T15" s="367">
        <f t="shared" si="1"/>
        <v>23</v>
      </c>
      <c r="U15" s="368">
        <f t="shared" si="2"/>
        <v>0.7931034482758621</v>
      </c>
      <c r="V15" s="369">
        <f t="shared" si="3"/>
        <v>25</v>
      </c>
      <c r="W15" s="370">
        <f t="shared" si="4"/>
        <v>1</v>
      </c>
      <c r="X15" s="371">
        <f t="shared" si="5"/>
        <v>46</v>
      </c>
      <c r="Y15" s="372">
        <f t="shared" si="6"/>
        <v>1</v>
      </c>
      <c r="Z15" s="373">
        <f t="shared" si="7"/>
        <v>94</v>
      </c>
      <c r="AB15" s="409" t="s">
        <v>205</v>
      </c>
      <c r="AC15" s="332">
        <v>3</v>
      </c>
    </row>
    <row r="16" spans="1:29" ht="15" customHeight="1" thickBot="1">
      <c r="A16" s="670"/>
      <c r="C16" s="506" t="str">
        <f>bareme!J100</f>
        <v>USA</v>
      </c>
      <c r="D16" s="506" t="str">
        <f>bareme!K100</f>
        <v>félix</v>
      </c>
      <c r="E16" s="507">
        <f>bareme!L100</f>
        <v>43974</v>
      </c>
      <c r="F16" s="506">
        <f>bareme!M100</f>
        <v>9817146</v>
      </c>
      <c r="G16" s="506" t="str">
        <f>bareme!N100</f>
        <v>formateur 2</v>
      </c>
      <c r="H16" s="656">
        <f>bareme!O100</f>
        <v>91.5</v>
      </c>
      <c r="I16" s="307">
        <f>bareme!P100</f>
        <v>1</v>
      </c>
      <c r="J16" s="307">
        <f>bareme!Q100</f>
        <v>1</v>
      </c>
      <c r="K16" s="307">
        <f>bareme!R100</f>
        <v>0.5</v>
      </c>
      <c r="L16" s="307">
        <f>bareme!S100</f>
        <v>1</v>
      </c>
      <c r="M16" s="612">
        <f>bareme!T100</f>
        <v>1</v>
      </c>
      <c r="N16" s="612">
        <f>bareme!U100</f>
        <v>0</v>
      </c>
      <c r="O16" s="563">
        <f>bareme!V100</f>
        <v>1</v>
      </c>
      <c r="P16" s="563">
        <f>bareme!W100</f>
        <v>1</v>
      </c>
      <c r="Q16" s="563">
        <f>bareme!X100</f>
        <v>1</v>
      </c>
      <c r="R16" s="563">
        <f>bareme!Y100</f>
        <v>1</v>
      </c>
      <c r="S16" s="629">
        <f t="shared" si="0"/>
        <v>85</v>
      </c>
      <c r="T16" s="309">
        <f t="shared" si="1"/>
        <v>25.5</v>
      </c>
      <c r="U16" s="310">
        <f t="shared" si="2"/>
        <v>0.87931034482758619</v>
      </c>
      <c r="V16" s="311">
        <f t="shared" si="3"/>
        <v>20</v>
      </c>
      <c r="W16" s="312">
        <f t="shared" si="4"/>
        <v>0.8</v>
      </c>
      <c r="X16" s="313">
        <f t="shared" si="5"/>
        <v>46</v>
      </c>
      <c r="Y16" s="314">
        <f t="shared" si="6"/>
        <v>1</v>
      </c>
      <c r="Z16" s="315">
        <f t="shared" si="7"/>
        <v>91.5</v>
      </c>
      <c r="AB16" s="407" t="s">
        <v>49</v>
      </c>
      <c r="AC16" s="416">
        <f>SUM(AC12:AC15)</f>
        <v>46</v>
      </c>
    </row>
    <row r="17" spans="1:26" ht="15" customHeight="1" thickBot="1">
      <c r="A17" s="670"/>
      <c r="C17" s="508" t="str">
        <f>bareme!J74</f>
        <v>USA</v>
      </c>
      <c r="D17" s="508" t="str">
        <f>bareme!K74</f>
        <v>désiré</v>
      </c>
      <c r="E17" s="509">
        <f>bareme!L74</f>
        <v>43956</v>
      </c>
      <c r="F17" s="508">
        <f>bareme!M74</f>
        <v>9520585</v>
      </c>
      <c r="G17" s="508" t="str">
        <f>bareme!N74</f>
        <v>formateur 2</v>
      </c>
      <c r="H17" s="657">
        <f>bareme!O74</f>
        <v>90.5</v>
      </c>
      <c r="I17" s="307">
        <f>bareme!P74</f>
        <v>1</v>
      </c>
      <c r="J17" s="307">
        <f>bareme!Q74</f>
        <v>0.5</v>
      </c>
      <c r="K17" s="307">
        <f>bareme!R74</f>
        <v>0.5</v>
      </c>
      <c r="L17" s="307">
        <f>bareme!S74</f>
        <v>1</v>
      </c>
      <c r="M17" s="612">
        <f>bareme!T74</f>
        <v>1</v>
      </c>
      <c r="N17" s="612">
        <f>bareme!U74</f>
        <v>1</v>
      </c>
      <c r="O17" s="563">
        <f>bareme!V74</f>
        <v>1</v>
      </c>
      <c r="P17" s="563">
        <f>bareme!W74</f>
        <v>1</v>
      </c>
      <c r="Q17" s="563">
        <f>bareme!X74</f>
        <v>1</v>
      </c>
      <c r="R17" s="563">
        <f>bareme!Y74</f>
        <v>1</v>
      </c>
      <c r="S17" s="630">
        <f t="shared" si="0"/>
        <v>85</v>
      </c>
      <c r="T17" s="322">
        <f t="shared" si="1"/>
        <v>19.5</v>
      </c>
      <c r="U17" s="323">
        <f t="shared" si="2"/>
        <v>0.67241379310344829</v>
      </c>
      <c r="V17" s="324">
        <f t="shared" si="3"/>
        <v>25</v>
      </c>
      <c r="W17" s="325">
        <f t="shared" si="4"/>
        <v>1</v>
      </c>
      <c r="X17" s="326">
        <f t="shared" si="5"/>
        <v>46</v>
      </c>
      <c r="Y17" s="327">
        <f t="shared" si="6"/>
        <v>1</v>
      </c>
      <c r="Z17" s="328">
        <f t="shared" si="7"/>
        <v>90.5</v>
      </c>
    </row>
    <row r="18" spans="1:26" ht="15" customHeight="1" thickBot="1">
      <c r="A18" s="670"/>
      <c r="C18" s="510" t="str">
        <f>bareme!J88</f>
        <v>USA</v>
      </c>
      <c r="D18" s="510" t="str">
        <f>bareme!K88</f>
        <v>émilien</v>
      </c>
      <c r="E18" s="515">
        <f>bareme!L88</f>
        <v>43965</v>
      </c>
      <c r="F18" s="510">
        <f>bareme!M88</f>
        <v>9679078</v>
      </c>
      <c r="G18" s="508" t="str">
        <f>bareme!N88</f>
        <v>formateur 2</v>
      </c>
      <c r="H18" s="657">
        <f>bareme!O88</f>
        <v>90.5</v>
      </c>
      <c r="I18" s="307">
        <f>bareme!P88</f>
        <v>1</v>
      </c>
      <c r="J18" s="307">
        <f>bareme!Q88</f>
        <v>1</v>
      </c>
      <c r="K18" s="307">
        <f>bareme!R88</f>
        <v>0</v>
      </c>
      <c r="L18" s="307">
        <f>bareme!S88</f>
        <v>1</v>
      </c>
      <c r="M18" s="612">
        <f>bareme!T88</f>
        <v>1</v>
      </c>
      <c r="N18" s="612">
        <f>bareme!U88</f>
        <v>0.5</v>
      </c>
      <c r="O18" s="563">
        <f>bareme!V88</f>
        <v>1</v>
      </c>
      <c r="P18" s="563">
        <f>bareme!W88</f>
        <v>1</v>
      </c>
      <c r="Q18" s="563">
        <f>bareme!X88</f>
        <v>1</v>
      </c>
      <c r="R18" s="563">
        <f>bareme!Y88</f>
        <v>1</v>
      </c>
      <c r="S18" s="630">
        <f t="shared" si="0"/>
        <v>85</v>
      </c>
      <c r="T18" s="322">
        <f t="shared" si="1"/>
        <v>22</v>
      </c>
      <c r="U18" s="323">
        <f t="shared" si="2"/>
        <v>0.75862068965517238</v>
      </c>
      <c r="V18" s="324">
        <f t="shared" si="3"/>
        <v>22.5</v>
      </c>
      <c r="W18" s="325">
        <f t="shared" si="4"/>
        <v>0.9</v>
      </c>
      <c r="X18" s="326">
        <f t="shared" si="5"/>
        <v>46</v>
      </c>
      <c r="Y18" s="327">
        <f t="shared" si="6"/>
        <v>1</v>
      </c>
      <c r="Z18" s="328">
        <f t="shared" si="7"/>
        <v>90.5</v>
      </c>
    </row>
    <row r="19" spans="1:26" ht="15" customHeight="1" thickBot="1">
      <c r="A19" s="670"/>
      <c r="C19" s="510" t="str">
        <f>bareme!J90</f>
        <v>CANADA</v>
      </c>
      <c r="D19" s="510" t="str">
        <f>bareme!K90</f>
        <v>eric</v>
      </c>
      <c r="E19" s="509">
        <f>bareme!L90</f>
        <v>43964</v>
      </c>
      <c r="F19" s="508">
        <f>bareme!M90</f>
        <v>9647361</v>
      </c>
      <c r="G19" s="508" t="str">
        <f>bareme!N90</f>
        <v>formateur 2</v>
      </c>
      <c r="H19" s="657">
        <f>bareme!O90</f>
        <v>90.5</v>
      </c>
      <c r="I19" s="307">
        <f>bareme!P90</f>
        <v>1</v>
      </c>
      <c r="J19" s="307">
        <f>bareme!Q90</f>
        <v>1</v>
      </c>
      <c r="K19" s="307">
        <f>bareme!R90</f>
        <v>0</v>
      </c>
      <c r="L19" s="307">
        <f>bareme!S90</f>
        <v>1</v>
      </c>
      <c r="M19" s="612">
        <f>bareme!T90</f>
        <v>1</v>
      </c>
      <c r="N19" s="612">
        <f>bareme!U90</f>
        <v>0.5</v>
      </c>
      <c r="O19" s="563">
        <f>bareme!V90</f>
        <v>1</v>
      </c>
      <c r="P19" s="563">
        <f>bareme!W90</f>
        <v>1</v>
      </c>
      <c r="Q19" s="563">
        <f>bareme!X90</f>
        <v>1</v>
      </c>
      <c r="R19" s="563">
        <f>bareme!Y90</f>
        <v>1</v>
      </c>
      <c r="S19" s="630">
        <f t="shared" si="0"/>
        <v>85</v>
      </c>
      <c r="T19" s="322">
        <f t="shared" si="1"/>
        <v>22</v>
      </c>
      <c r="U19" s="323">
        <f t="shared" si="2"/>
        <v>0.75862068965517238</v>
      </c>
      <c r="V19" s="324">
        <f t="shared" si="3"/>
        <v>22.5</v>
      </c>
      <c r="W19" s="325">
        <f t="shared" si="4"/>
        <v>0.9</v>
      </c>
      <c r="X19" s="326">
        <f t="shared" si="5"/>
        <v>46</v>
      </c>
      <c r="Y19" s="327">
        <f t="shared" si="6"/>
        <v>1</v>
      </c>
      <c r="Z19" s="328">
        <f t="shared" si="7"/>
        <v>90.5</v>
      </c>
    </row>
    <row r="20" spans="1:26" ht="15" customHeight="1" thickBot="1">
      <c r="A20" s="670"/>
      <c r="C20" s="508" t="str">
        <f>bareme!J63</f>
        <v>France</v>
      </c>
      <c r="D20" s="508" t="str">
        <f>bareme!K63</f>
        <v>clément</v>
      </c>
      <c r="E20" s="509">
        <f>bareme!L63</f>
        <v>43953</v>
      </c>
      <c r="F20" s="508">
        <f>bareme!M63</f>
        <v>9487432</v>
      </c>
      <c r="G20" s="508" t="str">
        <f>bareme!N63</f>
        <v>formateur 1</v>
      </c>
      <c r="H20" s="657">
        <f>bareme!O63</f>
        <v>90</v>
      </c>
      <c r="I20" s="307">
        <f>bareme!P63</f>
        <v>1</v>
      </c>
      <c r="J20" s="307">
        <f>bareme!Q63</f>
        <v>1</v>
      </c>
      <c r="K20" s="307">
        <f>bareme!R63</f>
        <v>1</v>
      </c>
      <c r="L20" s="307">
        <f>bareme!S63</f>
        <v>1</v>
      </c>
      <c r="M20" s="612">
        <f>bareme!T63</f>
        <v>0.5</v>
      </c>
      <c r="N20" s="612">
        <f>bareme!U63</f>
        <v>1</v>
      </c>
      <c r="O20" s="563">
        <f>bareme!V63</f>
        <v>1</v>
      </c>
      <c r="P20" s="563">
        <f>bareme!W63</f>
        <v>1</v>
      </c>
      <c r="Q20" s="563">
        <f>bareme!X63</f>
        <v>1</v>
      </c>
      <c r="R20" s="563">
        <f>bareme!Y63</f>
        <v>1</v>
      </c>
      <c r="S20" s="630">
        <f t="shared" si="0"/>
        <v>85</v>
      </c>
      <c r="T20" s="322">
        <f t="shared" si="1"/>
        <v>29</v>
      </c>
      <c r="U20" s="323">
        <f t="shared" si="2"/>
        <v>1</v>
      </c>
      <c r="V20" s="324">
        <f t="shared" si="3"/>
        <v>15</v>
      </c>
      <c r="W20" s="325">
        <f t="shared" si="4"/>
        <v>0.6</v>
      </c>
      <c r="X20" s="326">
        <f t="shared" si="5"/>
        <v>46</v>
      </c>
      <c r="Y20" s="327">
        <f t="shared" si="6"/>
        <v>1</v>
      </c>
      <c r="Z20" s="328">
        <f t="shared" si="7"/>
        <v>90</v>
      </c>
    </row>
    <row r="21" spans="1:26" ht="15" customHeight="1" thickBot="1">
      <c r="A21" s="670"/>
      <c r="C21" s="510" t="str">
        <f>bareme!J65</f>
        <v>France</v>
      </c>
      <c r="D21" s="510" t="str">
        <f>bareme!K65</f>
        <v>constant</v>
      </c>
      <c r="E21" s="509">
        <f>bareme!L65</f>
        <v>43956</v>
      </c>
      <c r="F21" s="508">
        <f>bareme!M65</f>
        <v>9518459</v>
      </c>
      <c r="G21" s="508" t="str">
        <f>bareme!N65</f>
        <v>formateur 1</v>
      </c>
      <c r="H21" s="657">
        <f>bareme!O65</f>
        <v>89.5</v>
      </c>
      <c r="I21" s="307">
        <f>bareme!P65</f>
        <v>0.5</v>
      </c>
      <c r="J21" s="307">
        <f>bareme!Q65</f>
        <v>1</v>
      </c>
      <c r="K21" s="307">
        <f>bareme!R65</f>
        <v>1</v>
      </c>
      <c r="L21" s="307">
        <f>bareme!S65</f>
        <v>1</v>
      </c>
      <c r="M21" s="612">
        <f>bareme!T65</f>
        <v>1</v>
      </c>
      <c r="N21" s="612">
        <f>bareme!U65</f>
        <v>0.5</v>
      </c>
      <c r="O21" s="563">
        <f>bareme!V65</f>
        <v>0.5</v>
      </c>
      <c r="P21" s="563">
        <f>bareme!W65</f>
        <v>1</v>
      </c>
      <c r="Q21" s="563">
        <f>bareme!X65</f>
        <v>1</v>
      </c>
      <c r="R21" s="563">
        <f>bareme!Y65</f>
        <v>1</v>
      </c>
      <c r="S21" s="630">
        <f t="shared" si="0"/>
        <v>85</v>
      </c>
      <c r="T21" s="322">
        <f t="shared" si="1"/>
        <v>26.5</v>
      </c>
      <c r="U21" s="323">
        <f t="shared" si="2"/>
        <v>0.91379310344827591</v>
      </c>
      <c r="V21" s="324">
        <f t="shared" si="3"/>
        <v>22.5</v>
      </c>
      <c r="W21" s="325">
        <f t="shared" si="4"/>
        <v>0.9</v>
      </c>
      <c r="X21" s="326">
        <f t="shared" si="5"/>
        <v>40.5</v>
      </c>
      <c r="Y21" s="327">
        <f t="shared" si="6"/>
        <v>0.88043478260869568</v>
      </c>
      <c r="Z21" s="328">
        <f t="shared" si="7"/>
        <v>89.5</v>
      </c>
    </row>
    <row r="22" spans="1:26" ht="15" customHeight="1" thickBot="1">
      <c r="A22" s="670"/>
      <c r="C22" s="510" t="str">
        <f>bareme!J69</f>
        <v>USA</v>
      </c>
      <c r="D22" s="510" t="str">
        <f>bareme!K69</f>
        <v>damien</v>
      </c>
      <c r="E22" s="509">
        <f>bareme!L69</f>
        <v>43953</v>
      </c>
      <c r="F22" s="508">
        <f>bareme!M69</f>
        <v>9485038</v>
      </c>
      <c r="G22" s="508" t="str">
        <f>bareme!N69</f>
        <v>formateur 1</v>
      </c>
      <c r="H22" s="657">
        <f>bareme!O69</f>
        <v>89</v>
      </c>
      <c r="I22" s="307">
        <f>bareme!P69</f>
        <v>1</v>
      </c>
      <c r="J22" s="307">
        <f>bareme!Q69</f>
        <v>1</v>
      </c>
      <c r="K22" s="307">
        <f>bareme!R69</f>
        <v>1</v>
      </c>
      <c r="L22" s="307">
        <f>bareme!S69</f>
        <v>1</v>
      </c>
      <c r="M22" s="612">
        <f>bareme!T69</f>
        <v>1</v>
      </c>
      <c r="N22" s="612">
        <f>bareme!U69</f>
        <v>0</v>
      </c>
      <c r="O22" s="563">
        <f>bareme!V69</f>
        <v>1</v>
      </c>
      <c r="P22" s="563">
        <f>bareme!W69</f>
        <v>1</v>
      </c>
      <c r="Q22" s="563">
        <f>bareme!X69</f>
        <v>0.5</v>
      </c>
      <c r="R22" s="563">
        <f>bareme!Y69</f>
        <v>1</v>
      </c>
      <c r="S22" s="630">
        <f t="shared" si="0"/>
        <v>85</v>
      </c>
      <c r="T22" s="322">
        <f t="shared" si="1"/>
        <v>29</v>
      </c>
      <c r="U22" s="323">
        <f t="shared" si="2"/>
        <v>1</v>
      </c>
      <c r="V22" s="324">
        <f t="shared" si="3"/>
        <v>20</v>
      </c>
      <c r="W22" s="325">
        <f t="shared" si="4"/>
        <v>0.8</v>
      </c>
      <c r="X22" s="326">
        <f t="shared" si="5"/>
        <v>40</v>
      </c>
      <c r="Y22" s="327">
        <f t="shared" si="6"/>
        <v>0.86956521739130432</v>
      </c>
      <c r="Z22" s="328">
        <f t="shared" si="7"/>
        <v>89</v>
      </c>
    </row>
    <row r="23" spans="1:26" ht="15" customHeight="1" thickBot="1">
      <c r="A23" s="670"/>
      <c r="C23" s="508" t="str">
        <f>bareme!J97</f>
        <v>CANADA</v>
      </c>
      <c r="D23" s="508" t="str">
        <f>bareme!K97</f>
        <v>fabien</v>
      </c>
      <c r="E23" s="509">
        <f>bareme!L97</f>
        <v>43973</v>
      </c>
      <c r="F23" s="508">
        <f>bareme!M97</f>
        <v>9798987</v>
      </c>
      <c r="G23" s="508" t="str">
        <f>bareme!N97</f>
        <v>formateur 1</v>
      </c>
      <c r="H23" s="657">
        <f>bareme!O97</f>
        <v>89</v>
      </c>
      <c r="I23" s="307">
        <f>bareme!P97</f>
        <v>1</v>
      </c>
      <c r="J23" s="307">
        <f>bareme!Q97</f>
        <v>1</v>
      </c>
      <c r="K23" s="307">
        <f>bareme!R97</f>
        <v>1</v>
      </c>
      <c r="L23" s="307">
        <f>bareme!S97</f>
        <v>1</v>
      </c>
      <c r="M23" s="612">
        <f>bareme!T97</f>
        <v>1</v>
      </c>
      <c r="N23" s="612">
        <f>bareme!U97</f>
        <v>1</v>
      </c>
      <c r="O23" s="563">
        <f>bareme!V97</f>
        <v>0</v>
      </c>
      <c r="P23" s="563">
        <f>bareme!W97</f>
        <v>1</v>
      </c>
      <c r="Q23" s="563">
        <f>bareme!X97</f>
        <v>1</v>
      </c>
      <c r="R23" s="563">
        <f>bareme!Y97</f>
        <v>1</v>
      </c>
      <c r="S23" s="630">
        <f t="shared" si="0"/>
        <v>85</v>
      </c>
      <c r="T23" s="322">
        <f t="shared" si="1"/>
        <v>29</v>
      </c>
      <c r="U23" s="323">
        <f t="shared" si="2"/>
        <v>1</v>
      </c>
      <c r="V23" s="324">
        <f t="shared" si="3"/>
        <v>25</v>
      </c>
      <c r="W23" s="325">
        <f t="shared" si="4"/>
        <v>1</v>
      </c>
      <c r="X23" s="326">
        <f t="shared" si="5"/>
        <v>35</v>
      </c>
      <c r="Y23" s="327">
        <f t="shared" si="6"/>
        <v>0.76086956521739135</v>
      </c>
      <c r="Z23" s="328">
        <f t="shared" si="7"/>
        <v>89</v>
      </c>
    </row>
    <row r="24" spans="1:26" ht="15" customHeight="1" thickBot="1">
      <c r="A24" s="670"/>
      <c r="C24" s="510" t="str">
        <f>bareme!J99</f>
        <v>France</v>
      </c>
      <c r="D24" s="510" t="str">
        <f>bareme!K99</f>
        <v>felicien</v>
      </c>
      <c r="E24" s="509">
        <f>bareme!L99</f>
        <v>43977</v>
      </c>
      <c r="F24" s="508">
        <f>bareme!M99</f>
        <v>9850048</v>
      </c>
      <c r="G24" s="508" t="str">
        <f>bareme!N99</f>
        <v>formateur 1</v>
      </c>
      <c r="H24" s="657">
        <f>bareme!O99</f>
        <v>88</v>
      </c>
      <c r="I24" s="307">
        <f>bareme!P99</f>
        <v>1</v>
      </c>
      <c r="J24" s="307">
        <f>bareme!Q99</f>
        <v>1</v>
      </c>
      <c r="K24" s="307">
        <f>bareme!R99</f>
        <v>0.5</v>
      </c>
      <c r="L24" s="307">
        <f>bareme!S99</f>
        <v>1</v>
      </c>
      <c r="M24" s="612">
        <f>bareme!T99</f>
        <v>1</v>
      </c>
      <c r="N24" s="612">
        <f>bareme!U99</f>
        <v>1</v>
      </c>
      <c r="O24" s="563">
        <f>bareme!V99</f>
        <v>0.5</v>
      </c>
      <c r="P24" s="563">
        <f>bareme!W99</f>
        <v>1</v>
      </c>
      <c r="Q24" s="563">
        <f>bareme!X99</f>
        <v>1</v>
      </c>
      <c r="R24" s="563">
        <f>bareme!Y99</f>
        <v>0</v>
      </c>
      <c r="S24" s="630">
        <f t="shared" si="0"/>
        <v>85</v>
      </c>
      <c r="T24" s="322">
        <f t="shared" si="1"/>
        <v>25.5</v>
      </c>
      <c r="U24" s="323">
        <f t="shared" si="2"/>
        <v>0.87931034482758619</v>
      </c>
      <c r="V24" s="324">
        <f t="shared" si="3"/>
        <v>25</v>
      </c>
      <c r="W24" s="325">
        <f t="shared" si="4"/>
        <v>1</v>
      </c>
      <c r="X24" s="326">
        <f t="shared" si="5"/>
        <v>37.5</v>
      </c>
      <c r="Y24" s="327">
        <f t="shared" si="6"/>
        <v>0.81521739130434778</v>
      </c>
      <c r="Z24" s="328">
        <f t="shared" si="7"/>
        <v>88</v>
      </c>
    </row>
    <row r="25" spans="1:26" ht="15" customHeight="1" thickBot="1">
      <c r="A25" s="670"/>
      <c r="C25" s="510" t="str">
        <f>bareme!J103</f>
        <v>CANADA</v>
      </c>
      <c r="D25" s="510" t="str">
        <f>bareme!K103</f>
        <v>fiacre</v>
      </c>
      <c r="E25" s="509">
        <f>bareme!L103</f>
        <v>43976</v>
      </c>
      <c r="F25" s="508">
        <f>bareme!M103</f>
        <v>9839112</v>
      </c>
      <c r="G25" s="508" t="str">
        <f>bareme!N103</f>
        <v>formateur 1</v>
      </c>
      <c r="H25" s="657">
        <f>bareme!O103</f>
        <v>88</v>
      </c>
      <c r="I25" s="307">
        <f>bareme!P103</f>
        <v>1</v>
      </c>
      <c r="J25" s="307">
        <f>bareme!Q103</f>
        <v>1</v>
      </c>
      <c r="K25" s="307">
        <f>bareme!R103</f>
        <v>0.5</v>
      </c>
      <c r="L25" s="307">
        <f>bareme!S103</f>
        <v>1</v>
      </c>
      <c r="M25" s="612">
        <f>bareme!T103</f>
        <v>1</v>
      </c>
      <c r="N25" s="612">
        <f>bareme!U103</f>
        <v>1</v>
      </c>
      <c r="O25" s="563">
        <f>bareme!V103</f>
        <v>0.5</v>
      </c>
      <c r="P25" s="563">
        <f>bareme!W103</f>
        <v>1</v>
      </c>
      <c r="Q25" s="563">
        <f>bareme!X103</f>
        <v>1</v>
      </c>
      <c r="R25" s="563">
        <f>bareme!Y103</f>
        <v>0</v>
      </c>
      <c r="S25" s="630">
        <f t="shared" si="0"/>
        <v>85</v>
      </c>
      <c r="T25" s="322">
        <f t="shared" si="1"/>
        <v>25.5</v>
      </c>
      <c r="U25" s="323">
        <f t="shared" si="2"/>
        <v>0.87931034482758619</v>
      </c>
      <c r="V25" s="324">
        <f t="shared" si="3"/>
        <v>25</v>
      </c>
      <c r="W25" s="325">
        <f t="shared" si="4"/>
        <v>1</v>
      </c>
      <c r="X25" s="326">
        <f t="shared" si="5"/>
        <v>37.5</v>
      </c>
      <c r="Y25" s="327">
        <f t="shared" si="6"/>
        <v>0.81521739130434778</v>
      </c>
      <c r="Z25" s="328">
        <f t="shared" si="7"/>
        <v>88</v>
      </c>
    </row>
    <row r="26" spans="1:26" ht="15" customHeight="1" thickBot="1">
      <c r="A26" s="670"/>
      <c r="C26" s="508" t="str">
        <f>bareme!J75</f>
        <v>USA</v>
      </c>
      <c r="D26" s="508" t="str">
        <f>bareme!K75</f>
        <v>didier</v>
      </c>
      <c r="E26" s="509">
        <f>bareme!L75</f>
        <v>43956</v>
      </c>
      <c r="F26" s="508">
        <f>bareme!M75</f>
        <v>9518427</v>
      </c>
      <c r="G26" s="508" t="str">
        <f>bareme!N75</f>
        <v>formateur 1</v>
      </c>
      <c r="H26" s="657">
        <f>bareme!O75</f>
        <v>87.5</v>
      </c>
      <c r="I26" s="307">
        <f>bareme!P75</f>
        <v>1</v>
      </c>
      <c r="J26" s="307">
        <f>bareme!Q75</f>
        <v>1</v>
      </c>
      <c r="K26" s="307">
        <f>bareme!R75</f>
        <v>1</v>
      </c>
      <c r="L26" s="307">
        <f>bareme!S75</f>
        <v>1</v>
      </c>
      <c r="M26" s="612">
        <f>bareme!T75</f>
        <v>0.5</v>
      </c>
      <c r="N26" s="612">
        <f>bareme!U75</f>
        <v>0.5</v>
      </c>
      <c r="O26" s="563">
        <f>bareme!V75</f>
        <v>1</v>
      </c>
      <c r="P26" s="563">
        <f>bareme!W75</f>
        <v>1</v>
      </c>
      <c r="Q26" s="563">
        <f>bareme!X75</f>
        <v>1</v>
      </c>
      <c r="R26" s="563">
        <f>bareme!Y75</f>
        <v>1</v>
      </c>
      <c r="S26" s="630">
        <f t="shared" si="0"/>
        <v>85</v>
      </c>
      <c r="T26" s="322">
        <f t="shared" si="1"/>
        <v>29</v>
      </c>
      <c r="U26" s="323">
        <f t="shared" si="2"/>
        <v>1</v>
      </c>
      <c r="V26" s="324">
        <f t="shared" si="3"/>
        <v>12.5</v>
      </c>
      <c r="W26" s="325">
        <f t="shared" si="4"/>
        <v>0.5</v>
      </c>
      <c r="X26" s="326">
        <f t="shared" si="5"/>
        <v>46</v>
      </c>
      <c r="Y26" s="327">
        <f t="shared" si="6"/>
        <v>1</v>
      </c>
      <c r="Z26" s="328">
        <f t="shared" si="7"/>
        <v>87.5</v>
      </c>
    </row>
    <row r="27" spans="1:26" ht="15" customHeight="1" thickBot="1">
      <c r="A27" s="670"/>
      <c r="C27" s="508" t="str">
        <f>bareme!J108</f>
        <v>France</v>
      </c>
      <c r="D27" s="508" t="str">
        <f>bareme!K108</f>
        <v>françois</v>
      </c>
      <c r="E27" s="509">
        <f>bareme!L108</f>
        <v>43977</v>
      </c>
      <c r="F27" s="508">
        <f>bareme!M108</f>
        <v>9841657</v>
      </c>
      <c r="G27" s="508" t="str">
        <f>bareme!N108</f>
        <v>formateur 2</v>
      </c>
      <c r="H27" s="657">
        <f>bareme!O108</f>
        <v>86.5</v>
      </c>
      <c r="I27" s="307">
        <f>bareme!P108</f>
        <v>1</v>
      </c>
      <c r="J27" s="307">
        <f>bareme!Q108</f>
        <v>1</v>
      </c>
      <c r="K27" s="307">
        <f>bareme!R108</f>
        <v>1</v>
      </c>
      <c r="L27" s="307">
        <f>bareme!S108</f>
        <v>1</v>
      </c>
      <c r="M27" s="612">
        <f>bareme!T108</f>
        <v>1</v>
      </c>
      <c r="N27" s="612">
        <f>bareme!U108</f>
        <v>0.5</v>
      </c>
      <c r="O27" s="563">
        <f>bareme!V108</f>
        <v>0</v>
      </c>
      <c r="P27" s="563">
        <f>bareme!W108</f>
        <v>1</v>
      </c>
      <c r="Q27" s="563">
        <f>bareme!X108</f>
        <v>1</v>
      </c>
      <c r="R27" s="563">
        <f>bareme!Y108</f>
        <v>1</v>
      </c>
      <c r="S27" s="630">
        <f t="shared" si="0"/>
        <v>85</v>
      </c>
      <c r="T27" s="322">
        <f t="shared" si="1"/>
        <v>29</v>
      </c>
      <c r="U27" s="323">
        <f t="shared" si="2"/>
        <v>1</v>
      </c>
      <c r="V27" s="324">
        <f t="shared" si="3"/>
        <v>22.5</v>
      </c>
      <c r="W27" s="325">
        <f t="shared" si="4"/>
        <v>0.9</v>
      </c>
      <c r="X27" s="326">
        <f t="shared" si="5"/>
        <v>35</v>
      </c>
      <c r="Y27" s="327">
        <f t="shared" si="6"/>
        <v>0.76086956521739135</v>
      </c>
      <c r="Z27" s="328">
        <f t="shared" si="7"/>
        <v>86.5</v>
      </c>
    </row>
    <row r="28" spans="1:26" ht="15" customHeight="1" thickBot="1">
      <c r="A28" s="670"/>
      <c r="C28" s="511" t="str">
        <f>bareme!J93</f>
        <v>CANADA</v>
      </c>
      <c r="D28" s="511" t="str">
        <f>bareme!K93</f>
        <v>eugène</v>
      </c>
      <c r="E28" s="514">
        <f>bareme!L93</f>
        <v>43964</v>
      </c>
      <c r="F28" s="513">
        <f>bareme!M93</f>
        <v>9659067</v>
      </c>
      <c r="G28" s="513" t="str">
        <f>bareme!N93</f>
        <v>formateur 1</v>
      </c>
      <c r="H28" s="658">
        <f>bareme!O93</f>
        <v>85.5</v>
      </c>
      <c r="I28" s="307">
        <f>bareme!P93</f>
        <v>0.5</v>
      </c>
      <c r="J28" s="307">
        <f>bareme!Q93</f>
        <v>0.5</v>
      </c>
      <c r="K28" s="307">
        <f>bareme!R93</f>
        <v>0.5</v>
      </c>
      <c r="L28" s="307">
        <f>bareme!S93</f>
        <v>1</v>
      </c>
      <c r="M28" s="612">
        <f>bareme!T93</f>
        <v>1</v>
      </c>
      <c r="N28" s="612">
        <f>bareme!U93</f>
        <v>0.5</v>
      </c>
      <c r="O28" s="563">
        <f>bareme!V93</f>
        <v>1</v>
      </c>
      <c r="P28" s="563">
        <f>bareme!W93</f>
        <v>1</v>
      </c>
      <c r="Q28" s="563">
        <f>bareme!X93</f>
        <v>1</v>
      </c>
      <c r="R28" s="563">
        <f>bareme!Y93</f>
        <v>1</v>
      </c>
      <c r="S28" s="631">
        <f t="shared" si="0"/>
        <v>85</v>
      </c>
      <c r="T28" s="367">
        <f t="shared" si="1"/>
        <v>17</v>
      </c>
      <c r="U28" s="368">
        <f t="shared" si="2"/>
        <v>0.58620689655172409</v>
      </c>
      <c r="V28" s="369">
        <f t="shared" si="3"/>
        <v>22.5</v>
      </c>
      <c r="W28" s="370">
        <f t="shared" si="4"/>
        <v>0.9</v>
      </c>
      <c r="X28" s="371">
        <f t="shared" si="5"/>
        <v>46</v>
      </c>
      <c r="Y28" s="372">
        <f t="shared" si="6"/>
        <v>1</v>
      </c>
      <c r="Z28" s="373">
        <f t="shared" si="7"/>
        <v>85.5</v>
      </c>
    </row>
    <row r="29" spans="1:26" ht="15" customHeight="1" thickBot="1">
      <c r="A29" s="670"/>
      <c r="C29" s="506" t="str">
        <f>bareme!J71</f>
        <v>CANADA</v>
      </c>
      <c r="D29" s="506" t="str">
        <f>bareme!K71</f>
        <v>david</v>
      </c>
      <c r="E29" s="507">
        <f>bareme!L71</f>
        <v>43955</v>
      </c>
      <c r="F29" s="506">
        <f>bareme!M71</f>
        <v>9502943</v>
      </c>
      <c r="G29" s="506" t="str">
        <f>bareme!N71</f>
        <v>formateur 1</v>
      </c>
      <c r="H29" s="660">
        <f>bareme!O71</f>
        <v>84.5</v>
      </c>
      <c r="I29" s="307">
        <f>bareme!P71</f>
        <v>1</v>
      </c>
      <c r="J29" s="307">
        <f>bareme!Q71</f>
        <v>0.5</v>
      </c>
      <c r="K29" s="307">
        <f>bareme!R71</f>
        <v>0</v>
      </c>
      <c r="L29" s="307">
        <f>bareme!S71</f>
        <v>1</v>
      </c>
      <c r="M29" s="612">
        <f>bareme!T71</f>
        <v>1</v>
      </c>
      <c r="N29" s="612">
        <f>bareme!U71</f>
        <v>0.5</v>
      </c>
      <c r="O29" s="563">
        <f>bareme!V71</f>
        <v>1</v>
      </c>
      <c r="P29" s="563">
        <f>bareme!W71</f>
        <v>1</v>
      </c>
      <c r="Q29" s="563">
        <f>bareme!X71</f>
        <v>1</v>
      </c>
      <c r="R29" s="563">
        <f>bareme!Y71</f>
        <v>1</v>
      </c>
      <c r="S29" s="629">
        <f t="shared" si="0"/>
        <v>60</v>
      </c>
      <c r="T29" s="309">
        <f t="shared" si="1"/>
        <v>16</v>
      </c>
      <c r="U29" s="310">
        <f t="shared" si="2"/>
        <v>0.55172413793103448</v>
      </c>
      <c r="V29" s="311">
        <f t="shared" si="3"/>
        <v>22.5</v>
      </c>
      <c r="W29" s="312">
        <f t="shared" si="4"/>
        <v>0.9</v>
      </c>
      <c r="X29" s="313">
        <f t="shared" si="5"/>
        <v>46</v>
      </c>
      <c r="Y29" s="314">
        <f t="shared" si="6"/>
        <v>1</v>
      </c>
      <c r="Z29" s="315">
        <f t="shared" si="7"/>
        <v>84.5</v>
      </c>
    </row>
    <row r="30" spans="1:26" ht="15" customHeight="1" thickBot="1">
      <c r="A30" s="670"/>
      <c r="C30" s="508" t="str">
        <f>bareme!J82</f>
        <v>USA</v>
      </c>
      <c r="D30" s="508" t="str">
        <f>bareme!K82</f>
        <v>edgar</v>
      </c>
      <c r="E30" s="509">
        <f>bareme!L82</f>
        <v>43962</v>
      </c>
      <c r="F30" s="508">
        <f>bareme!M82</f>
        <v>9620049</v>
      </c>
      <c r="G30" s="508" t="str">
        <f>bareme!N82</f>
        <v>formateur 2</v>
      </c>
      <c r="H30" s="661">
        <f>bareme!O82</f>
        <v>84.5</v>
      </c>
      <c r="I30" s="307">
        <f>bareme!P82</f>
        <v>1</v>
      </c>
      <c r="J30" s="307">
        <f>bareme!Q82</f>
        <v>1</v>
      </c>
      <c r="K30" s="307">
        <f>bareme!R82</f>
        <v>0</v>
      </c>
      <c r="L30" s="307">
        <f>bareme!S82</f>
        <v>1</v>
      </c>
      <c r="M30" s="612">
        <f>bareme!T82</f>
        <v>1</v>
      </c>
      <c r="N30" s="612">
        <f>bareme!U82</f>
        <v>0.5</v>
      </c>
      <c r="O30" s="563">
        <f>bareme!V82</f>
        <v>1</v>
      </c>
      <c r="P30" s="563">
        <f>bareme!W82</f>
        <v>1</v>
      </c>
      <c r="Q30" s="563">
        <f>bareme!X82</f>
        <v>0.5</v>
      </c>
      <c r="R30" s="563">
        <f>bareme!Y82</f>
        <v>1</v>
      </c>
      <c r="S30" s="630">
        <f t="shared" si="0"/>
        <v>60</v>
      </c>
      <c r="T30" s="322">
        <f t="shared" si="1"/>
        <v>22</v>
      </c>
      <c r="U30" s="323">
        <f t="shared" si="2"/>
        <v>0.75862068965517238</v>
      </c>
      <c r="V30" s="324">
        <f t="shared" si="3"/>
        <v>22.5</v>
      </c>
      <c r="W30" s="325">
        <f t="shared" si="4"/>
        <v>0.9</v>
      </c>
      <c r="X30" s="326">
        <f t="shared" si="5"/>
        <v>40</v>
      </c>
      <c r="Y30" s="327">
        <f t="shared" si="6"/>
        <v>0.86956521739130432</v>
      </c>
      <c r="Z30" s="328">
        <f t="shared" si="7"/>
        <v>84.5</v>
      </c>
    </row>
    <row r="31" spans="1:26" ht="15" customHeight="1" thickBot="1">
      <c r="A31" s="670"/>
      <c r="C31" s="508" t="str">
        <f>bareme!J72</f>
        <v>USA</v>
      </c>
      <c r="D31" s="508" t="str">
        <f>bareme!K72</f>
        <v>denis</v>
      </c>
      <c r="E31" s="509">
        <f>bareme!L72</f>
        <v>43956</v>
      </c>
      <c r="F31" s="508">
        <f>bareme!M72</f>
        <v>9518624</v>
      </c>
      <c r="G31" s="508" t="str">
        <f>bareme!N72</f>
        <v>formateur 2</v>
      </c>
      <c r="H31" s="661">
        <f>bareme!O72</f>
        <v>84</v>
      </c>
      <c r="I31" s="307">
        <f>bareme!P72</f>
        <v>1</v>
      </c>
      <c r="J31" s="307">
        <f>bareme!Q72</f>
        <v>1</v>
      </c>
      <c r="K31" s="307">
        <f>bareme!R72</f>
        <v>0.5</v>
      </c>
      <c r="L31" s="307">
        <f>bareme!S72</f>
        <v>1</v>
      </c>
      <c r="M31" s="612">
        <f>bareme!T72</f>
        <v>0.5</v>
      </c>
      <c r="N31" s="612">
        <f>bareme!U72</f>
        <v>0.5</v>
      </c>
      <c r="O31" s="563">
        <f>bareme!V72</f>
        <v>1</v>
      </c>
      <c r="P31" s="563">
        <f>bareme!W72</f>
        <v>1</v>
      </c>
      <c r="Q31" s="563">
        <f>bareme!X72</f>
        <v>1</v>
      </c>
      <c r="R31" s="563">
        <f>bareme!Y72</f>
        <v>1</v>
      </c>
      <c r="S31" s="630">
        <f t="shared" si="0"/>
        <v>60</v>
      </c>
      <c r="T31" s="322">
        <f t="shared" si="1"/>
        <v>25.5</v>
      </c>
      <c r="U31" s="323">
        <f t="shared" si="2"/>
        <v>0.87931034482758619</v>
      </c>
      <c r="V31" s="324">
        <f t="shared" si="3"/>
        <v>12.5</v>
      </c>
      <c r="W31" s="325">
        <f t="shared" si="4"/>
        <v>0.5</v>
      </c>
      <c r="X31" s="326">
        <f t="shared" si="5"/>
        <v>46</v>
      </c>
      <c r="Y31" s="327">
        <f t="shared" si="6"/>
        <v>1</v>
      </c>
      <c r="Z31" s="328">
        <f t="shared" si="7"/>
        <v>84</v>
      </c>
    </row>
    <row r="32" spans="1:26" ht="15" customHeight="1" thickBot="1">
      <c r="A32" s="670"/>
      <c r="C32" s="508" t="str">
        <f>bareme!J102</f>
        <v>France</v>
      </c>
      <c r="D32" s="508" t="str">
        <f>bareme!K102</f>
        <v>fernand</v>
      </c>
      <c r="E32" s="509">
        <f>bareme!L102</f>
        <v>43977</v>
      </c>
      <c r="F32" s="508">
        <f>bareme!M102</f>
        <v>9848266</v>
      </c>
      <c r="G32" s="508" t="str">
        <f>bareme!N102</f>
        <v>formateur 2</v>
      </c>
      <c r="H32" s="661">
        <f>bareme!O102</f>
        <v>84</v>
      </c>
      <c r="I32" s="307">
        <f>bareme!P102</f>
        <v>1</v>
      </c>
      <c r="J32" s="307">
        <f>bareme!Q102</f>
        <v>1</v>
      </c>
      <c r="K32" s="307">
        <f>bareme!R102</f>
        <v>0.5</v>
      </c>
      <c r="L32" s="307">
        <f>bareme!S102</f>
        <v>1</v>
      </c>
      <c r="M32" s="612">
        <f>bareme!T102</f>
        <v>0.5</v>
      </c>
      <c r="N32" s="612">
        <f>bareme!U102</f>
        <v>0.5</v>
      </c>
      <c r="O32" s="563">
        <f>bareme!V102</f>
        <v>1</v>
      </c>
      <c r="P32" s="563">
        <f>bareme!W102</f>
        <v>1</v>
      </c>
      <c r="Q32" s="563">
        <f>bareme!X102</f>
        <v>1</v>
      </c>
      <c r="R32" s="563">
        <f>bareme!Y102</f>
        <v>1</v>
      </c>
      <c r="S32" s="630">
        <f t="shared" si="0"/>
        <v>60</v>
      </c>
      <c r="T32" s="322">
        <f t="shared" si="1"/>
        <v>25.5</v>
      </c>
      <c r="U32" s="323">
        <f t="shared" si="2"/>
        <v>0.87931034482758619</v>
      </c>
      <c r="V32" s="324">
        <f t="shared" si="3"/>
        <v>12.5</v>
      </c>
      <c r="W32" s="325">
        <f t="shared" si="4"/>
        <v>0.5</v>
      </c>
      <c r="X32" s="326">
        <f t="shared" si="5"/>
        <v>46</v>
      </c>
      <c r="Y32" s="327">
        <f t="shared" si="6"/>
        <v>1</v>
      </c>
      <c r="Z32" s="328">
        <f t="shared" si="7"/>
        <v>84</v>
      </c>
    </row>
    <row r="33" spans="1:26" ht="15" customHeight="1" thickBot="1">
      <c r="A33" s="670"/>
      <c r="C33" s="510" t="str">
        <f>bareme!J66</f>
        <v>USA</v>
      </c>
      <c r="D33" s="510" t="str">
        <f>bareme!K66</f>
        <v>constantin</v>
      </c>
      <c r="E33" s="509">
        <f>bareme!L66</f>
        <v>43955</v>
      </c>
      <c r="F33" s="508">
        <f>bareme!M66</f>
        <v>9512327</v>
      </c>
      <c r="G33" s="508" t="str">
        <f>bareme!N66</f>
        <v>formateur 2</v>
      </c>
      <c r="H33" s="661">
        <f>bareme!O66</f>
        <v>84</v>
      </c>
      <c r="I33" s="307">
        <f>bareme!P66</f>
        <v>1</v>
      </c>
      <c r="J33" s="307">
        <f>bareme!Q66</f>
        <v>1</v>
      </c>
      <c r="K33" s="307">
        <f>bareme!R66</f>
        <v>0.5</v>
      </c>
      <c r="L33" s="307">
        <f>bareme!S66</f>
        <v>0.5</v>
      </c>
      <c r="M33" s="612">
        <f>bareme!T66</f>
        <v>0.5</v>
      </c>
      <c r="N33" s="612">
        <f>bareme!U66</f>
        <v>1</v>
      </c>
      <c r="O33" s="563">
        <f>bareme!V66</f>
        <v>0</v>
      </c>
      <c r="P33" s="563">
        <f>bareme!W66</f>
        <v>1</v>
      </c>
      <c r="Q33" s="563">
        <f>bareme!X66</f>
        <v>1</v>
      </c>
      <c r="R33" s="563">
        <f>bareme!Y66</f>
        <v>1</v>
      </c>
      <c r="S33" s="630">
        <f t="shared" si="0"/>
        <v>60</v>
      </c>
      <c r="T33" s="322">
        <f t="shared" si="1"/>
        <v>23</v>
      </c>
      <c r="U33" s="323">
        <f t="shared" si="2"/>
        <v>0.7931034482758621</v>
      </c>
      <c r="V33" s="324">
        <f t="shared" si="3"/>
        <v>15</v>
      </c>
      <c r="W33" s="325">
        <f t="shared" si="4"/>
        <v>0.6</v>
      </c>
      <c r="X33" s="326">
        <f t="shared" si="5"/>
        <v>35</v>
      </c>
      <c r="Y33" s="327">
        <f t="shared" si="6"/>
        <v>0.76086956521739135</v>
      </c>
      <c r="Z33" s="328">
        <f t="shared" si="7"/>
        <v>73</v>
      </c>
    </row>
    <row r="34" spans="1:26" ht="15" customHeight="1" thickBot="1">
      <c r="A34" s="670"/>
      <c r="C34" s="508" t="str">
        <f>bareme!J87</f>
        <v>USA</v>
      </c>
      <c r="D34" s="508" t="str">
        <f>bareme!K87</f>
        <v>émile</v>
      </c>
      <c r="E34" s="509">
        <f>bareme!L87</f>
        <v>43962</v>
      </c>
      <c r="F34" s="508">
        <f>bareme!M87</f>
        <v>9610108</v>
      </c>
      <c r="G34" s="508" t="str">
        <f>bareme!N87</f>
        <v>formateur 1</v>
      </c>
      <c r="H34" s="661">
        <f>bareme!O87</f>
        <v>83</v>
      </c>
      <c r="I34" s="307">
        <f>bareme!P87</f>
        <v>1</v>
      </c>
      <c r="J34" s="307">
        <f>bareme!Q87</f>
        <v>1</v>
      </c>
      <c r="K34" s="307">
        <f>bareme!R87</f>
        <v>0.5</v>
      </c>
      <c r="L34" s="307">
        <f>bareme!S87</f>
        <v>0.5</v>
      </c>
      <c r="M34" s="612">
        <f>bareme!T87</f>
        <v>1</v>
      </c>
      <c r="N34" s="612">
        <f>bareme!U87</f>
        <v>1</v>
      </c>
      <c r="O34" s="563">
        <f>bareme!V87</f>
        <v>0</v>
      </c>
      <c r="P34" s="563">
        <f>bareme!W87</f>
        <v>1</v>
      </c>
      <c r="Q34" s="563">
        <f>bareme!X87</f>
        <v>1</v>
      </c>
      <c r="R34" s="563">
        <f>bareme!Y87</f>
        <v>1</v>
      </c>
      <c r="S34" s="630">
        <f t="shared" si="0"/>
        <v>60</v>
      </c>
      <c r="T34" s="322">
        <f t="shared" si="1"/>
        <v>23</v>
      </c>
      <c r="U34" s="323">
        <f t="shared" si="2"/>
        <v>0.7931034482758621</v>
      </c>
      <c r="V34" s="324">
        <f t="shared" si="3"/>
        <v>25</v>
      </c>
      <c r="W34" s="325">
        <f t="shared" si="4"/>
        <v>1</v>
      </c>
      <c r="X34" s="326">
        <f t="shared" si="5"/>
        <v>35</v>
      </c>
      <c r="Y34" s="327">
        <f t="shared" si="6"/>
        <v>0.76086956521739135</v>
      </c>
      <c r="Z34" s="328">
        <f t="shared" si="7"/>
        <v>83</v>
      </c>
    </row>
    <row r="35" spans="1:26" ht="15" customHeight="1" thickBot="1">
      <c r="A35" s="670"/>
      <c r="C35" s="508" t="str">
        <f>bareme!J86</f>
        <v>France</v>
      </c>
      <c r="D35" s="508" t="str">
        <f>bareme!K86</f>
        <v>eloi</v>
      </c>
      <c r="E35" s="509">
        <f>bareme!L86</f>
        <v>43964</v>
      </c>
      <c r="F35" s="508">
        <f>bareme!M86</f>
        <v>9660129</v>
      </c>
      <c r="G35" s="508" t="str">
        <f>bareme!N86</f>
        <v>formateur 2</v>
      </c>
      <c r="H35" s="661">
        <f>bareme!O86</f>
        <v>83</v>
      </c>
      <c r="I35" s="307">
        <f>bareme!P86</f>
        <v>1</v>
      </c>
      <c r="J35" s="307">
        <f>bareme!Q86</f>
        <v>1</v>
      </c>
      <c r="K35" s="307">
        <f>bareme!R86</f>
        <v>0.5</v>
      </c>
      <c r="L35" s="307">
        <f>bareme!S86</f>
        <v>0.5</v>
      </c>
      <c r="M35" s="612">
        <f>bareme!T86</f>
        <v>1</v>
      </c>
      <c r="N35" s="612">
        <f>bareme!U86</f>
        <v>1</v>
      </c>
      <c r="O35" s="563">
        <f>bareme!V86</f>
        <v>0</v>
      </c>
      <c r="P35" s="563">
        <f>bareme!W86</f>
        <v>1</v>
      </c>
      <c r="Q35" s="563">
        <f>bareme!X86</f>
        <v>1</v>
      </c>
      <c r="R35" s="563">
        <f>bareme!Y86</f>
        <v>1</v>
      </c>
      <c r="S35" s="630">
        <f t="shared" si="0"/>
        <v>60</v>
      </c>
      <c r="T35" s="322">
        <f t="shared" si="1"/>
        <v>23</v>
      </c>
      <c r="U35" s="323">
        <f t="shared" si="2"/>
        <v>0.7931034482758621</v>
      </c>
      <c r="V35" s="324">
        <f t="shared" si="3"/>
        <v>25</v>
      </c>
      <c r="W35" s="325">
        <f t="shared" si="4"/>
        <v>1</v>
      </c>
      <c r="X35" s="326">
        <f t="shared" si="5"/>
        <v>35</v>
      </c>
      <c r="Y35" s="327">
        <f t="shared" si="6"/>
        <v>0.76086956521739135</v>
      </c>
      <c r="Z35" s="328">
        <f t="shared" si="7"/>
        <v>83</v>
      </c>
    </row>
    <row r="36" spans="1:26" ht="15" customHeight="1" thickBot="1">
      <c r="A36" s="670"/>
      <c r="C36" s="508" t="str">
        <f>bareme!J95</f>
        <v>USA</v>
      </c>
      <c r="D36" s="508" t="str">
        <f>bareme!K95</f>
        <v>évariste</v>
      </c>
      <c r="E36" s="509">
        <f>bareme!L95</f>
        <v>43963</v>
      </c>
      <c r="F36" s="508">
        <f>bareme!M95</f>
        <v>9625826</v>
      </c>
      <c r="G36" s="508" t="str">
        <f>bareme!N95</f>
        <v>formateur 1</v>
      </c>
      <c r="H36" s="661">
        <f>bareme!O95</f>
        <v>83</v>
      </c>
      <c r="I36" s="307">
        <f>bareme!P95</f>
        <v>1</v>
      </c>
      <c r="J36" s="307">
        <f>bareme!Q95</f>
        <v>1</v>
      </c>
      <c r="K36" s="307">
        <f>bareme!R95</f>
        <v>0.5</v>
      </c>
      <c r="L36" s="307">
        <f>bareme!S95</f>
        <v>0.5</v>
      </c>
      <c r="M36" s="612">
        <f>bareme!T95</f>
        <v>1</v>
      </c>
      <c r="N36" s="612">
        <f>bareme!U95</f>
        <v>1</v>
      </c>
      <c r="O36" s="563">
        <f>bareme!V95</f>
        <v>0</v>
      </c>
      <c r="P36" s="563">
        <f>bareme!W95</f>
        <v>1</v>
      </c>
      <c r="Q36" s="563">
        <f>bareme!X95</f>
        <v>1</v>
      </c>
      <c r="R36" s="563">
        <f>bareme!Y95</f>
        <v>1</v>
      </c>
      <c r="S36" s="630">
        <f t="shared" si="0"/>
        <v>60</v>
      </c>
      <c r="T36" s="322">
        <f t="shared" si="1"/>
        <v>23</v>
      </c>
      <c r="U36" s="323">
        <f t="shared" si="2"/>
        <v>0.7931034482758621</v>
      </c>
      <c r="V36" s="324">
        <f t="shared" si="3"/>
        <v>25</v>
      </c>
      <c r="W36" s="325">
        <f t="shared" si="4"/>
        <v>1</v>
      </c>
      <c r="X36" s="326">
        <f t="shared" si="5"/>
        <v>35</v>
      </c>
      <c r="Y36" s="327">
        <f t="shared" si="6"/>
        <v>0.76086956521739135</v>
      </c>
      <c r="Z36" s="328">
        <f t="shared" si="7"/>
        <v>83</v>
      </c>
    </row>
    <row r="37" spans="1:26" ht="15" customHeight="1" thickBot="1">
      <c r="A37" s="670"/>
      <c r="C37" s="510" t="str">
        <f>bareme!J81</f>
        <v>FRANCE</v>
      </c>
      <c r="D37" s="510" t="str">
        <f>bareme!K81</f>
        <v>donatien</v>
      </c>
      <c r="E37" s="509">
        <f>bareme!L81</f>
        <v>43960</v>
      </c>
      <c r="F37" s="508">
        <f>bareme!M81</f>
        <v>9598103</v>
      </c>
      <c r="G37" s="508" t="str">
        <f>bareme!N81</f>
        <v>formateur 1</v>
      </c>
      <c r="H37" s="661">
        <f>bareme!O81</f>
        <v>83</v>
      </c>
      <c r="I37" s="307">
        <f>bareme!P81</f>
        <v>1</v>
      </c>
      <c r="J37" s="307">
        <f>bareme!Q81</f>
        <v>1</v>
      </c>
      <c r="K37" s="307">
        <f>bareme!R81</f>
        <v>0.5</v>
      </c>
      <c r="L37" s="307">
        <f>bareme!S81</f>
        <v>1</v>
      </c>
      <c r="M37" s="612">
        <f>bareme!T81</f>
        <v>1</v>
      </c>
      <c r="N37" s="612">
        <f>bareme!U81</f>
        <v>0.5</v>
      </c>
      <c r="O37" s="563">
        <f>bareme!V81</f>
        <v>0</v>
      </c>
      <c r="P37" s="563">
        <f>bareme!W81</f>
        <v>1</v>
      </c>
      <c r="Q37" s="563">
        <f>bareme!X81</f>
        <v>1</v>
      </c>
      <c r="R37" s="563">
        <f>bareme!Y81</f>
        <v>1</v>
      </c>
      <c r="S37" s="630">
        <f t="shared" si="0"/>
        <v>60</v>
      </c>
      <c r="T37" s="322">
        <f t="shared" si="1"/>
        <v>25.5</v>
      </c>
      <c r="U37" s="323">
        <f t="shared" si="2"/>
        <v>0.87931034482758619</v>
      </c>
      <c r="V37" s="324">
        <f t="shared" si="3"/>
        <v>22.5</v>
      </c>
      <c r="W37" s="325">
        <f t="shared" si="4"/>
        <v>0.9</v>
      </c>
      <c r="X37" s="326">
        <f t="shared" si="5"/>
        <v>35</v>
      </c>
      <c r="Y37" s="327">
        <f t="shared" si="6"/>
        <v>0.76086956521739135</v>
      </c>
      <c r="Z37" s="328">
        <f t="shared" si="7"/>
        <v>83</v>
      </c>
    </row>
    <row r="38" spans="1:26" ht="15" customHeight="1" thickBot="1">
      <c r="A38" s="670"/>
      <c r="C38" s="508" t="str">
        <f>bareme!J79</f>
        <v>USA</v>
      </c>
      <c r="D38" s="508" t="str">
        <f>bareme!K79</f>
        <v>dion</v>
      </c>
      <c r="E38" s="509">
        <f>bareme!L79</f>
        <v>43953</v>
      </c>
      <c r="F38" s="508">
        <f>bareme!M79</f>
        <v>9488219</v>
      </c>
      <c r="G38" s="508" t="str">
        <f>bareme!N79</f>
        <v>formateur 1</v>
      </c>
      <c r="H38" s="661">
        <f>bareme!O79</f>
        <v>82</v>
      </c>
      <c r="I38" s="307">
        <f>bareme!P79</f>
        <v>1</v>
      </c>
      <c r="J38" s="307">
        <f>bareme!Q79</f>
        <v>1</v>
      </c>
      <c r="K38" s="307">
        <f>bareme!R79</f>
        <v>0</v>
      </c>
      <c r="L38" s="307">
        <f>bareme!S79</f>
        <v>1</v>
      </c>
      <c r="M38" s="612">
        <f>bareme!T79</f>
        <v>1</v>
      </c>
      <c r="N38" s="612">
        <f>bareme!U79</f>
        <v>1</v>
      </c>
      <c r="O38" s="563">
        <f>bareme!V79</f>
        <v>0</v>
      </c>
      <c r="P38" s="563">
        <f>bareme!W79</f>
        <v>1</v>
      </c>
      <c r="Q38" s="563">
        <f>bareme!X79</f>
        <v>1</v>
      </c>
      <c r="R38" s="563">
        <f>bareme!Y79</f>
        <v>1</v>
      </c>
      <c r="S38" s="630">
        <f t="shared" si="0"/>
        <v>60</v>
      </c>
      <c r="T38" s="322">
        <f t="shared" si="1"/>
        <v>22</v>
      </c>
      <c r="U38" s="323">
        <f t="shared" si="2"/>
        <v>0.75862068965517238</v>
      </c>
      <c r="V38" s="324">
        <f t="shared" si="3"/>
        <v>25</v>
      </c>
      <c r="W38" s="325">
        <f t="shared" si="4"/>
        <v>1</v>
      </c>
      <c r="X38" s="326">
        <f t="shared" si="5"/>
        <v>35</v>
      </c>
      <c r="Y38" s="327">
        <f t="shared" si="6"/>
        <v>0.76086956521739135</v>
      </c>
      <c r="Z38" s="328">
        <f t="shared" si="7"/>
        <v>82</v>
      </c>
    </row>
    <row r="39" spans="1:26" ht="15" customHeight="1" thickBot="1">
      <c r="A39" s="670"/>
      <c r="C39" s="510" t="str">
        <f>bareme!J92</f>
        <v>France</v>
      </c>
      <c r="D39" s="510" t="str">
        <f>bareme!K92</f>
        <v>étienne</v>
      </c>
      <c r="E39" s="509">
        <f>bareme!L92</f>
        <v>43963</v>
      </c>
      <c r="F39" s="508">
        <f>bareme!M92</f>
        <v>9642213</v>
      </c>
      <c r="G39" s="508" t="str">
        <f>bareme!N92</f>
        <v>formateur 2</v>
      </c>
      <c r="H39" s="661">
        <f>bareme!O92</f>
        <v>82</v>
      </c>
      <c r="I39" s="307">
        <f>bareme!P92</f>
        <v>1</v>
      </c>
      <c r="J39" s="307">
        <f>bareme!Q92</f>
        <v>1</v>
      </c>
      <c r="K39" s="307">
        <f>bareme!R92</f>
        <v>0</v>
      </c>
      <c r="L39" s="307">
        <f>bareme!S92</f>
        <v>1</v>
      </c>
      <c r="M39" s="612">
        <f>bareme!T92</f>
        <v>1</v>
      </c>
      <c r="N39" s="612">
        <f>bareme!U92</f>
        <v>1</v>
      </c>
      <c r="O39" s="563">
        <f>bareme!V92</f>
        <v>0</v>
      </c>
      <c r="P39" s="563">
        <f>bareme!W92</f>
        <v>1</v>
      </c>
      <c r="Q39" s="563">
        <f>bareme!X92</f>
        <v>1</v>
      </c>
      <c r="R39" s="563">
        <f>bareme!Y92</f>
        <v>1</v>
      </c>
      <c r="S39" s="630">
        <f t="shared" si="0"/>
        <v>60</v>
      </c>
      <c r="T39" s="322">
        <f t="shared" si="1"/>
        <v>22</v>
      </c>
      <c r="U39" s="323">
        <f t="shared" si="2"/>
        <v>0.75862068965517238</v>
      </c>
      <c r="V39" s="324">
        <f t="shared" si="3"/>
        <v>25</v>
      </c>
      <c r="W39" s="325">
        <f t="shared" si="4"/>
        <v>1</v>
      </c>
      <c r="X39" s="326">
        <f t="shared" si="5"/>
        <v>35</v>
      </c>
      <c r="Y39" s="327">
        <f t="shared" si="6"/>
        <v>0.76086956521739135</v>
      </c>
      <c r="Z39" s="328">
        <f t="shared" si="7"/>
        <v>82</v>
      </c>
    </row>
    <row r="40" spans="1:26" ht="15" customHeight="1" thickBot="1">
      <c r="A40" s="670"/>
      <c r="C40" s="510" t="str">
        <f>bareme!J77</f>
        <v>CANADA</v>
      </c>
      <c r="D40" s="510" t="str">
        <f>bareme!K77</f>
        <v>dimitri</v>
      </c>
      <c r="E40" s="509">
        <f>bareme!L77</f>
        <v>43955</v>
      </c>
      <c r="F40" s="508">
        <f>bareme!M77</f>
        <v>9501939</v>
      </c>
      <c r="G40" s="508" t="str">
        <f>bareme!N77</f>
        <v>formateur 1</v>
      </c>
      <c r="H40" s="661">
        <f>bareme!O77</f>
        <v>80.5</v>
      </c>
      <c r="I40" s="307">
        <f>bareme!P77</f>
        <v>1</v>
      </c>
      <c r="J40" s="307">
        <f>bareme!Q77</f>
        <v>1</v>
      </c>
      <c r="K40" s="307">
        <f>bareme!R77</f>
        <v>0</v>
      </c>
      <c r="L40" s="307">
        <f>bareme!S77</f>
        <v>1</v>
      </c>
      <c r="M40" s="612">
        <f>bareme!T77</f>
        <v>1</v>
      </c>
      <c r="N40" s="612">
        <f>bareme!U77</f>
        <v>0.5</v>
      </c>
      <c r="O40" s="563">
        <f>bareme!V77</f>
        <v>1</v>
      </c>
      <c r="P40" s="563">
        <f>bareme!W77</f>
        <v>0.5</v>
      </c>
      <c r="Q40" s="563">
        <f>bareme!X77</f>
        <v>1</v>
      </c>
      <c r="R40" s="563">
        <f>bareme!Y77</f>
        <v>1</v>
      </c>
      <c r="S40" s="630">
        <f t="shared" si="0"/>
        <v>60</v>
      </c>
      <c r="T40" s="322">
        <f t="shared" si="1"/>
        <v>22</v>
      </c>
      <c r="U40" s="323">
        <f t="shared" si="2"/>
        <v>0.75862068965517238</v>
      </c>
      <c r="V40" s="324">
        <f t="shared" si="3"/>
        <v>22.5</v>
      </c>
      <c r="W40" s="325">
        <f t="shared" si="4"/>
        <v>0.9</v>
      </c>
      <c r="X40" s="326">
        <f t="shared" si="5"/>
        <v>36</v>
      </c>
      <c r="Y40" s="327">
        <f t="shared" si="6"/>
        <v>0.78260869565217395</v>
      </c>
      <c r="Z40" s="328">
        <f t="shared" si="7"/>
        <v>80.5</v>
      </c>
    </row>
    <row r="41" spans="1:26" ht="15" customHeight="1" thickBot="1">
      <c r="A41" s="670"/>
      <c r="C41" s="513" t="str">
        <f>bareme!J68</f>
        <v>FRANCE</v>
      </c>
      <c r="D41" s="513" t="str">
        <f>bareme!K68</f>
        <v>corin</v>
      </c>
      <c r="E41" s="514">
        <f>bareme!L68</f>
        <v>43957</v>
      </c>
      <c r="F41" s="513">
        <f>bareme!M68</f>
        <v>9546900</v>
      </c>
      <c r="G41" s="513" t="str">
        <f>bareme!N68</f>
        <v>formateur 2</v>
      </c>
      <c r="H41" s="659">
        <f>bareme!O68</f>
        <v>80</v>
      </c>
      <c r="I41" s="307">
        <f>bareme!P68</f>
        <v>1</v>
      </c>
      <c r="J41" s="307">
        <f>bareme!Q68</f>
        <v>1</v>
      </c>
      <c r="K41" s="307">
        <f>bareme!R68</f>
        <v>0</v>
      </c>
      <c r="L41" s="307">
        <f>bareme!S68</f>
        <v>1</v>
      </c>
      <c r="M41" s="612">
        <f>bareme!T68</f>
        <v>0.5</v>
      </c>
      <c r="N41" s="612">
        <f>bareme!U68</f>
        <v>1</v>
      </c>
      <c r="O41" s="563">
        <f>bareme!V68</f>
        <v>1</v>
      </c>
      <c r="P41" s="563">
        <f>bareme!W68</f>
        <v>1</v>
      </c>
      <c r="Q41" s="563">
        <f>bareme!X68</f>
        <v>1</v>
      </c>
      <c r="R41" s="563">
        <f>bareme!Y68</f>
        <v>0</v>
      </c>
      <c r="S41" s="631">
        <f t="shared" si="0"/>
        <v>60</v>
      </c>
      <c r="T41" s="367">
        <f t="shared" si="1"/>
        <v>22</v>
      </c>
      <c r="U41" s="368">
        <f t="shared" si="2"/>
        <v>0.75862068965517238</v>
      </c>
      <c r="V41" s="369">
        <f t="shared" si="3"/>
        <v>15</v>
      </c>
      <c r="W41" s="370">
        <f t="shared" si="4"/>
        <v>0.6</v>
      </c>
      <c r="X41" s="371">
        <f t="shared" si="5"/>
        <v>43</v>
      </c>
      <c r="Y41" s="372">
        <f t="shared" si="6"/>
        <v>0.93478260869565222</v>
      </c>
      <c r="Z41" s="373">
        <f t="shared" si="7"/>
        <v>80</v>
      </c>
    </row>
    <row r="42" spans="1:26" ht="15" customHeight="1" thickBot="1">
      <c r="A42" s="670"/>
      <c r="C42" s="506" t="str">
        <f>bareme!J78</f>
        <v>France</v>
      </c>
      <c r="D42" s="506" t="str">
        <f>bareme!K78</f>
        <v>diodore</v>
      </c>
      <c r="E42" s="507">
        <f>bareme!L78</f>
        <v>43953</v>
      </c>
      <c r="F42" s="506">
        <f>bareme!M78</f>
        <v>9484261</v>
      </c>
      <c r="G42" s="506" t="str">
        <f>bareme!N78</f>
        <v>formateur 2</v>
      </c>
      <c r="H42" s="660">
        <f>bareme!O78</f>
        <v>79.5</v>
      </c>
      <c r="I42" s="307">
        <f>bareme!P78</f>
        <v>0.5</v>
      </c>
      <c r="J42" s="307">
        <f>bareme!Q78</f>
        <v>1</v>
      </c>
      <c r="K42" s="307">
        <f>bareme!R78</f>
        <v>0</v>
      </c>
      <c r="L42" s="307">
        <f>bareme!S78</f>
        <v>1</v>
      </c>
      <c r="M42" s="612">
        <f>bareme!T78</f>
        <v>1</v>
      </c>
      <c r="N42" s="612">
        <f>bareme!U78</f>
        <v>1</v>
      </c>
      <c r="O42" s="563">
        <f>bareme!V78</f>
        <v>0</v>
      </c>
      <c r="P42" s="563">
        <f>bareme!W78</f>
        <v>1</v>
      </c>
      <c r="Q42" s="563">
        <f>bareme!X78</f>
        <v>1</v>
      </c>
      <c r="R42" s="563">
        <f>bareme!Y78</f>
        <v>1</v>
      </c>
      <c r="S42" s="629">
        <f t="shared" si="0"/>
        <v>60</v>
      </c>
      <c r="T42" s="309">
        <f t="shared" si="1"/>
        <v>19.5</v>
      </c>
      <c r="U42" s="310">
        <f t="shared" si="2"/>
        <v>0.67241379310344829</v>
      </c>
      <c r="V42" s="311">
        <f t="shared" si="3"/>
        <v>25</v>
      </c>
      <c r="W42" s="312">
        <f t="shared" si="4"/>
        <v>1</v>
      </c>
      <c r="X42" s="313">
        <f t="shared" si="5"/>
        <v>35</v>
      </c>
      <c r="Y42" s="314">
        <f t="shared" si="6"/>
        <v>0.76086956521739135</v>
      </c>
      <c r="Z42" s="315">
        <f t="shared" si="7"/>
        <v>79.5</v>
      </c>
    </row>
    <row r="43" spans="1:26" ht="15" customHeight="1" thickBot="1">
      <c r="A43" s="670"/>
      <c r="C43" s="510" t="str">
        <f>bareme!J96</f>
        <v>CANADA</v>
      </c>
      <c r="D43" s="510" t="str">
        <f>bareme!K96</f>
        <v>evrard</v>
      </c>
      <c r="E43" s="515">
        <f>bareme!L96</f>
        <v>43963</v>
      </c>
      <c r="F43" s="510">
        <f>bareme!M96</f>
        <v>9624636</v>
      </c>
      <c r="G43" s="510" t="str">
        <f>bareme!N96</f>
        <v>formateur 2</v>
      </c>
      <c r="H43" s="661">
        <f>bareme!O96</f>
        <v>75.5</v>
      </c>
      <c r="I43" s="307">
        <f>bareme!P96</f>
        <v>0.5</v>
      </c>
      <c r="J43" s="307">
        <f>bareme!Q96</f>
        <v>1</v>
      </c>
      <c r="K43" s="307">
        <f>bareme!R96</f>
        <v>0.5</v>
      </c>
      <c r="L43" s="307">
        <f>bareme!S96</f>
        <v>0.5</v>
      </c>
      <c r="M43" s="612">
        <f>bareme!T96</f>
        <v>1</v>
      </c>
      <c r="N43" s="612">
        <f>bareme!U96</f>
        <v>0</v>
      </c>
      <c r="O43" s="563">
        <f>bareme!V96</f>
        <v>0</v>
      </c>
      <c r="P43" s="563">
        <f>bareme!W96</f>
        <v>1</v>
      </c>
      <c r="Q43" s="563">
        <f>bareme!X96</f>
        <v>1</v>
      </c>
      <c r="R43" s="563">
        <f>bareme!Y96</f>
        <v>1</v>
      </c>
      <c r="S43" s="630">
        <f t="shared" si="0"/>
        <v>60</v>
      </c>
      <c r="T43" s="322">
        <f t="shared" si="1"/>
        <v>20.5</v>
      </c>
      <c r="U43" s="323">
        <f t="shared" si="2"/>
        <v>0.7068965517241379</v>
      </c>
      <c r="V43" s="324">
        <f t="shared" si="3"/>
        <v>20</v>
      </c>
      <c r="W43" s="325">
        <f t="shared" si="4"/>
        <v>0.8</v>
      </c>
      <c r="X43" s="326">
        <f t="shared" si="5"/>
        <v>35</v>
      </c>
      <c r="Y43" s="327">
        <f t="shared" si="6"/>
        <v>0.76086956521739135</v>
      </c>
      <c r="Z43" s="328">
        <f t="shared" si="7"/>
        <v>75.5</v>
      </c>
    </row>
    <row r="44" spans="1:26" ht="15" customHeight="1" thickBot="1">
      <c r="A44" s="670"/>
      <c r="C44" s="508" t="str">
        <f>bareme!J104</f>
        <v>France</v>
      </c>
      <c r="D44" s="508" t="str">
        <f>bareme!K104</f>
        <v>firmin</v>
      </c>
      <c r="E44" s="509">
        <f>bareme!L104</f>
        <v>43977</v>
      </c>
      <c r="F44" s="508">
        <f>bareme!M104</f>
        <v>9849895</v>
      </c>
      <c r="G44" s="508" t="str">
        <f>bareme!N104</f>
        <v>formateur 2</v>
      </c>
      <c r="H44" s="661">
        <f>bareme!O104</f>
        <v>75</v>
      </c>
      <c r="I44" s="307">
        <f>bareme!P104</f>
        <v>1</v>
      </c>
      <c r="J44" s="307">
        <f>bareme!Q104</f>
        <v>1</v>
      </c>
      <c r="K44" s="307">
        <f>bareme!R104</f>
        <v>0</v>
      </c>
      <c r="L44" s="307">
        <f>bareme!S104</f>
        <v>1</v>
      </c>
      <c r="M44" s="612">
        <f>bareme!T104</f>
        <v>0.5</v>
      </c>
      <c r="N44" s="612">
        <f>bareme!U104</f>
        <v>0.5</v>
      </c>
      <c r="O44" s="563">
        <f>bareme!V104</f>
        <v>0.5</v>
      </c>
      <c r="P44" s="563">
        <f>bareme!W104</f>
        <v>1</v>
      </c>
      <c r="Q44" s="563">
        <f>bareme!X104</f>
        <v>1</v>
      </c>
      <c r="R44" s="563">
        <f>bareme!Y104</f>
        <v>1</v>
      </c>
      <c r="S44" s="630">
        <f t="shared" si="0"/>
        <v>60</v>
      </c>
      <c r="T44" s="322">
        <f t="shared" si="1"/>
        <v>22</v>
      </c>
      <c r="U44" s="323">
        <f t="shared" si="2"/>
        <v>0.75862068965517238</v>
      </c>
      <c r="V44" s="324">
        <f t="shared" si="3"/>
        <v>12.5</v>
      </c>
      <c r="W44" s="325">
        <f t="shared" si="4"/>
        <v>0.5</v>
      </c>
      <c r="X44" s="326">
        <f t="shared" si="5"/>
        <v>40.5</v>
      </c>
      <c r="Y44" s="327">
        <f t="shared" si="6"/>
        <v>0.88043478260869568</v>
      </c>
      <c r="Z44" s="328">
        <f t="shared" si="7"/>
        <v>75</v>
      </c>
    </row>
    <row r="45" spans="1:26" ht="15" customHeight="1" thickBot="1">
      <c r="A45" s="670"/>
      <c r="C45" s="508" t="str">
        <f>bareme!J83</f>
        <v>CANADA</v>
      </c>
      <c r="D45" s="508" t="str">
        <f>bareme!K83</f>
        <v>edgard</v>
      </c>
      <c r="E45" s="509">
        <f>bareme!L83</f>
        <v>43963</v>
      </c>
      <c r="F45" s="508">
        <f>bareme!M83</f>
        <v>9642703</v>
      </c>
      <c r="G45" s="508" t="str">
        <f>bareme!N83</f>
        <v>formateur 1</v>
      </c>
      <c r="H45" s="661">
        <f>bareme!O83</f>
        <v>74.5</v>
      </c>
      <c r="I45" s="307">
        <f>bareme!P83</f>
        <v>1</v>
      </c>
      <c r="J45" s="307">
        <f>bareme!Q83</f>
        <v>0</v>
      </c>
      <c r="K45" s="307">
        <f>bareme!R83</f>
        <v>0.5</v>
      </c>
      <c r="L45" s="307">
        <f>bareme!S83</f>
        <v>1</v>
      </c>
      <c r="M45" s="612">
        <f>bareme!T83</f>
        <v>0.5</v>
      </c>
      <c r="N45" s="612">
        <f>bareme!U83</f>
        <v>1</v>
      </c>
      <c r="O45" s="563">
        <f>bareme!V83</f>
        <v>1</v>
      </c>
      <c r="P45" s="563">
        <f>bareme!W83</f>
        <v>1</v>
      </c>
      <c r="Q45" s="563">
        <f>bareme!X83</f>
        <v>1</v>
      </c>
      <c r="R45" s="563">
        <f>bareme!Y83</f>
        <v>1</v>
      </c>
      <c r="S45" s="630">
        <f t="shared" si="0"/>
        <v>60</v>
      </c>
      <c r="T45" s="322">
        <f t="shared" si="1"/>
        <v>13.5</v>
      </c>
      <c r="U45" s="323">
        <f t="shared" si="2"/>
        <v>0.46551724137931033</v>
      </c>
      <c r="V45" s="324">
        <f t="shared" si="3"/>
        <v>15</v>
      </c>
      <c r="W45" s="325">
        <f t="shared" si="4"/>
        <v>0.6</v>
      </c>
      <c r="X45" s="326">
        <f t="shared" si="5"/>
        <v>46</v>
      </c>
      <c r="Y45" s="327">
        <f t="shared" si="6"/>
        <v>1</v>
      </c>
      <c r="Z45" s="328">
        <f t="shared" si="7"/>
        <v>74.5</v>
      </c>
    </row>
    <row r="46" spans="1:26" ht="15" customHeight="1" thickBot="1">
      <c r="A46" s="670"/>
      <c r="C46" s="508" t="str">
        <f>bareme!J76</f>
        <v>France</v>
      </c>
      <c r="D46" s="508" t="str">
        <f>bareme!K76</f>
        <v>dieudonné</v>
      </c>
      <c r="E46" s="509">
        <f>bareme!L76</f>
        <v>43956</v>
      </c>
      <c r="F46" s="508">
        <f>bareme!M76</f>
        <v>9536980</v>
      </c>
      <c r="G46" s="508" t="str">
        <f>bareme!N76</f>
        <v>formateur 2</v>
      </c>
      <c r="H46" s="661">
        <f>bareme!O76</f>
        <v>73.5</v>
      </c>
      <c r="I46" s="307">
        <f>bareme!P76</f>
        <v>1</v>
      </c>
      <c r="J46" s="307">
        <f>bareme!Q76</f>
        <v>1</v>
      </c>
      <c r="K46" s="307">
        <f>bareme!R76</f>
        <v>0.5</v>
      </c>
      <c r="L46" s="307">
        <f>bareme!S76</f>
        <v>1</v>
      </c>
      <c r="M46" s="612">
        <f>bareme!T76</f>
        <v>1</v>
      </c>
      <c r="N46" s="612">
        <f>bareme!U76</f>
        <v>1</v>
      </c>
      <c r="O46" s="563">
        <f>bareme!V76</f>
        <v>1</v>
      </c>
      <c r="P46" s="563">
        <f>bareme!W76</f>
        <v>0</v>
      </c>
      <c r="Q46" s="563">
        <f>bareme!X76</f>
        <v>1</v>
      </c>
      <c r="R46" s="563">
        <f>bareme!Y76</f>
        <v>0</v>
      </c>
      <c r="S46" s="630">
        <f t="shared" si="0"/>
        <v>60</v>
      </c>
      <c r="T46" s="322">
        <f t="shared" si="1"/>
        <v>25.5</v>
      </c>
      <c r="U46" s="323">
        <f t="shared" si="2"/>
        <v>0.87931034482758619</v>
      </c>
      <c r="V46" s="324">
        <f t="shared" si="3"/>
        <v>25</v>
      </c>
      <c r="W46" s="325">
        <f t="shared" si="4"/>
        <v>1</v>
      </c>
      <c r="X46" s="326">
        <f t="shared" si="5"/>
        <v>23</v>
      </c>
      <c r="Y46" s="327">
        <f t="shared" si="6"/>
        <v>0.5</v>
      </c>
      <c r="Z46" s="328">
        <f t="shared" si="7"/>
        <v>73.5</v>
      </c>
    </row>
    <row r="47" spans="1:26" ht="15" customHeight="1" thickBot="1">
      <c r="A47" s="670"/>
      <c r="C47" s="508" t="str">
        <f>bareme!J73</f>
        <v>France</v>
      </c>
      <c r="D47" s="508" t="str">
        <f>bareme!K73</f>
        <v>dennis</v>
      </c>
      <c r="E47" s="509">
        <f>bareme!L73</f>
        <v>43956</v>
      </c>
      <c r="F47" s="508">
        <f>bareme!M73</f>
        <v>9541539</v>
      </c>
      <c r="G47" s="508" t="str">
        <f>bareme!N73</f>
        <v>formateur 1</v>
      </c>
      <c r="H47" s="661">
        <f>bareme!O73</f>
        <v>72</v>
      </c>
      <c r="I47" s="307">
        <f>bareme!P73</f>
        <v>1</v>
      </c>
      <c r="J47" s="307">
        <f>bareme!Q73</f>
        <v>0</v>
      </c>
      <c r="K47" s="307">
        <f>bareme!R73</f>
        <v>0.5</v>
      </c>
      <c r="L47" s="307">
        <f>bareme!S73</f>
        <v>1</v>
      </c>
      <c r="M47" s="612">
        <f>bareme!T73</f>
        <v>0.5</v>
      </c>
      <c r="N47" s="612">
        <f>bareme!U73</f>
        <v>0.5</v>
      </c>
      <c r="O47" s="563">
        <f>bareme!V73</f>
        <v>1</v>
      </c>
      <c r="P47" s="563">
        <f>bareme!W73</f>
        <v>1</v>
      </c>
      <c r="Q47" s="563">
        <f>bareme!X73</f>
        <v>1</v>
      </c>
      <c r="R47" s="563">
        <f>bareme!Y73</f>
        <v>1</v>
      </c>
      <c r="S47" s="630">
        <f t="shared" si="0"/>
        <v>60</v>
      </c>
      <c r="T47" s="322">
        <f t="shared" si="1"/>
        <v>13.5</v>
      </c>
      <c r="U47" s="323">
        <f t="shared" si="2"/>
        <v>0.46551724137931033</v>
      </c>
      <c r="V47" s="324">
        <f t="shared" si="3"/>
        <v>12.5</v>
      </c>
      <c r="W47" s="325">
        <f t="shared" si="4"/>
        <v>0.5</v>
      </c>
      <c r="X47" s="326">
        <f t="shared" si="5"/>
        <v>46</v>
      </c>
      <c r="Y47" s="327">
        <f t="shared" si="6"/>
        <v>1</v>
      </c>
      <c r="Z47" s="328">
        <f t="shared" si="7"/>
        <v>72</v>
      </c>
    </row>
    <row r="48" spans="1:26" ht="15" customHeight="1" thickBot="1">
      <c r="A48" s="670"/>
      <c r="C48" s="510" t="str">
        <f>bareme!J89</f>
        <v>France</v>
      </c>
      <c r="D48" s="510" t="str">
        <f>bareme!K89</f>
        <v>emmanuel</v>
      </c>
      <c r="E48" s="509">
        <f>bareme!L89</f>
        <v>43963</v>
      </c>
      <c r="F48" s="508">
        <f>bareme!M89</f>
        <v>9634565</v>
      </c>
      <c r="G48" s="508" t="str">
        <f>bareme!N89</f>
        <v>formateur 1</v>
      </c>
      <c r="H48" s="661">
        <f>bareme!O89</f>
        <v>70</v>
      </c>
      <c r="I48" s="307">
        <f>bareme!P89</f>
        <v>1</v>
      </c>
      <c r="J48" s="307">
        <f>bareme!Q89</f>
        <v>1</v>
      </c>
      <c r="K48" s="307">
        <f>bareme!R89</f>
        <v>0.5</v>
      </c>
      <c r="L48" s="307">
        <f>bareme!S89</f>
        <v>1</v>
      </c>
      <c r="M48" s="612">
        <f>bareme!T89</f>
        <v>0.5</v>
      </c>
      <c r="N48" s="612">
        <f>bareme!U89</f>
        <v>0.5</v>
      </c>
      <c r="O48" s="563">
        <f>bareme!V89</f>
        <v>0</v>
      </c>
      <c r="P48" s="563">
        <f>bareme!W89</f>
        <v>1</v>
      </c>
      <c r="Q48" s="563">
        <f>bareme!X89</f>
        <v>1</v>
      </c>
      <c r="R48" s="563">
        <f>bareme!Y89</f>
        <v>0</v>
      </c>
      <c r="S48" s="630">
        <f t="shared" si="0"/>
        <v>60</v>
      </c>
      <c r="T48" s="322">
        <f t="shared" si="1"/>
        <v>25.5</v>
      </c>
      <c r="U48" s="323">
        <f t="shared" si="2"/>
        <v>0.87931034482758619</v>
      </c>
      <c r="V48" s="324">
        <f t="shared" si="3"/>
        <v>12.5</v>
      </c>
      <c r="W48" s="325">
        <f t="shared" si="4"/>
        <v>0.5</v>
      </c>
      <c r="X48" s="326">
        <f t="shared" si="5"/>
        <v>32</v>
      </c>
      <c r="Y48" s="327">
        <f t="shared" si="6"/>
        <v>0.69565217391304346</v>
      </c>
      <c r="Z48" s="328">
        <f t="shared" si="7"/>
        <v>70</v>
      </c>
    </row>
    <row r="49" spans="1:26" ht="15" customHeight="1" thickBot="1">
      <c r="A49" s="670"/>
      <c r="C49" s="508" t="str">
        <f>bareme!J70</f>
        <v>CANADA</v>
      </c>
      <c r="D49" s="508" t="str">
        <f>bareme!K70</f>
        <v>daniel</v>
      </c>
      <c r="E49" s="509">
        <f>bareme!L70</f>
        <v>43957</v>
      </c>
      <c r="F49" s="508">
        <f>bareme!M70</f>
        <v>9547206</v>
      </c>
      <c r="G49" s="508" t="str">
        <f>bareme!N70</f>
        <v>formateur 2</v>
      </c>
      <c r="H49" s="654">
        <f>bareme!O70</f>
        <v>50.5</v>
      </c>
      <c r="I49" s="307">
        <f>bareme!P70</f>
        <v>1</v>
      </c>
      <c r="J49" s="307">
        <f>bareme!Q70</f>
        <v>0</v>
      </c>
      <c r="K49" s="307">
        <f>bareme!R70</f>
        <v>0.5</v>
      </c>
      <c r="L49" s="307">
        <f>bareme!S70</f>
        <v>0.5</v>
      </c>
      <c r="M49" s="612">
        <f>bareme!T70</f>
        <v>0.5</v>
      </c>
      <c r="N49" s="612">
        <f>bareme!U70</f>
        <v>0.5</v>
      </c>
      <c r="O49" s="563">
        <f>bareme!V70</f>
        <v>1</v>
      </c>
      <c r="P49" s="563">
        <f>bareme!W70</f>
        <v>0.5</v>
      </c>
      <c r="Q49" s="563">
        <f>bareme!X70</f>
        <v>0.5</v>
      </c>
      <c r="R49" s="563">
        <f>bareme!Y70</f>
        <v>0</v>
      </c>
      <c r="S49" s="630">
        <f t="shared" si="0"/>
        <v>0</v>
      </c>
      <c r="T49" s="322">
        <f t="shared" si="1"/>
        <v>11</v>
      </c>
      <c r="U49" s="323">
        <f t="shared" si="2"/>
        <v>0.37931034482758619</v>
      </c>
      <c r="V49" s="324">
        <f t="shared" si="3"/>
        <v>12.5</v>
      </c>
      <c r="W49" s="325">
        <f t="shared" si="4"/>
        <v>0.5</v>
      </c>
      <c r="X49" s="326">
        <f t="shared" si="5"/>
        <v>27</v>
      </c>
      <c r="Y49" s="327">
        <f t="shared" si="6"/>
        <v>0.58695652173913049</v>
      </c>
      <c r="Z49" s="328">
        <f t="shared" si="7"/>
        <v>50.5</v>
      </c>
    </row>
    <row r="50" spans="1:26" ht="15" customHeight="1" thickBot="1">
      <c r="A50" s="670"/>
      <c r="C50" s="510" t="str">
        <f>bareme!J84</f>
        <v>CANADA</v>
      </c>
      <c r="D50" s="510" t="str">
        <f>bareme!K84</f>
        <v>edmond</v>
      </c>
      <c r="E50" s="509">
        <f>bareme!L84</f>
        <v>43964</v>
      </c>
      <c r="F50" s="508">
        <f>bareme!M84</f>
        <v>9648323</v>
      </c>
      <c r="G50" s="508" t="str">
        <f>bareme!N84</f>
        <v>formateur 2</v>
      </c>
      <c r="H50" s="654">
        <f>bareme!O84</f>
        <v>41</v>
      </c>
      <c r="I50" s="307">
        <f>bareme!P84</f>
        <v>0.5</v>
      </c>
      <c r="J50" s="307">
        <f>bareme!Q84</f>
        <v>0.5</v>
      </c>
      <c r="K50" s="307">
        <f>bareme!R84</f>
        <v>0</v>
      </c>
      <c r="L50" s="307">
        <f>bareme!S84</f>
        <v>1</v>
      </c>
      <c r="M50" s="612">
        <f>bareme!T84</f>
        <v>0.5</v>
      </c>
      <c r="N50" s="612">
        <f>bareme!U84</f>
        <v>0</v>
      </c>
      <c r="O50" s="563">
        <f>bareme!V84</f>
        <v>0.5</v>
      </c>
      <c r="P50" s="563">
        <f>bareme!W84</f>
        <v>0</v>
      </c>
      <c r="Q50" s="563">
        <f>bareme!X84</f>
        <v>1</v>
      </c>
      <c r="R50" s="563">
        <f>bareme!Y84</f>
        <v>0</v>
      </c>
      <c r="S50" s="630">
        <f t="shared" si="0"/>
        <v>0</v>
      </c>
      <c r="T50" s="322">
        <f t="shared" si="1"/>
        <v>13.5</v>
      </c>
      <c r="U50" s="323">
        <f t="shared" si="2"/>
        <v>0.46551724137931033</v>
      </c>
      <c r="V50" s="324">
        <f t="shared" si="3"/>
        <v>10</v>
      </c>
      <c r="W50" s="325">
        <f t="shared" si="4"/>
        <v>0.4</v>
      </c>
      <c r="X50" s="326">
        <f t="shared" si="5"/>
        <v>17.5</v>
      </c>
      <c r="Y50" s="327">
        <f t="shared" si="6"/>
        <v>0.38043478260869568</v>
      </c>
      <c r="Z50" s="328">
        <f t="shared" si="7"/>
        <v>41</v>
      </c>
    </row>
    <row r="51" spans="1:26" ht="15" customHeight="1" thickBot="1">
      <c r="A51" s="670"/>
      <c r="C51" s="508" t="str">
        <f>bareme!J107</f>
        <v>CANADA</v>
      </c>
      <c r="D51" s="508" t="str">
        <f>bareme!K107</f>
        <v>franck</v>
      </c>
      <c r="E51" s="509">
        <f>bareme!L107</f>
        <v>43976</v>
      </c>
      <c r="F51" s="508">
        <f>bareme!M107</f>
        <v>9826223</v>
      </c>
      <c r="G51" s="508" t="str">
        <f>bareme!N107</f>
        <v>formateur 1</v>
      </c>
      <c r="H51" s="654">
        <f>bareme!O107</f>
        <v>33.5</v>
      </c>
      <c r="I51" s="307">
        <f>bareme!P107</f>
        <v>0.5</v>
      </c>
      <c r="J51" s="307">
        <f>bareme!Q107</f>
        <v>0</v>
      </c>
      <c r="K51" s="307">
        <f>bareme!R107</f>
        <v>0</v>
      </c>
      <c r="L51" s="307">
        <f>bareme!S107</f>
        <v>1</v>
      </c>
      <c r="M51" s="612">
        <f>bareme!T107</f>
        <v>1</v>
      </c>
      <c r="N51" s="612">
        <f>bareme!U107</f>
        <v>0</v>
      </c>
      <c r="O51" s="563">
        <f>bareme!V107</f>
        <v>0</v>
      </c>
      <c r="P51" s="563">
        <f>bareme!W107</f>
        <v>0</v>
      </c>
      <c r="Q51" s="563">
        <f>bareme!X107</f>
        <v>0.5</v>
      </c>
      <c r="R51" s="563">
        <f>bareme!Y107</f>
        <v>0</v>
      </c>
      <c r="S51" s="630">
        <f t="shared" si="0"/>
        <v>0</v>
      </c>
      <c r="T51" s="322">
        <f t="shared" si="1"/>
        <v>7.5</v>
      </c>
      <c r="U51" s="323">
        <f t="shared" si="2"/>
        <v>0.25862068965517243</v>
      </c>
      <c r="V51" s="324">
        <f t="shared" si="3"/>
        <v>20</v>
      </c>
      <c r="W51" s="325">
        <f t="shared" si="4"/>
        <v>0.8</v>
      </c>
      <c r="X51" s="326">
        <f t="shared" si="5"/>
        <v>6</v>
      </c>
      <c r="Y51" s="327">
        <f t="shared" si="6"/>
        <v>0.13043478260869565</v>
      </c>
      <c r="Z51" s="328">
        <f t="shared" si="7"/>
        <v>33.5</v>
      </c>
    </row>
    <row r="52" spans="1:26" ht="15" customHeight="1" thickBot="1">
      <c r="A52" s="670"/>
      <c r="C52" s="511" t="str">
        <f>bareme!J85</f>
        <v>France</v>
      </c>
      <c r="D52" s="511" t="str">
        <f>bareme!K85</f>
        <v>édouard</v>
      </c>
      <c r="E52" s="512">
        <f>bareme!L85</f>
        <v>43960</v>
      </c>
      <c r="F52" s="511">
        <f>bareme!M85</f>
        <v>9590787</v>
      </c>
      <c r="G52" s="513" t="str">
        <f>bareme!N85</f>
        <v>formateur 1</v>
      </c>
      <c r="H52" s="655">
        <f>bareme!O85</f>
        <v>0</v>
      </c>
      <c r="I52" s="307">
        <f>bareme!P85</f>
        <v>1</v>
      </c>
      <c r="J52" s="307">
        <f>bareme!Q85</f>
        <v>1</v>
      </c>
      <c r="K52" s="307">
        <f>bareme!R85</f>
        <v>0.5</v>
      </c>
      <c r="L52" s="307">
        <f>bareme!S85</f>
        <v>1</v>
      </c>
      <c r="M52" s="612">
        <f>bareme!T85</f>
        <v>0</v>
      </c>
      <c r="N52" s="612">
        <f>bareme!U85</f>
        <v>0</v>
      </c>
      <c r="O52" s="563">
        <f>bareme!V85</f>
        <v>1</v>
      </c>
      <c r="P52" s="563">
        <f>bareme!W85</f>
        <v>1</v>
      </c>
      <c r="Q52" s="563">
        <f>bareme!X85</f>
        <v>1</v>
      </c>
      <c r="R52" s="563">
        <f>bareme!Y85</f>
        <v>1</v>
      </c>
      <c r="S52" s="631">
        <f t="shared" si="0"/>
        <v>0</v>
      </c>
      <c r="T52" s="367">
        <f t="shared" si="1"/>
        <v>25.5</v>
      </c>
      <c r="U52" s="368">
        <f t="shared" si="2"/>
        <v>0.87931034482758619</v>
      </c>
      <c r="V52" s="369">
        <f t="shared" si="3"/>
        <v>0</v>
      </c>
      <c r="W52" s="370">
        <f t="shared" si="4"/>
        <v>0</v>
      </c>
      <c r="X52" s="371">
        <f t="shared" si="5"/>
        <v>46</v>
      </c>
      <c r="Y52" s="372">
        <f t="shared" si="6"/>
        <v>1</v>
      </c>
      <c r="Z52" s="373">
        <f t="shared" si="7"/>
        <v>71.5</v>
      </c>
    </row>
    <row r="53" spans="1:26">
      <c r="A53" s="671"/>
      <c r="D53" s="280"/>
      <c r="E53" s="280"/>
      <c r="F53" s="280"/>
      <c r="G53" s="280"/>
      <c r="H53" s="280"/>
      <c r="I53" s="280"/>
      <c r="J53" s="280"/>
      <c r="K53" s="280"/>
      <c r="L53" s="280"/>
      <c r="M53" s="280"/>
      <c r="N53" s="280"/>
      <c r="O53" s="280"/>
      <c r="P53" s="280"/>
      <c r="Q53" s="280"/>
      <c r="R53" s="280"/>
    </row>
    <row r="54" spans="1:26">
      <c r="A54" s="671"/>
      <c r="D54" s="280"/>
      <c r="E54" s="280"/>
      <c r="F54" s="280"/>
      <c r="G54" s="280"/>
      <c r="H54" s="280"/>
      <c r="I54" s="280"/>
      <c r="J54" s="280"/>
      <c r="K54" s="280"/>
      <c r="L54" s="280"/>
      <c r="M54" s="280"/>
      <c r="N54" s="280"/>
      <c r="O54" s="280"/>
      <c r="P54" s="280"/>
      <c r="Q54" s="280"/>
      <c r="R54" s="280"/>
    </row>
    <row r="55" spans="1:26">
      <c r="A55" s="671"/>
    </row>
    <row r="59" spans="1:26" ht="45.6">
      <c r="F59" s="646" t="s">
        <v>57</v>
      </c>
      <c r="G59" s="647" t="s">
        <v>62</v>
      </c>
      <c r="H59" s="647" t="s">
        <v>61</v>
      </c>
      <c r="I59" s="647" t="s">
        <v>50</v>
      </c>
      <c r="J59" s="647" t="s">
        <v>14</v>
      </c>
      <c r="K59" s="648" t="s">
        <v>43</v>
      </c>
    </row>
    <row r="60" spans="1:26">
      <c r="F60" s="637" t="s">
        <v>58</v>
      </c>
      <c r="G60" s="638">
        <v>26</v>
      </c>
      <c r="H60" s="639"/>
      <c r="I60" s="639">
        <v>0.89257294429708223</v>
      </c>
      <c r="J60" s="639">
        <v>0.92615384615384611</v>
      </c>
      <c r="K60" s="640">
        <v>0.95735785953177255</v>
      </c>
    </row>
    <row r="61" spans="1:26">
      <c r="F61" s="641" t="s">
        <v>59</v>
      </c>
      <c r="G61" s="642">
        <v>20</v>
      </c>
      <c r="H61" s="643"/>
      <c r="I61" s="643">
        <v>0.7551724137931034</v>
      </c>
      <c r="J61" s="643">
        <v>0.77600000000000002</v>
      </c>
      <c r="K61" s="644">
        <v>0.82499999999999996</v>
      </c>
    </row>
    <row r="62" spans="1:26">
      <c r="F62" s="637" t="s">
        <v>60</v>
      </c>
      <c r="G62" s="638">
        <v>4</v>
      </c>
      <c r="H62" s="639"/>
      <c r="I62" s="639">
        <v>0.5</v>
      </c>
      <c r="J62" s="639">
        <v>0.42</v>
      </c>
      <c r="K62" s="640">
        <v>0.52173913043478259</v>
      </c>
    </row>
    <row r="65" spans="6:12" ht="18">
      <c r="F65" s="689" t="s">
        <v>64</v>
      </c>
      <c r="G65" s="690" t="s">
        <v>57</v>
      </c>
      <c r="H65" s="690" t="s">
        <v>62</v>
      </c>
      <c r="I65" s="690" t="s">
        <v>61</v>
      </c>
      <c r="J65" s="690" t="s">
        <v>220</v>
      </c>
      <c r="K65" s="690" t="s">
        <v>198</v>
      </c>
      <c r="L65" s="690" t="s">
        <v>211</v>
      </c>
    </row>
    <row r="66" spans="6:12">
      <c r="F66" s="691"/>
      <c r="G66" s="692" t="s">
        <v>58</v>
      </c>
      <c r="H66" s="693">
        <v>25</v>
      </c>
      <c r="I66" s="694"/>
      <c r="J66" s="694">
        <v>0.91586206896551725</v>
      </c>
      <c r="K66" s="694">
        <v>0.90880000000000005</v>
      </c>
      <c r="L66" s="694">
        <v>0.95652173913043481</v>
      </c>
    </row>
    <row r="67" spans="6:12">
      <c r="F67" s="691"/>
      <c r="G67" s="692" t="s">
        <v>59</v>
      </c>
      <c r="H67" s="693">
        <v>22</v>
      </c>
      <c r="I67" s="694"/>
      <c r="J67" s="694">
        <v>0.7492163009404389</v>
      </c>
      <c r="K67" s="694">
        <v>0.67636363636363639</v>
      </c>
      <c r="L67" s="694">
        <v>0.81126482213438733</v>
      </c>
    </row>
    <row r="68" spans="6:12">
      <c r="F68" s="691"/>
      <c r="G68" s="692" t="s">
        <v>60</v>
      </c>
      <c r="H68" s="693">
        <v>3</v>
      </c>
      <c r="I68" s="694"/>
      <c r="J68" s="694">
        <v>0.41379310344827586</v>
      </c>
      <c r="K68" s="694">
        <v>0.24</v>
      </c>
      <c r="L68" s="694">
        <v>0.20289855072463769</v>
      </c>
    </row>
    <row r="69" spans="6:12">
      <c r="F69" s="691"/>
      <c r="G69" s="692" t="s">
        <v>65</v>
      </c>
      <c r="H69" s="693"/>
      <c r="I69" s="695">
        <f>AVERAGE(I9:I58)</f>
        <v>0.92045454545454541</v>
      </c>
      <c r="J69" s="693"/>
      <c r="K69" s="693"/>
      <c r="L69" s="693"/>
    </row>
    <row r="70" spans="6:12">
      <c r="F70" s="691"/>
      <c r="G70" s="691"/>
      <c r="H70" s="691"/>
      <c r="I70" s="691"/>
      <c r="J70" s="691"/>
      <c r="K70" s="691"/>
      <c r="L70" s="691"/>
    </row>
    <row r="71" spans="6:12">
      <c r="F71" s="691"/>
      <c r="G71" s="691"/>
      <c r="H71" s="691"/>
      <c r="I71" s="691"/>
      <c r="J71" s="691"/>
      <c r="K71" s="691"/>
      <c r="L71" s="691"/>
    </row>
    <row r="72" spans="6:12" ht="18">
      <c r="F72" s="689" t="s">
        <v>221</v>
      </c>
      <c r="G72" s="690" t="s">
        <v>57</v>
      </c>
      <c r="H72" s="690" t="s">
        <v>62</v>
      </c>
      <c r="I72" s="690" t="s">
        <v>61</v>
      </c>
      <c r="J72" s="690" t="s">
        <v>220</v>
      </c>
      <c r="K72" s="690" t="s">
        <v>198</v>
      </c>
      <c r="L72" s="690" t="s">
        <v>211</v>
      </c>
    </row>
    <row r="73" spans="6:12">
      <c r="F73" s="691"/>
      <c r="G73" s="692" t="s">
        <v>58</v>
      </c>
      <c r="H73" s="693">
        <v>25</v>
      </c>
      <c r="I73" s="694"/>
      <c r="J73" s="694">
        <v>0.91586206896551725</v>
      </c>
      <c r="K73" s="694">
        <v>0.90880000000000005</v>
      </c>
      <c r="L73" s="694">
        <v>0.95652173913043481</v>
      </c>
    </row>
    <row r="74" spans="6:12">
      <c r="F74" s="691"/>
      <c r="G74" s="692" t="s">
        <v>59</v>
      </c>
      <c r="H74" s="693">
        <v>22</v>
      </c>
      <c r="I74" s="694"/>
      <c r="J74" s="694">
        <v>0.7492163009404389</v>
      </c>
      <c r="K74" s="694">
        <v>0.67636363636363639</v>
      </c>
      <c r="L74" s="694">
        <v>0.81126482213438733</v>
      </c>
    </row>
    <row r="75" spans="6:12">
      <c r="F75" s="691"/>
      <c r="G75" s="692" t="s">
        <v>60</v>
      </c>
      <c r="H75" s="693">
        <v>3</v>
      </c>
      <c r="I75" s="694"/>
      <c r="J75" s="694">
        <v>0.41379310344827586</v>
      </c>
      <c r="K75" s="694">
        <v>0.24</v>
      </c>
      <c r="L75" s="694">
        <v>0.20289855072463769</v>
      </c>
    </row>
    <row r="76" spans="6:12">
      <c r="F76" s="691"/>
      <c r="G76" s="692" t="s">
        <v>65</v>
      </c>
      <c r="H76" s="693"/>
      <c r="I76" s="694"/>
      <c r="J76" s="693"/>
      <c r="K76" s="693"/>
      <c r="L76" s="693"/>
    </row>
    <row r="77" spans="6:12">
      <c r="F77" s="691"/>
      <c r="G77" s="691"/>
      <c r="H77" s="691"/>
      <c r="I77" s="691"/>
      <c r="J77" s="691"/>
      <c r="K77" s="691"/>
      <c r="L77" s="691"/>
    </row>
    <row r="78" spans="6:12">
      <c r="F78" s="691"/>
      <c r="G78" s="691"/>
      <c r="H78" s="691"/>
      <c r="I78" s="691"/>
      <c r="J78" s="691"/>
      <c r="K78" s="691"/>
      <c r="L78" s="691"/>
    </row>
    <row r="79" spans="6:12" ht="52.8">
      <c r="F79" s="689" t="s">
        <v>222</v>
      </c>
      <c r="G79" s="690" t="s">
        <v>57</v>
      </c>
      <c r="H79" s="690" t="s">
        <v>62</v>
      </c>
      <c r="I79" s="690" t="s">
        <v>61</v>
      </c>
      <c r="J79" s="690" t="s">
        <v>50</v>
      </c>
      <c r="K79" s="690" t="s">
        <v>14</v>
      </c>
      <c r="L79" s="690" t="s">
        <v>43</v>
      </c>
    </row>
    <row r="80" spans="6:12">
      <c r="F80" s="691"/>
      <c r="G80" s="692" t="s">
        <v>58</v>
      </c>
      <c r="H80" s="693">
        <v>25</v>
      </c>
      <c r="I80" s="694"/>
      <c r="J80" s="694">
        <v>0.91586206896551725</v>
      </c>
      <c r="K80" s="694">
        <v>0.90880000000000005</v>
      </c>
      <c r="L80" s="694">
        <v>0.95652173913043481</v>
      </c>
    </row>
    <row r="81" spans="6:12">
      <c r="F81" s="691"/>
      <c r="G81" s="692" t="s">
        <v>59</v>
      </c>
      <c r="H81" s="693">
        <v>22</v>
      </c>
      <c r="I81" s="694"/>
      <c r="J81" s="694">
        <v>0.7492163009404389</v>
      </c>
      <c r="K81" s="694">
        <v>0.67636363636363639</v>
      </c>
      <c r="L81" s="694">
        <v>0.81126482213438733</v>
      </c>
    </row>
    <row r="82" spans="6:12">
      <c r="F82" s="691"/>
      <c r="G82" s="692" t="s">
        <v>60</v>
      </c>
      <c r="H82" s="693">
        <v>3</v>
      </c>
      <c r="I82" s="694"/>
      <c r="J82" s="694">
        <v>0.41379310344827586</v>
      </c>
      <c r="K82" s="694">
        <v>0.24</v>
      </c>
      <c r="L82" s="694">
        <v>0.20289855072463769</v>
      </c>
    </row>
    <row r="83" spans="6:12">
      <c r="F83" s="691"/>
      <c r="G83" s="692" t="s">
        <v>65</v>
      </c>
      <c r="H83" s="693"/>
      <c r="I83" s="694"/>
      <c r="J83" s="693"/>
      <c r="K83" s="693"/>
      <c r="L83" s="693"/>
    </row>
  </sheetData>
  <autoFilter ref="B2:AC2" xr:uid="{7C54437E-25B1-4E9A-A2A5-04C3E7FC0BA2}">
    <sortState ref="B3:AC52">
      <sortCondition descending="1" ref="G2"/>
    </sortState>
  </autoFilter>
  <sortState ref="C3:R52">
    <sortCondition descending="1" ref="H3:H52"/>
  </sortState>
  <mergeCells count="3">
    <mergeCell ref="T1:U1"/>
    <mergeCell ref="V1:W1"/>
    <mergeCell ref="X1:Y1"/>
  </mergeCells>
  <conditionalFormatting sqref="I3:R52">
    <cfRule type="containsText" dxfId="26" priority="1" operator="containsText" text="Non acquis">
      <formula>NOT(ISERROR(SEARCH("Non acquis",I3)))</formula>
    </cfRule>
    <cfRule type="containsText" dxfId="25" priority="2" operator="containsText" text="Partiel">
      <formula>NOT(ISERROR(SEARCH("Partiel",I3)))</formula>
    </cfRule>
    <cfRule type="containsText" dxfId="24" priority="3" operator="containsText" text="Maîtrisé">
      <formula>NOT(ISERROR(SEARCH("Maîtrisé",I3)))</formula>
    </cfRule>
  </conditionalFormatting>
  <pageMargins left="0.7" right="0.7" top="0.75" bottom="0.75" header="0.3" footer="0.3"/>
  <pageSetup orientation="portrait" r:id="rId1"/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solo</vt:lpstr>
      <vt:lpstr>double</vt:lpstr>
      <vt:lpstr>Paramétrage</vt:lpstr>
      <vt:lpstr>bareme</vt:lpstr>
      <vt:lpstr>mono az</vt:lpstr>
      <vt:lpstr>duo tp az</vt:lpstr>
      <vt:lpstr>duo clt az</vt:lpstr>
      <vt:lpstr>'duo tp az'!_FilterDatabase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 john</dc:creator>
  <cp:lastModifiedBy>john john</cp:lastModifiedBy>
  <dcterms:created xsi:type="dcterms:W3CDTF">2020-03-19T20:21:24Z</dcterms:created>
  <dcterms:modified xsi:type="dcterms:W3CDTF">2020-06-11T12:31:37Z</dcterms:modified>
</cp:coreProperties>
</file>