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ar\OneDrive\Bureau\"/>
    </mc:Choice>
  </mc:AlternateContent>
  <xr:revisionPtr revIDLastSave="0" documentId="13_ncr:1_{FD61C86E-8808-444E-95DC-C1D3FEA7A8BF}" xr6:coauthVersionLast="36" xr6:coauthVersionMax="36" xr10:uidLastSave="{00000000-0000-0000-0000-000000000000}"/>
  <bookViews>
    <workbookView xWindow="0" yWindow="0" windowWidth="23040" windowHeight="8772" xr2:uid="{7AE38579-EE3C-4425-B019-D45BDBFEFFC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" i="1" l="1"/>
  <c r="E41" i="1"/>
  <c r="F41" i="1" s="1"/>
  <c r="E42" i="1"/>
  <c r="E4" i="1"/>
  <c r="F4" i="1" s="1"/>
  <c r="G8" i="1" l="1"/>
  <c r="AD166" i="1"/>
  <c r="AE166" i="1" s="1"/>
  <c r="AB166" i="1"/>
  <c r="AC166" i="1" s="1"/>
  <c r="Z166" i="1"/>
  <c r="H166" i="1"/>
  <c r="AD165" i="1"/>
  <c r="AE165" i="1" s="1"/>
  <c r="AB165" i="1"/>
  <c r="AC165" i="1" s="1"/>
  <c r="Z165" i="1"/>
  <c r="H165" i="1"/>
  <c r="AD164" i="1"/>
  <c r="AE164" i="1" s="1"/>
  <c r="AB164" i="1"/>
  <c r="AC164" i="1" s="1"/>
  <c r="Z164" i="1"/>
  <c r="H164" i="1"/>
  <c r="AD163" i="1"/>
  <c r="AE163" i="1" s="1"/>
  <c r="AB163" i="1"/>
  <c r="AC163" i="1" s="1"/>
  <c r="Z163" i="1"/>
  <c r="H163" i="1"/>
  <c r="AD162" i="1"/>
  <c r="AE162" i="1" s="1"/>
  <c r="AB162" i="1"/>
  <c r="AC162" i="1" s="1"/>
  <c r="Z162" i="1"/>
  <c r="H162" i="1"/>
  <c r="AD161" i="1"/>
  <c r="AE161" i="1" s="1"/>
  <c r="AB161" i="1"/>
  <c r="AC161" i="1" s="1"/>
  <c r="Z161" i="1"/>
  <c r="H161" i="1"/>
  <c r="AD160" i="1"/>
  <c r="AE160" i="1" s="1"/>
  <c r="AB160" i="1"/>
  <c r="AC160" i="1" s="1"/>
  <c r="Z160" i="1"/>
  <c r="H160" i="1"/>
  <c r="AD159" i="1"/>
  <c r="AE159" i="1" s="1"/>
  <c r="AB159" i="1"/>
  <c r="AC159" i="1" s="1"/>
  <c r="Z159" i="1"/>
  <c r="H159" i="1"/>
  <c r="AD158" i="1"/>
  <c r="AE158" i="1" s="1"/>
  <c r="AB158" i="1"/>
  <c r="AC158" i="1" s="1"/>
  <c r="Z158" i="1"/>
  <c r="H158" i="1"/>
  <c r="AD157" i="1"/>
  <c r="AE157" i="1" s="1"/>
  <c r="AB157" i="1"/>
  <c r="AC157" i="1" s="1"/>
  <c r="Z157" i="1"/>
  <c r="H157" i="1"/>
  <c r="AD156" i="1"/>
  <c r="AE156" i="1" s="1"/>
  <c r="AB156" i="1"/>
  <c r="AC156" i="1" s="1"/>
  <c r="Z156" i="1"/>
  <c r="H156" i="1"/>
  <c r="AD155" i="1"/>
  <c r="AE155" i="1" s="1"/>
  <c r="AB155" i="1"/>
  <c r="AC155" i="1" s="1"/>
  <c r="Z155" i="1"/>
  <c r="H155" i="1"/>
  <c r="AD154" i="1"/>
  <c r="AE154" i="1" s="1"/>
  <c r="AB154" i="1"/>
  <c r="AC154" i="1" s="1"/>
  <c r="Z154" i="1"/>
  <c r="H154" i="1"/>
  <c r="AD153" i="1"/>
  <c r="AE153" i="1" s="1"/>
  <c r="AB153" i="1"/>
  <c r="AC153" i="1" s="1"/>
  <c r="Z153" i="1"/>
  <c r="H153" i="1"/>
  <c r="AD152" i="1"/>
  <c r="AE152" i="1" s="1"/>
  <c r="AB152" i="1"/>
  <c r="AC152" i="1" s="1"/>
  <c r="Z152" i="1"/>
  <c r="H152" i="1"/>
  <c r="AD151" i="1"/>
  <c r="AE151" i="1" s="1"/>
  <c r="AB151" i="1"/>
  <c r="AC151" i="1" s="1"/>
  <c r="Z151" i="1"/>
  <c r="H151" i="1"/>
  <c r="AD150" i="1"/>
  <c r="AE150" i="1" s="1"/>
  <c r="AB150" i="1"/>
  <c r="AC150" i="1" s="1"/>
  <c r="Z150" i="1"/>
  <c r="H150" i="1"/>
  <c r="AD149" i="1"/>
  <c r="AE149" i="1" s="1"/>
  <c r="AB149" i="1"/>
  <c r="AC149" i="1" s="1"/>
  <c r="Z149" i="1"/>
  <c r="H149" i="1"/>
  <c r="AD148" i="1"/>
  <c r="AE148" i="1" s="1"/>
  <c r="AB148" i="1"/>
  <c r="AC148" i="1" s="1"/>
  <c r="Z148" i="1"/>
  <c r="H148" i="1"/>
  <c r="AD147" i="1"/>
  <c r="AE147" i="1" s="1"/>
  <c r="AB147" i="1"/>
  <c r="AC147" i="1" s="1"/>
  <c r="Z147" i="1"/>
  <c r="H147" i="1"/>
  <c r="AD146" i="1"/>
  <c r="AE146" i="1" s="1"/>
  <c r="AB146" i="1"/>
  <c r="AC146" i="1" s="1"/>
  <c r="Z146" i="1"/>
  <c r="H146" i="1"/>
  <c r="AD145" i="1"/>
  <c r="AE145" i="1" s="1"/>
  <c r="AB145" i="1"/>
  <c r="AC145" i="1" s="1"/>
  <c r="Z145" i="1"/>
  <c r="H145" i="1"/>
  <c r="AD144" i="1"/>
  <c r="AE144" i="1" s="1"/>
  <c r="AB144" i="1"/>
  <c r="AC144" i="1" s="1"/>
  <c r="Z144" i="1"/>
  <c r="H144" i="1"/>
  <c r="AD143" i="1"/>
  <c r="AE143" i="1" s="1"/>
  <c r="AB143" i="1"/>
  <c r="AC143" i="1" s="1"/>
  <c r="Z143" i="1"/>
  <c r="H143" i="1"/>
  <c r="AD142" i="1"/>
  <c r="AE142" i="1" s="1"/>
  <c r="AB142" i="1"/>
  <c r="AC142" i="1" s="1"/>
  <c r="Z142" i="1"/>
  <c r="H142" i="1"/>
  <c r="AD141" i="1"/>
  <c r="AE141" i="1" s="1"/>
  <c r="AB141" i="1"/>
  <c r="AC141" i="1" s="1"/>
  <c r="Z141" i="1"/>
  <c r="H141" i="1"/>
  <c r="AD140" i="1"/>
  <c r="AE140" i="1" s="1"/>
  <c r="AB140" i="1"/>
  <c r="AC140" i="1" s="1"/>
  <c r="Z140" i="1"/>
  <c r="H140" i="1"/>
  <c r="AD139" i="1"/>
  <c r="AE139" i="1" s="1"/>
  <c r="AB139" i="1"/>
  <c r="AC139" i="1" s="1"/>
  <c r="Z139" i="1"/>
  <c r="H139" i="1"/>
  <c r="AD138" i="1"/>
  <c r="AE138" i="1" s="1"/>
  <c r="AB138" i="1"/>
  <c r="AC138" i="1" s="1"/>
  <c r="Z138" i="1"/>
  <c r="H138" i="1"/>
  <c r="AF137" i="1"/>
  <c r="AE137" i="1"/>
  <c r="AD137" i="1"/>
  <c r="AB137" i="1"/>
  <c r="AC137" i="1" s="1"/>
  <c r="Z137" i="1"/>
  <c r="AA137" i="1" s="1"/>
  <c r="H137" i="1"/>
  <c r="AJ136" i="1"/>
  <c r="AN136" i="1" s="1"/>
  <c r="AD136" i="1"/>
  <c r="AE136" i="1" s="1"/>
  <c r="AC136" i="1"/>
  <c r="AB136" i="1"/>
  <c r="Z136" i="1"/>
  <c r="H136" i="1"/>
  <c r="AJ135" i="1"/>
  <c r="AK135" i="1" s="1"/>
  <c r="AF135" i="1"/>
  <c r="AE135" i="1"/>
  <c r="AD135" i="1"/>
  <c r="AB135" i="1"/>
  <c r="AC135" i="1" s="1"/>
  <c r="AA135" i="1"/>
  <c r="Z135" i="1"/>
  <c r="H135" i="1"/>
  <c r="AJ134" i="1"/>
  <c r="AK134" i="1" s="1"/>
  <c r="AD134" i="1"/>
  <c r="AE134" i="1" s="1"/>
  <c r="AC134" i="1"/>
  <c r="AB134" i="1"/>
  <c r="Z134" i="1"/>
  <c r="H134" i="1"/>
  <c r="AD133" i="1"/>
  <c r="AE133" i="1" s="1"/>
  <c r="AC133" i="1"/>
  <c r="AB133" i="1"/>
  <c r="Z133" i="1"/>
  <c r="H133" i="1"/>
  <c r="AN132" i="1"/>
  <c r="AE132" i="1"/>
  <c r="AD132" i="1"/>
  <c r="AC132" i="1"/>
  <c r="AB132" i="1"/>
  <c r="AA132" i="1"/>
  <c r="Z132" i="1"/>
  <c r="AF132" i="1" s="1"/>
  <c r="H132" i="1"/>
  <c r="AE131" i="1"/>
  <c r="AD131" i="1"/>
  <c r="AC131" i="1"/>
  <c r="AB131" i="1"/>
  <c r="AA131" i="1"/>
  <c r="Z131" i="1"/>
  <c r="AF131" i="1" s="1"/>
  <c r="H131" i="1"/>
  <c r="AF130" i="1"/>
  <c r="AD130" i="1"/>
  <c r="AE130" i="1" s="1"/>
  <c r="AC130" i="1"/>
  <c r="AB130" i="1"/>
  <c r="AA130" i="1"/>
  <c r="Z130" i="1"/>
  <c r="H130" i="1"/>
  <c r="AJ129" i="1"/>
  <c r="AN129" i="1" s="1"/>
  <c r="AE129" i="1"/>
  <c r="AD129" i="1"/>
  <c r="AB129" i="1"/>
  <c r="AC129" i="1" s="1"/>
  <c r="Z129" i="1"/>
  <c r="H129" i="1"/>
  <c r="AJ128" i="1"/>
  <c r="AF128" i="1"/>
  <c r="AE128" i="1"/>
  <c r="AD128" i="1"/>
  <c r="AC128" i="1"/>
  <c r="AB128" i="1"/>
  <c r="Z128" i="1"/>
  <c r="AA128" i="1" s="1"/>
  <c r="H128" i="1"/>
  <c r="AJ127" i="1"/>
  <c r="AN127" i="1" s="1"/>
  <c r="AE127" i="1"/>
  <c r="AD127" i="1"/>
  <c r="AC127" i="1"/>
  <c r="AB127" i="1"/>
  <c r="AA127" i="1"/>
  <c r="Z127" i="1"/>
  <c r="AF127" i="1" s="1"/>
  <c r="H127" i="1"/>
  <c r="AD126" i="1"/>
  <c r="AE126" i="1" s="1"/>
  <c r="AC126" i="1"/>
  <c r="AB126" i="1"/>
  <c r="Z126" i="1"/>
  <c r="H126" i="1"/>
  <c r="AN125" i="1"/>
  <c r="AE125" i="1"/>
  <c r="AD125" i="1"/>
  <c r="AB125" i="1"/>
  <c r="AC125" i="1" s="1"/>
  <c r="Z125" i="1"/>
  <c r="H125" i="1"/>
  <c r="AE124" i="1"/>
  <c r="AD124" i="1"/>
  <c r="AB124" i="1"/>
  <c r="AC124" i="1" s="1"/>
  <c r="AA124" i="1"/>
  <c r="Z124" i="1"/>
  <c r="AF124" i="1" s="1"/>
  <c r="H124" i="1"/>
  <c r="AD123" i="1"/>
  <c r="AE123" i="1" s="1"/>
  <c r="AC123" i="1"/>
  <c r="AB123" i="1"/>
  <c r="Z123" i="1"/>
  <c r="AA123" i="1" s="1"/>
  <c r="H123" i="1"/>
  <c r="AD122" i="1"/>
  <c r="AE122" i="1" s="1"/>
  <c r="AB122" i="1"/>
  <c r="AC122" i="1" s="1"/>
  <c r="Z122" i="1"/>
  <c r="AA122" i="1" s="1"/>
  <c r="H122" i="1"/>
  <c r="AD121" i="1"/>
  <c r="AE121" i="1" s="1"/>
  <c r="AC121" i="1"/>
  <c r="AB121" i="1"/>
  <c r="Z121" i="1"/>
  <c r="H121" i="1"/>
  <c r="AD120" i="1"/>
  <c r="AE120" i="1" s="1"/>
  <c r="AB120" i="1"/>
  <c r="AC120" i="1" s="1"/>
  <c r="AA120" i="1"/>
  <c r="Z120" i="1"/>
  <c r="H120" i="1"/>
  <c r="AE119" i="1"/>
  <c r="AD119" i="1"/>
  <c r="AB119" i="1"/>
  <c r="AC119" i="1" s="1"/>
  <c r="Z119" i="1"/>
  <c r="H119" i="1"/>
  <c r="AN118" i="1"/>
  <c r="AE118" i="1"/>
  <c r="AD118" i="1"/>
  <c r="AB118" i="1"/>
  <c r="AC118" i="1" s="1"/>
  <c r="AA118" i="1"/>
  <c r="Z118" i="1"/>
  <c r="H118" i="1"/>
  <c r="AE117" i="1"/>
  <c r="AD117" i="1"/>
  <c r="AB117" i="1"/>
  <c r="AC117" i="1" s="1"/>
  <c r="AA117" i="1"/>
  <c r="Z117" i="1"/>
  <c r="H117" i="1"/>
  <c r="Y115" i="1"/>
  <c r="X115" i="1"/>
  <c r="W115" i="1"/>
  <c r="V115" i="1"/>
  <c r="U115" i="1"/>
  <c r="T115" i="1"/>
  <c r="S115" i="1"/>
  <c r="R115" i="1"/>
  <c r="Q115" i="1"/>
  <c r="P115" i="1"/>
  <c r="AD112" i="1"/>
  <c r="AE112" i="1" s="1"/>
  <c r="AB112" i="1"/>
  <c r="AC112" i="1" s="1"/>
  <c r="AA112" i="1"/>
  <c r="Z112" i="1"/>
  <c r="H112" i="1"/>
  <c r="AE111" i="1"/>
  <c r="AD111" i="1"/>
  <c r="AC111" i="1"/>
  <c r="AB111" i="1"/>
  <c r="AA111" i="1"/>
  <c r="Z111" i="1"/>
  <c r="H111" i="1"/>
  <c r="AD110" i="1"/>
  <c r="AE110" i="1" s="1"/>
  <c r="AB110" i="1"/>
  <c r="AC110" i="1" s="1"/>
  <c r="Z110" i="1"/>
  <c r="H110" i="1"/>
  <c r="F110" i="1"/>
  <c r="AE109" i="1"/>
  <c r="AD109" i="1"/>
  <c r="AB109" i="1"/>
  <c r="AC109" i="1" s="1"/>
  <c r="AA109" i="1"/>
  <c r="Z109" i="1"/>
  <c r="H109" i="1"/>
  <c r="AE108" i="1"/>
  <c r="AD108" i="1"/>
  <c r="AB108" i="1"/>
  <c r="AC108" i="1" s="1"/>
  <c r="AA108" i="1"/>
  <c r="Z108" i="1"/>
  <c r="AF108" i="1" s="1"/>
  <c r="H108" i="1"/>
  <c r="AE107" i="1"/>
  <c r="AD107" i="1"/>
  <c r="AC107" i="1"/>
  <c r="AB107" i="1"/>
  <c r="AA107" i="1"/>
  <c r="Z107" i="1"/>
  <c r="AF107" i="1" s="1"/>
  <c r="H107" i="1"/>
  <c r="AE106" i="1"/>
  <c r="AD106" i="1"/>
  <c r="AB106" i="1"/>
  <c r="AC106" i="1" s="1"/>
  <c r="AA106" i="1"/>
  <c r="Z106" i="1"/>
  <c r="H106" i="1"/>
  <c r="AE105" i="1"/>
  <c r="AD105" i="1"/>
  <c r="AB105" i="1"/>
  <c r="AC105" i="1" s="1"/>
  <c r="AA105" i="1"/>
  <c r="Z105" i="1"/>
  <c r="H105" i="1"/>
  <c r="AE104" i="1"/>
  <c r="AD104" i="1"/>
  <c r="AC104" i="1"/>
  <c r="AB104" i="1"/>
  <c r="AA104" i="1"/>
  <c r="Z104" i="1"/>
  <c r="AF104" i="1" s="1"/>
  <c r="H104" i="1"/>
  <c r="AE103" i="1"/>
  <c r="AD103" i="1"/>
  <c r="AB103" i="1"/>
  <c r="AC103" i="1" s="1"/>
  <c r="AA103" i="1"/>
  <c r="Z103" i="1"/>
  <c r="H103" i="1"/>
  <c r="F103" i="1"/>
  <c r="AD102" i="1"/>
  <c r="AE102" i="1" s="1"/>
  <c r="AC102" i="1"/>
  <c r="AB102" i="1"/>
  <c r="AF102" i="1" s="1"/>
  <c r="AA102" i="1"/>
  <c r="Z102" i="1"/>
  <c r="H102" i="1"/>
  <c r="AD101" i="1"/>
  <c r="AE101" i="1" s="1"/>
  <c r="AB101" i="1"/>
  <c r="AA101" i="1"/>
  <c r="Z101" i="1"/>
  <c r="H101" i="1"/>
  <c r="AD100" i="1"/>
  <c r="AE100" i="1" s="1"/>
  <c r="AB100" i="1"/>
  <c r="AF100" i="1" s="1"/>
  <c r="AA100" i="1"/>
  <c r="Z100" i="1"/>
  <c r="H100" i="1"/>
  <c r="AD99" i="1"/>
  <c r="AE99" i="1" s="1"/>
  <c r="AC99" i="1"/>
  <c r="AB99" i="1"/>
  <c r="AA99" i="1"/>
  <c r="Z99" i="1"/>
  <c r="H99" i="1"/>
  <c r="AD98" i="1"/>
  <c r="AE98" i="1" s="1"/>
  <c r="AC98" i="1"/>
  <c r="AB98" i="1"/>
  <c r="AF98" i="1" s="1"/>
  <c r="AA98" i="1"/>
  <c r="Z98" i="1"/>
  <c r="H98" i="1"/>
  <c r="F98" i="1"/>
  <c r="AD97" i="1"/>
  <c r="AE97" i="1" s="1"/>
  <c r="AC97" i="1"/>
  <c r="AB97" i="1"/>
  <c r="AF97" i="1" s="1"/>
  <c r="Z97" i="1"/>
  <c r="AA97" i="1" s="1"/>
  <c r="H97" i="1"/>
  <c r="AD96" i="1"/>
  <c r="AE96" i="1" s="1"/>
  <c r="AC96" i="1"/>
  <c r="AB96" i="1"/>
  <c r="Z96" i="1"/>
  <c r="AA96" i="1" s="1"/>
  <c r="H96" i="1"/>
  <c r="AE95" i="1"/>
  <c r="AD95" i="1"/>
  <c r="AB95" i="1"/>
  <c r="AC95" i="1" s="1"/>
  <c r="Z95" i="1"/>
  <c r="H95" i="1"/>
  <c r="AD94" i="1"/>
  <c r="AE94" i="1" s="1"/>
  <c r="AB94" i="1"/>
  <c r="AC94" i="1" s="1"/>
  <c r="Z94" i="1"/>
  <c r="H94" i="1"/>
  <c r="AD93" i="1"/>
  <c r="AE93" i="1" s="1"/>
  <c r="AC93" i="1"/>
  <c r="AB93" i="1"/>
  <c r="Z93" i="1"/>
  <c r="H93" i="1"/>
  <c r="AF92" i="1"/>
  <c r="AE92" i="1"/>
  <c r="AD92" i="1"/>
  <c r="AB92" i="1"/>
  <c r="AC92" i="1" s="1"/>
  <c r="Z92" i="1"/>
  <c r="AA92" i="1" s="1"/>
  <c r="H92" i="1"/>
  <c r="AF91" i="1"/>
  <c r="AE91" i="1"/>
  <c r="AD91" i="1"/>
  <c r="AB91" i="1"/>
  <c r="AC91" i="1" s="1"/>
  <c r="Z91" i="1"/>
  <c r="AA91" i="1" s="1"/>
  <c r="H91" i="1"/>
  <c r="AF90" i="1"/>
  <c r="AE90" i="1"/>
  <c r="AD90" i="1"/>
  <c r="AC90" i="1"/>
  <c r="AB90" i="1"/>
  <c r="Z90" i="1"/>
  <c r="AA90" i="1" s="1"/>
  <c r="H90" i="1"/>
  <c r="AD89" i="1"/>
  <c r="AE89" i="1" s="1"/>
  <c r="AC89" i="1"/>
  <c r="AB89" i="1"/>
  <c r="Z89" i="1"/>
  <c r="AA89" i="1" s="1"/>
  <c r="H89" i="1"/>
  <c r="AD88" i="1"/>
  <c r="AE88" i="1" s="1"/>
  <c r="AC88" i="1"/>
  <c r="AB88" i="1"/>
  <c r="Z88" i="1"/>
  <c r="AA88" i="1" s="1"/>
  <c r="H88" i="1"/>
  <c r="AE87" i="1"/>
  <c r="AD87" i="1"/>
  <c r="AC87" i="1"/>
  <c r="AB87" i="1"/>
  <c r="Z87" i="1"/>
  <c r="H87" i="1"/>
  <c r="AD86" i="1"/>
  <c r="AE86" i="1" s="1"/>
  <c r="AB86" i="1"/>
  <c r="AC86" i="1" s="1"/>
  <c r="Z86" i="1"/>
  <c r="H86" i="1"/>
  <c r="AD85" i="1"/>
  <c r="AE85" i="1" s="1"/>
  <c r="AC85" i="1"/>
  <c r="AB85" i="1"/>
  <c r="Z85" i="1"/>
  <c r="H85" i="1"/>
  <c r="AF84" i="1"/>
  <c r="AE84" i="1"/>
  <c r="AD84" i="1"/>
  <c r="AB84" i="1"/>
  <c r="AC84" i="1" s="1"/>
  <c r="Z84" i="1"/>
  <c r="AA84" i="1" s="1"/>
  <c r="H84" i="1"/>
  <c r="AD83" i="1"/>
  <c r="AE83" i="1" s="1"/>
  <c r="AC83" i="1"/>
  <c r="AB83" i="1"/>
  <c r="AA83" i="1"/>
  <c r="Z83" i="1"/>
  <c r="H83" i="1"/>
  <c r="AJ82" i="1"/>
  <c r="AN82" i="1" s="1"/>
  <c r="AD82" i="1"/>
  <c r="AE82" i="1" s="1"/>
  <c r="AC82" i="1"/>
  <c r="AB82" i="1"/>
  <c r="AA82" i="1"/>
  <c r="Z82" i="1"/>
  <c r="AF82" i="1" s="1"/>
  <c r="H82" i="1"/>
  <c r="AJ81" i="1"/>
  <c r="AE81" i="1"/>
  <c r="AD81" i="1"/>
  <c r="AB81" i="1"/>
  <c r="AC81" i="1" s="1"/>
  <c r="Z81" i="1"/>
  <c r="AA81" i="1" s="1"/>
  <c r="H81" i="1"/>
  <c r="AJ80" i="1"/>
  <c r="AP80" i="1" s="1"/>
  <c r="AD80" i="1"/>
  <c r="AE80" i="1" s="1"/>
  <c r="AB80" i="1"/>
  <c r="AC80" i="1" s="1"/>
  <c r="Z80" i="1"/>
  <c r="H80" i="1"/>
  <c r="AD79" i="1"/>
  <c r="AE79" i="1" s="1"/>
  <c r="AB79" i="1"/>
  <c r="AC79" i="1" s="1"/>
  <c r="Z79" i="1"/>
  <c r="AA79" i="1" s="1"/>
  <c r="H79" i="1"/>
  <c r="AN78" i="1"/>
  <c r="AD78" i="1"/>
  <c r="AE78" i="1" s="1"/>
  <c r="AC78" i="1"/>
  <c r="AB78" i="1"/>
  <c r="Z78" i="1"/>
  <c r="AF78" i="1" s="1"/>
  <c r="H78" i="1"/>
  <c r="AF77" i="1"/>
  <c r="AD77" i="1"/>
  <c r="AE77" i="1" s="1"/>
  <c r="AC77" i="1"/>
  <c r="AB77" i="1"/>
  <c r="AA77" i="1"/>
  <c r="Z77" i="1"/>
  <c r="H77" i="1"/>
  <c r="AF76" i="1"/>
  <c r="AE76" i="1"/>
  <c r="AD76" i="1"/>
  <c r="AC76" i="1"/>
  <c r="AB76" i="1"/>
  <c r="AA76" i="1"/>
  <c r="Z76" i="1"/>
  <c r="H76" i="1"/>
  <c r="AJ75" i="1"/>
  <c r="AE75" i="1"/>
  <c r="AD75" i="1"/>
  <c r="AF75" i="1" s="1"/>
  <c r="AC75" i="1"/>
  <c r="AB75" i="1"/>
  <c r="Z75" i="1"/>
  <c r="AA75" i="1" s="1"/>
  <c r="H75" i="1"/>
  <c r="AJ74" i="1"/>
  <c r="AF74" i="1"/>
  <c r="AE74" i="1"/>
  <c r="AD74" i="1"/>
  <c r="AB74" i="1"/>
  <c r="AC74" i="1" s="1"/>
  <c r="Z74" i="1"/>
  <c r="AA74" i="1" s="1"/>
  <c r="H74" i="1"/>
  <c r="AJ73" i="1"/>
  <c r="AP73" i="1" s="1"/>
  <c r="AE73" i="1"/>
  <c r="AD73" i="1"/>
  <c r="AB73" i="1"/>
  <c r="AC73" i="1" s="1"/>
  <c r="Z73" i="1"/>
  <c r="H73" i="1"/>
  <c r="AE72" i="1"/>
  <c r="AD72" i="1"/>
  <c r="AB72" i="1"/>
  <c r="AC72" i="1" s="1"/>
  <c r="Z72" i="1"/>
  <c r="H72" i="1"/>
  <c r="F72" i="1"/>
  <c r="AN71" i="1"/>
  <c r="AD71" i="1"/>
  <c r="AE71" i="1" s="1"/>
  <c r="AB71" i="1"/>
  <c r="AC71" i="1" s="1"/>
  <c r="AA71" i="1"/>
  <c r="Z71" i="1"/>
  <c r="H71" i="1"/>
  <c r="AD70" i="1"/>
  <c r="AE70" i="1" s="1"/>
  <c r="AC70" i="1"/>
  <c r="AB70" i="1"/>
  <c r="Z70" i="1"/>
  <c r="AA70" i="1" s="1"/>
  <c r="H70" i="1"/>
  <c r="E70" i="1"/>
  <c r="AD69" i="1"/>
  <c r="AF69" i="1" s="1"/>
  <c r="AC69" i="1"/>
  <c r="AB69" i="1"/>
  <c r="Z69" i="1"/>
  <c r="AA69" i="1" s="1"/>
  <c r="H69" i="1"/>
  <c r="AD68" i="1"/>
  <c r="AF68" i="1" s="1"/>
  <c r="AC68" i="1"/>
  <c r="AB68" i="1"/>
  <c r="Z68" i="1"/>
  <c r="AA68" i="1" s="1"/>
  <c r="H68" i="1"/>
  <c r="AE67" i="1"/>
  <c r="AD67" i="1"/>
  <c r="AB67" i="1"/>
  <c r="AC67" i="1" s="1"/>
  <c r="AA67" i="1"/>
  <c r="Z67" i="1"/>
  <c r="AF67" i="1" s="1"/>
  <c r="H67" i="1"/>
  <c r="AD66" i="1"/>
  <c r="AE66" i="1" s="1"/>
  <c r="AC66" i="1"/>
  <c r="AB66" i="1"/>
  <c r="AA66" i="1"/>
  <c r="Z66" i="1"/>
  <c r="AF66" i="1" s="1"/>
  <c r="H66" i="1"/>
  <c r="AE65" i="1"/>
  <c r="AD65" i="1"/>
  <c r="AF65" i="1" s="1"/>
  <c r="AC65" i="1"/>
  <c r="AB65" i="1"/>
  <c r="Z65" i="1"/>
  <c r="AA65" i="1" s="1"/>
  <c r="H65" i="1"/>
  <c r="AN64" i="1"/>
  <c r="AD64" i="1"/>
  <c r="AE64" i="1" s="1"/>
  <c r="AC64" i="1"/>
  <c r="AB64" i="1"/>
  <c r="AA64" i="1"/>
  <c r="Z64" i="1"/>
  <c r="H64" i="1"/>
  <c r="AF63" i="1"/>
  <c r="AE63" i="1"/>
  <c r="AD63" i="1"/>
  <c r="AB63" i="1"/>
  <c r="AC63" i="1" s="1"/>
  <c r="Z63" i="1"/>
  <c r="AA63" i="1" s="1"/>
  <c r="H63" i="1"/>
  <c r="Y60" i="1"/>
  <c r="X60" i="1"/>
  <c r="W60" i="1"/>
  <c r="V60" i="1"/>
  <c r="U60" i="1"/>
  <c r="T60" i="1"/>
  <c r="S60" i="1"/>
  <c r="R60" i="1"/>
  <c r="Q60" i="1"/>
  <c r="P60" i="1"/>
  <c r="AF53" i="1"/>
  <c r="AD53" i="1"/>
  <c r="AE53" i="1" s="1"/>
  <c r="AC53" i="1"/>
  <c r="AB53" i="1"/>
  <c r="Z53" i="1"/>
  <c r="AA53" i="1" s="1"/>
  <c r="H53" i="1"/>
  <c r="F53" i="1"/>
  <c r="G53" i="1" s="1"/>
  <c r="E76" i="1" s="1"/>
  <c r="E53" i="1"/>
  <c r="D53" i="1"/>
  <c r="AD52" i="1"/>
  <c r="AE52" i="1" s="1"/>
  <c r="AB52" i="1"/>
  <c r="AC52" i="1" s="1"/>
  <c r="AA52" i="1"/>
  <c r="Z52" i="1"/>
  <c r="H52" i="1"/>
  <c r="E52" i="1"/>
  <c r="F52" i="1" s="1"/>
  <c r="G52" i="1" s="1"/>
  <c r="E72" i="1" s="1"/>
  <c r="AE51" i="1"/>
  <c r="AD51" i="1"/>
  <c r="AC51" i="1"/>
  <c r="AB51" i="1"/>
  <c r="AF51" i="1" s="1"/>
  <c r="AA51" i="1"/>
  <c r="Z51" i="1"/>
  <c r="H51" i="1"/>
  <c r="F51" i="1"/>
  <c r="G51" i="1" s="1"/>
  <c r="E71" i="1" s="1"/>
  <c r="E51" i="1"/>
  <c r="AE50" i="1"/>
  <c r="AD50" i="1"/>
  <c r="AB50" i="1"/>
  <c r="AC50" i="1" s="1"/>
  <c r="Z50" i="1"/>
  <c r="AA50" i="1" s="1"/>
  <c r="H50" i="1"/>
  <c r="G50" i="1"/>
  <c r="F50" i="1"/>
  <c r="E50" i="1"/>
  <c r="AD49" i="1"/>
  <c r="AE49" i="1" s="1"/>
  <c r="AC49" i="1"/>
  <c r="AB49" i="1"/>
  <c r="AA49" i="1"/>
  <c r="Z49" i="1"/>
  <c r="AF49" i="1" s="1"/>
  <c r="H49" i="1"/>
  <c r="E49" i="1"/>
  <c r="F49" i="1" s="1"/>
  <c r="G49" i="1" s="1"/>
  <c r="E69" i="1" s="1"/>
  <c r="AE48" i="1"/>
  <c r="AD48" i="1"/>
  <c r="AB48" i="1"/>
  <c r="AF48" i="1" s="1"/>
  <c r="Z48" i="1"/>
  <c r="AA48" i="1" s="1"/>
  <c r="H48" i="1"/>
  <c r="E48" i="1"/>
  <c r="F48" i="1" s="1"/>
  <c r="G48" i="1" s="1"/>
  <c r="E75" i="1" s="1"/>
  <c r="D48" i="1"/>
  <c r="AD47" i="1"/>
  <c r="AE47" i="1" s="1"/>
  <c r="AB47" i="1"/>
  <c r="AC47" i="1" s="1"/>
  <c r="AA47" i="1"/>
  <c r="Z47" i="1"/>
  <c r="AF47" i="1" s="1"/>
  <c r="H47" i="1"/>
  <c r="G47" i="1"/>
  <c r="E68" i="1" s="1"/>
  <c r="E47" i="1"/>
  <c r="F47" i="1" s="1"/>
  <c r="AD46" i="1"/>
  <c r="AE46" i="1" s="1"/>
  <c r="AB46" i="1"/>
  <c r="AA46" i="1"/>
  <c r="Z46" i="1"/>
  <c r="H46" i="1"/>
  <c r="F46" i="1"/>
  <c r="G46" i="1" s="1"/>
  <c r="E67" i="1" s="1"/>
  <c r="E46" i="1"/>
  <c r="AF45" i="1"/>
  <c r="AD45" i="1"/>
  <c r="AE45" i="1" s="1"/>
  <c r="AB45" i="1"/>
  <c r="AC45" i="1" s="1"/>
  <c r="Z45" i="1"/>
  <c r="AA45" i="1" s="1"/>
  <c r="H45" i="1"/>
  <c r="E45" i="1"/>
  <c r="F45" i="1" s="1"/>
  <c r="G45" i="1" s="1"/>
  <c r="E74" i="1" s="1"/>
  <c r="D45" i="1"/>
  <c r="AD44" i="1"/>
  <c r="AE44" i="1" s="1"/>
  <c r="AC44" i="1"/>
  <c r="AB44" i="1"/>
  <c r="AA44" i="1"/>
  <c r="Z44" i="1"/>
  <c r="H44" i="1"/>
  <c r="E44" i="1"/>
  <c r="F44" i="1" s="1"/>
  <c r="G44" i="1" s="1"/>
  <c r="E66" i="1" s="1"/>
  <c r="AE43" i="1"/>
  <c r="AD43" i="1"/>
  <c r="AF43" i="1" s="1"/>
  <c r="AC43" i="1"/>
  <c r="AB43" i="1"/>
  <c r="Z43" i="1"/>
  <c r="AA43" i="1" s="1"/>
  <c r="H43" i="1"/>
  <c r="E43" i="1"/>
  <c r="F43" i="1" s="1"/>
  <c r="G43" i="1" s="1"/>
  <c r="E65" i="1" s="1"/>
  <c r="AD42" i="1"/>
  <c r="AE42" i="1" s="1"/>
  <c r="AC42" i="1"/>
  <c r="AB42" i="1"/>
  <c r="Z42" i="1"/>
  <c r="AF42" i="1" s="1"/>
  <c r="H42" i="1"/>
  <c r="F42" i="1"/>
  <c r="G42" i="1" s="1"/>
  <c r="E64" i="1" s="1"/>
  <c r="AE41" i="1"/>
  <c r="AD41" i="1"/>
  <c r="AB41" i="1"/>
  <c r="AF41" i="1" s="1"/>
  <c r="AA41" i="1"/>
  <c r="Z41" i="1"/>
  <c r="H41" i="1"/>
  <c r="G41" i="1"/>
  <c r="E63" i="1" s="1"/>
  <c r="AE40" i="1"/>
  <c r="AD40" i="1"/>
  <c r="AB40" i="1"/>
  <c r="AC40" i="1" s="1"/>
  <c r="AA40" i="1"/>
  <c r="Z40" i="1"/>
  <c r="AF40" i="1" s="1"/>
  <c r="H40" i="1"/>
  <c r="AD39" i="1"/>
  <c r="AF39" i="1" s="1"/>
  <c r="AB39" i="1"/>
  <c r="AC39" i="1" s="1"/>
  <c r="AA39" i="1"/>
  <c r="Z39" i="1"/>
  <c r="H39" i="1"/>
  <c r="AE38" i="1"/>
  <c r="AD38" i="1"/>
  <c r="AB38" i="1"/>
  <c r="AC38" i="1" s="1"/>
  <c r="Z38" i="1"/>
  <c r="AF38" i="1" s="1"/>
  <c r="H38" i="1"/>
  <c r="AE37" i="1"/>
  <c r="AD37" i="1"/>
  <c r="AB37" i="1"/>
  <c r="AC37" i="1" s="1"/>
  <c r="AA37" i="1"/>
  <c r="Z37" i="1"/>
  <c r="AF37" i="1" s="1"/>
  <c r="H37" i="1"/>
  <c r="E37" i="1"/>
  <c r="F37" i="1" s="1"/>
  <c r="G37" i="1" s="1"/>
  <c r="F76" i="1" s="1"/>
  <c r="D37" i="1"/>
  <c r="AD36" i="1"/>
  <c r="AE36" i="1" s="1"/>
  <c r="AB36" i="1"/>
  <c r="AC36" i="1" s="1"/>
  <c r="AA36" i="1"/>
  <c r="Z36" i="1"/>
  <c r="H36" i="1"/>
  <c r="F36" i="1"/>
  <c r="G36" i="1" s="1"/>
  <c r="E36" i="1"/>
  <c r="AF35" i="1"/>
  <c r="AD35" i="1"/>
  <c r="AE35" i="1" s="1"/>
  <c r="AC35" i="1"/>
  <c r="AB35" i="1"/>
  <c r="Z35" i="1"/>
  <c r="AA35" i="1" s="1"/>
  <c r="H35" i="1"/>
  <c r="F35" i="1"/>
  <c r="G35" i="1" s="1"/>
  <c r="F71" i="1" s="1"/>
  <c r="E35" i="1"/>
  <c r="AF34" i="1"/>
  <c r="AD34" i="1"/>
  <c r="AE34" i="1" s="1"/>
  <c r="AB34" i="1"/>
  <c r="AC34" i="1" s="1"/>
  <c r="AA34" i="1"/>
  <c r="Z34" i="1"/>
  <c r="H34" i="1"/>
  <c r="E34" i="1"/>
  <c r="F34" i="1" s="1"/>
  <c r="G34" i="1" s="1"/>
  <c r="F70" i="1" s="1"/>
  <c r="AD33" i="1"/>
  <c r="AF33" i="1" s="1"/>
  <c r="AC33" i="1"/>
  <c r="AB33" i="1"/>
  <c r="AA33" i="1"/>
  <c r="Z33" i="1"/>
  <c r="H33" i="1"/>
  <c r="E33" i="1"/>
  <c r="F33" i="1" s="1"/>
  <c r="G33" i="1" s="1"/>
  <c r="F69" i="1" s="1"/>
  <c r="AD32" i="1"/>
  <c r="AF32" i="1" s="1"/>
  <c r="AB32" i="1"/>
  <c r="AC32" i="1" s="1"/>
  <c r="AA32" i="1"/>
  <c r="Z32" i="1"/>
  <c r="H32" i="1"/>
  <c r="G32" i="1"/>
  <c r="F75" i="1" s="1"/>
  <c r="F32" i="1"/>
  <c r="E32" i="1"/>
  <c r="D32" i="1"/>
  <c r="AD31" i="1"/>
  <c r="AE31" i="1" s="1"/>
  <c r="AC31" i="1"/>
  <c r="AB31" i="1"/>
  <c r="AA31" i="1"/>
  <c r="Z31" i="1"/>
  <c r="H31" i="1"/>
  <c r="F31" i="1"/>
  <c r="G31" i="1" s="1"/>
  <c r="F68" i="1" s="1"/>
  <c r="E31" i="1"/>
  <c r="AF30" i="1"/>
  <c r="AE30" i="1"/>
  <c r="AD30" i="1"/>
  <c r="AC30" i="1"/>
  <c r="AB30" i="1"/>
  <c r="Z30" i="1"/>
  <c r="AA30" i="1" s="1"/>
  <c r="H30" i="1"/>
  <c r="F30" i="1"/>
  <c r="G30" i="1" s="1"/>
  <c r="F67" i="1" s="1"/>
  <c r="E30" i="1"/>
  <c r="AD29" i="1"/>
  <c r="AE29" i="1" s="1"/>
  <c r="AC29" i="1"/>
  <c r="AB29" i="1"/>
  <c r="AA29" i="1"/>
  <c r="Z29" i="1"/>
  <c r="AF29" i="1" s="1"/>
  <c r="H29" i="1"/>
  <c r="E29" i="1"/>
  <c r="D29" i="1"/>
  <c r="AD28" i="1"/>
  <c r="AE28" i="1" s="1"/>
  <c r="AB28" i="1"/>
  <c r="AF28" i="1" s="1"/>
  <c r="Z28" i="1"/>
  <c r="AA28" i="1" s="1"/>
  <c r="H28" i="1"/>
  <c r="G28" i="1"/>
  <c r="F66" i="1" s="1"/>
  <c r="F28" i="1"/>
  <c r="E28" i="1"/>
  <c r="AF27" i="1"/>
  <c r="AE27" i="1"/>
  <c r="AD27" i="1"/>
  <c r="AB27" i="1"/>
  <c r="AC27" i="1" s="1"/>
  <c r="Z27" i="1"/>
  <c r="AA27" i="1" s="1"/>
  <c r="H27" i="1"/>
  <c r="F27" i="1"/>
  <c r="G27" i="1" s="1"/>
  <c r="F65" i="1" s="1"/>
  <c r="E27" i="1"/>
  <c r="AE26" i="1"/>
  <c r="AD26" i="1"/>
  <c r="AB26" i="1"/>
  <c r="AC26" i="1" s="1"/>
  <c r="AA26" i="1"/>
  <c r="Z26" i="1"/>
  <c r="H26" i="1"/>
  <c r="E26" i="1"/>
  <c r="F26" i="1" s="1"/>
  <c r="G26" i="1" s="1"/>
  <c r="F64" i="1" s="1"/>
  <c r="AD25" i="1"/>
  <c r="AE25" i="1" s="1"/>
  <c r="AC25" i="1"/>
  <c r="AB25" i="1"/>
  <c r="Z25" i="1"/>
  <c r="AA25" i="1" s="1"/>
  <c r="H25" i="1"/>
  <c r="G25" i="1"/>
  <c r="F63" i="1" s="1"/>
  <c r="F25" i="1"/>
  <c r="E25" i="1"/>
  <c r="AE24" i="1"/>
  <c r="AD24" i="1"/>
  <c r="AB24" i="1"/>
  <c r="AC24" i="1" s="1"/>
  <c r="AA24" i="1"/>
  <c r="Z24" i="1"/>
  <c r="AF24" i="1" s="1"/>
  <c r="H24" i="1"/>
  <c r="AJ23" i="1"/>
  <c r="AE23" i="1"/>
  <c r="AD23" i="1"/>
  <c r="AB23" i="1"/>
  <c r="AF23" i="1" s="1"/>
  <c r="Z23" i="1"/>
  <c r="AA23" i="1" s="1"/>
  <c r="H23" i="1"/>
  <c r="AJ22" i="1"/>
  <c r="AN22" i="1" s="1"/>
  <c r="AD22" i="1"/>
  <c r="AE22" i="1" s="1"/>
  <c r="AC22" i="1"/>
  <c r="AB22" i="1"/>
  <c r="AA22" i="1"/>
  <c r="Z22" i="1"/>
  <c r="H22" i="1"/>
  <c r="AJ21" i="1"/>
  <c r="AN21" i="1" s="1"/>
  <c r="AD21" i="1"/>
  <c r="AE21" i="1" s="1"/>
  <c r="AB21" i="1"/>
  <c r="AC21" i="1" s="1"/>
  <c r="Z21" i="1"/>
  <c r="AF21" i="1" s="1"/>
  <c r="H21" i="1"/>
  <c r="AD20" i="1"/>
  <c r="AE20" i="1" s="1"/>
  <c r="AB20" i="1"/>
  <c r="AF20" i="1" s="1"/>
  <c r="AA20" i="1"/>
  <c r="Z20" i="1"/>
  <c r="H20" i="1"/>
  <c r="AN19" i="1"/>
  <c r="AD19" i="1"/>
  <c r="AE19" i="1" s="1"/>
  <c r="AC19" i="1"/>
  <c r="AB19" i="1"/>
  <c r="Z19" i="1"/>
  <c r="AF19" i="1" s="1"/>
  <c r="H19" i="1"/>
  <c r="AD18" i="1"/>
  <c r="AE18" i="1" s="1"/>
  <c r="AC18" i="1"/>
  <c r="AB18" i="1"/>
  <c r="AA18" i="1"/>
  <c r="Z18" i="1"/>
  <c r="H18" i="1"/>
  <c r="AE17" i="1"/>
  <c r="AD17" i="1"/>
  <c r="AB17" i="1"/>
  <c r="AC17" i="1" s="1"/>
  <c r="AA17" i="1"/>
  <c r="Z17" i="1"/>
  <c r="H17" i="1"/>
  <c r="AJ16" i="1"/>
  <c r="AN16" i="1" s="1"/>
  <c r="AF16" i="1"/>
  <c r="AE16" i="1"/>
  <c r="AD16" i="1"/>
  <c r="AC16" i="1"/>
  <c r="AB16" i="1"/>
  <c r="Z16" i="1"/>
  <c r="AA16" i="1" s="1"/>
  <c r="H16" i="1"/>
  <c r="E16" i="1"/>
  <c r="F16" i="1" s="1"/>
  <c r="G16" i="1" s="1"/>
  <c r="D76" i="1" s="1"/>
  <c r="D16" i="1"/>
  <c r="AJ15" i="1"/>
  <c r="AF15" i="1"/>
  <c r="AE15" i="1"/>
  <c r="AD15" i="1"/>
  <c r="AB15" i="1"/>
  <c r="AC15" i="1" s="1"/>
  <c r="AA15" i="1"/>
  <c r="Z15" i="1"/>
  <c r="H15" i="1"/>
  <c r="F15" i="1"/>
  <c r="G15" i="1" s="1"/>
  <c r="D72" i="1" s="1"/>
  <c r="E15" i="1"/>
  <c r="AJ14" i="1"/>
  <c r="AN14" i="1" s="1"/>
  <c r="AD14" i="1"/>
  <c r="AE14" i="1" s="1"/>
  <c r="AB14" i="1"/>
  <c r="AC14" i="1" s="1"/>
  <c r="Z14" i="1"/>
  <c r="AF14" i="1" s="1"/>
  <c r="H14" i="1"/>
  <c r="E14" i="1"/>
  <c r="F14" i="1" s="1"/>
  <c r="G14" i="1" s="1"/>
  <c r="D71" i="1" s="1"/>
  <c r="AD13" i="1"/>
  <c r="AE13" i="1" s="1"/>
  <c r="AB13" i="1"/>
  <c r="AF13" i="1" s="1"/>
  <c r="AA13" i="1"/>
  <c r="Z13" i="1"/>
  <c r="H13" i="1"/>
  <c r="E13" i="1"/>
  <c r="F13" i="1" s="1"/>
  <c r="G13" i="1" s="1"/>
  <c r="D70" i="1" s="1"/>
  <c r="AN12" i="1"/>
  <c r="AF12" i="1"/>
  <c r="AE12" i="1"/>
  <c r="AD12" i="1"/>
  <c r="AB12" i="1"/>
  <c r="AC12" i="1" s="1"/>
  <c r="Z12" i="1"/>
  <c r="AA12" i="1" s="1"/>
  <c r="H12" i="1"/>
  <c r="F12" i="1"/>
  <c r="G12" i="1" s="1"/>
  <c r="D69" i="1" s="1"/>
  <c r="E12" i="1"/>
  <c r="AD11" i="1"/>
  <c r="AE11" i="1" s="1"/>
  <c r="AB11" i="1"/>
  <c r="AC11" i="1" s="1"/>
  <c r="AA11" i="1"/>
  <c r="Z11" i="1"/>
  <c r="H11" i="1"/>
  <c r="F11" i="1"/>
  <c r="G11" i="1" s="1"/>
  <c r="D75" i="1" s="1"/>
  <c r="G75" i="1" s="1"/>
  <c r="E11" i="1"/>
  <c r="D11" i="1"/>
  <c r="AF10" i="1"/>
  <c r="AE10" i="1"/>
  <c r="AD10" i="1"/>
  <c r="AB10" i="1"/>
  <c r="AC10" i="1" s="1"/>
  <c r="Z10" i="1"/>
  <c r="AA10" i="1" s="1"/>
  <c r="H10" i="1"/>
  <c r="F10" i="1"/>
  <c r="G10" i="1" s="1"/>
  <c r="D68" i="1" s="1"/>
  <c r="G68" i="1" s="1"/>
  <c r="E10" i="1"/>
  <c r="AF9" i="1"/>
  <c r="AD9" i="1"/>
  <c r="AE9" i="1" s="1"/>
  <c r="AC9" i="1"/>
  <c r="AB9" i="1"/>
  <c r="Z9" i="1"/>
  <c r="AA9" i="1" s="1"/>
  <c r="H9" i="1"/>
  <c r="E9" i="1"/>
  <c r="F9" i="1" s="1"/>
  <c r="G9" i="1" s="1"/>
  <c r="D67" i="1" s="1"/>
  <c r="AF8" i="1"/>
  <c r="AD8" i="1"/>
  <c r="AE8" i="1" s="1"/>
  <c r="AB8" i="1"/>
  <c r="AC8" i="1" s="1"/>
  <c r="Z8" i="1"/>
  <c r="AA8" i="1" s="1"/>
  <c r="H8" i="1"/>
  <c r="F8" i="1"/>
  <c r="D74" i="1" s="1"/>
  <c r="E8" i="1"/>
  <c r="D8" i="1"/>
  <c r="AD7" i="1"/>
  <c r="AE7" i="1" s="1"/>
  <c r="AC7" i="1"/>
  <c r="AB7" i="1"/>
  <c r="Z7" i="1"/>
  <c r="AA7" i="1" s="1"/>
  <c r="H7" i="1"/>
  <c r="G7" i="1"/>
  <c r="D66" i="1" s="1"/>
  <c r="E7" i="1"/>
  <c r="F7" i="1" s="1"/>
  <c r="AF6" i="1"/>
  <c r="AE6" i="1"/>
  <c r="AD6" i="1"/>
  <c r="AB6" i="1"/>
  <c r="AC6" i="1" s="1"/>
  <c r="AA6" i="1"/>
  <c r="Z6" i="1"/>
  <c r="H6" i="1"/>
  <c r="G6" i="1"/>
  <c r="D65" i="1" s="1"/>
  <c r="G65" i="1" s="1"/>
  <c r="F6" i="1"/>
  <c r="E6" i="1"/>
  <c r="AN5" i="1"/>
  <c r="AE5" i="1"/>
  <c r="AD5" i="1"/>
  <c r="AB5" i="1"/>
  <c r="AF5" i="1" s="1"/>
  <c r="AA5" i="1"/>
  <c r="Z5" i="1"/>
  <c r="H5" i="1"/>
  <c r="F5" i="1"/>
  <c r="G5" i="1" s="1"/>
  <c r="D64" i="1" s="1"/>
  <c r="E5" i="1"/>
  <c r="AE4" i="1"/>
  <c r="AD4" i="1"/>
  <c r="AB4" i="1"/>
  <c r="AC4" i="1" s="1"/>
  <c r="AA4" i="1"/>
  <c r="H4" i="1"/>
  <c r="G4" i="1"/>
  <c r="D63" i="1" s="1"/>
  <c r="Y1" i="1"/>
  <c r="X1" i="1"/>
  <c r="W1" i="1"/>
  <c r="V1" i="1"/>
  <c r="U1" i="1"/>
  <c r="T1" i="1"/>
  <c r="S1" i="1"/>
  <c r="R1" i="1"/>
  <c r="Q1" i="1"/>
  <c r="P1" i="1"/>
  <c r="G71" i="1" l="1"/>
  <c r="G67" i="1"/>
  <c r="G70" i="1"/>
  <c r="G66" i="1"/>
  <c r="AR127" i="1"/>
  <c r="AJ9" i="1"/>
  <c r="AN9" i="1" s="1"/>
  <c r="AK21" i="1"/>
  <c r="AJ7" i="1"/>
  <c r="AK82" i="1"/>
  <c r="AK14" i="1"/>
  <c r="AJ24" i="1"/>
  <c r="AK24" i="1" s="1"/>
  <c r="AJ17" i="1"/>
  <c r="AN17" i="1" s="1"/>
  <c r="AK127" i="1"/>
  <c r="AK129" i="1"/>
  <c r="AK136" i="1"/>
  <c r="AK22" i="1"/>
  <c r="AN135" i="1"/>
  <c r="G72" i="1"/>
  <c r="G69" i="1"/>
  <c r="G64" i="1"/>
  <c r="G76" i="1"/>
  <c r="AQ135" i="1"/>
  <c r="AQ136" i="1"/>
  <c r="G63" i="1"/>
  <c r="AQ22" i="1"/>
  <c r="AF46" i="1"/>
  <c r="AJ120" i="1"/>
  <c r="AJ122" i="1"/>
  <c r="AJ121" i="1"/>
  <c r="AJ68" i="1"/>
  <c r="AN74" i="1"/>
  <c r="AA87" i="1"/>
  <c r="AF87" i="1"/>
  <c r="AF109" i="1"/>
  <c r="AF110" i="1"/>
  <c r="AF4" i="1"/>
  <c r="AC5" i="1"/>
  <c r="AQ14" i="1" s="1"/>
  <c r="AF7" i="1"/>
  <c r="AF11" i="1"/>
  <c r="AC13" i="1"/>
  <c r="AA14" i="1"/>
  <c r="AP21" i="1" s="1"/>
  <c r="AA21" i="1"/>
  <c r="AC28" i="1"/>
  <c r="AA38" i="1"/>
  <c r="AC46" i="1"/>
  <c r="AF64" i="1"/>
  <c r="AJ66" i="1"/>
  <c r="AF73" i="1"/>
  <c r="AA73" i="1"/>
  <c r="AK74" i="1"/>
  <c r="AA94" i="1"/>
  <c r="AF94" i="1"/>
  <c r="AA110" i="1"/>
  <c r="AR134" i="1"/>
  <c r="AF120" i="1"/>
  <c r="AF122" i="1"/>
  <c r="AJ83" i="1"/>
  <c r="AN80" i="1"/>
  <c r="AN128" i="1"/>
  <c r="AK128" i="1"/>
  <c r="AJ130" i="1"/>
  <c r="AC23" i="1"/>
  <c r="AF26" i="1"/>
  <c r="AE32" i="1"/>
  <c r="AE39" i="1"/>
  <c r="AC41" i="1"/>
  <c r="AA42" i="1"/>
  <c r="AP16" i="1" s="1"/>
  <c r="AC48" i="1"/>
  <c r="AE68" i="1"/>
  <c r="AF71" i="1"/>
  <c r="AA78" i="1"/>
  <c r="AK80" i="1"/>
  <c r="AF81" i="1"/>
  <c r="AF83" i="1"/>
  <c r="AF101" i="1"/>
  <c r="AF106" i="1"/>
  <c r="AF118" i="1"/>
  <c r="AF119" i="1"/>
  <c r="AQ128" i="1"/>
  <c r="AJ8" i="1"/>
  <c r="AF18" i="1"/>
  <c r="AC20" i="1"/>
  <c r="AQ7" i="1" s="1"/>
  <c r="AF22" i="1"/>
  <c r="AN24" i="1"/>
  <c r="AF31" i="1"/>
  <c r="AF44" i="1"/>
  <c r="AR74" i="1"/>
  <c r="AR75" i="1"/>
  <c r="AQ75" i="1"/>
  <c r="AN75" i="1"/>
  <c r="AK75" i="1"/>
  <c r="AR82" i="1"/>
  <c r="AA86" i="1"/>
  <c r="AF86" i="1"/>
  <c r="AF89" i="1"/>
  <c r="AA93" i="1"/>
  <c r="AF93" i="1"/>
  <c r="AC101" i="1"/>
  <c r="AF105" i="1"/>
  <c r="AF117" i="1"/>
  <c r="AA119" i="1"/>
  <c r="AP128" i="1" s="1"/>
  <c r="AF126" i="1"/>
  <c r="AA126" i="1"/>
  <c r="AK7" i="1"/>
  <c r="AA19" i="1"/>
  <c r="AN7" i="1"/>
  <c r="AJ76" i="1"/>
  <c r="AF79" i="1"/>
  <c r="AQ80" i="1"/>
  <c r="AR81" i="1"/>
  <c r="AA95" i="1"/>
  <c r="AF95" i="1"/>
  <c r="AP7" i="1"/>
  <c r="AK16" i="1"/>
  <c r="AK15" i="1"/>
  <c r="AF17" i="1"/>
  <c r="F29" i="1"/>
  <c r="G29" i="1" s="1"/>
  <c r="F74" i="1" s="1"/>
  <c r="G74" i="1" s="1"/>
  <c r="AE33" i="1"/>
  <c r="AR16" i="1" s="1"/>
  <c r="AF36" i="1"/>
  <c r="AF50" i="1"/>
  <c r="AE69" i="1"/>
  <c r="AR73" i="1" s="1"/>
  <c r="AF70" i="1"/>
  <c r="AK73" i="1"/>
  <c r="AC100" i="1"/>
  <c r="AQ81" i="1" s="1"/>
  <c r="AF103" i="1"/>
  <c r="AF125" i="1"/>
  <c r="AA125" i="1"/>
  <c r="AP129" i="1" s="1"/>
  <c r="AN15" i="1"/>
  <c r="AN23" i="1"/>
  <c r="AK23" i="1"/>
  <c r="AF25" i="1"/>
  <c r="AF52" i="1"/>
  <c r="AJ67" i="1"/>
  <c r="AR67" i="1" s="1"/>
  <c r="AN73" i="1"/>
  <c r="AA80" i="1"/>
  <c r="AF80" i="1"/>
  <c r="AA85" i="1"/>
  <c r="AF85" i="1"/>
  <c r="AF99" i="1"/>
  <c r="AA121" i="1"/>
  <c r="AF121" i="1"/>
  <c r="AQ129" i="1"/>
  <c r="AF139" i="1"/>
  <c r="AA139" i="1"/>
  <c r="AF141" i="1"/>
  <c r="AA141" i="1"/>
  <c r="AF143" i="1"/>
  <c r="AA143" i="1"/>
  <c r="AF145" i="1"/>
  <c r="AA145" i="1"/>
  <c r="AF147" i="1"/>
  <c r="AA147" i="1"/>
  <c r="AF149" i="1"/>
  <c r="AA149" i="1"/>
  <c r="AF151" i="1"/>
  <c r="AA151" i="1"/>
  <c r="AF153" i="1"/>
  <c r="AA153" i="1"/>
  <c r="AF155" i="1"/>
  <c r="AA155" i="1"/>
  <c r="AF157" i="1"/>
  <c r="AA157" i="1"/>
  <c r="AF159" i="1"/>
  <c r="AA159" i="1"/>
  <c r="AF161" i="1"/>
  <c r="AA161" i="1"/>
  <c r="AF163" i="1"/>
  <c r="AA163" i="1"/>
  <c r="AF165" i="1"/>
  <c r="AA165" i="1"/>
  <c r="AF72" i="1"/>
  <c r="AF123" i="1"/>
  <c r="AF134" i="1"/>
  <c r="AA134" i="1"/>
  <c r="AA72" i="1"/>
  <c r="AK81" i="1"/>
  <c r="AF88" i="1"/>
  <c r="AF96" i="1"/>
  <c r="AR137" i="1"/>
  <c r="AR135" i="1"/>
  <c r="AR128" i="1"/>
  <c r="AF129" i="1"/>
  <c r="AR129" i="1"/>
  <c r="AR136" i="1"/>
  <c r="AN81" i="1"/>
  <c r="AQ127" i="1"/>
  <c r="AA129" i="1"/>
  <c r="AA136" i="1"/>
  <c r="AF136" i="1"/>
  <c r="AF138" i="1"/>
  <c r="AA138" i="1"/>
  <c r="AF140" i="1"/>
  <c r="AA140" i="1"/>
  <c r="AF142" i="1"/>
  <c r="AA142" i="1"/>
  <c r="AF144" i="1"/>
  <c r="AA144" i="1"/>
  <c r="AF146" i="1"/>
  <c r="AA146" i="1"/>
  <c r="AF148" i="1"/>
  <c r="AA148" i="1"/>
  <c r="AF150" i="1"/>
  <c r="AA150" i="1"/>
  <c r="AF152" i="1"/>
  <c r="AA152" i="1"/>
  <c r="AF154" i="1"/>
  <c r="AA154" i="1"/>
  <c r="AF156" i="1"/>
  <c r="AA156" i="1"/>
  <c r="AF158" i="1"/>
  <c r="AA158" i="1"/>
  <c r="AF160" i="1"/>
  <c r="AA160" i="1"/>
  <c r="AF162" i="1"/>
  <c r="AA162" i="1"/>
  <c r="AF164" i="1"/>
  <c r="AA164" i="1"/>
  <c r="AF166" i="1"/>
  <c r="AA166" i="1"/>
  <c r="AF112" i="1"/>
  <c r="AF133" i="1"/>
  <c r="AA133" i="1"/>
  <c r="AF111" i="1"/>
  <c r="AQ134" i="1"/>
  <c r="AJ137" i="1"/>
  <c r="AQ137" i="1" s="1"/>
  <c r="AN134" i="1"/>
  <c r="AR24" i="1" l="1"/>
  <c r="AK9" i="1"/>
  <c r="AJ10" i="1"/>
  <c r="AP10" i="1" s="1"/>
  <c r="AK17" i="1"/>
  <c r="AP135" i="1"/>
  <c r="AP17" i="1"/>
  <c r="AR22" i="1"/>
  <c r="AP127" i="1"/>
  <c r="AP74" i="1"/>
  <c r="AR21" i="1"/>
  <c r="AQ17" i="1"/>
  <c r="AP130" i="1"/>
  <c r="AN130" i="1"/>
  <c r="AK130" i="1"/>
  <c r="AQ130" i="1"/>
  <c r="AP82" i="1"/>
  <c r="AP75" i="1"/>
  <c r="AN10" i="1"/>
  <c r="AK10" i="1"/>
  <c r="AQ10" i="1"/>
  <c r="AR10" i="1"/>
  <c r="AP134" i="1"/>
  <c r="AK76" i="1"/>
  <c r="AP76" i="1"/>
  <c r="AN76" i="1"/>
  <c r="AR76" i="1"/>
  <c r="AR8" i="1"/>
  <c r="AP8" i="1"/>
  <c r="AN8" i="1"/>
  <c r="AK8" i="1"/>
  <c r="AR80" i="1"/>
  <c r="AQ74" i="1"/>
  <c r="AR15" i="1"/>
  <c r="AQ8" i="1"/>
  <c r="AP15" i="1"/>
  <c r="AR7" i="1"/>
  <c r="AR14" i="1"/>
  <c r="AR130" i="1"/>
  <c r="AP136" i="1"/>
  <c r="AQ73" i="1"/>
  <c r="AP68" i="1"/>
  <c r="AN68" i="1"/>
  <c r="AK68" i="1"/>
  <c r="AR68" i="1"/>
  <c r="AR17" i="1"/>
  <c r="AQ24" i="1"/>
  <c r="AP23" i="1"/>
  <c r="AQ9" i="1"/>
  <c r="AQ23" i="1"/>
  <c r="AQ15" i="1"/>
  <c r="AQ16" i="1"/>
  <c r="AQ67" i="1"/>
  <c r="AP67" i="1"/>
  <c r="AN67" i="1"/>
  <c r="AK67" i="1"/>
  <c r="AQ76" i="1"/>
  <c r="AP81" i="1"/>
  <c r="AP83" i="1"/>
  <c r="AN83" i="1"/>
  <c r="AK83" i="1"/>
  <c r="AR83" i="1"/>
  <c r="AQ83" i="1"/>
  <c r="AN121" i="1"/>
  <c r="AR121" i="1"/>
  <c r="AP121" i="1"/>
  <c r="AQ121" i="1"/>
  <c r="AK121" i="1"/>
  <c r="AP22" i="1"/>
  <c r="AR9" i="1"/>
  <c r="AP14" i="1"/>
  <c r="AQ82" i="1"/>
  <c r="AN137" i="1"/>
  <c r="AK137" i="1"/>
  <c r="AP137" i="1"/>
  <c r="AQ68" i="1"/>
  <c r="AQ122" i="1"/>
  <c r="AK122" i="1"/>
  <c r="AR122" i="1"/>
  <c r="AP122" i="1"/>
  <c r="AN122" i="1"/>
  <c r="AQ21" i="1"/>
  <c r="AR23" i="1"/>
  <c r="AP24" i="1"/>
  <c r="AR66" i="1"/>
  <c r="AJ69" i="1"/>
  <c r="AQ66" i="1"/>
  <c r="AK66" i="1"/>
  <c r="AP66" i="1"/>
  <c r="AN66" i="1"/>
  <c r="AQ120" i="1"/>
  <c r="AP120" i="1"/>
  <c r="AN120" i="1"/>
  <c r="AK120" i="1"/>
  <c r="AJ123" i="1"/>
  <c r="AR120" i="1"/>
  <c r="AP9" i="1"/>
  <c r="AP123" i="1" l="1"/>
  <c r="AN123" i="1"/>
  <c r="AR123" i="1"/>
  <c r="AQ123" i="1"/>
  <c r="AK123" i="1"/>
  <c r="AN69" i="1"/>
  <c r="AQ69" i="1"/>
  <c r="AP69" i="1"/>
  <c r="AK69" i="1"/>
  <c r="AR69" i="1"/>
</calcChain>
</file>

<file path=xl/sharedStrings.xml><?xml version="1.0" encoding="utf-8"?>
<sst xmlns="http://schemas.openxmlformats.org/spreadsheetml/2006/main" count="1006" uniqueCount="194">
  <si>
    <t>GLOBAL</t>
  </si>
  <si>
    <t>Prise en charge et accompagnement</t>
  </si>
  <si>
    <t>Pertinence de la réponse</t>
  </si>
  <si>
    <t>Expérience Client</t>
  </si>
  <si>
    <t xml:space="preserve">NOTE </t>
  </si>
  <si>
    <t>Catégorie</t>
  </si>
  <si>
    <t>Section</t>
  </si>
  <si>
    <t>Bareme</t>
  </si>
  <si>
    <t>SOMME PTS</t>
  </si>
  <si>
    <t>Vs bareme</t>
  </si>
  <si>
    <t>%</t>
  </si>
  <si>
    <t>vague</t>
  </si>
  <si>
    <t>Centre</t>
  </si>
  <si>
    <t>Nom Prénom</t>
  </si>
  <si>
    <t>Date</t>
  </si>
  <si>
    <t>Identifiant Appel</t>
  </si>
  <si>
    <t>Nom de l'évaluateur</t>
  </si>
  <si>
    <t>Note</t>
  </si>
  <si>
    <t>Accueil du client</t>
  </si>
  <si>
    <t>Découverte des attentes</t>
  </si>
  <si>
    <t>Conclusion du contact</t>
  </si>
  <si>
    <t>Prise de congé</t>
  </si>
  <si>
    <t>Historisation d'appel</t>
  </si>
  <si>
    <t>Promotion du selfcare</t>
  </si>
  <si>
    <t>Discours et attitude</t>
  </si>
  <si>
    <t>Directivité</t>
  </si>
  <si>
    <t>Empathie</t>
  </si>
  <si>
    <t>Score possible</t>
  </si>
  <si>
    <t>ECOUTES MONO</t>
  </si>
  <si>
    <t>DETAILS (par categories)</t>
  </si>
  <si>
    <t>PEC</t>
  </si>
  <si>
    <t>VAGUE 1</t>
  </si>
  <si>
    <t>P</t>
  </si>
  <si>
    <t>Découverte des attentes du client</t>
  </si>
  <si>
    <t>ECOUTES MONO GLOBAL</t>
  </si>
  <si>
    <t>RESULTAT</t>
  </si>
  <si>
    <t>nombre</t>
  </si>
  <si>
    <t>MOYENNE DES NOTES</t>
  </si>
  <si>
    <t>Nombre</t>
  </si>
  <si>
    <t xml:space="preserve"> categorie %</t>
  </si>
  <si>
    <t>PDLR</t>
  </si>
  <si>
    <t>EC</t>
  </si>
  <si>
    <t>100 A 85</t>
  </si>
  <si>
    <t>TOTAL</t>
  </si>
  <si>
    <t>84,99 à 60</t>
  </si>
  <si>
    <t>INF à 60</t>
  </si>
  <si>
    <t>Historisation de l'appel</t>
  </si>
  <si>
    <t>Total</t>
  </si>
  <si>
    <t>Promotion selfcare</t>
  </si>
  <si>
    <t>ECOUTES MONO BLAGNAC</t>
  </si>
  <si>
    <t>ECOUTES MONO  MADAGASCAR</t>
  </si>
  <si>
    <t>VAGUE 2</t>
  </si>
  <si>
    <t>VAGUE 3</t>
  </si>
  <si>
    <t>MONO</t>
  </si>
  <si>
    <t>Prise en charge et accompagnement du client</t>
  </si>
  <si>
    <t>Bareme / Legende</t>
  </si>
  <si>
    <t>LEGENDE</t>
  </si>
  <si>
    <t>Section PEC</t>
  </si>
  <si>
    <t>Section PDLR</t>
  </si>
  <si>
    <t>Section EC</t>
  </si>
  <si>
    <t>France</t>
  </si>
  <si>
    <t>ECOUTES MONO France</t>
  </si>
  <si>
    <t>ECOUTES MONO  USA</t>
  </si>
  <si>
    <t>Usa</t>
  </si>
  <si>
    <t>USA</t>
  </si>
  <si>
    <t>ECOUTES MONO USA</t>
  </si>
  <si>
    <t>abel</t>
  </si>
  <si>
    <t>absolon</t>
  </si>
  <si>
    <t>achille</t>
  </si>
  <si>
    <t>adam</t>
  </si>
  <si>
    <t>adolphe</t>
  </si>
  <si>
    <t>adrien</t>
  </si>
  <si>
    <t>aimé</t>
  </si>
  <si>
    <t>alain</t>
  </si>
  <si>
    <t>albert</t>
  </si>
  <si>
    <t>alexandre</t>
  </si>
  <si>
    <t>alexis (1)</t>
  </si>
  <si>
    <t>alfred</t>
  </si>
  <si>
    <t>alphonse</t>
  </si>
  <si>
    <t>amaury</t>
  </si>
  <si>
    <t>ambroise</t>
  </si>
  <si>
    <t>amédée</t>
  </si>
  <si>
    <t>anatole</t>
  </si>
  <si>
    <t>andré</t>
  </si>
  <si>
    <t>anselme</t>
  </si>
  <si>
    <t>antoine</t>
  </si>
  <si>
    <t>apollinaire</t>
  </si>
  <si>
    <t>aristide</t>
  </si>
  <si>
    <t>armand</t>
  </si>
  <si>
    <t>armel</t>
  </si>
  <si>
    <t>arnaud</t>
  </si>
  <si>
    <t>auguste</t>
  </si>
  <si>
    <t>augustin</t>
  </si>
  <si>
    <t>aurèle</t>
  </si>
  <si>
    <t>aurelien</t>
  </si>
  <si>
    <t>baptiste</t>
  </si>
  <si>
    <t>barnabé</t>
  </si>
  <si>
    <t>barthélémy</t>
  </si>
  <si>
    <t>basile</t>
  </si>
  <si>
    <t>bastien</t>
  </si>
  <si>
    <t>baudouin</t>
  </si>
  <si>
    <t>benjamin</t>
  </si>
  <si>
    <t>benoit</t>
  </si>
  <si>
    <t>bernard</t>
  </si>
  <si>
    <t>bertrand</t>
  </si>
  <si>
    <t>blaise</t>
  </si>
  <si>
    <t>boniface</t>
  </si>
  <si>
    <t>brice</t>
  </si>
  <si>
    <t>bruno</t>
  </si>
  <si>
    <t>célestin</t>
  </si>
  <si>
    <t>cesaire</t>
  </si>
  <si>
    <t>césar</t>
  </si>
  <si>
    <t>charles</t>
  </si>
  <si>
    <t>charlot</t>
  </si>
  <si>
    <t>christian</t>
  </si>
  <si>
    <t>christophe</t>
  </si>
  <si>
    <t>La Panthère rose</t>
  </si>
  <si>
    <t>Angry Kid</t>
  </si>
  <si>
    <t>Canada</t>
  </si>
  <si>
    <t>Babar</t>
  </si>
  <si>
    <t>Le Chat potté</t>
  </si>
  <si>
    <t>Félix le Chat</t>
  </si>
  <si>
    <t>Fred Pierrafeu</t>
  </si>
  <si>
    <t>Scooby-Doo</t>
  </si>
  <si>
    <t>Tarzan</t>
  </si>
  <si>
    <t>tintin</t>
  </si>
  <si>
    <t>VENTE 3</t>
  </si>
  <si>
    <t>felicien</t>
  </si>
  <si>
    <t>formateur 1</t>
  </si>
  <si>
    <t>firmin</t>
  </si>
  <si>
    <t>formateur 2</t>
  </si>
  <si>
    <t>fernand</t>
  </si>
  <si>
    <t>françois</t>
  </si>
  <si>
    <t>CANADA</t>
  </si>
  <si>
    <t>fiacre</t>
  </si>
  <si>
    <t>ferdinand</t>
  </si>
  <si>
    <t>FRANCE</t>
  </si>
  <si>
    <t>gaétan</t>
  </si>
  <si>
    <t>florian</t>
  </si>
  <si>
    <t>gabriel</t>
  </si>
  <si>
    <t>franck</t>
  </si>
  <si>
    <t>frédéric</t>
  </si>
  <si>
    <t>félix</t>
  </si>
  <si>
    <t>gaspard</t>
  </si>
  <si>
    <t>florentin</t>
  </si>
  <si>
    <t>fabien</t>
  </si>
  <si>
    <t>fabrice</t>
  </si>
  <si>
    <t>VENTE 2</t>
  </si>
  <si>
    <t>émilien</t>
  </si>
  <si>
    <t>eloi</t>
  </si>
  <si>
    <t>eugène</t>
  </si>
  <si>
    <t>edmond</t>
  </si>
  <si>
    <t>donat</t>
  </si>
  <si>
    <t>eric</t>
  </si>
  <si>
    <t>edgard</t>
  </si>
  <si>
    <t>étienne</t>
  </si>
  <si>
    <t>emmanuel</t>
  </si>
  <si>
    <t>évariste</t>
  </si>
  <si>
    <t>evrard</t>
  </si>
  <si>
    <t>eustache</t>
  </si>
  <si>
    <t>edgar</t>
  </si>
  <si>
    <t>émile</t>
  </si>
  <si>
    <t>donatien</t>
  </si>
  <si>
    <t>ermenegilde</t>
  </si>
  <si>
    <t>édouard</t>
  </si>
  <si>
    <t>VENTE 1</t>
  </si>
  <si>
    <t>daniel</t>
  </si>
  <si>
    <t>corin</t>
  </si>
  <si>
    <t>corentin</t>
  </si>
  <si>
    <t>dennis</t>
  </si>
  <si>
    <t>dieudonné</t>
  </si>
  <si>
    <t>colombain</t>
  </si>
  <si>
    <t>désiré</t>
  </si>
  <si>
    <t>denis</t>
  </si>
  <si>
    <t>constant</t>
  </si>
  <si>
    <t>didier</t>
  </si>
  <si>
    <t>constantin</t>
  </si>
  <si>
    <t>david</t>
  </si>
  <si>
    <t>dimitri</t>
  </si>
  <si>
    <t>dion</t>
  </si>
  <si>
    <t>clément</t>
  </si>
  <si>
    <t>damien</t>
  </si>
  <si>
    <t>diodore</t>
  </si>
  <si>
    <t>duo formateur</t>
  </si>
  <si>
    <t>mono evaluateur</t>
  </si>
  <si>
    <t>DUO formateur*</t>
  </si>
  <si>
    <t>TOP 5O MONO evaluateur</t>
  </si>
  <si>
    <t>TOP 50 DUO formateur</t>
  </si>
  <si>
    <t>TOP 5O DUO evaluateur</t>
  </si>
  <si>
    <t>evaluateur VS formateur</t>
  </si>
  <si>
    <t>ECOUTES DUO formateur</t>
  </si>
  <si>
    <t>DUO evaluateur</t>
  </si>
  <si>
    <t>duo evaluateur</t>
  </si>
  <si>
    <t>ECOUTES DUO evaluateur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</si>
</sst>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5" formatCode="0.0"/>
    <numFmt numFmtId="166" formatCode="0.0%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Montserrat"/>
    </font>
    <font>
      <sz val="10"/>
      <color theme="1"/>
      <name val="Montserrat"/>
    </font>
    <font>
      <b/>
      <sz val="9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theme="3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9"/>
      <name val="Calibri"/>
      <family val="2"/>
      <scheme val="minor"/>
    </font>
    <font>
      <sz val="9"/>
      <color theme="5" tint="0.39997558519241921"/>
      <name val="Calibri"/>
      <family val="2"/>
      <scheme val="minor"/>
    </font>
    <font>
      <b/>
      <sz val="14"/>
      <color theme="8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Nirmala UI"/>
      <family val="2"/>
    </font>
    <font>
      <sz val="14"/>
      <color theme="0"/>
      <name val="Calibri"/>
      <family val="2"/>
      <scheme val="minor"/>
    </font>
    <font>
      <sz val="10"/>
      <color theme="0"/>
      <name val="Nirmala UI"/>
      <family val="2"/>
    </font>
    <font>
      <sz val="10"/>
      <color theme="0"/>
      <name val="Calibri"/>
      <family val="2"/>
      <scheme val="minor"/>
    </font>
    <font>
      <sz val="9"/>
      <color theme="0"/>
      <name val="Nirmala UI"/>
      <family val="2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7" tint="0.59999389629810485"/>
      <name val="Calibri"/>
      <family val="2"/>
      <scheme val="minor"/>
    </font>
    <font>
      <sz val="9"/>
      <color theme="9" tint="0.59999389629810485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Montserrat"/>
    </font>
    <font>
      <sz val="8"/>
      <color theme="1"/>
      <name val="Arial"/>
      <family val="2"/>
    </font>
    <font>
      <b/>
      <sz val="8"/>
      <color rgb="FF0070C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12"/>
      <color theme="0"/>
      <name val="Nirmala UI"/>
      <family val="2"/>
    </font>
    <font>
      <sz val="9"/>
      <color theme="1"/>
      <name val="Nirmala UI"/>
      <family val="2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8"/>
      <color theme="3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rgb="FFFF9900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rgb="FFD9D9D9"/>
      </patternFill>
    </fill>
    <fill>
      <patternFill patternType="solid">
        <fgColor theme="7" tint="0.59999389629810485"/>
        <bgColor rgb="FFD9D9D9"/>
      </patternFill>
    </fill>
    <fill>
      <patternFill patternType="solid">
        <fgColor theme="9" tint="0.59999389629810485"/>
        <bgColor rgb="FFD9D9D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rgb="FFD9D9D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theme="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rgb="FFFF9900"/>
      </patternFill>
    </fill>
    <fill>
      <patternFill patternType="solid">
        <fgColor theme="7"/>
        <bgColor rgb="FFD9D9D9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rgb="FFFF9900"/>
      </patternFill>
    </fill>
    <fill>
      <patternFill patternType="solid">
        <fgColor theme="9"/>
        <bgColor rgb="FFD9D9D9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485"/>
        <bgColor rgb="FFD9D9D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hair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0"/>
      </right>
      <top style="medium">
        <color indexed="64"/>
      </top>
      <bottom style="hair">
        <color theme="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0"/>
      </right>
      <top style="hair">
        <color theme="0"/>
      </top>
      <bottom style="hair">
        <color theme="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theme="0"/>
      </right>
      <top style="hair">
        <color theme="0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theme="0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9">
    <xf numFmtId="0" fontId="0" fillId="0" borderId="0" xfId="0"/>
    <xf numFmtId="0" fontId="3" fillId="2" borderId="0" xfId="0" applyFont="1" applyFill="1"/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0" fontId="3" fillId="2" borderId="0" xfId="0" applyNumberFormat="1" applyFont="1" applyFill="1"/>
    <xf numFmtId="10" fontId="3" fillId="2" borderId="0" xfId="0" applyNumberFormat="1" applyFont="1" applyFill="1" applyAlignment="1">
      <alignment horizontal="center" vertical="center"/>
    </xf>
    <xf numFmtId="0" fontId="3" fillId="2" borderId="0" xfId="0" applyNumberFormat="1" applyFont="1" applyFill="1"/>
    <xf numFmtId="0" fontId="3" fillId="3" borderId="0" xfId="0" applyFont="1" applyFill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Continuous" vertical="center" shrinkToFit="1"/>
    </xf>
    <xf numFmtId="0" fontId="7" fillId="6" borderId="4" xfId="0" applyFont="1" applyFill="1" applyBorder="1" applyAlignment="1">
      <alignment horizontal="centerContinuous" vertical="center" shrinkToFit="1"/>
    </xf>
    <xf numFmtId="0" fontId="7" fillId="6" borderId="5" xfId="0" applyFont="1" applyFill="1" applyBorder="1" applyAlignment="1">
      <alignment horizontal="centerContinuous" vertical="center" shrinkToFit="1"/>
    </xf>
    <xf numFmtId="0" fontId="8" fillId="7" borderId="3" xfId="0" applyFont="1" applyFill="1" applyBorder="1" applyAlignment="1">
      <alignment horizontal="centerContinuous" vertical="center" shrinkToFit="1"/>
    </xf>
    <xf numFmtId="0" fontId="8" fillId="7" borderId="5" xfId="0" applyFont="1" applyFill="1" applyBorder="1" applyAlignment="1">
      <alignment horizontal="centerContinuous" vertical="center" shrinkToFit="1"/>
    </xf>
    <xf numFmtId="0" fontId="8" fillId="8" borderId="3" xfId="0" applyFont="1" applyFill="1" applyBorder="1" applyAlignment="1">
      <alignment horizontal="centerContinuous" vertical="center" shrinkToFit="1"/>
    </xf>
    <xf numFmtId="0" fontId="8" fillId="8" borderId="4" xfId="0" applyFont="1" applyFill="1" applyBorder="1" applyAlignment="1">
      <alignment horizontal="centerContinuous" vertical="center" shrinkToFit="1"/>
    </xf>
    <xf numFmtId="0" fontId="8" fillId="8" borderId="5" xfId="0" applyFont="1" applyFill="1" applyBorder="1" applyAlignment="1">
      <alignment horizontal="centerContinuous" vertical="center" shrinkToFit="1"/>
    </xf>
    <xf numFmtId="0" fontId="3" fillId="9" borderId="6" xfId="0" applyNumberFormat="1" applyFont="1" applyFill="1" applyBorder="1" applyAlignment="1">
      <alignment horizontal="center" vertical="center" wrapText="1" shrinkToFit="1"/>
    </xf>
    <xf numFmtId="0" fontId="3" fillId="9" borderId="7" xfId="0" applyNumberFormat="1" applyFont="1" applyFill="1" applyBorder="1" applyAlignment="1">
      <alignment horizontal="center" vertical="center" wrapText="1" shrinkToFit="1"/>
    </xf>
    <xf numFmtId="0" fontId="3" fillId="10" borderId="6" xfId="0" applyNumberFormat="1" applyFont="1" applyFill="1" applyBorder="1" applyAlignment="1">
      <alignment horizontal="center" vertical="center" wrapText="1" shrinkToFit="1"/>
    </xf>
    <xf numFmtId="0" fontId="3" fillId="10" borderId="8" xfId="0" applyNumberFormat="1" applyFont="1" applyFill="1" applyBorder="1" applyAlignment="1">
      <alignment horizontal="center" vertical="center" wrapText="1" shrinkToFit="1"/>
    </xf>
    <xf numFmtId="0" fontId="3" fillId="11" borderId="9" xfId="0" applyNumberFormat="1" applyFont="1" applyFill="1" applyBorder="1" applyAlignment="1">
      <alignment horizontal="center" vertical="center" wrapText="1" shrinkToFit="1"/>
    </xf>
    <xf numFmtId="0" fontId="3" fillId="11" borderId="8" xfId="0" applyNumberFormat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9" fillId="12" borderId="11" xfId="0" applyFont="1" applyFill="1" applyBorder="1" applyAlignment="1">
      <alignment horizontal="center" vertical="center" wrapText="1"/>
    </xf>
    <xf numFmtId="0" fontId="5" fillId="12" borderId="1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10" fillId="13" borderId="2" xfId="2" applyNumberFormat="1" applyFont="1" applyFill="1" applyBorder="1" applyAlignment="1">
      <alignment horizontal="center" vertical="center"/>
    </xf>
    <xf numFmtId="0" fontId="10" fillId="13" borderId="12" xfId="2" applyNumberFormat="1" applyFont="1" applyFill="1" applyBorder="1" applyAlignment="1">
      <alignment horizontal="center" vertical="center"/>
    </xf>
    <xf numFmtId="0" fontId="6" fillId="14" borderId="13" xfId="0" applyFont="1" applyFill="1" applyBorder="1" applyAlignment="1">
      <alignment horizontal="center" vertical="center" wrapText="1"/>
    </xf>
    <xf numFmtId="14" fontId="6" fillId="14" borderId="14" xfId="0" applyNumberFormat="1" applyFont="1" applyFill="1" applyBorder="1" applyAlignment="1">
      <alignment horizontal="center" vertical="center" wrapText="1"/>
    </xf>
    <xf numFmtId="0" fontId="6" fillId="14" borderId="14" xfId="0" applyFont="1" applyFill="1" applyBorder="1" applyAlignment="1">
      <alignment horizontal="center" vertical="center" wrapText="1"/>
    </xf>
    <xf numFmtId="0" fontId="6" fillId="14" borderId="15" xfId="0" applyFont="1" applyFill="1" applyBorder="1" applyAlignment="1">
      <alignment horizontal="center" vertical="center" wrapText="1"/>
    </xf>
    <xf numFmtId="43" fontId="6" fillId="14" borderId="16" xfId="1" applyFont="1" applyFill="1" applyBorder="1" applyAlignment="1">
      <alignment horizontal="center" vertical="center" wrapText="1"/>
    </xf>
    <xf numFmtId="0" fontId="6" fillId="14" borderId="17" xfId="0" applyFont="1" applyFill="1" applyBorder="1" applyAlignment="1">
      <alignment horizontal="center" vertical="center" wrapText="1"/>
    </xf>
    <xf numFmtId="0" fontId="3" fillId="9" borderId="18" xfId="0" applyNumberFormat="1" applyFont="1" applyFill="1" applyBorder="1" applyAlignment="1">
      <alignment horizontal="center" vertical="center"/>
    </xf>
    <xf numFmtId="0" fontId="3" fillId="15" borderId="19" xfId="0" applyNumberFormat="1" applyFont="1" applyFill="1" applyBorder="1" applyAlignment="1">
      <alignment horizontal="center" vertical="center"/>
    </xf>
    <xf numFmtId="0" fontId="3" fillId="10" borderId="18" xfId="0" applyNumberFormat="1" applyFont="1" applyFill="1" applyBorder="1" applyAlignment="1">
      <alignment horizontal="center" vertical="center"/>
    </xf>
    <xf numFmtId="0" fontId="11" fillId="16" borderId="20" xfId="0" applyNumberFormat="1" applyFont="1" applyFill="1" applyBorder="1" applyAlignment="1">
      <alignment horizontal="center" vertical="center"/>
    </xf>
    <xf numFmtId="0" fontId="3" fillId="11" borderId="21" xfId="0" applyNumberFormat="1" applyFont="1" applyFill="1" applyBorder="1" applyAlignment="1">
      <alignment horizontal="center" vertical="center"/>
    </xf>
    <xf numFmtId="0" fontId="3" fillId="17" borderId="20" xfId="0" applyNumberFormat="1" applyFont="1" applyFill="1" applyBorder="1" applyAlignment="1">
      <alignment horizontal="center" vertical="center"/>
    </xf>
    <xf numFmtId="0" fontId="3" fillId="0" borderId="22" xfId="0" quotePrefix="1" applyFont="1" applyBorder="1" applyAlignment="1">
      <alignment horizontal="center" vertical="center"/>
    </xf>
    <xf numFmtId="0" fontId="12" fillId="14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2" fillId="18" borderId="0" xfId="0" applyFont="1" applyFill="1" applyAlignment="1">
      <alignment horizontal="center" vertical="center"/>
    </xf>
    <xf numFmtId="0" fontId="13" fillId="6" borderId="11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19" borderId="11" xfId="0" applyFont="1" applyFill="1" applyBorder="1" applyAlignment="1">
      <alignment horizontal="center" vertical="center"/>
    </xf>
    <xf numFmtId="165" fontId="3" fillId="19" borderId="11" xfId="0" applyNumberFormat="1" applyFont="1" applyFill="1" applyBorder="1" applyAlignment="1">
      <alignment horizontal="center" vertical="center"/>
    </xf>
    <xf numFmtId="2" fontId="3" fillId="19" borderId="11" xfId="0" applyNumberFormat="1" applyFont="1" applyFill="1" applyBorder="1" applyAlignment="1">
      <alignment horizontal="center" vertical="center"/>
    </xf>
    <xf numFmtId="10" fontId="3" fillId="19" borderId="11" xfId="2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1" fillId="19" borderId="23" xfId="0" applyFont="1" applyFill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14" fontId="11" fillId="15" borderId="25" xfId="0" applyNumberFormat="1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1" fillId="15" borderId="26" xfId="0" applyFont="1" applyFill="1" applyBorder="1" applyAlignment="1">
      <alignment horizontal="center" vertical="center"/>
    </xf>
    <xf numFmtId="2" fontId="11" fillId="15" borderId="27" xfId="1" applyNumberFormat="1" applyFont="1" applyFill="1" applyBorder="1" applyAlignment="1">
      <alignment horizontal="center" vertical="center"/>
    </xf>
    <xf numFmtId="0" fontId="11" fillId="15" borderId="28" xfId="0" applyNumberFormat="1" applyFont="1" applyFill="1" applyBorder="1" applyAlignment="1">
      <alignment horizontal="center" vertical="center"/>
    </xf>
    <xf numFmtId="0" fontId="11" fillId="16" borderId="28" xfId="0" applyNumberFormat="1" applyFont="1" applyFill="1" applyBorder="1" applyAlignment="1">
      <alignment horizontal="center" vertical="center"/>
    </xf>
    <xf numFmtId="0" fontId="11" fillId="17" borderId="28" xfId="0" applyNumberFormat="1" applyFont="1" applyFill="1" applyBorder="1" applyAlignment="1">
      <alignment horizontal="center" vertical="center"/>
    </xf>
    <xf numFmtId="0" fontId="3" fillId="15" borderId="6" xfId="1" applyNumberFormat="1" applyFont="1" applyFill="1" applyBorder="1" applyAlignment="1">
      <alignment horizontal="center" vertical="center"/>
    </xf>
    <xf numFmtId="10" fontId="3" fillId="15" borderId="7" xfId="1" applyNumberFormat="1" applyFont="1" applyFill="1" applyBorder="1" applyAlignment="1">
      <alignment horizontal="center" vertical="center"/>
    </xf>
    <xf numFmtId="0" fontId="3" fillId="16" borderId="6" xfId="1" applyNumberFormat="1" applyFont="1" applyFill="1" applyBorder="1" applyAlignment="1">
      <alignment horizontal="center" vertical="center"/>
    </xf>
    <xf numFmtId="10" fontId="3" fillId="16" borderId="8" xfId="1" applyNumberFormat="1" applyFont="1" applyFill="1" applyBorder="1" applyAlignment="1">
      <alignment horizontal="center" vertical="center"/>
    </xf>
    <xf numFmtId="0" fontId="3" fillId="17" borderId="6" xfId="1" applyNumberFormat="1" applyFont="1" applyFill="1" applyBorder="1" applyAlignment="1">
      <alignment horizontal="center" vertical="center"/>
    </xf>
    <xf numFmtId="10" fontId="3" fillId="17" borderId="8" xfId="1" applyNumberFormat="1" applyFont="1" applyFill="1" applyBorder="1" applyAlignment="1">
      <alignment horizontal="center" vertical="center"/>
    </xf>
    <xf numFmtId="0" fontId="3" fillId="20" borderId="29" xfId="1" applyNumberFormat="1" applyFont="1" applyFill="1" applyBorder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14" fillId="6" borderId="11" xfId="0" applyFont="1" applyFill="1" applyBorder="1" applyAlignment="1">
      <alignment horizontal="center" vertical="center" wrapText="1"/>
    </xf>
    <xf numFmtId="0" fontId="11" fillId="19" borderId="30" xfId="0" applyFont="1" applyFill="1" applyBorder="1" applyAlignment="1">
      <alignment horizontal="center" vertical="center"/>
    </xf>
    <xf numFmtId="0" fontId="11" fillId="15" borderId="31" xfId="0" applyFont="1" applyFill="1" applyBorder="1" applyAlignment="1">
      <alignment horizontal="center" vertical="center"/>
    </xf>
    <xf numFmtId="14" fontId="11" fillId="15" borderId="32" xfId="0" applyNumberFormat="1" applyFont="1" applyFill="1" applyBorder="1" applyAlignment="1">
      <alignment horizontal="center" vertical="center"/>
    </xf>
    <xf numFmtId="0" fontId="11" fillId="15" borderId="32" xfId="0" applyFont="1" applyFill="1" applyBorder="1" applyAlignment="1">
      <alignment horizontal="center" vertical="center"/>
    </xf>
    <xf numFmtId="0" fontId="11" fillId="15" borderId="33" xfId="0" applyFont="1" applyFill="1" applyBorder="1" applyAlignment="1">
      <alignment horizontal="center" vertical="center"/>
    </xf>
    <xf numFmtId="2" fontId="11" fillId="15" borderId="34" xfId="1" applyNumberFormat="1" applyFont="1" applyFill="1" applyBorder="1" applyAlignment="1">
      <alignment horizontal="center" vertical="center"/>
    </xf>
    <xf numFmtId="0" fontId="3" fillId="15" borderId="35" xfId="1" applyNumberFormat="1" applyFont="1" applyFill="1" applyBorder="1" applyAlignment="1">
      <alignment horizontal="center" vertical="center"/>
    </xf>
    <xf numFmtId="10" fontId="3" fillId="15" borderId="36" xfId="1" applyNumberFormat="1" applyFont="1" applyFill="1" applyBorder="1" applyAlignment="1">
      <alignment horizontal="center" vertical="center"/>
    </xf>
    <xf numFmtId="0" fontId="3" fillId="16" borderId="35" xfId="1" applyNumberFormat="1" applyFont="1" applyFill="1" applyBorder="1" applyAlignment="1">
      <alignment horizontal="center" vertical="center"/>
    </xf>
    <xf numFmtId="10" fontId="3" fillId="16" borderId="37" xfId="1" applyNumberFormat="1" applyFont="1" applyFill="1" applyBorder="1" applyAlignment="1">
      <alignment horizontal="center" vertical="center"/>
    </xf>
    <xf numFmtId="0" fontId="3" fillId="17" borderId="35" xfId="1" applyNumberFormat="1" applyFont="1" applyFill="1" applyBorder="1" applyAlignment="1">
      <alignment horizontal="center" vertical="center"/>
    </xf>
    <xf numFmtId="10" fontId="3" fillId="17" borderId="37" xfId="1" applyNumberFormat="1" applyFont="1" applyFill="1" applyBorder="1" applyAlignment="1">
      <alignment horizontal="center" vertical="center"/>
    </xf>
    <xf numFmtId="0" fontId="3" fillId="20" borderId="38" xfId="1" applyNumberFormat="1" applyFont="1" applyFill="1" applyBorder="1" applyAlignment="1">
      <alignment horizontal="center" vertical="center"/>
    </xf>
    <xf numFmtId="0" fontId="15" fillId="14" borderId="0" xfId="0" applyFont="1" applyFill="1" applyAlignment="1">
      <alignment horizontal="center" vertical="center"/>
    </xf>
    <xf numFmtId="0" fontId="16" fillId="14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8" fillId="21" borderId="39" xfId="0" applyFont="1" applyFill="1" applyBorder="1" applyAlignment="1">
      <alignment horizontal="center" vertical="center" wrapText="1"/>
    </xf>
    <xf numFmtId="0" fontId="19" fillId="18" borderId="0" xfId="0" applyFont="1" applyFill="1" applyAlignment="1">
      <alignment horizontal="center" vertical="center"/>
    </xf>
    <xf numFmtId="0" fontId="20" fillId="22" borderId="0" xfId="0" applyFont="1" applyFill="1" applyAlignment="1">
      <alignment horizontal="center" vertical="center" wrapText="1"/>
    </xf>
    <xf numFmtId="2" fontId="20" fillId="22" borderId="0" xfId="0" applyNumberFormat="1" applyFont="1" applyFill="1" applyAlignment="1">
      <alignment horizontal="center" vertical="center" wrapText="1"/>
    </xf>
    <xf numFmtId="0" fontId="21" fillId="23" borderId="0" xfId="0" applyFont="1" applyFill="1" applyAlignment="1">
      <alignment horizontal="center" vertical="center"/>
    </xf>
    <xf numFmtId="0" fontId="20" fillId="23" borderId="0" xfId="0" applyFont="1" applyFill="1" applyAlignment="1">
      <alignment horizontal="center" vertical="center" wrapText="1"/>
    </xf>
    <xf numFmtId="0" fontId="22" fillId="23" borderId="0" xfId="0" applyFont="1" applyFill="1" applyAlignment="1">
      <alignment horizontal="center" vertical="center" wrapText="1"/>
    </xf>
    <xf numFmtId="0" fontId="0" fillId="20" borderId="0" xfId="0" applyFill="1" applyAlignment="1">
      <alignment horizontal="center" vertical="center"/>
    </xf>
    <xf numFmtId="2" fontId="0" fillId="20" borderId="0" xfId="0" applyNumberForma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10" fontId="0" fillId="15" borderId="0" xfId="2" applyNumberFormat="1" applyFont="1" applyFill="1" applyAlignment="1">
      <alignment horizontal="center" vertical="center"/>
    </xf>
    <xf numFmtId="0" fontId="23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4" fillId="9" borderId="11" xfId="0" applyFont="1" applyFill="1" applyBorder="1" applyAlignment="1">
      <alignment horizontal="center" vertical="center"/>
    </xf>
    <xf numFmtId="165" fontId="3" fillId="9" borderId="11" xfId="0" applyNumberFormat="1" applyFont="1" applyFill="1" applyBorder="1" applyAlignment="1">
      <alignment horizontal="center" vertical="center"/>
    </xf>
    <xf numFmtId="2" fontId="3" fillId="9" borderId="11" xfId="0" applyNumberFormat="1" applyFont="1" applyFill="1" applyBorder="1" applyAlignment="1">
      <alignment horizontal="center" vertical="center"/>
    </xf>
    <xf numFmtId="0" fontId="23" fillId="7" borderId="11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16" borderId="11" xfId="0" applyFont="1" applyFill="1" applyBorder="1" applyAlignment="1">
      <alignment horizontal="center" vertical="center"/>
    </xf>
    <xf numFmtId="165" fontId="3" fillId="16" borderId="11" xfId="0" applyNumberFormat="1" applyFont="1" applyFill="1" applyBorder="1" applyAlignment="1">
      <alignment horizontal="center" vertical="center"/>
    </xf>
    <xf numFmtId="2" fontId="3" fillId="16" borderId="11" xfId="0" applyNumberFormat="1" applyFont="1" applyFill="1" applyBorder="1" applyAlignment="1">
      <alignment horizontal="center" vertical="center"/>
    </xf>
    <xf numFmtId="10" fontId="3" fillId="16" borderId="11" xfId="2" applyNumberFormat="1" applyFont="1" applyFill="1" applyBorder="1" applyAlignment="1">
      <alignment horizontal="center" vertical="center"/>
    </xf>
    <xf numFmtId="0" fontId="25" fillId="7" borderId="11" xfId="0" applyFont="1" applyFill="1" applyBorder="1" applyAlignment="1">
      <alignment horizontal="center" vertical="center" wrapText="1"/>
    </xf>
    <xf numFmtId="0" fontId="2" fillId="22" borderId="0" xfId="0" applyFont="1" applyFill="1" applyAlignment="1">
      <alignment horizontal="center" vertical="center"/>
    </xf>
    <xf numFmtId="2" fontId="2" fillId="22" borderId="0" xfId="2" applyNumberFormat="1" applyFont="1" applyFill="1" applyAlignment="1">
      <alignment horizontal="center" vertical="center"/>
    </xf>
    <xf numFmtId="0" fontId="2" fillId="23" borderId="0" xfId="0" applyFont="1" applyFill="1" applyAlignment="1">
      <alignment horizontal="center" vertical="center"/>
    </xf>
    <xf numFmtId="10" fontId="2" fillId="23" borderId="0" xfId="0" applyNumberFormat="1" applyFont="1" applyFill="1" applyAlignment="1">
      <alignment horizontal="center" vertical="center"/>
    </xf>
    <xf numFmtId="0" fontId="24" fillId="24" borderId="11" xfId="0" applyFont="1" applyFill="1" applyBorder="1" applyAlignment="1">
      <alignment horizontal="center" vertical="center"/>
    </xf>
    <xf numFmtId="165" fontId="24" fillId="24" borderId="11" xfId="0" applyNumberFormat="1" applyFont="1" applyFill="1" applyBorder="1" applyAlignment="1">
      <alignment horizontal="center" vertical="center"/>
    </xf>
    <xf numFmtId="2" fontId="3" fillId="24" borderId="1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0" fillId="0" borderId="0" xfId="2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0" fontId="0" fillId="0" borderId="0" xfId="0" applyNumberFormat="1" applyFill="1" applyAlignment="1">
      <alignment horizontal="center" vertical="center"/>
    </xf>
    <xf numFmtId="0" fontId="23" fillId="8" borderId="11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17" borderId="11" xfId="0" applyFont="1" applyFill="1" applyBorder="1" applyAlignment="1">
      <alignment horizontal="center" vertical="center"/>
    </xf>
    <xf numFmtId="165" fontId="3" fillId="17" borderId="11" xfId="0" applyNumberFormat="1" applyFont="1" applyFill="1" applyBorder="1" applyAlignment="1">
      <alignment horizontal="center" vertical="center"/>
    </xf>
    <xf numFmtId="2" fontId="3" fillId="17" borderId="11" xfId="0" applyNumberFormat="1" applyFont="1" applyFill="1" applyBorder="1" applyAlignment="1">
      <alignment horizontal="center" vertical="center"/>
    </xf>
    <xf numFmtId="10" fontId="3" fillId="17" borderId="11" xfId="2" applyNumberFormat="1" applyFont="1" applyFill="1" applyBorder="1" applyAlignment="1">
      <alignment horizontal="center" vertical="center"/>
    </xf>
    <xf numFmtId="0" fontId="16" fillId="18" borderId="0" xfId="0" applyFont="1" applyFill="1" applyAlignment="1">
      <alignment horizontal="center" vertical="center"/>
    </xf>
    <xf numFmtId="0" fontId="26" fillId="8" borderId="11" xfId="0" applyFont="1" applyFill="1" applyBorder="1" applyAlignment="1">
      <alignment horizontal="center" vertical="center" wrapText="1"/>
    </xf>
    <xf numFmtId="0" fontId="27" fillId="20" borderId="0" xfId="0" applyFont="1" applyFill="1" applyAlignment="1">
      <alignment horizontal="center" vertical="center"/>
    </xf>
    <xf numFmtId="10" fontId="27" fillId="15" borderId="0" xfId="2" applyNumberFormat="1" applyFont="1" applyFill="1" applyAlignment="1">
      <alignment horizontal="center" vertical="center"/>
    </xf>
    <xf numFmtId="0" fontId="24" fillId="11" borderId="11" xfId="0" applyFont="1" applyFill="1" applyBorder="1" applyAlignment="1">
      <alignment horizontal="center" vertical="center"/>
    </xf>
    <xf numFmtId="165" fontId="24" fillId="11" borderId="11" xfId="0" applyNumberFormat="1" applyFont="1" applyFill="1" applyBorder="1" applyAlignment="1">
      <alignment horizontal="center" vertical="center"/>
    </xf>
    <xf numFmtId="2" fontId="3" fillId="11" borderId="11" xfId="0" applyNumberFormat="1" applyFont="1" applyFill="1" applyBorder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0" fontId="3" fillId="2" borderId="40" xfId="0" applyFont="1" applyFill="1" applyBorder="1" applyAlignment="1">
      <alignment horizontal="center" vertical="center" wrapText="1"/>
    </xf>
    <xf numFmtId="2" fontId="2" fillId="22" borderId="0" xfId="0" applyNumberFormat="1" applyFont="1" applyFill="1" applyAlignment="1">
      <alignment horizontal="center" vertical="center"/>
    </xf>
    <xf numFmtId="10" fontId="2" fillId="23" borderId="0" xfId="2" applyNumberFormat="1" applyFont="1" applyFill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2" fontId="27" fillId="0" borderId="0" xfId="0" applyNumberFormat="1" applyFont="1" applyFill="1" applyAlignment="1">
      <alignment horizontal="center" vertical="center"/>
    </xf>
    <xf numFmtId="0" fontId="11" fillId="19" borderId="41" xfId="0" applyFont="1" applyFill="1" applyBorder="1" applyAlignment="1">
      <alignment horizontal="center" vertical="center"/>
    </xf>
    <xf numFmtId="0" fontId="11" fillId="15" borderId="42" xfId="0" applyFont="1" applyFill="1" applyBorder="1" applyAlignment="1">
      <alignment horizontal="center" vertical="center"/>
    </xf>
    <xf numFmtId="14" fontId="11" fillId="15" borderId="43" xfId="0" applyNumberFormat="1" applyFont="1" applyFill="1" applyBorder="1" applyAlignment="1">
      <alignment horizontal="center" vertical="center"/>
    </xf>
    <xf numFmtId="0" fontId="11" fillId="15" borderId="43" xfId="0" applyFont="1" applyFill="1" applyBorder="1" applyAlignment="1">
      <alignment horizontal="center" vertical="center"/>
    </xf>
    <xf numFmtId="0" fontId="11" fillId="15" borderId="3" xfId="0" applyFont="1" applyFill="1" applyBorder="1" applyAlignment="1">
      <alignment horizontal="center" vertical="center"/>
    </xf>
    <xf numFmtId="2" fontId="11" fillId="15" borderId="44" xfId="1" applyNumberFormat="1" applyFont="1" applyFill="1" applyBorder="1" applyAlignment="1">
      <alignment horizontal="center" vertical="center"/>
    </xf>
    <xf numFmtId="0" fontId="3" fillId="15" borderId="45" xfId="1" applyNumberFormat="1" applyFont="1" applyFill="1" applyBorder="1" applyAlignment="1">
      <alignment horizontal="center" vertical="center"/>
    </xf>
    <xf numFmtId="10" fontId="3" fillId="15" borderId="46" xfId="1" applyNumberFormat="1" applyFont="1" applyFill="1" applyBorder="1" applyAlignment="1">
      <alignment horizontal="center" vertical="center"/>
    </xf>
    <xf numFmtId="0" fontId="3" fillId="16" borderId="45" xfId="1" applyNumberFormat="1" applyFont="1" applyFill="1" applyBorder="1" applyAlignment="1">
      <alignment horizontal="center" vertical="center"/>
    </xf>
    <xf numFmtId="10" fontId="3" fillId="16" borderId="47" xfId="1" applyNumberFormat="1" applyFont="1" applyFill="1" applyBorder="1" applyAlignment="1">
      <alignment horizontal="center" vertical="center"/>
    </xf>
    <xf numFmtId="0" fontId="3" fillId="17" borderId="45" xfId="1" applyNumberFormat="1" applyFont="1" applyFill="1" applyBorder="1" applyAlignment="1">
      <alignment horizontal="center" vertical="center"/>
    </xf>
    <xf numFmtId="10" fontId="3" fillId="17" borderId="47" xfId="1" applyNumberFormat="1" applyFont="1" applyFill="1" applyBorder="1" applyAlignment="1">
      <alignment horizontal="center" vertical="center"/>
    </xf>
    <xf numFmtId="0" fontId="3" fillId="20" borderId="48" xfId="1" applyNumberFormat="1" applyFont="1" applyFill="1" applyBorder="1" applyAlignment="1">
      <alignment horizontal="center" vertical="center"/>
    </xf>
    <xf numFmtId="0" fontId="11" fillId="13" borderId="23" xfId="0" applyFont="1" applyFill="1" applyBorder="1" applyAlignment="1">
      <alignment horizontal="center" vertical="center"/>
    </xf>
    <xf numFmtId="0" fontId="11" fillId="20" borderId="24" xfId="0" applyFont="1" applyFill="1" applyBorder="1" applyAlignment="1">
      <alignment horizontal="center" vertical="center"/>
    </xf>
    <xf numFmtId="14" fontId="11" fillId="20" borderId="25" xfId="0" applyNumberFormat="1" applyFont="1" applyFill="1" applyBorder="1" applyAlignment="1">
      <alignment horizontal="center" vertical="center"/>
    </xf>
    <xf numFmtId="0" fontId="11" fillId="20" borderId="25" xfId="0" applyFont="1" applyFill="1" applyBorder="1" applyAlignment="1">
      <alignment horizontal="center" vertical="center"/>
    </xf>
    <xf numFmtId="0" fontId="11" fillId="20" borderId="26" xfId="0" applyFont="1" applyFill="1" applyBorder="1" applyAlignment="1">
      <alignment horizontal="center" vertical="center"/>
    </xf>
    <xf numFmtId="2" fontId="11" fillId="20" borderId="27" xfId="1" applyNumberFormat="1" applyFont="1" applyFill="1" applyBorder="1" applyAlignment="1">
      <alignment horizontal="center" vertical="center"/>
    </xf>
    <xf numFmtId="0" fontId="11" fillId="13" borderId="30" xfId="0" applyFont="1" applyFill="1" applyBorder="1" applyAlignment="1">
      <alignment horizontal="center" vertical="center"/>
    </xf>
    <xf numFmtId="0" fontId="11" fillId="20" borderId="31" xfId="0" applyFont="1" applyFill="1" applyBorder="1" applyAlignment="1">
      <alignment horizontal="center" vertical="center"/>
    </xf>
    <xf numFmtId="14" fontId="11" fillId="20" borderId="32" xfId="0" applyNumberFormat="1" applyFont="1" applyFill="1" applyBorder="1" applyAlignment="1">
      <alignment horizontal="center" vertical="center"/>
    </xf>
    <xf numFmtId="0" fontId="11" fillId="20" borderId="32" xfId="0" applyFont="1" applyFill="1" applyBorder="1" applyAlignment="1">
      <alignment horizontal="center" vertical="center"/>
    </xf>
    <xf numFmtId="0" fontId="11" fillId="20" borderId="33" xfId="0" applyFont="1" applyFill="1" applyBorder="1" applyAlignment="1">
      <alignment horizontal="center" vertical="center"/>
    </xf>
    <xf numFmtId="2" fontId="11" fillId="20" borderId="34" xfId="1" applyNumberFormat="1" applyFont="1" applyFill="1" applyBorder="1" applyAlignment="1">
      <alignment horizontal="center" vertical="center"/>
    </xf>
    <xf numFmtId="0" fontId="5" fillId="25" borderId="1" xfId="0" applyFont="1" applyFill="1" applyBorder="1" applyAlignment="1">
      <alignment horizontal="center" vertical="center" wrapText="1"/>
    </xf>
    <xf numFmtId="0" fontId="9" fillId="26" borderId="11" xfId="0" applyFont="1" applyFill="1" applyBorder="1" applyAlignment="1">
      <alignment horizontal="center" vertical="center" wrapText="1"/>
    </xf>
    <xf numFmtId="0" fontId="5" fillId="26" borderId="11" xfId="0" applyFont="1" applyFill="1" applyBorder="1" applyAlignment="1">
      <alignment horizontal="center" vertical="center" wrapText="1"/>
    </xf>
    <xf numFmtId="0" fontId="5" fillId="25" borderId="11" xfId="0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/>
    </xf>
    <xf numFmtId="0" fontId="11" fillId="20" borderId="31" xfId="0" applyFont="1" applyFill="1" applyBorder="1" applyAlignment="1" applyProtection="1">
      <alignment horizontal="center" vertical="center"/>
    </xf>
    <xf numFmtId="0" fontId="27" fillId="2" borderId="0" xfId="0" applyFont="1" applyFill="1" applyAlignment="1">
      <alignment horizontal="center" vertical="center"/>
    </xf>
    <xf numFmtId="2" fontId="27" fillId="2" borderId="0" xfId="0" applyNumberFormat="1" applyFont="1" applyFill="1" applyAlignment="1">
      <alignment horizontal="center" vertical="center"/>
    </xf>
    <xf numFmtId="0" fontId="24" fillId="10" borderId="11" xfId="0" applyFont="1" applyFill="1" applyBorder="1" applyAlignment="1">
      <alignment horizontal="center" vertical="center"/>
    </xf>
    <xf numFmtId="165" fontId="24" fillId="10" borderId="11" xfId="0" applyNumberFormat="1" applyFont="1" applyFill="1" applyBorder="1" applyAlignment="1">
      <alignment horizontal="center" vertical="center"/>
    </xf>
    <xf numFmtId="2" fontId="3" fillId="10" borderId="11" xfId="0" applyNumberFormat="1" applyFont="1" applyFill="1" applyBorder="1" applyAlignment="1">
      <alignment horizontal="center" vertical="center"/>
    </xf>
    <xf numFmtId="0" fontId="24" fillId="28" borderId="11" xfId="0" applyFont="1" applyFill="1" applyBorder="1" applyAlignment="1">
      <alignment horizontal="center" vertical="center"/>
    </xf>
    <xf numFmtId="165" fontId="24" fillId="28" borderId="11" xfId="0" applyNumberFormat="1" applyFont="1" applyFill="1" applyBorder="1" applyAlignment="1">
      <alignment horizontal="center" vertical="center"/>
    </xf>
    <xf numFmtId="2" fontId="3" fillId="28" borderId="11" xfId="0" applyNumberFormat="1" applyFont="1" applyFill="1" applyBorder="1" applyAlignment="1">
      <alignment horizontal="center" vertical="center"/>
    </xf>
    <xf numFmtId="0" fontId="11" fillId="13" borderId="49" xfId="0" applyFont="1" applyFill="1" applyBorder="1" applyAlignment="1">
      <alignment horizontal="center" vertical="center"/>
    </xf>
    <xf numFmtId="0" fontId="11" fillId="20" borderId="50" xfId="0" applyFont="1" applyFill="1" applyBorder="1" applyAlignment="1" applyProtection="1">
      <alignment horizontal="center" vertical="center"/>
    </xf>
    <xf numFmtId="14" fontId="11" fillId="20" borderId="51" xfId="0" applyNumberFormat="1" applyFont="1" applyFill="1" applyBorder="1" applyAlignment="1">
      <alignment horizontal="center" vertical="center"/>
    </xf>
    <xf numFmtId="0" fontId="11" fillId="20" borderId="51" xfId="0" applyFont="1" applyFill="1" applyBorder="1" applyAlignment="1">
      <alignment horizontal="center" vertical="center"/>
    </xf>
    <xf numFmtId="0" fontId="11" fillId="20" borderId="52" xfId="0" applyFont="1" applyFill="1" applyBorder="1" applyAlignment="1">
      <alignment horizontal="center" vertical="center"/>
    </xf>
    <xf numFmtId="2" fontId="11" fillId="20" borderId="44" xfId="1" applyNumberFormat="1" applyFont="1" applyFill="1" applyBorder="1" applyAlignment="1">
      <alignment horizontal="center" vertical="center"/>
    </xf>
    <xf numFmtId="0" fontId="3" fillId="15" borderId="18" xfId="1" applyNumberFormat="1" applyFont="1" applyFill="1" applyBorder="1" applyAlignment="1">
      <alignment horizontal="center" vertical="center"/>
    </xf>
    <xf numFmtId="10" fontId="3" fillId="15" borderId="19" xfId="1" applyNumberFormat="1" applyFont="1" applyFill="1" applyBorder="1" applyAlignment="1">
      <alignment horizontal="center" vertical="center"/>
    </xf>
    <xf numFmtId="0" fontId="3" fillId="16" borderId="18" xfId="1" applyNumberFormat="1" applyFont="1" applyFill="1" applyBorder="1" applyAlignment="1">
      <alignment horizontal="center" vertical="center"/>
    </xf>
    <xf numFmtId="10" fontId="3" fillId="16" borderId="20" xfId="1" applyNumberFormat="1" applyFont="1" applyFill="1" applyBorder="1" applyAlignment="1">
      <alignment horizontal="center" vertical="center"/>
    </xf>
    <xf numFmtId="0" fontId="3" fillId="17" borderId="18" xfId="1" applyNumberFormat="1" applyFont="1" applyFill="1" applyBorder="1" applyAlignment="1">
      <alignment horizontal="center" vertical="center"/>
    </xf>
    <xf numFmtId="10" fontId="3" fillId="17" borderId="20" xfId="1" applyNumberFormat="1" applyFont="1" applyFill="1" applyBorder="1" applyAlignment="1">
      <alignment horizontal="center" vertical="center"/>
    </xf>
    <xf numFmtId="0" fontId="3" fillId="20" borderId="22" xfId="1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1" fillId="28" borderId="23" xfId="0" applyFont="1" applyFill="1" applyBorder="1" applyAlignment="1">
      <alignment horizontal="center" vertical="center"/>
    </xf>
    <xf numFmtId="0" fontId="11" fillId="17" borderId="24" xfId="0" applyFont="1" applyFill="1" applyBorder="1" applyAlignment="1">
      <alignment horizontal="center" vertical="center"/>
    </xf>
    <xf numFmtId="14" fontId="11" fillId="17" borderId="25" xfId="0" applyNumberFormat="1" applyFont="1" applyFill="1" applyBorder="1" applyAlignment="1">
      <alignment horizontal="center" vertical="center"/>
    </xf>
    <xf numFmtId="0" fontId="11" fillId="17" borderId="25" xfId="0" applyFont="1" applyFill="1" applyBorder="1" applyAlignment="1">
      <alignment horizontal="center" vertical="center"/>
    </xf>
    <xf numFmtId="0" fontId="11" fillId="17" borderId="53" xfId="0" applyFont="1" applyFill="1" applyBorder="1" applyAlignment="1">
      <alignment horizontal="center" vertical="center"/>
    </xf>
    <xf numFmtId="2" fontId="11" fillId="17" borderId="54" xfId="1" applyNumberFormat="1" applyFont="1" applyFill="1" applyBorder="1" applyAlignment="1">
      <alignment horizontal="center" vertical="center"/>
    </xf>
    <xf numFmtId="0" fontId="3" fillId="15" borderId="55" xfId="1" applyNumberFormat="1" applyFont="1" applyFill="1" applyBorder="1" applyAlignment="1">
      <alignment horizontal="center" vertical="center"/>
    </xf>
    <xf numFmtId="10" fontId="3" fillId="15" borderId="56" xfId="1" applyNumberFormat="1" applyFont="1" applyFill="1" applyBorder="1" applyAlignment="1">
      <alignment horizontal="center" vertical="center"/>
    </xf>
    <xf numFmtId="0" fontId="3" fillId="16" borderId="55" xfId="1" applyNumberFormat="1" applyFont="1" applyFill="1" applyBorder="1" applyAlignment="1">
      <alignment horizontal="center" vertical="center"/>
    </xf>
    <xf numFmtId="10" fontId="3" fillId="16" borderId="57" xfId="1" applyNumberFormat="1" applyFont="1" applyFill="1" applyBorder="1" applyAlignment="1">
      <alignment horizontal="center" vertical="center"/>
    </xf>
    <xf numFmtId="0" fontId="3" fillId="17" borderId="55" xfId="1" applyNumberFormat="1" applyFont="1" applyFill="1" applyBorder="1" applyAlignment="1">
      <alignment horizontal="center" vertical="center"/>
    </xf>
    <xf numFmtId="10" fontId="3" fillId="17" borderId="57" xfId="1" applyNumberFormat="1" applyFont="1" applyFill="1" applyBorder="1" applyAlignment="1">
      <alignment horizontal="center" vertical="center"/>
    </xf>
    <xf numFmtId="0" fontId="5" fillId="29" borderId="1" xfId="0" applyFont="1" applyFill="1" applyBorder="1" applyAlignment="1">
      <alignment horizontal="center" vertical="center" wrapText="1"/>
    </xf>
    <xf numFmtId="0" fontId="11" fillId="28" borderId="30" xfId="0" applyFont="1" applyFill="1" applyBorder="1" applyAlignment="1">
      <alignment horizontal="center" vertical="center"/>
    </xf>
    <xf numFmtId="0" fontId="11" fillId="17" borderId="31" xfId="0" applyFont="1" applyFill="1" applyBorder="1" applyAlignment="1" applyProtection="1">
      <alignment horizontal="center" vertical="center"/>
    </xf>
    <xf numFmtId="14" fontId="11" fillId="17" borderId="32" xfId="0" applyNumberFormat="1" applyFont="1" applyFill="1" applyBorder="1" applyAlignment="1">
      <alignment horizontal="center" vertical="center"/>
    </xf>
    <xf numFmtId="0" fontId="11" fillId="17" borderId="32" xfId="0" applyFont="1" applyFill="1" applyBorder="1" applyAlignment="1">
      <alignment horizontal="center" vertical="center"/>
    </xf>
    <xf numFmtId="0" fontId="11" fillId="17" borderId="58" xfId="0" applyFont="1" applyFill="1" applyBorder="1" applyAlignment="1">
      <alignment horizontal="center" vertical="center"/>
    </xf>
    <xf numFmtId="2" fontId="11" fillId="17" borderId="34" xfId="1" applyNumberFormat="1" applyFont="1" applyFill="1" applyBorder="1" applyAlignment="1">
      <alignment horizontal="center" vertical="center"/>
    </xf>
    <xf numFmtId="0" fontId="9" fillId="30" borderId="11" xfId="0" applyFont="1" applyFill="1" applyBorder="1" applyAlignment="1">
      <alignment horizontal="center" vertical="center" wrapText="1"/>
    </xf>
    <xf numFmtId="0" fontId="5" fillId="30" borderId="11" xfId="0" applyFont="1" applyFill="1" applyBorder="1" applyAlignment="1">
      <alignment horizontal="center" vertical="center" wrapText="1"/>
    </xf>
    <xf numFmtId="0" fontId="5" fillId="29" borderId="11" xfId="0" applyFont="1" applyFill="1" applyBorder="1" applyAlignment="1">
      <alignment horizontal="center" vertical="center" wrapText="1"/>
    </xf>
    <xf numFmtId="0" fontId="11" fillId="17" borderId="31" xfId="0" applyFont="1" applyFill="1" applyBorder="1" applyAlignment="1">
      <alignment horizontal="center" vertical="center"/>
    </xf>
    <xf numFmtId="0" fontId="11" fillId="28" borderId="41" xfId="0" applyFont="1" applyFill="1" applyBorder="1" applyAlignment="1">
      <alignment horizontal="center" vertical="center"/>
    </xf>
    <xf numFmtId="0" fontId="11" fillId="17" borderId="42" xfId="0" applyFont="1" applyFill="1" applyBorder="1" applyAlignment="1">
      <alignment horizontal="center" vertical="center"/>
    </xf>
    <xf numFmtId="14" fontId="11" fillId="17" borderId="43" xfId="0" applyNumberFormat="1" applyFont="1" applyFill="1" applyBorder="1" applyAlignment="1">
      <alignment horizontal="center" vertical="center"/>
    </xf>
    <xf numFmtId="0" fontId="11" fillId="17" borderId="43" xfId="0" applyFont="1" applyFill="1" applyBorder="1" applyAlignment="1">
      <alignment horizontal="center" vertical="center"/>
    </xf>
    <xf numFmtId="0" fontId="11" fillId="17" borderId="59" xfId="0" applyFont="1" applyFill="1" applyBorder="1" applyAlignment="1">
      <alignment horizontal="center" vertical="center"/>
    </xf>
    <xf numFmtId="2" fontId="11" fillId="17" borderId="44" xfId="1" applyNumberFormat="1" applyFont="1" applyFill="1" applyBorder="1" applyAlignment="1">
      <alignment horizontal="center" vertical="center"/>
    </xf>
    <xf numFmtId="0" fontId="23" fillId="2" borderId="0" xfId="0" applyFont="1" applyFill="1"/>
    <xf numFmtId="0" fontId="3" fillId="0" borderId="0" xfId="0" applyNumberFormat="1" applyFont="1"/>
    <xf numFmtId="0" fontId="3" fillId="0" borderId="0" xfId="1" applyNumberFormat="1" applyFont="1" applyFill="1" applyAlignment="1">
      <alignment horizontal="center" vertical="center"/>
    </xf>
    <xf numFmtId="10" fontId="3" fillId="0" borderId="0" xfId="1" applyNumberFormat="1" applyFont="1" applyFill="1" applyAlignment="1">
      <alignment horizontal="center" vertical="center"/>
    </xf>
    <xf numFmtId="0" fontId="4" fillId="2" borderId="0" xfId="0" applyFont="1" applyFill="1"/>
    <xf numFmtId="0" fontId="3" fillId="0" borderId="0" xfId="0" applyNumberFormat="1" applyFont="1" applyFill="1"/>
    <xf numFmtId="10" fontId="3" fillId="0" borderId="0" xfId="0" applyNumberFormat="1" applyFont="1" applyFill="1"/>
    <xf numFmtId="166" fontId="3" fillId="0" borderId="0" xfId="0" applyNumberFormat="1" applyFont="1" applyAlignment="1">
      <alignment horizontal="center" vertical="center"/>
    </xf>
    <xf numFmtId="0" fontId="28" fillId="6" borderId="32" xfId="0" applyFont="1" applyFill="1" applyBorder="1" applyAlignment="1">
      <alignment horizontal="center" vertical="center" shrinkToFit="1"/>
    </xf>
    <xf numFmtId="0" fontId="28" fillId="7" borderId="32" xfId="0" applyFont="1" applyFill="1" applyBorder="1" applyAlignment="1">
      <alignment horizontal="center" vertical="center" shrinkToFit="1"/>
    </xf>
    <xf numFmtId="0" fontId="28" fillId="8" borderId="32" xfId="0" applyFont="1" applyFill="1" applyBorder="1" applyAlignment="1">
      <alignment horizontal="center" vertical="center" shrinkToFit="1"/>
    </xf>
    <xf numFmtId="0" fontId="3" fillId="5" borderId="0" xfId="0" applyFont="1" applyFill="1" applyAlignment="1">
      <alignment horizontal="center" vertical="center"/>
    </xf>
    <xf numFmtId="0" fontId="3" fillId="31" borderId="0" xfId="0" applyFont="1" applyFill="1" applyAlignment="1">
      <alignment horizontal="center" vertical="center"/>
    </xf>
    <xf numFmtId="0" fontId="3" fillId="27" borderId="0" xfId="0" applyFont="1" applyFill="1" applyAlignment="1">
      <alignment horizontal="center" vertical="center"/>
    </xf>
    <xf numFmtId="0" fontId="3" fillId="32" borderId="0" xfId="0" applyFont="1" applyFill="1"/>
    <xf numFmtId="0" fontId="28" fillId="6" borderId="60" xfId="0" applyFont="1" applyFill="1" applyBorder="1" applyAlignment="1">
      <alignment horizontal="center" vertical="center" wrapText="1"/>
    </xf>
    <xf numFmtId="9" fontId="3" fillId="20" borderId="61" xfId="0" applyNumberFormat="1" applyFont="1" applyFill="1" applyBorder="1" applyAlignment="1">
      <alignment horizontal="center" vertical="center"/>
    </xf>
    <xf numFmtId="9" fontId="3" fillId="17" borderId="61" xfId="0" applyNumberFormat="1" applyFont="1" applyFill="1" applyBorder="1" applyAlignment="1">
      <alignment horizontal="center" vertical="center"/>
    </xf>
    <xf numFmtId="9" fontId="3" fillId="16" borderId="61" xfId="0" applyNumberFormat="1" applyFont="1" applyFill="1" applyBorder="1" applyAlignment="1">
      <alignment horizontal="center" vertical="center"/>
    </xf>
    <xf numFmtId="9" fontId="3" fillId="3" borderId="0" xfId="0" applyNumberFormat="1" applyFont="1" applyFill="1" applyAlignment="1">
      <alignment horizontal="center" vertical="center"/>
    </xf>
    <xf numFmtId="0" fontId="28" fillId="6" borderId="62" xfId="0" applyFont="1" applyFill="1" applyBorder="1" applyAlignment="1">
      <alignment horizontal="center" vertical="center" wrapText="1"/>
    </xf>
    <xf numFmtId="9" fontId="3" fillId="20" borderId="63" xfId="0" applyNumberFormat="1" applyFont="1" applyFill="1" applyBorder="1" applyAlignment="1">
      <alignment horizontal="center" vertical="center"/>
    </xf>
    <xf numFmtId="9" fontId="3" fillId="17" borderId="63" xfId="0" applyNumberFormat="1" applyFont="1" applyFill="1" applyBorder="1" applyAlignment="1">
      <alignment horizontal="center" vertical="center"/>
    </xf>
    <xf numFmtId="9" fontId="3" fillId="16" borderId="63" xfId="0" applyNumberFormat="1" applyFont="1" applyFill="1" applyBorder="1" applyAlignment="1">
      <alignment horizontal="center" vertical="center"/>
    </xf>
    <xf numFmtId="0" fontId="28" fillId="7" borderId="62" xfId="0" applyFont="1" applyFill="1" applyBorder="1" applyAlignment="1">
      <alignment horizontal="center" vertical="center" wrapText="1"/>
    </xf>
    <xf numFmtId="0" fontId="28" fillId="8" borderId="62" xfId="0" applyFont="1" applyFill="1" applyBorder="1" applyAlignment="1">
      <alignment horizontal="center" vertical="center" wrapText="1"/>
    </xf>
    <xf numFmtId="0" fontId="28" fillId="8" borderId="64" xfId="0" applyFont="1" applyFill="1" applyBorder="1" applyAlignment="1">
      <alignment horizontal="center" vertical="center" wrapText="1"/>
    </xf>
    <xf numFmtId="9" fontId="3" fillId="20" borderId="65" xfId="0" applyNumberFormat="1" applyFont="1" applyFill="1" applyBorder="1" applyAlignment="1">
      <alignment horizontal="center" vertical="center"/>
    </xf>
    <xf numFmtId="9" fontId="3" fillId="17" borderId="65" xfId="0" applyNumberFormat="1" applyFont="1" applyFill="1" applyBorder="1" applyAlignment="1">
      <alignment horizontal="center" vertical="center"/>
    </xf>
    <xf numFmtId="9" fontId="3" fillId="16" borderId="65" xfId="0" applyNumberFormat="1" applyFont="1" applyFill="1" applyBorder="1" applyAlignment="1">
      <alignment horizontal="center" vertical="center"/>
    </xf>
    <xf numFmtId="9" fontId="29" fillId="20" borderId="61" xfId="0" applyNumberFormat="1" applyFont="1" applyFill="1" applyBorder="1" applyAlignment="1">
      <alignment horizontal="center" vertical="center" wrapText="1"/>
    </xf>
    <xf numFmtId="9" fontId="29" fillId="17" borderId="61" xfId="0" applyNumberFormat="1" applyFont="1" applyFill="1" applyBorder="1" applyAlignment="1">
      <alignment horizontal="center" vertical="center" wrapText="1"/>
    </xf>
    <xf numFmtId="9" fontId="29" fillId="16" borderId="61" xfId="0" applyNumberFormat="1" applyFont="1" applyFill="1" applyBorder="1" applyAlignment="1">
      <alignment horizontal="center" vertical="center" wrapText="1"/>
    </xf>
    <xf numFmtId="9" fontId="29" fillId="20" borderId="63" xfId="0" applyNumberFormat="1" applyFont="1" applyFill="1" applyBorder="1" applyAlignment="1">
      <alignment horizontal="center" vertical="center" wrapText="1"/>
    </xf>
    <xf numFmtId="9" fontId="29" fillId="17" borderId="63" xfId="0" applyNumberFormat="1" applyFont="1" applyFill="1" applyBorder="1" applyAlignment="1">
      <alignment horizontal="center" vertical="center" wrapText="1"/>
    </xf>
    <xf numFmtId="9" fontId="29" fillId="16" borderId="63" xfId="0" applyNumberFormat="1" applyFont="1" applyFill="1" applyBorder="1" applyAlignment="1">
      <alignment horizontal="center" vertical="center" wrapText="1"/>
    </xf>
    <xf numFmtId="9" fontId="29" fillId="20" borderId="65" xfId="0" applyNumberFormat="1" applyFont="1" applyFill="1" applyBorder="1" applyAlignment="1">
      <alignment horizontal="center" vertical="center" wrapText="1"/>
    </xf>
    <xf numFmtId="9" fontId="29" fillId="17" borderId="65" xfId="0" applyNumberFormat="1" applyFont="1" applyFill="1" applyBorder="1" applyAlignment="1">
      <alignment horizontal="center" vertical="center" wrapText="1"/>
    </xf>
    <xf numFmtId="9" fontId="29" fillId="16" borderId="65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32" fillId="2" borderId="0" xfId="0" applyFont="1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 wrapText="1"/>
    </xf>
    <xf numFmtId="0" fontId="33" fillId="18" borderId="0" xfId="0" applyFont="1" applyFill="1" applyAlignment="1">
      <alignment horizontal="center" vertical="center" wrapText="1"/>
    </xf>
    <xf numFmtId="0" fontId="34" fillId="9" borderId="0" xfId="0" applyFont="1" applyFill="1" applyAlignment="1">
      <alignment horizontal="center" vertical="center" wrapText="1"/>
    </xf>
    <xf numFmtId="0" fontId="0" fillId="19" borderId="0" xfId="0" applyFont="1" applyFill="1" applyAlignment="1">
      <alignment horizontal="center" vertical="center"/>
    </xf>
    <xf numFmtId="0" fontId="34" fillId="24" borderId="0" xfId="0" applyFont="1" applyFill="1" applyAlignment="1">
      <alignment horizontal="center" vertical="center" wrapText="1"/>
    </xf>
    <xf numFmtId="0" fontId="0" fillId="16" borderId="0" xfId="0" applyFont="1" applyFill="1" applyAlignment="1">
      <alignment horizontal="center" vertical="center"/>
    </xf>
    <xf numFmtId="0" fontId="34" fillId="11" borderId="0" xfId="0" applyFont="1" applyFill="1" applyAlignment="1">
      <alignment horizontal="center" vertical="center" wrapText="1"/>
    </xf>
    <xf numFmtId="0" fontId="0" fillId="28" borderId="0" xfId="0" applyFont="1" applyFill="1" applyAlignment="1">
      <alignment horizontal="center" vertical="center"/>
    </xf>
    <xf numFmtId="0" fontId="35" fillId="12" borderId="0" xfId="0" applyFont="1" applyFill="1" applyBorder="1" applyAlignment="1">
      <alignment horizontal="center" vertical="center" wrapText="1"/>
    </xf>
    <xf numFmtId="0" fontId="35" fillId="12" borderId="66" xfId="0" applyFont="1" applyFill="1" applyBorder="1" applyAlignment="1">
      <alignment horizontal="center" vertical="center" wrapText="1"/>
    </xf>
    <xf numFmtId="0" fontId="35" fillId="4" borderId="11" xfId="0" applyFont="1" applyFill="1" applyBorder="1" applyAlignment="1">
      <alignment horizontal="center" vertical="center" wrapText="1"/>
    </xf>
    <xf numFmtId="0" fontId="23" fillId="6" borderId="0" xfId="0" applyFont="1" applyFill="1" applyBorder="1" applyAlignment="1">
      <alignment horizontal="center" vertical="center" wrapText="1"/>
    </xf>
    <xf numFmtId="0" fontId="23" fillId="6" borderId="66" xfId="0" applyFont="1" applyFill="1" applyBorder="1" applyAlignment="1">
      <alignment horizontal="center" vertical="center" wrapText="1"/>
    </xf>
    <xf numFmtId="0" fontId="23" fillId="19" borderId="11" xfId="0" applyFont="1" applyFill="1" applyBorder="1" applyAlignment="1">
      <alignment horizontal="center" vertical="center"/>
    </xf>
    <xf numFmtId="0" fontId="23" fillId="9" borderId="0" xfId="0" applyNumberFormat="1" applyFont="1" applyFill="1" applyAlignment="1">
      <alignment horizontal="center" vertical="center"/>
    </xf>
    <xf numFmtId="0" fontId="23" fillId="9" borderId="66" xfId="0" applyNumberFormat="1" applyFont="1" applyFill="1" applyBorder="1" applyAlignment="1">
      <alignment horizontal="center" vertical="center"/>
    </xf>
    <xf numFmtId="0" fontId="23" fillId="33" borderId="11" xfId="0" applyFont="1" applyFill="1" applyBorder="1" applyAlignment="1">
      <alignment horizontal="center" vertical="center" wrapText="1"/>
    </xf>
    <xf numFmtId="0" fontId="36" fillId="18" borderId="0" xfId="0" applyFont="1" applyFill="1" applyBorder="1" applyAlignment="1">
      <alignment horizontal="center" vertical="center" wrapText="1"/>
    </xf>
    <xf numFmtId="0" fontId="36" fillId="18" borderId="66" xfId="0" applyFont="1" applyFill="1" applyBorder="1" applyAlignment="1">
      <alignment horizontal="center" vertical="center" wrapText="1"/>
    </xf>
    <xf numFmtId="0" fontId="35" fillId="18" borderId="11" xfId="0" applyFont="1" applyFill="1" applyBorder="1" applyAlignment="1">
      <alignment horizontal="center" vertical="center"/>
    </xf>
    <xf numFmtId="0" fontId="23" fillId="7" borderId="0" xfId="0" applyFont="1" applyFill="1" applyBorder="1" applyAlignment="1">
      <alignment horizontal="center" vertical="center" wrapText="1"/>
    </xf>
    <xf numFmtId="0" fontId="23" fillId="7" borderId="66" xfId="0" applyFont="1" applyFill="1" applyBorder="1" applyAlignment="1">
      <alignment horizontal="center" vertical="center" wrapText="1"/>
    </xf>
    <xf numFmtId="0" fontId="23" fillId="16" borderId="11" xfId="0" applyFont="1" applyFill="1" applyBorder="1" applyAlignment="1">
      <alignment horizontal="center" vertical="center"/>
    </xf>
    <xf numFmtId="0" fontId="19" fillId="27" borderId="0" xfId="0" applyFont="1" applyFill="1" applyBorder="1" applyAlignment="1">
      <alignment horizontal="center" vertical="center" wrapText="1"/>
    </xf>
    <xf numFmtId="0" fontId="19" fillId="27" borderId="66" xfId="0" applyFont="1" applyFill="1" applyBorder="1" applyAlignment="1">
      <alignment horizontal="center" vertical="center" wrapText="1"/>
    </xf>
    <xf numFmtId="0" fontId="16" fillId="27" borderId="11" xfId="0" applyFont="1" applyFill="1" applyBorder="1" applyAlignment="1">
      <alignment horizontal="center" vertical="center"/>
    </xf>
    <xf numFmtId="0" fontId="23" fillId="8" borderId="0" xfId="0" applyFont="1" applyFill="1" applyBorder="1" applyAlignment="1">
      <alignment horizontal="center" vertical="center" wrapText="1"/>
    </xf>
    <xf numFmtId="0" fontId="23" fillId="8" borderId="66" xfId="0" applyFont="1" applyFill="1" applyBorder="1" applyAlignment="1">
      <alignment horizontal="center" vertical="center" wrapText="1"/>
    </xf>
    <xf numFmtId="0" fontId="23" fillId="17" borderId="11" xfId="0" applyFont="1" applyFill="1" applyBorder="1" applyAlignment="1">
      <alignment horizontal="center" vertical="center"/>
    </xf>
    <xf numFmtId="0" fontId="19" fillId="31" borderId="0" xfId="0" applyFont="1" applyFill="1" applyBorder="1" applyAlignment="1">
      <alignment horizontal="center" vertical="center" wrapText="1"/>
    </xf>
    <xf numFmtId="0" fontId="19" fillId="31" borderId="66" xfId="0" applyFont="1" applyFill="1" applyBorder="1" applyAlignment="1">
      <alignment horizontal="center" vertical="center" wrapText="1"/>
    </xf>
    <xf numFmtId="0" fontId="16" fillId="31" borderId="11" xfId="0" applyFont="1" applyFill="1" applyBorder="1" applyAlignment="1">
      <alignment horizontal="center" vertical="center"/>
    </xf>
    <xf numFmtId="166" fontId="3" fillId="2" borderId="0" xfId="0" applyNumberFormat="1" applyFont="1" applyFill="1" applyAlignment="1">
      <alignment horizontal="center" vertical="center"/>
    </xf>
    <xf numFmtId="0" fontId="10" fillId="13" borderId="32" xfId="2" applyNumberFormat="1" applyFont="1" applyFill="1" applyBorder="1" applyAlignment="1">
      <alignment horizontal="center" vertical="center"/>
    </xf>
    <xf numFmtId="0" fontId="6" fillId="14" borderId="32" xfId="0" applyFont="1" applyFill="1" applyBorder="1" applyAlignment="1">
      <alignment horizontal="center" vertical="center" wrapText="1"/>
    </xf>
    <xf numFmtId="14" fontId="6" fillId="14" borderId="32" xfId="0" applyNumberFormat="1" applyFont="1" applyFill="1" applyBorder="1" applyAlignment="1">
      <alignment horizontal="center" vertical="center" wrapText="1"/>
    </xf>
    <xf numFmtId="0" fontId="11" fillId="19" borderId="32" xfId="0" applyFont="1" applyFill="1" applyBorder="1" applyAlignment="1">
      <alignment horizontal="center" vertical="center"/>
    </xf>
    <xf numFmtId="0" fontId="37" fillId="34" borderId="32" xfId="0" applyFont="1" applyFill="1" applyBorder="1" applyAlignment="1">
      <alignment horizontal="center" vertical="center"/>
    </xf>
    <xf numFmtId="0" fontId="11" fillId="16" borderId="32" xfId="0" applyFont="1" applyFill="1" applyBorder="1" applyAlignment="1">
      <alignment horizontal="center" vertical="center"/>
    </xf>
    <xf numFmtId="0" fontId="11" fillId="28" borderId="32" xfId="0" applyFont="1" applyFill="1" applyBorder="1" applyAlignment="1">
      <alignment horizontal="center" vertical="center"/>
    </xf>
    <xf numFmtId="0" fontId="11" fillId="17" borderId="32" xfId="0" applyFont="1" applyFill="1" applyBorder="1" applyAlignment="1" applyProtection="1">
      <alignment horizontal="center" vertical="center"/>
    </xf>
    <xf numFmtId="0" fontId="11" fillId="13" borderId="32" xfId="0" applyFont="1" applyFill="1" applyBorder="1" applyAlignment="1">
      <alignment horizontal="center" vertical="center"/>
    </xf>
    <xf numFmtId="0" fontId="11" fillId="35" borderId="32" xfId="0" applyFont="1" applyFill="1" applyBorder="1" applyAlignment="1" applyProtection="1">
      <alignment horizontal="center" vertical="center"/>
    </xf>
    <xf numFmtId="14" fontId="11" fillId="35" borderId="32" xfId="0" applyNumberFormat="1" applyFont="1" applyFill="1" applyBorder="1" applyAlignment="1">
      <alignment horizontal="center" vertical="center"/>
    </xf>
    <xf numFmtId="0" fontId="11" fillId="35" borderId="32" xfId="0" applyFont="1" applyFill="1" applyBorder="1" applyAlignment="1">
      <alignment horizontal="center" vertical="center"/>
    </xf>
    <xf numFmtId="0" fontId="3" fillId="36" borderId="0" xfId="0" applyFont="1" applyFill="1"/>
    <xf numFmtId="0" fontId="4" fillId="36" borderId="0" xfId="0" applyFont="1" applyFill="1" applyAlignment="1">
      <alignment horizontal="center" vertical="center"/>
    </xf>
    <xf numFmtId="0" fontId="3" fillId="36" borderId="0" xfId="0" applyFont="1" applyFill="1" applyAlignment="1">
      <alignment horizontal="center" vertical="center"/>
    </xf>
    <xf numFmtId="0" fontId="3" fillId="36" borderId="0" xfId="0" applyNumberFormat="1" applyFont="1" applyFill="1"/>
    <xf numFmtId="10" fontId="3" fillId="36" borderId="0" xfId="0" applyNumberFormat="1" applyFont="1" applyFill="1"/>
    <xf numFmtId="0" fontId="27" fillId="37" borderId="0" xfId="0" applyFont="1" applyFill="1" applyAlignment="1">
      <alignment horizontal="center" vertical="center"/>
    </xf>
    <xf numFmtId="10" fontId="27" fillId="37" borderId="0" xfId="0" applyNumberFormat="1" applyFont="1" applyFill="1" applyAlignment="1">
      <alignment horizontal="center" vertical="center"/>
    </xf>
    <xf numFmtId="10" fontId="3" fillId="37" borderId="11" xfId="2" applyNumberFormat="1" applyFont="1" applyFill="1" applyBorder="1" applyAlignment="1">
      <alignment horizontal="center" vertical="center"/>
    </xf>
    <xf numFmtId="10" fontId="27" fillId="5" borderId="0" xfId="0" applyNumberFormat="1" applyFont="1" applyFill="1" applyAlignment="1">
      <alignment horizontal="center" vertical="center"/>
    </xf>
    <xf numFmtId="10" fontId="3" fillId="5" borderId="11" xfId="2" applyNumberFormat="1" applyFont="1" applyFill="1" applyBorder="1" applyAlignment="1">
      <alignment horizontal="center" vertical="center"/>
    </xf>
    <xf numFmtId="10" fontId="27" fillId="18" borderId="0" xfId="0" applyNumberFormat="1" applyFont="1" applyFill="1" applyAlignment="1">
      <alignment horizontal="center" vertical="center"/>
    </xf>
    <xf numFmtId="10" fontId="3" fillId="18" borderId="11" xfId="2" applyNumberFormat="1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15"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99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762001</xdr:colOff>
      <xdr:row>6</xdr:row>
      <xdr:rowOff>184727</xdr:rowOff>
    </xdr:from>
    <xdr:to>
      <xdr:col>13</xdr:col>
      <xdr:colOff>508000</xdr:colOff>
      <xdr:row>25</xdr:row>
      <xdr:rowOff>150091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B7BE4FF4-FBDB-46C9-9903-BAFB9FDC6E9A}"/>
            </a:ext>
          </a:extLst>
        </xdr:cNvPr>
        <xdr:cNvSpPr/>
      </xdr:nvSpPr>
      <xdr:spPr>
        <a:xfrm>
          <a:off x="6269183" y="1847272"/>
          <a:ext cx="6892635" cy="369454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bonjour </a:t>
          </a:r>
        </a:p>
        <a:p>
          <a:pPr algn="l"/>
          <a:endParaRPr lang="fr-FR" sz="1200"/>
        </a:p>
        <a:p>
          <a:pPr algn="l"/>
          <a:r>
            <a:rPr lang="fr-FR" sz="1200"/>
            <a:t>sur les collones de AI </a:t>
          </a:r>
          <a:r>
            <a:rPr lang="fr-FR" sz="1200" baseline="0"/>
            <a:t> a AR se trouve votre tableau avec la formules prenant en charges la ponderation 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sur les collones de B a G j'avai creer ce tableau (c'est une vu global uniquement )   , j'imagine que ma formules n'est pas bonne ... il manque a prendre en compte la ponderation non?  pouvons terminer ensemble sur cette rectification ?  si je n'abuse pas trop </a:t>
          </a:r>
        </a:p>
        <a:p>
          <a:pPr algn="l"/>
          <a:endParaRPr lang="fr-FR" sz="1200" baseline="0"/>
        </a:p>
        <a:p>
          <a:pPr algn="l"/>
          <a:endParaRPr lang="fr-FR" sz="1200" baseline="0"/>
        </a:p>
        <a:p>
          <a:pPr algn="l"/>
          <a:r>
            <a:rPr lang="fr-FR" sz="1200" baseline="0"/>
            <a:t>=(</a:t>
          </a:r>
          <a:r>
            <a:rPr lang="fr-FR" sz="1200" b="1" baseline="0">
              <a:solidFill>
                <a:srgbClr val="FF0000"/>
              </a:solidFill>
            </a:rPr>
            <a:t>P4</a:t>
          </a:r>
          <a:r>
            <a:rPr lang="fr-FR" sz="1200" baseline="0"/>
            <a:t>*$D$4)+(</a:t>
          </a:r>
          <a:r>
            <a:rPr lang="fr-FR" sz="1200" b="1" baseline="0">
              <a:solidFill>
                <a:srgbClr val="FF0000"/>
              </a:solidFill>
            </a:rPr>
            <a:t>Q4</a:t>
          </a:r>
          <a:r>
            <a:rPr lang="fr-FR" sz="1200" baseline="0"/>
            <a:t>*$D$5)+(</a:t>
          </a:r>
          <a:r>
            <a:rPr lang="fr-FR" sz="1200" b="1" baseline="0">
              <a:solidFill>
                <a:srgbClr val="FF0000"/>
              </a:solidFill>
            </a:rPr>
            <a:t>R4</a:t>
          </a:r>
          <a:r>
            <a:rPr lang="fr-FR" sz="1200" baseline="0"/>
            <a:t>*$D$6)+(</a:t>
          </a:r>
          <a:r>
            <a:rPr lang="fr-FR" sz="1200" b="1" baseline="0">
              <a:solidFill>
                <a:srgbClr val="FF0000"/>
              </a:solidFill>
            </a:rPr>
            <a:t>S4</a:t>
          </a:r>
          <a:r>
            <a:rPr lang="fr-FR" sz="1200" baseline="0"/>
            <a:t>*$D$7)   faut il remplacer par la collone les champs rouge?</a:t>
          </a:r>
        </a:p>
        <a:p>
          <a:pPr algn="l"/>
          <a:endParaRPr lang="fr-FR" sz="1200" baseline="0"/>
        </a:p>
        <a:p>
          <a:pPr algn="l"/>
          <a:endParaRPr lang="fr-FR" sz="1200" baseline="0"/>
        </a:p>
        <a:p>
          <a:pPr algn="l"/>
          <a:r>
            <a:rPr lang="fr-FR" sz="1200" baseline="0"/>
            <a:t>en faison un double clique sur la collone G pourcent je pense que je devrez tomber comme vous </a:t>
          </a:r>
        </a:p>
        <a:p>
          <a:pPr algn="l"/>
          <a:endParaRPr lang="fr-FR" sz="1200" baseline="0"/>
        </a:p>
        <a:p>
          <a:pPr algn="l"/>
          <a:endParaRPr lang="fr-FR" sz="1200" baseline="0"/>
        </a:p>
        <a:p>
          <a:pPr algn="l"/>
          <a:r>
            <a:rPr lang="fr-FR" sz="1200" baseline="0"/>
            <a:t>sur le tableau initial :  j'ai  supprimer  les trois onglet gris  , grace a vous il est plus complet en moins d'onglets</a:t>
          </a:r>
        </a:p>
        <a:p>
          <a:pPr algn="l"/>
          <a:endParaRPr lang="fr-FR" sz="1200" baseline="0"/>
        </a:p>
        <a:p>
          <a:pPr algn="l"/>
          <a:endParaRPr lang="fr-FR" sz="1200" baseline="0"/>
        </a:p>
        <a:p>
          <a:pPr algn="l"/>
          <a:r>
            <a:rPr lang="fr-FR" sz="1200" baseline="0"/>
            <a:t>je souhaitais vraiement  vous remercier,  et pour le forum excell eventuellement nous pouvons mettre ce tableau en supprimant  les collones de B à G </a:t>
          </a:r>
        </a:p>
        <a:p>
          <a:pPr algn="l"/>
          <a:endParaRPr lang="fr-FR" sz="1200" baseline="0"/>
        </a:p>
        <a:p>
          <a:pPr algn="l"/>
          <a:endParaRPr lang="fr-FR" sz="1100" baseline="0"/>
        </a:p>
      </xdr:txBody>
    </xdr:sp>
    <xdr:clientData/>
  </xdr:twoCellAnchor>
  <xdr:twoCellAnchor>
    <xdr:from>
      <xdr:col>2</xdr:col>
      <xdr:colOff>415635</xdr:colOff>
      <xdr:row>0</xdr:row>
      <xdr:rowOff>0</xdr:rowOff>
    </xdr:from>
    <xdr:to>
      <xdr:col>3</xdr:col>
      <xdr:colOff>542636</xdr:colOff>
      <xdr:row>3</xdr:row>
      <xdr:rowOff>11544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AA569E0F-BE1E-4582-A3B6-0C6126806319}"/>
            </a:ext>
          </a:extLst>
        </xdr:cNvPr>
        <xdr:cNvSpPr/>
      </xdr:nvSpPr>
      <xdr:spPr>
        <a:xfrm>
          <a:off x="1246908" y="0"/>
          <a:ext cx="2008910" cy="1085271"/>
        </a:xfrm>
        <a:prstGeom prst="ellipse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tableau N°</a:t>
          </a:r>
          <a:r>
            <a:rPr lang="fr-FR" sz="1400" baseline="0"/>
            <a:t> </a:t>
          </a:r>
          <a:r>
            <a:rPr lang="fr-FR" sz="1400"/>
            <a:t>1 EN</a:t>
          </a:r>
        </a:p>
        <a:p>
          <a:pPr algn="ctr"/>
          <a:r>
            <a:rPr lang="fr-FR" sz="1400"/>
            <a:t>"AM4" </a:t>
          </a:r>
        </a:p>
      </xdr:txBody>
    </xdr:sp>
    <xdr:clientData/>
  </xdr:twoCellAnchor>
  <xdr:twoCellAnchor>
    <xdr:from>
      <xdr:col>38</xdr:col>
      <xdr:colOff>115454</xdr:colOff>
      <xdr:row>2</xdr:row>
      <xdr:rowOff>0</xdr:rowOff>
    </xdr:from>
    <xdr:to>
      <xdr:col>38</xdr:col>
      <xdr:colOff>1050636</xdr:colOff>
      <xdr:row>5</xdr:row>
      <xdr:rowOff>11545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EBA59015-927E-4E73-92BD-A32C9A9668E0}"/>
            </a:ext>
          </a:extLst>
        </xdr:cNvPr>
        <xdr:cNvSpPr/>
      </xdr:nvSpPr>
      <xdr:spPr>
        <a:xfrm>
          <a:off x="33932090" y="773545"/>
          <a:ext cx="935182" cy="704273"/>
        </a:xfrm>
        <a:prstGeom prst="ellipse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1</a:t>
          </a:r>
        </a:p>
      </xdr:txBody>
    </xdr:sp>
    <xdr:clientData/>
  </xdr:twoCellAnchor>
  <xdr:twoCellAnchor>
    <xdr:from>
      <xdr:col>38</xdr:col>
      <xdr:colOff>161636</xdr:colOff>
      <xdr:row>60</xdr:row>
      <xdr:rowOff>253999</xdr:rowOff>
    </xdr:from>
    <xdr:to>
      <xdr:col>39</xdr:col>
      <xdr:colOff>11545</xdr:colOff>
      <xdr:row>63</xdr:row>
      <xdr:rowOff>69272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E189E6B8-B1A3-4BF3-A35D-3B2906149CC2}"/>
            </a:ext>
          </a:extLst>
        </xdr:cNvPr>
        <xdr:cNvSpPr/>
      </xdr:nvSpPr>
      <xdr:spPr>
        <a:xfrm>
          <a:off x="33978272" y="12515272"/>
          <a:ext cx="935182" cy="704273"/>
        </a:xfrm>
        <a:prstGeom prst="ellipse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2</a:t>
          </a:r>
        </a:p>
      </xdr:txBody>
    </xdr:sp>
    <xdr:clientData/>
  </xdr:twoCellAnchor>
  <xdr:twoCellAnchor>
    <xdr:from>
      <xdr:col>38</xdr:col>
      <xdr:colOff>69273</xdr:colOff>
      <xdr:row>114</xdr:row>
      <xdr:rowOff>184727</xdr:rowOff>
    </xdr:from>
    <xdr:to>
      <xdr:col>38</xdr:col>
      <xdr:colOff>1004455</xdr:colOff>
      <xdr:row>116</xdr:row>
      <xdr:rowOff>115455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E9030EA6-66E2-4E01-9131-6F0B64EE2463}"/>
            </a:ext>
          </a:extLst>
        </xdr:cNvPr>
        <xdr:cNvSpPr/>
      </xdr:nvSpPr>
      <xdr:spPr>
        <a:xfrm>
          <a:off x="33885909" y="23344909"/>
          <a:ext cx="935182" cy="704273"/>
        </a:xfrm>
        <a:prstGeom prst="ellipse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3</a:t>
          </a:r>
        </a:p>
      </xdr:txBody>
    </xdr:sp>
    <xdr:clientData/>
  </xdr:twoCellAnchor>
  <xdr:twoCellAnchor>
    <xdr:from>
      <xdr:col>2</xdr:col>
      <xdr:colOff>692727</xdr:colOff>
      <xdr:row>20</xdr:row>
      <xdr:rowOff>80818</xdr:rowOff>
    </xdr:from>
    <xdr:to>
      <xdr:col>3</xdr:col>
      <xdr:colOff>819728</xdr:colOff>
      <xdr:row>25</xdr:row>
      <xdr:rowOff>184726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54B8EB8C-BB3A-401F-BD35-454AD81473F6}"/>
            </a:ext>
          </a:extLst>
        </xdr:cNvPr>
        <xdr:cNvSpPr/>
      </xdr:nvSpPr>
      <xdr:spPr>
        <a:xfrm>
          <a:off x="1524000" y="4491182"/>
          <a:ext cx="2008910" cy="1085271"/>
        </a:xfrm>
        <a:prstGeom prst="ellipse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tableau N°</a:t>
          </a:r>
          <a:r>
            <a:rPr lang="fr-FR" sz="1400" baseline="0"/>
            <a:t> 2</a:t>
          </a:r>
          <a:r>
            <a:rPr lang="fr-FR" sz="1400"/>
            <a:t> EN</a:t>
          </a:r>
        </a:p>
        <a:p>
          <a:pPr algn="ctr"/>
          <a:r>
            <a:rPr lang="fr-FR" sz="1400"/>
            <a:t>"AM63" </a:t>
          </a:r>
        </a:p>
      </xdr:txBody>
    </xdr:sp>
    <xdr:clientData/>
  </xdr:twoCellAnchor>
  <xdr:twoCellAnchor>
    <xdr:from>
      <xdr:col>2</xdr:col>
      <xdr:colOff>80819</xdr:colOff>
      <xdr:row>50</xdr:row>
      <xdr:rowOff>173182</xdr:rowOff>
    </xdr:from>
    <xdr:to>
      <xdr:col>3</xdr:col>
      <xdr:colOff>207820</xdr:colOff>
      <xdr:row>56</xdr:row>
      <xdr:rowOff>80816</xdr:rowOff>
    </xdr:to>
    <xdr:sp macro="" textlink="">
      <xdr:nvSpPr>
        <xdr:cNvPr id="12" name="Ellipse 11">
          <a:extLst>
            <a:ext uri="{FF2B5EF4-FFF2-40B4-BE49-F238E27FC236}">
              <a16:creationId xmlns:a16="http://schemas.microsoft.com/office/drawing/2014/main" id="{3B18CF4C-A870-4AEE-BBFE-0A4F05A0E843}"/>
            </a:ext>
          </a:extLst>
        </xdr:cNvPr>
        <xdr:cNvSpPr/>
      </xdr:nvSpPr>
      <xdr:spPr>
        <a:xfrm>
          <a:off x="912092" y="10471727"/>
          <a:ext cx="2008910" cy="1085271"/>
        </a:xfrm>
        <a:prstGeom prst="ellipse">
          <a:avLst/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tableau N°</a:t>
          </a:r>
          <a:r>
            <a:rPr lang="fr-FR" sz="1400" baseline="0"/>
            <a:t> 3</a:t>
          </a:r>
          <a:r>
            <a:rPr lang="fr-FR" sz="1400"/>
            <a:t> EN</a:t>
          </a:r>
        </a:p>
        <a:p>
          <a:pPr algn="ctr"/>
          <a:r>
            <a:rPr lang="fr-FR" sz="1400"/>
            <a:t>"AM116"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11B66-D657-4D7D-B447-04D50301C54E}">
  <dimension ref="A1:AS169"/>
  <sheetViews>
    <sheetView tabSelected="1" topLeftCell="D1" zoomScale="66" zoomScaleNormal="66" workbookViewId="0">
      <selection activeCell="N8" sqref="N8"/>
    </sheetView>
  </sheetViews>
  <sheetFormatPr baseColWidth="10" defaultColWidth="11.44140625" defaultRowHeight="13.8"/>
  <cols>
    <col min="1" max="1" width="4.6640625" style="8" bestFit="1" customWidth="1"/>
    <col min="2" max="2" width="7.44140625" style="9" bestFit="1" customWidth="1"/>
    <col min="3" max="3" width="27.44140625" style="10" bestFit="1" customWidth="1"/>
    <col min="4" max="4" width="13.5546875" style="10" customWidth="1"/>
    <col min="5" max="5" width="17.44140625" style="10" bestFit="1" customWidth="1"/>
    <col min="6" max="6" width="9.6640625" style="10" customWidth="1"/>
    <col min="7" max="7" width="11.21875" style="10" customWidth="1"/>
    <col min="8" max="8" width="8.44140625" style="8" bestFit="1" customWidth="1"/>
    <col min="9" max="9" width="11.5546875" style="8" customWidth="1"/>
    <col min="10" max="10" width="12.88671875" style="8" bestFit="1" customWidth="1"/>
    <col min="11" max="11" width="38.33203125" style="8" customWidth="1"/>
    <col min="12" max="12" width="11.44140625" style="8" customWidth="1"/>
    <col min="13" max="13" width="10.109375" style="8" customWidth="1"/>
    <col min="14" max="14" width="32.44140625" style="8" customWidth="1"/>
    <col min="15" max="17" width="11.5546875" style="8" customWidth="1"/>
    <col min="18" max="25" width="11.44140625" style="8" customWidth="1"/>
    <col min="26" max="26" width="10.6640625" style="234" customWidth="1"/>
    <col min="27" max="27" width="10.6640625" style="235" customWidth="1"/>
    <col min="28" max="28" width="10.6640625" style="234" customWidth="1"/>
    <col min="29" max="29" width="10.6640625" style="235" customWidth="1"/>
    <col min="30" max="30" width="10.6640625" style="234" customWidth="1"/>
    <col min="31" max="31" width="10.6640625" style="235" customWidth="1"/>
    <col min="32" max="32" width="11.44140625" style="10" customWidth="1"/>
    <col min="33" max="33" width="11.44140625" style="8" customWidth="1"/>
    <col min="34" max="34" width="3.5546875" style="7" customWidth="1"/>
    <col min="35" max="36" width="15.77734375" style="8" customWidth="1"/>
    <col min="37" max="37" width="20.44140625" style="8" customWidth="1"/>
    <col min="38" max="38" width="7.5546875" style="8" customWidth="1"/>
    <col min="39" max="44" width="15.77734375" style="8" customWidth="1"/>
    <col min="45" max="16384" width="11.44140625" style="8"/>
  </cols>
  <sheetData>
    <row r="1" spans="1:45" ht="14.4" thickBot="1">
      <c r="A1" s="1"/>
      <c r="B1" s="2"/>
      <c r="C1" s="3"/>
      <c r="D1" s="3"/>
      <c r="E1" s="3"/>
      <c r="F1" s="3"/>
      <c r="G1" s="3"/>
      <c r="H1" s="1"/>
      <c r="I1" s="1"/>
      <c r="J1" s="1"/>
      <c r="K1" s="3"/>
      <c r="L1" s="1"/>
      <c r="M1" s="1"/>
      <c r="N1" s="1"/>
      <c r="O1" s="4"/>
      <c r="P1" s="5">
        <f t="shared" ref="P1:Y1" si="0">SUM(P4:P53)/COUNTA(P4:P53)</f>
        <v>0.93</v>
      </c>
      <c r="Q1" s="5">
        <f t="shared" si="0"/>
        <v>0.87</v>
      </c>
      <c r="R1" s="5">
        <f t="shared" si="0"/>
        <v>0.6</v>
      </c>
      <c r="S1" s="5">
        <f t="shared" si="0"/>
        <v>0.92</v>
      </c>
      <c r="T1" s="5">
        <f t="shared" si="0"/>
        <v>0.78</v>
      </c>
      <c r="U1" s="5">
        <f t="shared" si="0"/>
        <v>0.74</v>
      </c>
      <c r="V1" s="5">
        <f t="shared" si="0"/>
        <v>0.56999999999999995</v>
      </c>
      <c r="W1" s="5">
        <f t="shared" si="0"/>
        <v>0.95</v>
      </c>
      <c r="X1" s="5">
        <f t="shared" si="0"/>
        <v>0.96</v>
      </c>
      <c r="Y1" s="5">
        <f t="shared" si="0"/>
        <v>0.96</v>
      </c>
      <c r="Z1" s="6"/>
      <c r="AA1" s="4"/>
      <c r="AB1" s="6"/>
      <c r="AC1" s="4"/>
      <c r="AD1" s="6"/>
      <c r="AE1" s="4"/>
      <c r="AF1" s="3"/>
      <c r="AG1" s="1"/>
    </row>
    <row r="2" spans="1:45" ht="46.2" customHeight="1" thickBot="1">
      <c r="A2" s="1"/>
      <c r="D2" s="11" t="s">
        <v>186</v>
      </c>
      <c r="E2" s="11"/>
      <c r="F2" s="11"/>
      <c r="G2" s="11"/>
      <c r="H2" s="1"/>
      <c r="I2" s="12" t="s">
        <v>0</v>
      </c>
      <c r="J2" s="13" t="s">
        <v>184</v>
      </c>
      <c r="P2" s="14" t="s">
        <v>1</v>
      </c>
      <c r="Q2" s="15"/>
      <c r="R2" s="15"/>
      <c r="S2" s="16"/>
      <c r="T2" s="17" t="s">
        <v>2</v>
      </c>
      <c r="U2" s="18"/>
      <c r="V2" s="19" t="s">
        <v>3</v>
      </c>
      <c r="W2" s="20"/>
      <c r="X2" s="20"/>
      <c r="Y2" s="21"/>
      <c r="Z2" s="22" t="s">
        <v>1</v>
      </c>
      <c r="AA2" s="23"/>
      <c r="AB2" s="24" t="s">
        <v>2</v>
      </c>
      <c r="AC2" s="25"/>
      <c r="AD2" s="26" t="s">
        <v>3</v>
      </c>
      <c r="AE2" s="27"/>
      <c r="AF2" s="28" t="s">
        <v>4</v>
      </c>
      <c r="AG2" s="1"/>
    </row>
    <row r="3" spans="1:45" ht="24" customHeight="1" thickBot="1">
      <c r="A3" s="1"/>
      <c r="B3" s="29" t="s">
        <v>5</v>
      </c>
      <c r="C3" s="30" t="s">
        <v>6</v>
      </c>
      <c r="D3" s="31" t="s">
        <v>7</v>
      </c>
      <c r="E3" s="32" t="s">
        <v>8</v>
      </c>
      <c r="F3" s="31" t="s">
        <v>9</v>
      </c>
      <c r="G3" s="31" t="s">
        <v>10</v>
      </c>
      <c r="H3" s="1"/>
      <c r="I3" s="33" t="s">
        <v>11</v>
      </c>
      <c r="J3" s="34" t="s">
        <v>12</v>
      </c>
      <c r="K3" s="35" t="s">
        <v>13</v>
      </c>
      <c r="L3" s="36" t="s">
        <v>14</v>
      </c>
      <c r="M3" s="37" t="s">
        <v>15</v>
      </c>
      <c r="N3" s="38" t="s">
        <v>16</v>
      </c>
      <c r="O3" s="39" t="s">
        <v>17</v>
      </c>
      <c r="P3" s="40" t="s">
        <v>18</v>
      </c>
      <c r="Q3" s="37" t="s">
        <v>19</v>
      </c>
      <c r="R3" s="37" t="s">
        <v>20</v>
      </c>
      <c r="S3" s="37" t="s">
        <v>21</v>
      </c>
      <c r="T3" s="37" t="s">
        <v>2</v>
      </c>
      <c r="U3" s="37" t="s">
        <v>22</v>
      </c>
      <c r="V3" s="37" t="s">
        <v>23</v>
      </c>
      <c r="W3" s="37" t="s">
        <v>24</v>
      </c>
      <c r="X3" s="37" t="s">
        <v>25</v>
      </c>
      <c r="Y3" s="38" t="s">
        <v>26</v>
      </c>
      <c r="Z3" s="41" t="s">
        <v>27</v>
      </c>
      <c r="AA3" s="42">
        <v>29</v>
      </c>
      <c r="AB3" s="43" t="s">
        <v>27</v>
      </c>
      <c r="AC3" s="44">
        <v>25</v>
      </c>
      <c r="AD3" s="45" t="s">
        <v>27</v>
      </c>
      <c r="AE3" s="46">
        <v>46</v>
      </c>
      <c r="AF3" s="47" t="s">
        <v>10</v>
      </c>
      <c r="AG3" s="1"/>
      <c r="AI3" s="48" t="s">
        <v>28</v>
      </c>
      <c r="AJ3" s="48"/>
      <c r="AK3" s="48"/>
      <c r="AL3" s="49"/>
      <c r="AM3" s="50" t="s">
        <v>29</v>
      </c>
      <c r="AN3" s="50"/>
      <c r="AO3" s="50"/>
      <c r="AP3" s="50"/>
      <c r="AQ3" s="50"/>
      <c r="AR3" s="50"/>
      <c r="AS3" s="49"/>
    </row>
    <row r="4" spans="1:45" ht="15" customHeight="1" thickBot="1">
      <c r="A4" s="1"/>
      <c r="B4" s="51" t="s">
        <v>30</v>
      </c>
      <c r="C4" s="52" t="s">
        <v>18</v>
      </c>
      <c r="D4" s="53">
        <v>5</v>
      </c>
      <c r="E4" s="54">
        <f>SUM(P$4:P$53)</f>
        <v>46.5</v>
      </c>
      <c r="F4" s="55">
        <f>(E4*D4)/COUNTA(P4:P53)</f>
        <v>4.6500000000000004</v>
      </c>
      <c r="G4" s="56">
        <f t="shared" ref="G4:G16" si="1">F4/D4</f>
        <v>0.93</v>
      </c>
      <c r="H4" s="57" t="str">
        <f>IF(ISBLANK(I4)," ","Global")</f>
        <v>Global</v>
      </c>
      <c r="I4" s="58" t="s">
        <v>31</v>
      </c>
      <c r="J4" s="58" t="s">
        <v>60</v>
      </c>
      <c r="K4" s="59" t="s">
        <v>66</v>
      </c>
      <c r="L4" s="60">
        <v>43955</v>
      </c>
      <c r="M4" s="61">
        <v>9502776</v>
      </c>
      <c r="N4" s="62" t="s">
        <v>116</v>
      </c>
      <c r="O4" s="63">
        <v>75.5</v>
      </c>
      <c r="P4" s="64">
        <v>1</v>
      </c>
      <c r="Q4" s="64">
        <v>1</v>
      </c>
      <c r="R4" s="64">
        <v>0.5</v>
      </c>
      <c r="S4" s="64">
        <v>1</v>
      </c>
      <c r="T4" s="65">
        <v>0.5</v>
      </c>
      <c r="U4" s="65">
        <v>1</v>
      </c>
      <c r="V4" s="66">
        <v>0</v>
      </c>
      <c r="W4" s="66">
        <v>1</v>
      </c>
      <c r="X4" s="66">
        <v>1</v>
      </c>
      <c r="Y4" s="66">
        <v>1</v>
      </c>
      <c r="Z4" s="67">
        <f>(P4*$D$4)+(Q4*$D$5)+(R4*$D$6)+(S4*$D$7)</f>
        <v>25.5</v>
      </c>
      <c r="AA4" s="68">
        <f>Z4/$AA$3</f>
        <v>0.87931034482758619</v>
      </c>
      <c r="AB4" s="69">
        <f t="shared" ref="AB4:AB53" si="2">(T4*$D$9)+(U4*$D$10)</f>
        <v>15</v>
      </c>
      <c r="AC4" s="70">
        <f>AB4/$AC$3</f>
        <v>0.6</v>
      </c>
      <c r="AD4" s="71">
        <f t="shared" ref="AD4:AD53" si="3">(V4*$D$12)+(W4*$D$13)+(X4*$D$14)+(Y4*$D$15)</f>
        <v>35</v>
      </c>
      <c r="AE4" s="72">
        <f>AD4/$AE$3</f>
        <v>0.76086956521739135</v>
      </c>
      <c r="AF4" s="73">
        <f>SUM(Z4+AB4+AD4)</f>
        <v>75.5</v>
      </c>
      <c r="AG4" s="1"/>
      <c r="AI4" s="49"/>
      <c r="AJ4" s="49"/>
      <c r="AK4" s="49"/>
      <c r="AL4" s="49"/>
      <c r="AM4" s="49"/>
      <c r="AN4" s="49"/>
      <c r="AO4" s="74"/>
      <c r="AP4" s="49"/>
      <c r="AQ4" s="49"/>
      <c r="AR4" s="49"/>
      <c r="AS4" s="49"/>
    </row>
    <row r="5" spans="1:45" ht="15" customHeight="1" thickBot="1">
      <c r="A5" s="1"/>
      <c r="B5" s="75" t="s">
        <v>32</v>
      </c>
      <c r="C5" s="52" t="s">
        <v>33</v>
      </c>
      <c r="D5" s="53">
        <v>12</v>
      </c>
      <c r="E5" s="54">
        <f>SUM(Q$4:Q$53)</f>
        <v>43.5</v>
      </c>
      <c r="F5" s="55">
        <f>(E5*D5)/COUNTA(Q4:Q53)</f>
        <v>10.44</v>
      </c>
      <c r="G5" s="56">
        <f t="shared" si="1"/>
        <v>0.87</v>
      </c>
      <c r="H5" s="57" t="str">
        <f t="shared" ref="H5:H53" si="4">IF(ISBLANK(I5)," ","Global")</f>
        <v>Global</v>
      </c>
      <c r="I5" s="76" t="s">
        <v>31</v>
      </c>
      <c r="J5" s="76" t="s">
        <v>64</v>
      </c>
      <c r="K5" s="77" t="s">
        <v>67</v>
      </c>
      <c r="L5" s="78">
        <v>43953</v>
      </c>
      <c r="M5" s="79">
        <v>9488507</v>
      </c>
      <c r="N5" s="80" t="s">
        <v>117</v>
      </c>
      <c r="O5" s="81">
        <v>100</v>
      </c>
      <c r="P5" s="64">
        <v>1</v>
      </c>
      <c r="Q5" s="64">
        <v>1</v>
      </c>
      <c r="R5" s="64">
        <v>1</v>
      </c>
      <c r="S5" s="64">
        <v>1</v>
      </c>
      <c r="T5" s="65">
        <v>1</v>
      </c>
      <c r="U5" s="65">
        <v>1</v>
      </c>
      <c r="V5" s="66">
        <v>1</v>
      </c>
      <c r="W5" s="66">
        <v>1</v>
      </c>
      <c r="X5" s="66">
        <v>1</v>
      </c>
      <c r="Y5" s="66">
        <v>1</v>
      </c>
      <c r="Z5" s="82">
        <f t="shared" ref="Z4:Z53" si="5">(P5*$D$4)+(Q5*$D$5)+(R5*$D$6)+(S5*$D$7)</f>
        <v>29</v>
      </c>
      <c r="AA5" s="83">
        <f t="shared" ref="AA5:AA53" si="6">Z5/$AA$3</f>
        <v>1</v>
      </c>
      <c r="AB5" s="84">
        <f t="shared" si="2"/>
        <v>25</v>
      </c>
      <c r="AC5" s="85">
        <f t="shared" ref="AC5:AC53" si="7">AB5/$AC$3</f>
        <v>1</v>
      </c>
      <c r="AD5" s="86">
        <f t="shared" si="3"/>
        <v>46</v>
      </c>
      <c r="AE5" s="87">
        <f t="shared" ref="AE5:AE53" si="8">AD5/$AE$3</f>
        <v>1</v>
      </c>
      <c r="AF5" s="88">
        <f t="shared" ref="AF5:AF53" si="9">SUM(Z5+AB5+AD5)</f>
        <v>100</v>
      </c>
      <c r="AG5" s="1"/>
      <c r="AI5" s="89" t="s">
        <v>0</v>
      </c>
      <c r="AJ5" s="90" t="s">
        <v>34</v>
      </c>
      <c r="AK5" s="90"/>
      <c r="AL5" s="91"/>
      <c r="AM5" s="92"/>
      <c r="AN5" s="93" t="str">
        <f>AJ5</f>
        <v>ECOUTES MONO GLOBAL</v>
      </c>
      <c r="AO5" s="93"/>
      <c r="AP5" s="93"/>
      <c r="AQ5" s="93"/>
      <c r="AR5" s="93"/>
      <c r="AS5" s="91"/>
    </row>
    <row r="6" spans="1:45" ht="15" customHeight="1" thickBot="1">
      <c r="A6" s="1"/>
      <c r="B6" s="75" t="s">
        <v>32</v>
      </c>
      <c r="C6" s="52" t="s">
        <v>20</v>
      </c>
      <c r="D6" s="53">
        <v>7</v>
      </c>
      <c r="E6" s="54">
        <f>SUM(R$4:R$53)</f>
        <v>30</v>
      </c>
      <c r="F6" s="55">
        <f>(E6*D6)/COUNTA(R4:R53)</f>
        <v>4.2</v>
      </c>
      <c r="G6" s="56">
        <f t="shared" si="1"/>
        <v>0.6</v>
      </c>
      <c r="H6" s="57" t="str">
        <f t="shared" si="4"/>
        <v>Global</v>
      </c>
      <c r="I6" s="76" t="s">
        <v>31</v>
      </c>
      <c r="J6" s="76" t="s">
        <v>118</v>
      </c>
      <c r="K6" s="77" t="s">
        <v>68</v>
      </c>
      <c r="L6" s="78">
        <v>43953</v>
      </c>
      <c r="M6" s="79">
        <v>9487479</v>
      </c>
      <c r="N6" s="80" t="s">
        <v>119</v>
      </c>
      <c r="O6" s="81">
        <v>94</v>
      </c>
      <c r="P6" s="64">
        <v>1</v>
      </c>
      <c r="Q6" s="64">
        <v>1</v>
      </c>
      <c r="R6" s="64">
        <v>0.5</v>
      </c>
      <c r="S6" s="64">
        <v>0.5</v>
      </c>
      <c r="T6" s="65">
        <v>1</v>
      </c>
      <c r="U6" s="65">
        <v>1</v>
      </c>
      <c r="V6" s="66">
        <v>1</v>
      </c>
      <c r="W6" s="66">
        <v>1</v>
      </c>
      <c r="X6" s="66">
        <v>1</v>
      </c>
      <c r="Y6" s="66">
        <v>1</v>
      </c>
      <c r="Z6" s="82">
        <f t="shared" si="5"/>
        <v>23</v>
      </c>
      <c r="AA6" s="83">
        <f t="shared" si="6"/>
        <v>0.7931034482758621</v>
      </c>
      <c r="AB6" s="84">
        <f t="shared" si="2"/>
        <v>25</v>
      </c>
      <c r="AC6" s="85">
        <f t="shared" si="7"/>
        <v>1</v>
      </c>
      <c r="AD6" s="86">
        <f t="shared" si="3"/>
        <v>46</v>
      </c>
      <c r="AE6" s="87">
        <f t="shared" si="8"/>
        <v>1</v>
      </c>
      <c r="AF6" s="88">
        <f t="shared" si="9"/>
        <v>94</v>
      </c>
      <c r="AG6" s="1"/>
      <c r="AI6" s="94" t="s">
        <v>35</v>
      </c>
      <c r="AJ6" s="94" t="s">
        <v>36</v>
      </c>
      <c r="AK6" s="95" t="s">
        <v>37</v>
      </c>
      <c r="AL6" s="2"/>
      <c r="AM6" s="96" t="s">
        <v>35</v>
      </c>
      <c r="AN6" s="97" t="s">
        <v>38</v>
      </c>
      <c r="AO6" s="98" t="s">
        <v>39</v>
      </c>
      <c r="AP6" s="97" t="s">
        <v>30</v>
      </c>
      <c r="AQ6" s="97" t="s">
        <v>40</v>
      </c>
      <c r="AR6" s="97" t="s">
        <v>41</v>
      </c>
      <c r="AS6" s="2"/>
    </row>
    <row r="7" spans="1:45" ht="15" customHeight="1" thickBot="1">
      <c r="A7" s="1"/>
      <c r="B7" s="75" t="s">
        <v>32</v>
      </c>
      <c r="C7" s="52" t="s">
        <v>21</v>
      </c>
      <c r="D7" s="53">
        <v>5</v>
      </c>
      <c r="E7" s="54">
        <f>SUM(S$4:S$53)</f>
        <v>46</v>
      </c>
      <c r="F7" s="55">
        <f>(E7*D7)/COUNTA(S4:S53)</f>
        <v>4.5999999999999996</v>
      </c>
      <c r="G7" s="56">
        <f t="shared" si="1"/>
        <v>0.91999999999999993</v>
      </c>
      <c r="H7" s="57" t="str">
        <f t="shared" si="4"/>
        <v>Global</v>
      </c>
      <c r="I7" s="76" t="s">
        <v>31</v>
      </c>
      <c r="J7" s="76" t="s">
        <v>60</v>
      </c>
      <c r="K7" s="77" t="s">
        <v>69</v>
      </c>
      <c r="L7" s="78">
        <v>43955</v>
      </c>
      <c r="M7" s="79">
        <v>9505726</v>
      </c>
      <c r="N7" s="80" t="s">
        <v>120</v>
      </c>
      <c r="O7" s="81">
        <v>82</v>
      </c>
      <c r="P7" s="64">
        <v>1</v>
      </c>
      <c r="Q7" s="64">
        <v>1</v>
      </c>
      <c r="R7" s="64">
        <v>0</v>
      </c>
      <c r="S7" s="64">
        <v>1</v>
      </c>
      <c r="T7" s="65">
        <v>1</v>
      </c>
      <c r="U7" s="65">
        <v>1</v>
      </c>
      <c r="V7" s="66">
        <v>0</v>
      </c>
      <c r="W7" s="66">
        <v>1</v>
      </c>
      <c r="X7" s="66">
        <v>1</v>
      </c>
      <c r="Y7" s="66">
        <v>1</v>
      </c>
      <c r="Z7" s="82">
        <f t="shared" si="5"/>
        <v>22</v>
      </c>
      <c r="AA7" s="83">
        <f t="shared" si="6"/>
        <v>0.75862068965517238</v>
      </c>
      <c r="AB7" s="84">
        <f t="shared" si="2"/>
        <v>25</v>
      </c>
      <c r="AC7" s="85">
        <f t="shared" si="7"/>
        <v>1</v>
      </c>
      <c r="AD7" s="86">
        <f t="shared" si="3"/>
        <v>35</v>
      </c>
      <c r="AE7" s="87">
        <f t="shared" si="8"/>
        <v>0.76086956521739135</v>
      </c>
      <c r="AF7" s="88">
        <f t="shared" si="9"/>
        <v>82</v>
      </c>
      <c r="AG7" s="1"/>
      <c r="AI7" s="99" t="s">
        <v>42</v>
      </c>
      <c r="AJ7" s="99">
        <f>SUMPRODUCT(($O$4:$O$53&lt;=100)*($O$4:$O$53&gt;=85)*($H$4:$H$53=$AI$5))</f>
        <v>26</v>
      </c>
      <c r="AK7" s="100">
        <f>SUMPRODUCT(($O$4:$O$53)*($O$4:$O$53&lt;=100)*($O$4:$O$53&gt;=85)*($H$4:$H$53=$AI$5))/$AJ7</f>
        <v>93.615384615384613</v>
      </c>
      <c r="AL7" s="49"/>
      <c r="AM7" s="101" t="s">
        <v>42</v>
      </c>
      <c r="AN7" s="101">
        <f>AJ7</f>
        <v>26</v>
      </c>
      <c r="AO7" s="101"/>
      <c r="AP7" s="102">
        <f>SUMPRODUCT(($AA$4:$AA$53)*($O$4:$O$53&lt;=100)*($O$4:$O$53&gt;=85)*($H$4:$H$53=$AI$5))/$AJ7</f>
        <v>0.90517241379310343</v>
      </c>
      <c r="AQ7" s="102">
        <f>SUMPRODUCT(($AC$4:$AC$53)*($O$4:$O$53&lt;=100)*($O$4:$O$53&gt;=85)*($H$4:$H$53=$AI$5))/$AJ7</f>
        <v>0.88461538461538447</v>
      </c>
      <c r="AR7" s="102">
        <f>SUMPRODUCT(($AE$4:$AE$53)*($O$4:$O$53&lt;=100)*($O$4:$O$53&gt;=85)*($H$4:$H$53=$AI$5))/$AJ7</f>
        <v>0.94983277591973247</v>
      </c>
      <c r="AS7" s="49"/>
    </row>
    <row r="8" spans="1:45" ht="15" customHeight="1" thickBot="1">
      <c r="A8" s="1"/>
      <c r="B8" s="103"/>
      <c r="C8" s="104" t="s">
        <v>43</v>
      </c>
      <c r="D8" s="105">
        <f>SUM(D4:D7)</f>
        <v>29</v>
      </c>
      <c r="E8" s="106">
        <f>SUM(P$4:S$53)</f>
        <v>166</v>
      </c>
      <c r="F8" s="107">
        <f>(E8*D8)/COUNTA(P4:S53)</f>
        <v>24.07</v>
      </c>
      <c r="G8" s="324">
        <f>F8/D8</f>
        <v>0.83</v>
      </c>
      <c r="H8" s="57" t="str">
        <f t="shared" si="4"/>
        <v>Global</v>
      </c>
      <c r="I8" s="76" t="s">
        <v>31</v>
      </c>
      <c r="J8" s="76" t="s">
        <v>64</v>
      </c>
      <c r="K8" s="77" t="s">
        <v>70</v>
      </c>
      <c r="L8" s="78">
        <v>43955</v>
      </c>
      <c r="M8" s="79">
        <v>9499239</v>
      </c>
      <c r="N8" s="80" t="s">
        <v>121</v>
      </c>
      <c r="O8" s="81">
        <v>32</v>
      </c>
      <c r="P8" s="64">
        <v>1</v>
      </c>
      <c r="Q8" s="64">
        <v>0</v>
      </c>
      <c r="R8" s="64">
        <v>0.5</v>
      </c>
      <c r="S8" s="64">
        <v>1</v>
      </c>
      <c r="T8" s="65">
        <v>0</v>
      </c>
      <c r="U8" s="65">
        <v>0.5</v>
      </c>
      <c r="V8" s="66">
        <v>0</v>
      </c>
      <c r="W8" s="66">
        <v>0.5</v>
      </c>
      <c r="X8" s="66">
        <v>0.5</v>
      </c>
      <c r="Y8" s="66">
        <v>0</v>
      </c>
      <c r="Z8" s="82">
        <f t="shared" si="5"/>
        <v>13.5</v>
      </c>
      <c r="AA8" s="83">
        <f t="shared" si="6"/>
        <v>0.46551724137931033</v>
      </c>
      <c r="AB8" s="84">
        <f t="shared" si="2"/>
        <v>2.5</v>
      </c>
      <c r="AC8" s="85">
        <f t="shared" si="7"/>
        <v>0.1</v>
      </c>
      <c r="AD8" s="86">
        <f t="shared" si="3"/>
        <v>16</v>
      </c>
      <c r="AE8" s="87">
        <f t="shared" si="8"/>
        <v>0.34782608695652173</v>
      </c>
      <c r="AF8" s="88">
        <f t="shared" si="9"/>
        <v>32</v>
      </c>
      <c r="AG8" s="1"/>
      <c r="AI8" s="99" t="s">
        <v>44</v>
      </c>
      <c r="AJ8" s="99">
        <f>SUMPRODUCT(($O$4:$O$53&lt;85)*($O$4:$O$53&gt;=60)*($H$4:$H$53=$AI$5))</f>
        <v>22</v>
      </c>
      <c r="AK8" s="100">
        <f>SUMPRODUCT(($O$4:$O$53)*($O$4:$O$53&lt;85)*($O$4:$O$53&gt;=60)*($H$4:$H$53=AI5))/$AJ8</f>
        <v>75.840909090909093</v>
      </c>
      <c r="AL8" s="49"/>
      <c r="AM8" s="101" t="s">
        <v>44</v>
      </c>
      <c r="AN8" s="101">
        <f>AJ8</f>
        <v>22</v>
      </c>
      <c r="AO8" s="101"/>
      <c r="AP8" s="102">
        <f>SUMPRODUCT(($AA$4:$AA$53)*($O$4:$O$53&lt;85)*($O$4:$O$53&gt;=60)*($H$4:$H$53=$AI$5))/$AJ8</f>
        <v>0.74529780564263293</v>
      </c>
      <c r="AQ8" s="102">
        <f>SUMPRODUCT(($AC$4:$AC$53)*($O$4:$O$53&lt;85)*($O$4:$O$53&gt;=60)*($H$4:$H$53=$AI$5))/$AJ8</f>
        <v>0.67727272727272725</v>
      </c>
      <c r="AR8" s="102">
        <f>SUMPRODUCT(($AE$4:$AE$53)*($O$4:$O$53&lt;85)*($O$4:$O$53&gt;=60)*($H$4:$H$53=$AI$5))/$AJ8</f>
        <v>0.809782608695652</v>
      </c>
      <c r="AS8" s="49"/>
    </row>
    <row r="9" spans="1:45" ht="15" customHeight="1" thickBot="1">
      <c r="A9" s="1"/>
      <c r="B9" s="108" t="s">
        <v>40</v>
      </c>
      <c r="C9" s="109" t="s">
        <v>2</v>
      </c>
      <c r="D9" s="110">
        <v>20</v>
      </c>
      <c r="E9" s="111">
        <f>SUM(T$4:T$53)</f>
        <v>39</v>
      </c>
      <c r="F9" s="112">
        <f>(E9*D9)/COUNTA(T4:T53)</f>
        <v>15.6</v>
      </c>
      <c r="G9" s="113">
        <f t="shared" si="1"/>
        <v>0.78</v>
      </c>
      <c r="H9" s="57" t="str">
        <f t="shared" si="4"/>
        <v>Global</v>
      </c>
      <c r="I9" s="76" t="s">
        <v>31</v>
      </c>
      <c r="J9" s="76" t="s">
        <v>118</v>
      </c>
      <c r="K9" s="77" t="s">
        <v>71</v>
      </c>
      <c r="L9" s="78">
        <v>43955</v>
      </c>
      <c r="M9" s="79">
        <v>9510442</v>
      </c>
      <c r="N9" s="80" t="s">
        <v>116</v>
      </c>
      <c r="O9" s="81">
        <v>79</v>
      </c>
      <c r="P9" s="64">
        <v>1</v>
      </c>
      <c r="Q9" s="64">
        <v>1</v>
      </c>
      <c r="R9" s="64">
        <v>1</v>
      </c>
      <c r="S9" s="64">
        <v>1</v>
      </c>
      <c r="T9" s="65">
        <v>0.5</v>
      </c>
      <c r="U9" s="65">
        <v>1</v>
      </c>
      <c r="V9" s="66">
        <v>0</v>
      </c>
      <c r="W9" s="66">
        <v>1</v>
      </c>
      <c r="X9" s="66">
        <v>1</v>
      </c>
      <c r="Y9" s="66">
        <v>1</v>
      </c>
      <c r="Z9" s="82">
        <f t="shared" si="5"/>
        <v>29</v>
      </c>
      <c r="AA9" s="83">
        <f t="shared" si="6"/>
        <v>1</v>
      </c>
      <c r="AB9" s="84">
        <f t="shared" si="2"/>
        <v>15</v>
      </c>
      <c r="AC9" s="85">
        <f t="shared" si="7"/>
        <v>0.6</v>
      </c>
      <c r="AD9" s="86">
        <f t="shared" si="3"/>
        <v>35</v>
      </c>
      <c r="AE9" s="87">
        <f t="shared" si="8"/>
        <v>0.76086956521739135</v>
      </c>
      <c r="AF9" s="88">
        <f t="shared" si="9"/>
        <v>79</v>
      </c>
      <c r="AG9" s="1"/>
      <c r="AI9" s="99" t="s">
        <v>45</v>
      </c>
      <c r="AJ9" s="99">
        <f>SUMPRODUCT(($O$4:$O$53&lt;60)*($H$4:$H$53=$AI$5))</f>
        <v>2</v>
      </c>
      <c r="AK9" s="100">
        <f>SUMPRODUCT(($O$4:$O$53)*($O$4:$O$53&lt;60)*($H$4:$H$53=AI5))/AJ9</f>
        <v>41</v>
      </c>
      <c r="AL9" s="49"/>
      <c r="AM9" s="101" t="s">
        <v>45</v>
      </c>
      <c r="AN9" s="101">
        <f>AJ9</f>
        <v>2</v>
      </c>
      <c r="AO9" s="101"/>
      <c r="AP9" s="102">
        <f>SUMPRODUCT(($AA$4:$AA$53)*($O$4:$O$53&lt;60)*($H$4:$H$53=$AI$5))/$AJ9</f>
        <v>0.62931034482758619</v>
      </c>
      <c r="AQ9" s="102">
        <f>SUMPRODUCT(($AC$4:$AC$53)*($O$4:$O$53&lt;60)*($H$4:$H$53=$AI$5))/$AJ9</f>
        <v>0.35</v>
      </c>
      <c r="AR9" s="102">
        <f>SUMPRODUCT(($AE$4:$AE$53)*($O$4:$O$53&lt;60)*($H$4:$H$53=$AI$5))/$AJ9</f>
        <v>0.30434782608695654</v>
      </c>
      <c r="AS9" s="49"/>
    </row>
    <row r="10" spans="1:45" ht="15" customHeight="1" thickBot="1">
      <c r="A10" s="1"/>
      <c r="B10" s="114" t="s">
        <v>40</v>
      </c>
      <c r="C10" s="109" t="s">
        <v>46</v>
      </c>
      <c r="D10" s="110">
        <v>5</v>
      </c>
      <c r="E10" s="111">
        <f>SUM(U$4:U$53)</f>
        <v>37</v>
      </c>
      <c r="F10" s="112">
        <f>(E10*D10)/COUNTA(U4:U53)</f>
        <v>3.7</v>
      </c>
      <c r="G10" s="113">
        <f t="shared" si="1"/>
        <v>0.74</v>
      </c>
      <c r="H10" s="57" t="str">
        <f t="shared" si="4"/>
        <v>Global</v>
      </c>
      <c r="I10" s="76" t="s">
        <v>31</v>
      </c>
      <c r="J10" s="76" t="s">
        <v>118</v>
      </c>
      <c r="K10" s="77" t="s">
        <v>72</v>
      </c>
      <c r="L10" s="78">
        <v>43956</v>
      </c>
      <c r="M10" s="79">
        <v>9531190</v>
      </c>
      <c r="N10" s="80" t="s">
        <v>122</v>
      </c>
      <c r="O10" s="81">
        <v>85</v>
      </c>
      <c r="P10" s="64">
        <v>0.5</v>
      </c>
      <c r="Q10" s="64">
        <v>1</v>
      </c>
      <c r="R10" s="64">
        <v>1</v>
      </c>
      <c r="S10" s="64">
        <v>1</v>
      </c>
      <c r="T10" s="65">
        <v>1</v>
      </c>
      <c r="U10" s="65">
        <v>0.5</v>
      </c>
      <c r="V10" s="66">
        <v>1</v>
      </c>
      <c r="W10" s="66">
        <v>0.5</v>
      </c>
      <c r="X10" s="66">
        <v>1</v>
      </c>
      <c r="Y10" s="66">
        <v>1</v>
      </c>
      <c r="Z10" s="82">
        <f t="shared" si="5"/>
        <v>26.5</v>
      </c>
      <c r="AA10" s="83">
        <f t="shared" si="6"/>
        <v>0.91379310344827591</v>
      </c>
      <c r="AB10" s="84">
        <f t="shared" si="2"/>
        <v>22.5</v>
      </c>
      <c r="AC10" s="85">
        <f t="shared" si="7"/>
        <v>0.9</v>
      </c>
      <c r="AD10" s="86">
        <f t="shared" si="3"/>
        <v>36</v>
      </c>
      <c r="AE10" s="87">
        <f t="shared" si="8"/>
        <v>0.78260869565217395</v>
      </c>
      <c r="AF10" s="88">
        <f t="shared" si="9"/>
        <v>85</v>
      </c>
      <c r="AG10" s="1"/>
      <c r="AI10" s="115" t="s">
        <v>47</v>
      </c>
      <c r="AJ10" s="115">
        <f>SUM(AJ7:AJ9)</f>
        <v>50</v>
      </c>
      <c r="AK10" s="116">
        <f>SUM($O$4:$O$53)/$AJ10</f>
        <v>83.69</v>
      </c>
      <c r="AL10" s="49"/>
      <c r="AM10" s="322" t="s">
        <v>47</v>
      </c>
      <c r="AN10" s="322">
        <f>AJ10</f>
        <v>50</v>
      </c>
      <c r="AO10" s="323"/>
      <c r="AP10" s="323">
        <f>SUM($AA$4:$AA$53)/$AJ10</f>
        <v>0.82379310344827572</v>
      </c>
      <c r="AQ10" s="325">
        <f>SUM($AC$4:$AC$53)/$AJ10</f>
        <v>0.77200000000000002</v>
      </c>
      <c r="AR10" s="327">
        <f>SUM($AE$4:$AE$53)/$AJ10</f>
        <v>0.86239130434782596</v>
      </c>
      <c r="AS10" s="49"/>
    </row>
    <row r="11" spans="1:45" ht="15" customHeight="1" thickBot="1">
      <c r="A11" s="1"/>
      <c r="B11" s="103"/>
      <c r="C11" s="104" t="s">
        <v>43</v>
      </c>
      <c r="D11" s="119">
        <f>SUM(D9:D10)</f>
        <v>25</v>
      </c>
      <c r="E11" s="120">
        <f>SUM(T$4:U$53)</f>
        <v>76</v>
      </c>
      <c r="F11" s="121">
        <f>(E11*D11)/COUNTA(T4:U53)</f>
        <v>19</v>
      </c>
      <c r="G11" s="326">
        <f t="shared" si="1"/>
        <v>0.76</v>
      </c>
      <c r="H11" s="57" t="str">
        <f t="shared" si="4"/>
        <v>Global</v>
      </c>
      <c r="I11" s="76" t="s">
        <v>31</v>
      </c>
      <c r="J11" s="76" t="s">
        <v>118</v>
      </c>
      <c r="K11" s="77" t="s">
        <v>73</v>
      </c>
      <c r="L11" s="78">
        <v>43956</v>
      </c>
      <c r="M11" s="79">
        <v>9526155</v>
      </c>
      <c r="N11" s="80" t="s">
        <v>123</v>
      </c>
      <c r="O11" s="81">
        <v>92</v>
      </c>
      <c r="P11" s="64">
        <v>1</v>
      </c>
      <c r="Q11" s="64">
        <v>1</v>
      </c>
      <c r="R11" s="64">
        <v>1</v>
      </c>
      <c r="S11" s="64">
        <v>1</v>
      </c>
      <c r="T11" s="65">
        <v>1</v>
      </c>
      <c r="U11" s="65">
        <v>0.5</v>
      </c>
      <c r="V11" s="66">
        <v>0.5</v>
      </c>
      <c r="W11" s="66">
        <v>1</v>
      </c>
      <c r="X11" s="66">
        <v>1</v>
      </c>
      <c r="Y11" s="66">
        <v>1</v>
      </c>
      <c r="Z11" s="82">
        <f t="shared" si="5"/>
        <v>29</v>
      </c>
      <c r="AA11" s="83">
        <f t="shared" si="6"/>
        <v>1</v>
      </c>
      <c r="AB11" s="84">
        <f t="shared" si="2"/>
        <v>22.5</v>
      </c>
      <c r="AC11" s="85">
        <f t="shared" si="7"/>
        <v>0.9</v>
      </c>
      <c r="AD11" s="86">
        <f t="shared" si="3"/>
        <v>40.5</v>
      </c>
      <c r="AE11" s="87">
        <f t="shared" si="8"/>
        <v>0.88043478260869568</v>
      </c>
      <c r="AF11" s="88">
        <f t="shared" si="9"/>
        <v>92</v>
      </c>
      <c r="AG11" s="1"/>
      <c r="AI11" s="122"/>
      <c r="AJ11" s="122"/>
      <c r="AK11" s="123"/>
      <c r="AL11" s="49"/>
      <c r="AM11" s="124"/>
      <c r="AN11" s="124"/>
      <c r="AO11" s="125"/>
      <c r="AP11" s="126"/>
      <c r="AQ11" s="126"/>
      <c r="AR11" s="126"/>
      <c r="AS11" s="49"/>
    </row>
    <row r="12" spans="1:45" ht="15" customHeight="1" thickBot="1">
      <c r="A12" s="1"/>
      <c r="B12" s="127" t="s">
        <v>41</v>
      </c>
      <c r="C12" s="128" t="s">
        <v>48</v>
      </c>
      <c r="D12" s="129">
        <v>11</v>
      </c>
      <c r="E12" s="130">
        <f>SUM(V$4:V$53)</f>
        <v>28.5</v>
      </c>
      <c r="F12" s="131">
        <f>(E12*D12)/COUNTA(V4:V53)</f>
        <v>6.27</v>
      </c>
      <c r="G12" s="132">
        <f t="shared" si="1"/>
        <v>0.56999999999999995</v>
      </c>
      <c r="H12" s="57" t="str">
        <f t="shared" si="4"/>
        <v>Global</v>
      </c>
      <c r="I12" s="76" t="s">
        <v>31</v>
      </c>
      <c r="J12" s="76" t="s">
        <v>118</v>
      </c>
      <c r="K12" s="77" t="s">
        <v>74</v>
      </c>
      <c r="L12" s="78">
        <v>43956</v>
      </c>
      <c r="M12" s="79">
        <v>9519137</v>
      </c>
      <c r="N12" s="80" t="s">
        <v>124</v>
      </c>
      <c r="O12" s="81">
        <v>100</v>
      </c>
      <c r="P12" s="64">
        <v>1</v>
      </c>
      <c r="Q12" s="64">
        <v>1</v>
      </c>
      <c r="R12" s="64">
        <v>0</v>
      </c>
      <c r="S12" s="64">
        <v>0.5</v>
      </c>
      <c r="T12" s="65">
        <v>0</v>
      </c>
      <c r="U12" s="65">
        <v>1</v>
      </c>
      <c r="V12" s="66">
        <v>0</v>
      </c>
      <c r="W12" s="66">
        <v>1</v>
      </c>
      <c r="X12" s="66">
        <v>1</v>
      </c>
      <c r="Y12" s="66">
        <v>1</v>
      </c>
      <c r="Z12" s="82">
        <f t="shared" si="5"/>
        <v>19.5</v>
      </c>
      <c r="AA12" s="83">
        <f t="shared" si="6"/>
        <v>0.67241379310344829</v>
      </c>
      <c r="AB12" s="84">
        <f t="shared" si="2"/>
        <v>5</v>
      </c>
      <c r="AC12" s="85">
        <f t="shared" si="7"/>
        <v>0.2</v>
      </c>
      <c r="AD12" s="86">
        <f t="shared" si="3"/>
        <v>35</v>
      </c>
      <c r="AE12" s="87">
        <f t="shared" si="8"/>
        <v>0.76086956521739135</v>
      </c>
      <c r="AF12" s="88">
        <f t="shared" si="9"/>
        <v>59.5</v>
      </c>
      <c r="AG12" s="1"/>
      <c r="AI12" s="89" t="s">
        <v>60</v>
      </c>
      <c r="AJ12" s="90" t="s">
        <v>49</v>
      </c>
      <c r="AK12" s="90"/>
      <c r="AL12" s="91"/>
      <c r="AM12" s="133"/>
      <c r="AN12" s="93" t="str">
        <f>AJ12</f>
        <v>ECOUTES MONO BLAGNAC</v>
      </c>
      <c r="AO12" s="93"/>
      <c r="AP12" s="93"/>
      <c r="AQ12" s="93"/>
      <c r="AR12" s="93"/>
      <c r="AS12" s="91"/>
    </row>
    <row r="13" spans="1:45" ht="15" customHeight="1" thickBot="1">
      <c r="A13" s="1"/>
      <c r="B13" s="134" t="s">
        <v>41</v>
      </c>
      <c r="C13" s="128" t="s">
        <v>24</v>
      </c>
      <c r="D13" s="129">
        <v>20</v>
      </c>
      <c r="E13" s="130">
        <f>SUM(W$4:W$53)</f>
        <v>47.5</v>
      </c>
      <c r="F13" s="131">
        <f>(E13*D13)/COUNTA(W4:W53)</f>
        <v>19</v>
      </c>
      <c r="G13" s="132">
        <f t="shared" si="1"/>
        <v>0.95</v>
      </c>
      <c r="H13" s="57" t="str">
        <f t="shared" si="4"/>
        <v>Global</v>
      </c>
      <c r="I13" s="76" t="s">
        <v>31</v>
      </c>
      <c r="J13" s="76" t="s">
        <v>118</v>
      </c>
      <c r="K13" s="77" t="s">
        <v>75</v>
      </c>
      <c r="L13" s="78">
        <v>43953</v>
      </c>
      <c r="M13" s="79">
        <v>9488610</v>
      </c>
      <c r="N13" s="80" t="s">
        <v>125</v>
      </c>
      <c r="O13" s="81">
        <v>83</v>
      </c>
      <c r="P13" s="64">
        <v>1</v>
      </c>
      <c r="Q13" s="64">
        <v>1</v>
      </c>
      <c r="R13" s="64">
        <v>0</v>
      </c>
      <c r="S13" s="64">
        <v>1</v>
      </c>
      <c r="T13" s="65">
        <v>0.5</v>
      </c>
      <c r="U13" s="65">
        <v>1</v>
      </c>
      <c r="V13" s="66">
        <v>1</v>
      </c>
      <c r="W13" s="66">
        <v>1</v>
      </c>
      <c r="X13" s="66">
        <v>1</v>
      </c>
      <c r="Y13" s="66">
        <v>1</v>
      </c>
      <c r="Z13" s="82">
        <f t="shared" si="5"/>
        <v>22</v>
      </c>
      <c r="AA13" s="83">
        <f t="shared" si="6"/>
        <v>0.75862068965517238</v>
      </c>
      <c r="AB13" s="84">
        <f t="shared" si="2"/>
        <v>15</v>
      </c>
      <c r="AC13" s="85">
        <f t="shared" si="7"/>
        <v>0.6</v>
      </c>
      <c r="AD13" s="86">
        <f t="shared" si="3"/>
        <v>46</v>
      </c>
      <c r="AE13" s="87">
        <f t="shared" si="8"/>
        <v>1</v>
      </c>
      <c r="AF13" s="88">
        <f t="shared" si="9"/>
        <v>83</v>
      </c>
      <c r="AG13" s="1"/>
      <c r="AI13" s="94" t="s">
        <v>35</v>
      </c>
      <c r="AJ13" s="94" t="s">
        <v>36</v>
      </c>
      <c r="AK13" s="95" t="s">
        <v>37</v>
      </c>
      <c r="AL13" s="2"/>
      <c r="AM13" s="96" t="s">
        <v>35</v>
      </c>
      <c r="AN13" s="97" t="s">
        <v>38</v>
      </c>
      <c r="AO13" s="98" t="s">
        <v>39</v>
      </c>
      <c r="AP13" s="97" t="s">
        <v>30</v>
      </c>
      <c r="AQ13" s="97" t="s">
        <v>40</v>
      </c>
      <c r="AR13" s="97" t="s">
        <v>41</v>
      </c>
      <c r="AS13" s="2"/>
    </row>
    <row r="14" spans="1:45" ht="15" customHeight="1" thickBot="1">
      <c r="A14" s="1"/>
      <c r="B14" s="134" t="s">
        <v>41</v>
      </c>
      <c r="C14" s="128" t="s">
        <v>25</v>
      </c>
      <c r="D14" s="129">
        <v>12</v>
      </c>
      <c r="E14" s="130">
        <f>SUM(X$4:X$53)</f>
        <v>48</v>
      </c>
      <c r="F14" s="131">
        <f>(E14*D14)/COUNTA(X4:X53)</f>
        <v>11.52</v>
      </c>
      <c r="G14" s="132">
        <f t="shared" si="1"/>
        <v>0.96</v>
      </c>
      <c r="H14" s="57" t="str">
        <f t="shared" si="4"/>
        <v>Global</v>
      </c>
      <c r="I14" s="76" t="s">
        <v>31</v>
      </c>
      <c r="J14" s="76" t="s">
        <v>118</v>
      </c>
      <c r="K14" s="77" t="s">
        <v>76</v>
      </c>
      <c r="L14" s="78">
        <v>43956</v>
      </c>
      <c r="M14" s="79">
        <v>9518383</v>
      </c>
      <c r="N14" s="80" t="s">
        <v>116</v>
      </c>
      <c r="O14" s="81">
        <v>100</v>
      </c>
      <c r="P14" s="64">
        <v>1</v>
      </c>
      <c r="Q14" s="64">
        <v>1</v>
      </c>
      <c r="R14" s="64">
        <v>1</v>
      </c>
      <c r="S14" s="64">
        <v>1</v>
      </c>
      <c r="T14" s="65">
        <v>1</v>
      </c>
      <c r="U14" s="65">
        <v>1</v>
      </c>
      <c r="V14" s="66">
        <v>1</v>
      </c>
      <c r="W14" s="66">
        <v>1</v>
      </c>
      <c r="X14" s="66">
        <v>1</v>
      </c>
      <c r="Y14" s="66">
        <v>1</v>
      </c>
      <c r="Z14" s="82">
        <f t="shared" si="5"/>
        <v>29</v>
      </c>
      <c r="AA14" s="83">
        <f t="shared" si="6"/>
        <v>1</v>
      </c>
      <c r="AB14" s="84">
        <f t="shared" si="2"/>
        <v>25</v>
      </c>
      <c r="AC14" s="85">
        <f t="shared" si="7"/>
        <v>1</v>
      </c>
      <c r="AD14" s="86">
        <f t="shared" si="3"/>
        <v>46</v>
      </c>
      <c r="AE14" s="87">
        <f t="shared" si="8"/>
        <v>1</v>
      </c>
      <c r="AF14" s="88">
        <f t="shared" si="9"/>
        <v>100</v>
      </c>
      <c r="AG14" s="1"/>
      <c r="AI14" s="135" t="s">
        <v>42</v>
      </c>
      <c r="AJ14" s="99">
        <f>SUMPRODUCT(($O$4:$O$53&lt;=100)*($O$4:$O$53&gt;=85)*($J$4:$J$53=$AI$12))</f>
        <v>1</v>
      </c>
      <c r="AK14" s="100">
        <f>SUMPRODUCT(($O$4:$O$53)*($O$4:$O$53&lt;=100)*($O$4:$O$53&gt;=85)*($J$4:$J$53=$AI$12))/$AJ14</f>
        <v>97.5</v>
      </c>
      <c r="AL14" s="49"/>
      <c r="AM14" s="101" t="s">
        <v>42</v>
      </c>
      <c r="AN14" s="101">
        <f>AJ14</f>
        <v>1</v>
      </c>
      <c r="AO14" s="101"/>
      <c r="AP14" s="136">
        <f>SUMPRODUCT(($AA$4:$AA$53)*($O$4:$O$53&lt;=100)*($O$4:$O$53&gt;=85)*($J$4:$J$53=$AI$12))/$AJ14</f>
        <v>1</v>
      </c>
      <c r="AQ14" s="136">
        <f>SUMPRODUCT(($AC$4:$AC$53)*($O$4:$O$53&lt;=100)*($O$4:$O$53&gt;=85)*($J$4:$J$53=$AI$12))/$AJ14</f>
        <v>0.9</v>
      </c>
      <c r="AR14" s="136">
        <f>SUMPRODUCT(($AE$4:$AE$53)*($O$4:$O$53&lt;=100)*($O$4:$O$53&gt;=85)*($J$4:$J$53=$AI$12))/$AJ14</f>
        <v>1</v>
      </c>
      <c r="AS14" s="49"/>
    </row>
    <row r="15" spans="1:45" ht="15" customHeight="1" thickBot="1">
      <c r="A15" s="1"/>
      <c r="B15" s="134" t="s">
        <v>41</v>
      </c>
      <c r="C15" s="128" t="s">
        <v>26</v>
      </c>
      <c r="D15" s="129">
        <v>3</v>
      </c>
      <c r="E15" s="130">
        <f>SUM(Y$4:Y$53)</f>
        <v>48</v>
      </c>
      <c r="F15" s="131">
        <f>(E15*D15)/COUNTA(Y4:Y53)</f>
        <v>2.88</v>
      </c>
      <c r="G15" s="132">
        <f t="shared" si="1"/>
        <v>0.96</v>
      </c>
      <c r="H15" s="57" t="str">
        <f t="shared" si="4"/>
        <v>Global</v>
      </c>
      <c r="I15" s="76" t="s">
        <v>31</v>
      </c>
      <c r="J15" s="76" t="s">
        <v>118</v>
      </c>
      <c r="K15" s="77" t="s">
        <v>77</v>
      </c>
      <c r="L15" s="78">
        <v>43955</v>
      </c>
      <c r="M15" s="79">
        <v>9494981</v>
      </c>
      <c r="N15" s="80" t="s">
        <v>117</v>
      </c>
      <c r="O15" s="81">
        <v>72.5</v>
      </c>
      <c r="P15" s="64">
        <v>1</v>
      </c>
      <c r="Q15" s="64">
        <v>0.5</v>
      </c>
      <c r="R15" s="64">
        <v>0.5</v>
      </c>
      <c r="S15" s="64">
        <v>1</v>
      </c>
      <c r="T15" s="65">
        <v>0.5</v>
      </c>
      <c r="U15" s="65">
        <v>0.5</v>
      </c>
      <c r="V15" s="66">
        <v>0.5</v>
      </c>
      <c r="W15" s="66">
        <v>1</v>
      </c>
      <c r="X15" s="66">
        <v>1</v>
      </c>
      <c r="Y15" s="66">
        <v>1</v>
      </c>
      <c r="Z15" s="82">
        <f t="shared" si="5"/>
        <v>19.5</v>
      </c>
      <c r="AA15" s="83">
        <f t="shared" si="6"/>
        <v>0.67241379310344829</v>
      </c>
      <c r="AB15" s="84">
        <f t="shared" si="2"/>
        <v>12.5</v>
      </c>
      <c r="AC15" s="85">
        <f t="shared" si="7"/>
        <v>0.5</v>
      </c>
      <c r="AD15" s="86">
        <f t="shared" si="3"/>
        <v>40.5</v>
      </c>
      <c r="AE15" s="87">
        <f t="shared" si="8"/>
        <v>0.88043478260869568</v>
      </c>
      <c r="AF15" s="88">
        <f t="shared" si="9"/>
        <v>72.5</v>
      </c>
      <c r="AG15" s="1"/>
      <c r="AI15" s="135" t="s">
        <v>44</v>
      </c>
      <c r="AJ15" s="99">
        <f>SUMPRODUCT(($O$4:$O$53&lt;85)*($O$4:$O$53&gt;=60)*($J$4:$J$53=$AI$12))</f>
        <v>3</v>
      </c>
      <c r="AK15" s="100">
        <f>SUMPRODUCT(($O$4:$O$53)*($O$4:$O$53&lt;85)*($O$4:$O$53&gt;=60)*($J$4:$J$53=AI12))/$AJ15</f>
        <v>80.5</v>
      </c>
      <c r="AL15" s="49"/>
      <c r="AM15" s="101" t="s">
        <v>44</v>
      </c>
      <c r="AN15" s="101">
        <f t="shared" ref="AN15:AN16" si="10">AJ15</f>
        <v>3</v>
      </c>
      <c r="AO15" s="101"/>
      <c r="AP15" s="136">
        <f>SUMPRODUCT(($AA$4:$AA$53)*($O$4:$O$53&lt;85)*($O$4:$O$53&gt;=60)*($J$4:$J$53=$AI$12))/$AJ15</f>
        <v>0.83908045977011492</v>
      </c>
      <c r="AQ15" s="136">
        <f>SUMPRODUCT(($AC$4:$AC$53)*($O$4:$O$53&lt;85)*($O$4:$O$53&gt;=60)*($J$4:$J$53=$AI$12))/$AJ15</f>
        <v>0.70000000000000007</v>
      </c>
      <c r="AR15" s="136">
        <f>SUMPRODUCT(($AE$4:$AE$53)*($O$4:$O$53&lt;85)*($O$4:$O$53&gt;=60)*($J$4:$J$53=$AI$12))/$AJ15</f>
        <v>0.84057971014492761</v>
      </c>
      <c r="AS15" s="49"/>
    </row>
    <row r="16" spans="1:45" ht="15" customHeight="1" thickBot="1">
      <c r="A16" s="1"/>
      <c r="B16" s="103"/>
      <c r="C16" s="104" t="s">
        <v>43</v>
      </c>
      <c r="D16" s="137">
        <f>SUM(D12:D15)</f>
        <v>46</v>
      </c>
      <c r="E16" s="138">
        <f>SUM(V$4:Y$53)</f>
        <v>172</v>
      </c>
      <c r="F16" s="139">
        <f>(E16*D16)/COUNTA(V4:Y53)</f>
        <v>39.56</v>
      </c>
      <c r="G16" s="328">
        <f t="shared" si="1"/>
        <v>0.8600000000000001</v>
      </c>
      <c r="H16" s="57" t="str">
        <f t="shared" si="4"/>
        <v>Global</v>
      </c>
      <c r="I16" s="76" t="s">
        <v>31</v>
      </c>
      <c r="J16" s="76" t="s">
        <v>118</v>
      </c>
      <c r="K16" s="77" t="s">
        <v>78</v>
      </c>
      <c r="L16" s="78">
        <v>43956</v>
      </c>
      <c r="M16" s="79">
        <v>9529019</v>
      </c>
      <c r="N16" s="80" t="s">
        <v>119</v>
      </c>
      <c r="O16" s="81">
        <v>100</v>
      </c>
      <c r="P16" s="64">
        <v>1</v>
      </c>
      <c r="Q16" s="64">
        <v>1</v>
      </c>
      <c r="R16" s="64">
        <v>1</v>
      </c>
      <c r="S16" s="64">
        <v>1</v>
      </c>
      <c r="T16" s="65">
        <v>1</v>
      </c>
      <c r="U16" s="65">
        <v>1</v>
      </c>
      <c r="V16" s="66">
        <v>1</v>
      </c>
      <c r="W16" s="66">
        <v>1</v>
      </c>
      <c r="X16" s="66">
        <v>1</v>
      </c>
      <c r="Y16" s="66">
        <v>1</v>
      </c>
      <c r="Z16" s="82">
        <f t="shared" si="5"/>
        <v>29</v>
      </c>
      <c r="AA16" s="83">
        <f t="shared" si="6"/>
        <v>1</v>
      </c>
      <c r="AB16" s="84">
        <f t="shared" si="2"/>
        <v>25</v>
      </c>
      <c r="AC16" s="85">
        <f t="shared" si="7"/>
        <v>1</v>
      </c>
      <c r="AD16" s="86">
        <f t="shared" si="3"/>
        <v>46</v>
      </c>
      <c r="AE16" s="87">
        <f t="shared" si="8"/>
        <v>1</v>
      </c>
      <c r="AF16" s="88">
        <f t="shared" si="9"/>
        <v>100</v>
      </c>
      <c r="AG16" s="1"/>
      <c r="AI16" s="135" t="s">
        <v>45</v>
      </c>
      <c r="AJ16" s="99">
        <f>SUMPRODUCT(($O$4:$O$53&lt;60)*($J$4:$J$53=$AI$12))</f>
        <v>0</v>
      </c>
      <c r="AK16" s="100" t="e">
        <f>SUMPRODUCT(($O$4:$O$53)*($O$4:$O$53&lt;60)*($J$4:$J$53=AI12))/AJ16</f>
        <v>#DIV/0!</v>
      </c>
      <c r="AL16" s="49"/>
      <c r="AM16" s="101" t="s">
        <v>45</v>
      </c>
      <c r="AN16" s="101">
        <f t="shared" si="10"/>
        <v>0</v>
      </c>
      <c r="AO16" s="101"/>
      <c r="AP16" s="136" t="e">
        <f>SUMPRODUCT(($AA$4:$AA$53)*($O$4:$O$53&lt;60)*($J$4:$J$53=$AI$12))/$AJ16</f>
        <v>#DIV/0!</v>
      </c>
      <c r="AQ16" s="136" t="e">
        <f>SUMPRODUCT(($AC$4:$AC$53)*($O$4:$O$53&lt;60)*($J$4:$J$53=$AI$12))/$AJ16</f>
        <v>#DIV/0!</v>
      </c>
      <c r="AR16" s="136" t="e">
        <f>SUMPRODUCT(($AE$4:$AE$53)*($O$4:$O$53&lt;60)*($J$4:$J$53=$AI$12))/$AJ16</f>
        <v>#DIV/0!</v>
      </c>
      <c r="AS16" s="49"/>
    </row>
    <row r="17" spans="1:45" ht="15" customHeight="1" thickBot="1">
      <c r="A17" s="1"/>
      <c r="B17" s="140"/>
      <c r="C17" s="141"/>
      <c r="D17" s="3"/>
      <c r="E17" s="3"/>
      <c r="F17" s="3"/>
      <c r="G17" s="3"/>
      <c r="H17" s="57" t="str">
        <f t="shared" si="4"/>
        <v>Global</v>
      </c>
      <c r="I17" s="76" t="s">
        <v>31</v>
      </c>
      <c r="J17" s="76" t="s">
        <v>118</v>
      </c>
      <c r="K17" s="77" t="s">
        <v>79</v>
      </c>
      <c r="L17" s="78">
        <v>43953</v>
      </c>
      <c r="M17" s="79">
        <v>9491019</v>
      </c>
      <c r="N17" s="80" t="s">
        <v>120</v>
      </c>
      <c r="O17" s="81">
        <v>90.5</v>
      </c>
      <c r="P17" s="64">
        <v>1</v>
      </c>
      <c r="Q17" s="64">
        <v>1</v>
      </c>
      <c r="R17" s="64">
        <v>0</v>
      </c>
      <c r="S17" s="64">
        <v>1</v>
      </c>
      <c r="T17" s="65">
        <v>1</v>
      </c>
      <c r="U17" s="65">
        <v>0.5</v>
      </c>
      <c r="V17" s="66">
        <v>1</v>
      </c>
      <c r="W17" s="66">
        <v>1</v>
      </c>
      <c r="X17" s="66">
        <v>1</v>
      </c>
      <c r="Y17" s="66">
        <v>1</v>
      </c>
      <c r="Z17" s="82">
        <f t="shared" si="5"/>
        <v>22</v>
      </c>
      <c r="AA17" s="83">
        <f t="shared" si="6"/>
        <v>0.75862068965517238</v>
      </c>
      <c r="AB17" s="84">
        <f t="shared" si="2"/>
        <v>22.5</v>
      </c>
      <c r="AC17" s="85">
        <f t="shared" si="7"/>
        <v>0.9</v>
      </c>
      <c r="AD17" s="86">
        <f t="shared" si="3"/>
        <v>46</v>
      </c>
      <c r="AE17" s="87">
        <f t="shared" si="8"/>
        <v>1</v>
      </c>
      <c r="AF17" s="88">
        <f t="shared" si="9"/>
        <v>90.5</v>
      </c>
      <c r="AG17" s="1"/>
      <c r="AI17" s="115" t="s">
        <v>47</v>
      </c>
      <c r="AJ17" s="115">
        <f>SUM(AJ14:AJ16)</f>
        <v>4</v>
      </c>
      <c r="AK17" s="142">
        <f>SUMPRODUCT(($O$4:$O$53)*($J$4:$J$53=$AI$12))/$AJ17</f>
        <v>84.75</v>
      </c>
      <c r="AL17" s="49"/>
      <c r="AM17" s="117" t="s">
        <v>47</v>
      </c>
      <c r="AN17" s="117">
        <f>AJ17</f>
        <v>4</v>
      </c>
      <c r="AO17" s="118"/>
      <c r="AP17" s="143">
        <f>SUMPRODUCT(($AA$4:$AA$53)*($J$4:$J$53=$AI$12))/$AJ17</f>
        <v>0.87931034482758619</v>
      </c>
      <c r="AQ17" s="143">
        <f>SUMPRODUCT(($AC$4:$AC$53)*($J$4:$J$53=$AI$12))/$AJ17</f>
        <v>0.75</v>
      </c>
      <c r="AR17" s="143">
        <f>SUMPRODUCT(($AE$4:$AE$53)*($J$4:$J$53=$AI$12))/$AJ17</f>
        <v>0.88043478260869568</v>
      </c>
      <c r="AS17" s="49"/>
    </row>
    <row r="18" spans="1:45" ht="15" customHeight="1" thickBot="1">
      <c r="A18" s="1"/>
      <c r="B18" s="2"/>
      <c r="C18" s="3"/>
      <c r="D18" s="3"/>
      <c r="E18" s="3"/>
      <c r="F18" s="3"/>
      <c r="G18" s="5"/>
      <c r="H18" s="57" t="str">
        <f t="shared" si="4"/>
        <v>Global</v>
      </c>
      <c r="I18" s="76" t="s">
        <v>31</v>
      </c>
      <c r="J18" s="76" t="s">
        <v>118</v>
      </c>
      <c r="K18" s="77" t="s">
        <v>80</v>
      </c>
      <c r="L18" s="78">
        <v>43956</v>
      </c>
      <c r="M18" s="79">
        <v>9539054</v>
      </c>
      <c r="N18" s="80" t="s">
        <v>121</v>
      </c>
      <c r="O18" s="81">
        <v>89</v>
      </c>
      <c r="P18" s="64">
        <v>1</v>
      </c>
      <c r="Q18" s="64">
        <v>0.5</v>
      </c>
      <c r="R18" s="64">
        <v>1</v>
      </c>
      <c r="S18" s="64">
        <v>1</v>
      </c>
      <c r="T18" s="65">
        <v>1</v>
      </c>
      <c r="U18" s="65">
        <v>0</v>
      </c>
      <c r="V18" s="66">
        <v>1</v>
      </c>
      <c r="W18" s="66">
        <v>1</v>
      </c>
      <c r="X18" s="66">
        <v>1</v>
      </c>
      <c r="Y18" s="66">
        <v>1</v>
      </c>
      <c r="Z18" s="82">
        <f t="shared" si="5"/>
        <v>23</v>
      </c>
      <c r="AA18" s="83">
        <f t="shared" si="6"/>
        <v>0.7931034482758621</v>
      </c>
      <c r="AB18" s="84">
        <f t="shared" si="2"/>
        <v>20</v>
      </c>
      <c r="AC18" s="85">
        <f t="shared" si="7"/>
        <v>0.8</v>
      </c>
      <c r="AD18" s="86">
        <f t="shared" si="3"/>
        <v>46</v>
      </c>
      <c r="AE18" s="87">
        <f t="shared" si="8"/>
        <v>1</v>
      </c>
      <c r="AF18" s="88">
        <f t="shared" si="9"/>
        <v>89</v>
      </c>
      <c r="AG18" s="1"/>
      <c r="AI18" s="144"/>
      <c r="AJ18" s="145"/>
      <c r="AK18" s="146"/>
      <c r="AL18" s="49"/>
      <c r="AM18" s="124"/>
      <c r="AN18" s="124"/>
      <c r="AO18" s="125"/>
      <c r="AP18" s="145"/>
      <c r="AQ18" s="145"/>
      <c r="AR18" s="145"/>
      <c r="AS18" s="49"/>
    </row>
    <row r="19" spans="1:45" ht="15" customHeight="1" thickBot="1">
      <c r="A19" s="1"/>
      <c r="B19" s="2"/>
      <c r="C19" s="3"/>
      <c r="D19" s="3"/>
      <c r="E19" s="3"/>
      <c r="F19" s="3"/>
      <c r="G19" s="3"/>
      <c r="H19" s="57" t="str">
        <f t="shared" si="4"/>
        <v>Global</v>
      </c>
      <c r="I19" s="76" t="s">
        <v>31</v>
      </c>
      <c r="J19" s="76" t="s">
        <v>118</v>
      </c>
      <c r="K19" s="77" t="s">
        <v>81</v>
      </c>
      <c r="L19" s="78">
        <v>43955</v>
      </c>
      <c r="M19" s="79">
        <v>9514854</v>
      </c>
      <c r="N19" s="80" t="s">
        <v>116</v>
      </c>
      <c r="O19" s="81">
        <v>94</v>
      </c>
      <c r="P19" s="64">
        <v>1</v>
      </c>
      <c r="Q19" s="64">
        <v>0.5</v>
      </c>
      <c r="R19" s="64">
        <v>1</v>
      </c>
      <c r="S19" s="64">
        <v>1</v>
      </c>
      <c r="T19" s="65">
        <v>1</v>
      </c>
      <c r="U19" s="65">
        <v>1</v>
      </c>
      <c r="V19" s="66">
        <v>1</v>
      </c>
      <c r="W19" s="66">
        <v>1</v>
      </c>
      <c r="X19" s="66">
        <v>1</v>
      </c>
      <c r="Y19" s="66">
        <v>1</v>
      </c>
      <c r="Z19" s="82">
        <f t="shared" si="5"/>
        <v>23</v>
      </c>
      <c r="AA19" s="83">
        <f t="shared" si="6"/>
        <v>0.7931034482758621</v>
      </c>
      <c r="AB19" s="84">
        <f t="shared" si="2"/>
        <v>25</v>
      </c>
      <c r="AC19" s="85">
        <f t="shared" si="7"/>
        <v>1</v>
      </c>
      <c r="AD19" s="86">
        <f t="shared" si="3"/>
        <v>46</v>
      </c>
      <c r="AE19" s="87">
        <f t="shared" si="8"/>
        <v>1</v>
      </c>
      <c r="AF19" s="88">
        <f t="shared" si="9"/>
        <v>94</v>
      </c>
      <c r="AG19" s="1"/>
      <c r="AI19" s="89" t="s">
        <v>64</v>
      </c>
      <c r="AJ19" s="90" t="s">
        <v>50</v>
      </c>
      <c r="AK19" s="90"/>
      <c r="AL19" s="91"/>
      <c r="AM19" s="133"/>
      <c r="AN19" s="93" t="str">
        <f>AJ19</f>
        <v>ECOUTES MONO  MADAGASCAR</v>
      </c>
      <c r="AO19" s="93"/>
      <c r="AP19" s="93"/>
      <c r="AQ19" s="93"/>
      <c r="AR19" s="93"/>
      <c r="AS19" s="91"/>
    </row>
    <row r="20" spans="1:45" ht="15" customHeight="1" thickBot="1">
      <c r="A20" s="1"/>
      <c r="B20" s="2"/>
      <c r="C20" s="3"/>
      <c r="D20" s="3"/>
      <c r="E20" s="3"/>
      <c r="F20" s="3"/>
      <c r="G20" s="3"/>
      <c r="H20" s="57" t="str">
        <f t="shared" si="4"/>
        <v>Global</v>
      </c>
      <c r="I20" s="147" t="s">
        <v>31</v>
      </c>
      <c r="J20" s="147" t="s">
        <v>118</v>
      </c>
      <c r="K20" s="148" t="s">
        <v>82</v>
      </c>
      <c r="L20" s="149">
        <v>43955</v>
      </c>
      <c r="M20" s="150">
        <v>9507843</v>
      </c>
      <c r="N20" s="151" t="s">
        <v>122</v>
      </c>
      <c r="O20" s="152">
        <v>76</v>
      </c>
      <c r="P20" s="64">
        <v>1</v>
      </c>
      <c r="Q20" s="64">
        <v>0.5</v>
      </c>
      <c r="R20" s="64">
        <v>0</v>
      </c>
      <c r="S20" s="64">
        <v>1</v>
      </c>
      <c r="T20" s="65">
        <v>1</v>
      </c>
      <c r="U20" s="65">
        <v>1</v>
      </c>
      <c r="V20" s="66">
        <v>0</v>
      </c>
      <c r="W20" s="66">
        <v>1</v>
      </c>
      <c r="X20" s="66">
        <v>1</v>
      </c>
      <c r="Y20" s="66">
        <v>1</v>
      </c>
      <c r="Z20" s="153">
        <f t="shared" si="5"/>
        <v>16</v>
      </c>
      <c r="AA20" s="154">
        <f t="shared" si="6"/>
        <v>0.55172413793103448</v>
      </c>
      <c r="AB20" s="155">
        <f t="shared" si="2"/>
        <v>25</v>
      </c>
      <c r="AC20" s="156">
        <f t="shared" si="7"/>
        <v>1</v>
      </c>
      <c r="AD20" s="157">
        <f t="shared" si="3"/>
        <v>35</v>
      </c>
      <c r="AE20" s="158">
        <f t="shared" si="8"/>
        <v>0.76086956521739135</v>
      </c>
      <c r="AF20" s="159">
        <f t="shared" si="9"/>
        <v>76</v>
      </c>
      <c r="AG20" s="1"/>
      <c r="AI20" s="94" t="s">
        <v>35</v>
      </c>
      <c r="AJ20" s="94" t="s">
        <v>36</v>
      </c>
      <c r="AK20" s="95" t="s">
        <v>37</v>
      </c>
      <c r="AL20" s="2"/>
      <c r="AM20" s="96" t="s">
        <v>35</v>
      </c>
      <c r="AN20" s="97" t="s">
        <v>38</v>
      </c>
      <c r="AO20" s="98" t="s">
        <v>39</v>
      </c>
      <c r="AP20" s="97" t="s">
        <v>30</v>
      </c>
      <c r="AQ20" s="97" t="s">
        <v>40</v>
      </c>
      <c r="AR20" s="97" t="s">
        <v>41</v>
      </c>
      <c r="AS20" s="2"/>
    </row>
    <row r="21" spans="1:45" ht="15" customHeight="1" thickBot="1">
      <c r="A21" s="1"/>
      <c r="B21" s="2"/>
      <c r="C21" s="3"/>
      <c r="D21" s="3"/>
      <c r="E21" s="3"/>
      <c r="F21" s="3"/>
      <c r="G21" s="3"/>
      <c r="H21" s="57" t="str">
        <f t="shared" si="4"/>
        <v>Global</v>
      </c>
      <c r="I21" s="160" t="s">
        <v>51</v>
      </c>
      <c r="J21" s="160" t="s">
        <v>118</v>
      </c>
      <c r="K21" s="161" t="s">
        <v>83</v>
      </c>
      <c r="L21" s="162">
        <v>43962</v>
      </c>
      <c r="M21" s="163">
        <v>9615280</v>
      </c>
      <c r="N21" s="164" t="s">
        <v>123</v>
      </c>
      <c r="O21" s="165">
        <v>97.5</v>
      </c>
      <c r="P21" s="64">
        <v>1</v>
      </c>
      <c r="Q21" s="64">
        <v>1</v>
      </c>
      <c r="R21" s="64">
        <v>1</v>
      </c>
      <c r="S21" s="64">
        <v>1</v>
      </c>
      <c r="T21" s="65">
        <v>1</v>
      </c>
      <c r="U21" s="65">
        <v>0.5</v>
      </c>
      <c r="V21" s="66">
        <v>1</v>
      </c>
      <c r="W21" s="66">
        <v>1</v>
      </c>
      <c r="X21" s="66">
        <v>1</v>
      </c>
      <c r="Y21" s="66">
        <v>1</v>
      </c>
      <c r="Z21" s="67">
        <f t="shared" si="5"/>
        <v>29</v>
      </c>
      <c r="AA21" s="68">
        <f t="shared" si="6"/>
        <v>1</v>
      </c>
      <c r="AB21" s="69">
        <f t="shared" si="2"/>
        <v>22.5</v>
      </c>
      <c r="AC21" s="70">
        <f t="shared" si="7"/>
        <v>0.9</v>
      </c>
      <c r="AD21" s="71">
        <f t="shared" si="3"/>
        <v>46</v>
      </c>
      <c r="AE21" s="72">
        <f t="shared" si="8"/>
        <v>1</v>
      </c>
      <c r="AF21" s="73">
        <f t="shared" si="9"/>
        <v>97.5</v>
      </c>
      <c r="AG21" s="1"/>
      <c r="AI21" s="135" t="s">
        <v>42</v>
      </c>
      <c r="AJ21" s="99">
        <f>SUMPRODUCT(($O$4:$O$53&lt;=100)*($O$4:$O$53&gt;=85)*($J$4:$J$53=$AI$19))</f>
        <v>1</v>
      </c>
      <c r="AK21" s="100">
        <f>SUMPRODUCT(($O$4:$O$53)*($O$4:$O$53&lt;=100)*($O$4:$O$53&gt;=85)*($J$4:$J$53=$AI$19))/$AJ21</f>
        <v>100</v>
      </c>
      <c r="AL21" s="49"/>
      <c r="AM21" s="101" t="s">
        <v>42</v>
      </c>
      <c r="AN21" s="101">
        <f>AJ21</f>
        <v>1</v>
      </c>
      <c r="AO21" s="101"/>
      <c r="AP21" s="136">
        <f>SUMPRODUCT(($AA$4:$AA$53)*($O$4:$O$53&lt;=100)*($O$4:$O$53&gt;=85)*($J$4:$J$53=$AI$19))/$AJ21</f>
        <v>1</v>
      </c>
      <c r="AQ21" s="136">
        <f>SUMPRODUCT(($AC$4:$AC$53)*($O$4:$O$53&lt;=100)*($O$4:$O$53&gt;=85)*($J$4:$J$53=$AI$19))/$AJ21</f>
        <v>1</v>
      </c>
      <c r="AR21" s="136">
        <f>SUMPRODUCT(($AE$4:$AE$53)*($O$4:$O$53&lt;=100)*($O$4:$O$53&gt;=85)*($J$4:$J$53=$AI$19))/$AJ21</f>
        <v>1</v>
      </c>
      <c r="AS21" s="49"/>
    </row>
    <row r="22" spans="1:45" ht="15" customHeight="1" thickBot="1">
      <c r="A22" s="1"/>
      <c r="B22" s="2"/>
      <c r="C22" s="3"/>
      <c r="D22" s="3"/>
      <c r="E22" s="3"/>
      <c r="F22" s="3"/>
      <c r="G22" s="3"/>
      <c r="H22" s="57" t="str">
        <f t="shared" si="4"/>
        <v>Global</v>
      </c>
      <c r="I22" s="166" t="s">
        <v>51</v>
      </c>
      <c r="J22" s="166" t="s">
        <v>118</v>
      </c>
      <c r="K22" s="167" t="s">
        <v>84</v>
      </c>
      <c r="L22" s="168">
        <v>43958</v>
      </c>
      <c r="M22" s="169">
        <v>9564356</v>
      </c>
      <c r="N22" s="170" t="s">
        <v>124</v>
      </c>
      <c r="O22" s="171">
        <v>64.5</v>
      </c>
      <c r="P22" s="64">
        <v>1</v>
      </c>
      <c r="Q22" s="64">
        <v>0.5</v>
      </c>
      <c r="R22" s="64">
        <v>0.5</v>
      </c>
      <c r="S22" s="64">
        <v>1</v>
      </c>
      <c r="T22" s="65">
        <v>0.5</v>
      </c>
      <c r="U22" s="65">
        <v>1</v>
      </c>
      <c r="V22" s="66">
        <v>0</v>
      </c>
      <c r="W22" s="66">
        <v>1</v>
      </c>
      <c r="X22" s="66">
        <v>0.5</v>
      </c>
      <c r="Y22" s="66">
        <v>1</v>
      </c>
      <c r="Z22" s="82">
        <f t="shared" si="5"/>
        <v>19.5</v>
      </c>
      <c r="AA22" s="83">
        <f t="shared" si="6"/>
        <v>0.67241379310344829</v>
      </c>
      <c r="AB22" s="84">
        <f t="shared" si="2"/>
        <v>15</v>
      </c>
      <c r="AC22" s="85">
        <f t="shared" si="7"/>
        <v>0.6</v>
      </c>
      <c r="AD22" s="86">
        <f t="shared" si="3"/>
        <v>29</v>
      </c>
      <c r="AE22" s="87">
        <f t="shared" si="8"/>
        <v>0.63043478260869568</v>
      </c>
      <c r="AF22" s="88">
        <f t="shared" si="9"/>
        <v>63.5</v>
      </c>
      <c r="AG22" s="1"/>
      <c r="AI22" s="135" t="s">
        <v>44</v>
      </c>
      <c r="AJ22" s="99">
        <f>SUMPRODUCT(($O$4:$O$53&lt;85)*($O$4:$O$53&gt;=60)*($J$4:$J$53=$AI$19))</f>
        <v>2</v>
      </c>
      <c r="AK22" s="100">
        <f>SUMPRODUCT(($O$4:$O$53)*($O$4:$O$53&lt;85)*($O$4:$O$53&gt;=60)*($J$4:$J$53=AI19))/$AJ22</f>
        <v>75</v>
      </c>
      <c r="AL22" s="49"/>
      <c r="AM22" s="101" t="s">
        <v>44</v>
      </c>
      <c r="AN22" s="101">
        <f t="shared" ref="AN22:AN23" si="11">AJ22</f>
        <v>2</v>
      </c>
      <c r="AO22" s="101"/>
      <c r="AP22" s="136">
        <f>SUMPRODUCT(($AA$4:$AA$53)*($O$4:$O$53&lt;85)*($O$4:$O$53&gt;=60)*($J$4:$J$53=$AI$19))/$AJ22</f>
        <v>0.68965517241379315</v>
      </c>
      <c r="AQ22" s="136">
        <f>SUMPRODUCT(($AC$4:$AC$53)*($O$4:$O$53&lt;85)*($O$4:$O$53&gt;=60)*($J$4:$J$53=$AI$19))/$AJ22</f>
        <v>0.8</v>
      </c>
      <c r="AR22" s="136">
        <f>SUMPRODUCT(($AE$4:$AE$53)*($O$4:$O$53&lt;85)*($O$4:$O$53&gt;=60)*($J$4:$J$53=$AI$19))/$AJ22</f>
        <v>0.76086956521739135</v>
      </c>
      <c r="AS22" s="49"/>
    </row>
    <row r="23" spans="1:45" ht="15" customHeight="1" thickBot="1">
      <c r="A23" s="1"/>
      <c r="D23" s="172" t="s">
        <v>187</v>
      </c>
      <c r="E23" s="172"/>
      <c r="F23" s="172"/>
      <c r="G23" s="172"/>
      <c r="H23" s="57" t="str">
        <f t="shared" si="4"/>
        <v>Global</v>
      </c>
      <c r="I23" s="166" t="s">
        <v>51</v>
      </c>
      <c r="J23" s="166" t="s">
        <v>118</v>
      </c>
      <c r="K23" s="167" t="s">
        <v>85</v>
      </c>
      <c r="L23" s="168">
        <v>43960</v>
      </c>
      <c r="M23" s="169">
        <v>9593705</v>
      </c>
      <c r="N23" s="170" t="s">
        <v>125</v>
      </c>
      <c r="O23" s="171">
        <v>97.5</v>
      </c>
      <c r="P23" s="64">
        <v>1</v>
      </c>
      <c r="Q23" s="64">
        <v>1</v>
      </c>
      <c r="R23" s="64">
        <v>1</v>
      </c>
      <c r="S23" s="64">
        <v>0.5</v>
      </c>
      <c r="T23" s="65">
        <v>1</v>
      </c>
      <c r="U23" s="65">
        <v>1</v>
      </c>
      <c r="V23" s="66">
        <v>1</v>
      </c>
      <c r="W23" s="66">
        <v>1</v>
      </c>
      <c r="X23" s="66">
        <v>1</v>
      </c>
      <c r="Y23" s="66">
        <v>1</v>
      </c>
      <c r="Z23" s="82">
        <f t="shared" si="5"/>
        <v>26.5</v>
      </c>
      <c r="AA23" s="83">
        <f t="shared" si="6"/>
        <v>0.91379310344827591</v>
      </c>
      <c r="AB23" s="84">
        <f t="shared" si="2"/>
        <v>25</v>
      </c>
      <c r="AC23" s="85">
        <f t="shared" si="7"/>
        <v>1</v>
      </c>
      <c r="AD23" s="86">
        <f t="shared" si="3"/>
        <v>46</v>
      </c>
      <c r="AE23" s="87">
        <f t="shared" si="8"/>
        <v>1</v>
      </c>
      <c r="AF23" s="88">
        <f t="shared" si="9"/>
        <v>97.5</v>
      </c>
      <c r="AG23" s="1"/>
      <c r="AI23" s="135" t="s">
        <v>45</v>
      </c>
      <c r="AJ23" s="99">
        <f>SUMPRODUCT(($O$4:$O$53&lt;60)*($J$4:$J$53=$AI$19))</f>
        <v>1</v>
      </c>
      <c r="AK23" s="100">
        <f>SUMPRODUCT(($O$4:$O$53)*($O$4:$O$53&lt;60)*($J$4:$J$53=AI19))/AJ23</f>
        <v>32</v>
      </c>
      <c r="AL23" s="49"/>
      <c r="AM23" s="101" t="s">
        <v>45</v>
      </c>
      <c r="AN23" s="101">
        <f t="shared" si="11"/>
        <v>1</v>
      </c>
      <c r="AO23" s="101"/>
      <c r="AP23" s="136">
        <f>SUMPRODUCT(($AA$4:$AA$53)*($O$4:$O$53&lt;60)*($J$4:$J$53=$AI$19))/$AJ23</f>
        <v>0.46551724137931033</v>
      </c>
      <c r="AQ23" s="136">
        <f>SUMPRODUCT(($AC$4:$AC$53)*($O$4:$O$53&lt;60)*($J$4:$J$53=$AI$19))/$AJ23</f>
        <v>0.1</v>
      </c>
      <c r="AR23" s="136">
        <f>SUMPRODUCT(($AE$4:$AE$53)*($O$4:$O$53&lt;60)*($J$4:$J$53=$AI$19))/$AJ23</f>
        <v>0.34782608695652173</v>
      </c>
      <c r="AS23" s="49"/>
    </row>
    <row r="24" spans="1:45" ht="15" customHeight="1" thickBot="1">
      <c r="A24" s="1"/>
      <c r="B24" s="173" t="s">
        <v>5</v>
      </c>
      <c r="C24" s="174" t="s">
        <v>6</v>
      </c>
      <c r="D24" s="175" t="s">
        <v>7</v>
      </c>
      <c r="E24" s="176" t="s">
        <v>8</v>
      </c>
      <c r="F24" s="175" t="s">
        <v>9</v>
      </c>
      <c r="G24" s="175" t="s">
        <v>10</v>
      </c>
      <c r="H24" s="57" t="str">
        <f t="shared" si="4"/>
        <v>Global</v>
      </c>
      <c r="I24" s="166" t="s">
        <v>51</v>
      </c>
      <c r="J24" s="166" t="s">
        <v>118</v>
      </c>
      <c r="K24" s="167" t="s">
        <v>86</v>
      </c>
      <c r="L24" s="168">
        <v>43962</v>
      </c>
      <c r="M24" s="169">
        <v>9606582</v>
      </c>
      <c r="N24" s="170" t="s">
        <v>116</v>
      </c>
      <c r="O24" s="171">
        <v>75.5</v>
      </c>
      <c r="P24" s="64">
        <v>1</v>
      </c>
      <c r="Q24" s="64">
        <v>1</v>
      </c>
      <c r="R24" s="64">
        <v>0.5</v>
      </c>
      <c r="S24" s="64">
        <v>1</v>
      </c>
      <c r="T24" s="65">
        <v>0.5</v>
      </c>
      <c r="U24" s="65">
        <v>1</v>
      </c>
      <c r="V24" s="66">
        <v>0</v>
      </c>
      <c r="W24" s="66">
        <v>1</v>
      </c>
      <c r="X24" s="66">
        <v>1</v>
      </c>
      <c r="Y24" s="66">
        <v>1</v>
      </c>
      <c r="Z24" s="82">
        <f t="shared" si="5"/>
        <v>25.5</v>
      </c>
      <c r="AA24" s="83">
        <f t="shared" si="6"/>
        <v>0.87931034482758619</v>
      </c>
      <c r="AB24" s="84">
        <f t="shared" si="2"/>
        <v>15</v>
      </c>
      <c r="AC24" s="85">
        <f t="shared" si="7"/>
        <v>0.6</v>
      </c>
      <c r="AD24" s="86">
        <f t="shared" si="3"/>
        <v>35</v>
      </c>
      <c r="AE24" s="87">
        <f t="shared" si="8"/>
        <v>0.76086956521739135</v>
      </c>
      <c r="AF24" s="88">
        <f t="shared" si="9"/>
        <v>75.5</v>
      </c>
      <c r="AG24" s="1"/>
      <c r="AI24" s="115" t="s">
        <v>47</v>
      </c>
      <c r="AJ24" s="115">
        <f>SUM(AJ21:AJ23)</f>
        <v>4</v>
      </c>
      <c r="AK24" s="142">
        <f>SUMPRODUCT(($O$4:$O$53)*($J$4:$J$53=$AI$19))/AJ24</f>
        <v>70.5</v>
      </c>
      <c r="AL24" s="49"/>
      <c r="AM24" s="117" t="s">
        <v>47</v>
      </c>
      <c r="AN24" s="117">
        <f>AJ24</f>
        <v>4</v>
      </c>
      <c r="AO24" s="118"/>
      <c r="AP24" s="143">
        <f>SUMPRODUCT(($AA$4:$AA$53)*($J$4:$J$53=$AI$19))/$AJ24</f>
        <v>0.7112068965517242</v>
      </c>
      <c r="AQ24" s="143">
        <f>SUMPRODUCT(($AC$4:$AC$53)*($J$4:$J$53=$AI$19))/$AJ24</f>
        <v>0.67500000000000004</v>
      </c>
      <c r="AR24" s="143">
        <f>SUMPRODUCT(($AE$4:$AE$53)*($J$4:$J$53=$AI$19))/$AJ24</f>
        <v>0.71739130434782616</v>
      </c>
      <c r="AS24" s="49"/>
    </row>
    <row r="25" spans="1:45" ht="15" customHeight="1" thickBot="1">
      <c r="A25" s="1"/>
      <c r="B25" s="51" t="s">
        <v>30</v>
      </c>
      <c r="C25" s="52" t="s">
        <v>18</v>
      </c>
      <c r="D25" s="53">
        <v>5</v>
      </c>
      <c r="E25" s="54">
        <f>SUM(P$63:P$112)</f>
        <v>46.5</v>
      </c>
      <c r="F25" s="53">
        <f>(E25*D25)/COUNTA(P63:P112)</f>
        <v>4.6500000000000004</v>
      </c>
      <c r="G25" s="56">
        <f t="shared" ref="G25:G28" si="12">F25/D25</f>
        <v>0.93</v>
      </c>
      <c r="H25" s="57" t="str">
        <f t="shared" si="4"/>
        <v>Global</v>
      </c>
      <c r="I25" s="166" t="s">
        <v>51</v>
      </c>
      <c r="J25" s="166" t="s">
        <v>118</v>
      </c>
      <c r="K25" s="177" t="s">
        <v>87</v>
      </c>
      <c r="L25" s="168">
        <v>43960</v>
      </c>
      <c r="M25" s="169">
        <v>9590994</v>
      </c>
      <c r="N25" s="170" t="s">
        <v>117</v>
      </c>
      <c r="O25" s="171">
        <v>91.5</v>
      </c>
      <c r="P25" s="64">
        <v>1</v>
      </c>
      <c r="Q25" s="64">
        <v>1</v>
      </c>
      <c r="R25" s="64">
        <v>1</v>
      </c>
      <c r="S25" s="64">
        <v>1</v>
      </c>
      <c r="T25" s="65">
        <v>1</v>
      </c>
      <c r="U25" s="65">
        <v>0.5</v>
      </c>
      <c r="V25" s="66">
        <v>1</v>
      </c>
      <c r="W25" s="66">
        <v>1</v>
      </c>
      <c r="X25" s="66">
        <v>0.5</v>
      </c>
      <c r="Y25" s="66">
        <v>1</v>
      </c>
      <c r="Z25" s="82">
        <f t="shared" si="5"/>
        <v>29</v>
      </c>
      <c r="AA25" s="83">
        <f t="shared" si="6"/>
        <v>1</v>
      </c>
      <c r="AB25" s="84">
        <f t="shared" si="2"/>
        <v>22.5</v>
      </c>
      <c r="AC25" s="85">
        <f t="shared" si="7"/>
        <v>0.9</v>
      </c>
      <c r="AD25" s="86">
        <f t="shared" si="3"/>
        <v>40</v>
      </c>
      <c r="AE25" s="87">
        <f t="shared" si="8"/>
        <v>0.86956521739130432</v>
      </c>
      <c r="AF25" s="88">
        <f t="shared" si="9"/>
        <v>91.5</v>
      </c>
      <c r="AG25" s="1"/>
      <c r="AI25" s="178"/>
      <c r="AJ25" s="178"/>
      <c r="AK25" s="179"/>
      <c r="AL25" s="49"/>
      <c r="AM25" s="49"/>
      <c r="AN25" s="49"/>
      <c r="AO25" s="74"/>
      <c r="AP25" s="178"/>
      <c r="AQ25" s="178"/>
      <c r="AR25" s="178"/>
      <c r="AS25" s="49"/>
    </row>
    <row r="26" spans="1:45" ht="15" customHeight="1" thickBot="1">
      <c r="A26" s="1"/>
      <c r="B26" s="75" t="s">
        <v>32</v>
      </c>
      <c r="C26" s="52" t="s">
        <v>33</v>
      </c>
      <c r="D26" s="53">
        <v>12</v>
      </c>
      <c r="E26" s="54">
        <f>SUM(Q$63:Q$112)</f>
        <v>43.5</v>
      </c>
      <c r="F26" s="53">
        <f>(E26*D26)/COUNTA(Q63:Q112)</f>
        <v>10.44</v>
      </c>
      <c r="G26" s="56">
        <f t="shared" si="12"/>
        <v>0.87</v>
      </c>
      <c r="H26" s="57" t="str">
        <f t="shared" si="4"/>
        <v>Global</v>
      </c>
      <c r="I26" s="166" t="s">
        <v>51</v>
      </c>
      <c r="J26" s="166" t="s">
        <v>118</v>
      </c>
      <c r="K26" s="167" t="s">
        <v>88</v>
      </c>
      <c r="L26" s="168">
        <v>43962</v>
      </c>
      <c r="M26" s="169">
        <v>9614011</v>
      </c>
      <c r="N26" s="170" t="s">
        <v>119</v>
      </c>
      <c r="O26" s="171">
        <v>100</v>
      </c>
      <c r="P26" s="64">
        <v>1</v>
      </c>
      <c r="Q26" s="64">
        <v>1</v>
      </c>
      <c r="R26" s="64">
        <v>1</v>
      </c>
      <c r="S26" s="64">
        <v>1</v>
      </c>
      <c r="T26" s="65">
        <v>1</v>
      </c>
      <c r="U26" s="65">
        <v>1</v>
      </c>
      <c r="V26" s="66">
        <v>1</v>
      </c>
      <c r="W26" s="66">
        <v>1</v>
      </c>
      <c r="X26" s="66">
        <v>1</v>
      </c>
      <c r="Y26" s="66">
        <v>1</v>
      </c>
      <c r="Z26" s="82">
        <f t="shared" si="5"/>
        <v>29</v>
      </c>
      <c r="AA26" s="83">
        <f t="shared" si="6"/>
        <v>1</v>
      </c>
      <c r="AB26" s="84">
        <f t="shared" si="2"/>
        <v>25</v>
      </c>
      <c r="AC26" s="85">
        <f t="shared" si="7"/>
        <v>1</v>
      </c>
      <c r="AD26" s="86">
        <f t="shared" si="3"/>
        <v>46</v>
      </c>
      <c r="AE26" s="87">
        <f t="shared" si="8"/>
        <v>1</v>
      </c>
      <c r="AF26" s="88">
        <f t="shared" si="9"/>
        <v>100</v>
      </c>
      <c r="AG26" s="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</row>
    <row r="27" spans="1:45" ht="15" customHeight="1" thickBot="1">
      <c r="A27" s="1"/>
      <c r="B27" s="75" t="s">
        <v>32</v>
      </c>
      <c r="C27" s="52" t="s">
        <v>20</v>
      </c>
      <c r="D27" s="53">
        <v>7</v>
      </c>
      <c r="E27" s="54">
        <f>SUM(R$63:R$112)</f>
        <v>25</v>
      </c>
      <c r="F27" s="53">
        <f>(E27*D27)/COUNTA(R63:R112)</f>
        <v>3.5</v>
      </c>
      <c r="G27" s="56">
        <f t="shared" si="12"/>
        <v>0.5</v>
      </c>
      <c r="H27" s="57" t="str">
        <f t="shared" si="4"/>
        <v>Global</v>
      </c>
      <c r="I27" s="166" t="s">
        <v>51</v>
      </c>
      <c r="J27" s="166" t="s">
        <v>118</v>
      </c>
      <c r="K27" s="167" t="s">
        <v>89</v>
      </c>
      <c r="L27" s="168">
        <v>43958</v>
      </c>
      <c r="M27" s="169">
        <v>9565887</v>
      </c>
      <c r="N27" s="170" t="s">
        <v>120</v>
      </c>
      <c r="O27" s="171">
        <v>77.5</v>
      </c>
      <c r="P27" s="64">
        <v>1</v>
      </c>
      <c r="Q27" s="64">
        <v>1</v>
      </c>
      <c r="R27" s="64">
        <v>0</v>
      </c>
      <c r="S27" s="64">
        <v>1</v>
      </c>
      <c r="T27" s="65">
        <v>0.5</v>
      </c>
      <c r="U27" s="65">
        <v>1</v>
      </c>
      <c r="V27" s="66">
        <v>0.5</v>
      </c>
      <c r="W27" s="66">
        <v>1</v>
      </c>
      <c r="X27" s="66">
        <v>1</v>
      </c>
      <c r="Y27" s="66">
        <v>1</v>
      </c>
      <c r="Z27" s="82">
        <f t="shared" si="5"/>
        <v>22</v>
      </c>
      <c r="AA27" s="83">
        <f t="shared" si="6"/>
        <v>0.75862068965517238</v>
      </c>
      <c r="AB27" s="84">
        <f t="shared" si="2"/>
        <v>15</v>
      </c>
      <c r="AC27" s="85">
        <f t="shared" si="7"/>
        <v>0.6</v>
      </c>
      <c r="AD27" s="86">
        <f t="shared" si="3"/>
        <v>40.5</v>
      </c>
      <c r="AE27" s="87">
        <f t="shared" si="8"/>
        <v>0.88043478260869568</v>
      </c>
      <c r="AF27" s="88">
        <f t="shared" si="9"/>
        <v>77.5</v>
      </c>
      <c r="AG27" s="1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</row>
    <row r="28" spans="1:45" ht="15" customHeight="1" thickBot="1">
      <c r="A28" s="1"/>
      <c r="B28" s="75" t="s">
        <v>32</v>
      </c>
      <c r="C28" s="52" t="s">
        <v>21</v>
      </c>
      <c r="D28" s="53">
        <v>5</v>
      </c>
      <c r="E28" s="54">
        <f>SUM(S$63:S112)</f>
        <v>46</v>
      </c>
      <c r="F28" s="53">
        <f>(E28*D28)/COUNTA(S63:S112)</f>
        <v>4.5999999999999996</v>
      </c>
      <c r="G28" s="56">
        <f t="shared" si="12"/>
        <v>0.91999999999999993</v>
      </c>
      <c r="H28" s="57" t="str">
        <f t="shared" si="4"/>
        <v>Global</v>
      </c>
      <c r="I28" s="166" t="s">
        <v>51</v>
      </c>
      <c r="J28" s="166" t="s">
        <v>118</v>
      </c>
      <c r="K28" s="167" t="s">
        <v>90</v>
      </c>
      <c r="L28" s="168">
        <v>43958</v>
      </c>
      <c r="M28" s="169">
        <v>9565312</v>
      </c>
      <c r="N28" s="170" t="s">
        <v>121</v>
      </c>
      <c r="O28" s="171">
        <v>85</v>
      </c>
      <c r="P28" s="64">
        <v>1</v>
      </c>
      <c r="Q28" s="64">
        <v>1</v>
      </c>
      <c r="R28" s="64">
        <v>0</v>
      </c>
      <c r="S28" s="64">
        <v>1</v>
      </c>
      <c r="T28" s="65">
        <v>1</v>
      </c>
      <c r="U28" s="65">
        <v>0.5</v>
      </c>
      <c r="V28" s="66">
        <v>0.5</v>
      </c>
      <c r="W28" s="66">
        <v>1</v>
      </c>
      <c r="X28" s="66">
        <v>1</v>
      </c>
      <c r="Y28" s="66">
        <v>1</v>
      </c>
      <c r="Z28" s="82">
        <f t="shared" si="5"/>
        <v>22</v>
      </c>
      <c r="AA28" s="83">
        <f t="shared" si="6"/>
        <v>0.75862068965517238</v>
      </c>
      <c r="AB28" s="84">
        <f t="shared" si="2"/>
        <v>22.5</v>
      </c>
      <c r="AC28" s="85">
        <f t="shared" si="7"/>
        <v>0.9</v>
      </c>
      <c r="AD28" s="86">
        <f t="shared" si="3"/>
        <v>40.5</v>
      </c>
      <c r="AE28" s="87">
        <f t="shared" si="8"/>
        <v>0.88043478260869568</v>
      </c>
      <c r="AF28" s="88">
        <f t="shared" si="9"/>
        <v>85</v>
      </c>
      <c r="AG28" s="1"/>
    </row>
    <row r="29" spans="1:45" ht="15" customHeight="1" thickBot="1">
      <c r="A29" s="1"/>
      <c r="B29" s="103"/>
      <c r="C29" s="104" t="s">
        <v>43</v>
      </c>
      <c r="D29" s="105">
        <f>SUM(D25:D28)</f>
        <v>29</v>
      </c>
      <c r="E29" s="54">
        <f>SUM(P$63:S$112)</f>
        <v>161</v>
      </c>
      <c r="F29" s="107">
        <f>(E29*D29)/COUNTA(P63:S112)</f>
        <v>23.344999999999999</v>
      </c>
      <c r="G29" s="324">
        <f>F29/D29</f>
        <v>0.80499999999999994</v>
      </c>
      <c r="H29" s="57" t="str">
        <f t="shared" si="4"/>
        <v>Global</v>
      </c>
      <c r="I29" s="166" t="s">
        <v>51</v>
      </c>
      <c r="J29" s="166" t="s">
        <v>118</v>
      </c>
      <c r="K29" s="167" t="s">
        <v>91</v>
      </c>
      <c r="L29" s="168">
        <v>43963</v>
      </c>
      <c r="M29" s="169">
        <v>9643089</v>
      </c>
      <c r="N29" s="170" t="s">
        <v>116</v>
      </c>
      <c r="O29" s="171">
        <v>69.5</v>
      </c>
      <c r="P29" s="64">
        <v>1</v>
      </c>
      <c r="Q29" s="64">
        <v>1</v>
      </c>
      <c r="R29" s="64">
        <v>0.5</v>
      </c>
      <c r="S29" s="64">
        <v>1</v>
      </c>
      <c r="T29" s="65">
        <v>0.5</v>
      </c>
      <c r="U29" s="65">
        <v>1</v>
      </c>
      <c r="V29" s="66">
        <v>0</v>
      </c>
      <c r="W29" s="66">
        <v>1</v>
      </c>
      <c r="X29" s="66">
        <v>0.5</v>
      </c>
      <c r="Y29" s="66">
        <v>1</v>
      </c>
      <c r="Z29" s="82">
        <f t="shared" si="5"/>
        <v>25.5</v>
      </c>
      <c r="AA29" s="83">
        <f t="shared" si="6"/>
        <v>0.87931034482758619</v>
      </c>
      <c r="AB29" s="84">
        <f t="shared" si="2"/>
        <v>15</v>
      </c>
      <c r="AC29" s="85">
        <f t="shared" si="7"/>
        <v>0.6</v>
      </c>
      <c r="AD29" s="86">
        <f t="shared" si="3"/>
        <v>29</v>
      </c>
      <c r="AE29" s="87">
        <f t="shared" si="8"/>
        <v>0.63043478260869568</v>
      </c>
      <c r="AF29" s="88">
        <f t="shared" si="9"/>
        <v>69.5</v>
      </c>
      <c r="AG29" s="1"/>
    </row>
    <row r="30" spans="1:45" ht="15" customHeight="1" thickBot="1">
      <c r="A30" s="1"/>
      <c r="B30" s="108" t="s">
        <v>40</v>
      </c>
      <c r="C30" s="109" t="s">
        <v>2</v>
      </c>
      <c r="D30" s="110">
        <v>20</v>
      </c>
      <c r="E30" s="111">
        <f>SUM(T$63:T$112)</f>
        <v>43</v>
      </c>
      <c r="F30" s="110">
        <f>(E30*D30)/COUNTA(T63:T112)</f>
        <v>17.2</v>
      </c>
      <c r="G30" s="113">
        <f t="shared" ref="G30:G37" si="13">F30/D30</f>
        <v>0.86</v>
      </c>
      <c r="H30" s="57" t="str">
        <f t="shared" si="4"/>
        <v>Global</v>
      </c>
      <c r="I30" s="166" t="s">
        <v>51</v>
      </c>
      <c r="J30" s="166" t="s">
        <v>118</v>
      </c>
      <c r="K30" s="167" t="s">
        <v>92</v>
      </c>
      <c r="L30" s="168">
        <v>43962</v>
      </c>
      <c r="M30" s="169">
        <v>9605314</v>
      </c>
      <c r="N30" s="170" t="s">
        <v>122</v>
      </c>
      <c r="O30" s="171">
        <v>97.5</v>
      </c>
      <c r="P30" s="64">
        <v>1</v>
      </c>
      <c r="Q30" s="64">
        <v>1</v>
      </c>
      <c r="R30" s="64">
        <v>1</v>
      </c>
      <c r="S30" s="64">
        <v>1</v>
      </c>
      <c r="T30" s="65">
        <v>1</v>
      </c>
      <c r="U30" s="65">
        <v>0.5</v>
      </c>
      <c r="V30" s="66">
        <v>1</v>
      </c>
      <c r="W30" s="66">
        <v>1</v>
      </c>
      <c r="X30" s="66">
        <v>1</v>
      </c>
      <c r="Y30" s="66">
        <v>1</v>
      </c>
      <c r="Z30" s="82">
        <f t="shared" si="5"/>
        <v>29</v>
      </c>
      <c r="AA30" s="83">
        <f t="shared" si="6"/>
        <v>1</v>
      </c>
      <c r="AB30" s="84">
        <f t="shared" si="2"/>
        <v>22.5</v>
      </c>
      <c r="AC30" s="85">
        <f t="shared" si="7"/>
        <v>0.9</v>
      </c>
      <c r="AD30" s="86">
        <f t="shared" si="3"/>
        <v>46</v>
      </c>
      <c r="AE30" s="87">
        <f t="shared" si="8"/>
        <v>1</v>
      </c>
      <c r="AF30" s="88">
        <f t="shared" si="9"/>
        <v>97.5</v>
      </c>
      <c r="AG30" s="1"/>
    </row>
    <row r="31" spans="1:45" ht="15" customHeight="1" thickBot="1">
      <c r="A31" s="1"/>
      <c r="B31" s="114" t="s">
        <v>40</v>
      </c>
      <c r="C31" s="109" t="s">
        <v>46</v>
      </c>
      <c r="D31" s="110">
        <v>5</v>
      </c>
      <c r="E31" s="111">
        <f>SUM(U$63:U$112)</f>
        <v>35.5</v>
      </c>
      <c r="F31" s="110">
        <f>(E31*D31)/COUNTA(U63:U112)</f>
        <v>3.55</v>
      </c>
      <c r="G31" s="113">
        <f t="shared" si="13"/>
        <v>0.71</v>
      </c>
      <c r="H31" s="57" t="str">
        <f t="shared" si="4"/>
        <v>Global</v>
      </c>
      <c r="I31" s="166" t="s">
        <v>51</v>
      </c>
      <c r="J31" s="166" t="s">
        <v>118</v>
      </c>
      <c r="K31" s="167" t="s">
        <v>93</v>
      </c>
      <c r="L31" s="168">
        <v>43962</v>
      </c>
      <c r="M31" s="169">
        <v>9611780</v>
      </c>
      <c r="N31" s="170" t="s">
        <v>123</v>
      </c>
      <c r="O31" s="171">
        <v>68.5</v>
      </c>
      <c r="P31" s="64">
        <v>0.5</v>
      </c>
      <c r="Q31" s="64">
        <v>0.5</v>
      </c>
      <c r="R31" s="64">
        <v>0</v>
      </c>
      <c r="S31" s="64">
        <v>1</v>
      </c>
      <c r="T31" s="65">
        <v>1</v>
      </c>
      <c r="U31" s="65">
        <v>0</v>
      </c>
      <c r="V31" s="66">
        <v>0</v>
      </c>
      <c r="W31" s="66">
        <v>1</v>
      </c>
      <c r="X31" s="66">
        <v>1</v>
      </c>
      <c r="Y31" s="66">
        <v>1</v>
      </c>
      <c r="Z31" s="82">
        <f t="shared" si="5"/>
        <v>13.5</v>
      </c>
      <c r="AA31" s="83">
        <f t="shared" si="6"/>
        <v>0.46551724137931033</v>
      </c>
      <c r="AB31" s="84">
        <f t="shared" si="2"/>
        <v>20</v>
      </c>
      <c r="AC31" s="85">
        <f t="shared" si="7"/>
        <v>0.8</v>
      </c>
      <c r="AD31" s="86">
        <f t="shared" si="3"/>
        <v>35</v>
      </c>
      <c r="AE31" s="87">
        <f t="shared" si="8"/>
        <v>0.76086956521739135</v>
      </c>
      <c r="AF31" s="88">
        <f t="shared" si="9"/>
        <v>68.5</v>
      </c>
      <c r="AG31" s="1"/>
    </row>
    <row r="32" spans="1:45" ht="15" customHeight="1" thickBot="1">
      <c r="A32" s="1"/>
      <c r="B32" s="103"/>
      <c r="C32" s="104" t="s">
        <v>43</v>
      </c>
      <c r="D32" s="180">
        <f>SUM(D30:D31)</f>
        <v>25</v>
      </c>
      <c r="E32" s="181">
        <f>SUM(T$63:U$112)</f>
        <v>78.5</v>
      </c>
      <c r="F32" s="182">
        <f>(E32*D32)/COUNTA(T63:U112)</f>
        <v>19.625</v>
      </c>
      <c r="G32" s="326">
        <f t="shared" si="13"/>
        <v>0.78500000000000003</v>
      </c>
      <c r="H32" s="57" t="str">
        <f t="shared" si="4"/>
        <v>Global</v>
      </c>
      <c r="I32" s="166" t="s">
        <v>51</v>
      </c>
      <c r="J32" s="166" t="s">
        <v>118</v>
      </c>
      <c r="K32" s="167" t="s">
        <v>94</v>
      </c>
      <c r="L32" s="168">
        <v>43960</v>
      </c>
      <c r="M32" s="169">
        <v>9598539</v>
      </c>
      <c r="N32" s="170" t="s">
        <v>124</v>
      </c>
      <c r="O32" s="171">
        <v>74.5</v>
      </c>
      <c r="P32" s="64">
        <v>1</v>
      </c>
      <c r="Q32" s="64">
        <v>0</v>
      </c>
      <c r="R32" s="64">
        <v>0.5</v>
      </c>
      <c r="S32" s="64">
        <v>1</v>
      </c>
      <c r="T32" s="65">
        <v>0.5</v>
      </c>
      <c r="U32" s="65">
        <v>1</v>
      </c>
      <c r="V32" s="66">
        <v>1</v>
      </c>
      <c r="W32" s="66">
        <v>1</v>
      </c>
      <c r="X32" s="66">
        <v>1</v>
      </c>
      <c r="Y32" s="66">
        <v>1</v>
      </c>
      <c r="Z32" s="82">
        <f t="shared" si="5"/>
        <v>13.5</v>
      </c>
      <c r="AA32" s="83">
        <f t="shared" si="6"/>
        <v>0.46551724137931033</v>
      </c>
      <c r="AB32" s="84">
        <f t="shared" si="2"/>
        <v>15</v>
      </c>
      <c r="AC32" s="85">
        <f t="shared" si="7"/>
        <v>0.6</v>
      </c>
      <c r="AD32" s="86">
        <f t="shared" si="3"/>
        <v>46</v>
      </c>
      <c r="AE32" s="87">
        <f t="shared" si="8"/>
        <v>1</v>
      </c>
      <c r="AF32" s="88">
        <f t="shared" si="9"/>
        <v>74.5</v>
      </c>
      <c r="AG32" s="1"/>
    </row>
    <row r="33" spans="1:33" ht="15" customHeight="1" thickBot="1">
      <c r="A33" s="1"/>
      <c r="B33" s="127" t="s">
        <v>41</v>
      </c>
      <c r="C33" s="128" t="s">
        <v>48</v>
      </c>
      <c r="D33" s="129">
        <v>11</v>
      </c>
      <c r="E33" s="130">
        <f>SUM(V$63:V$112)</f>
        <v>34.5</v>
      </c>
      <c r="F33" s="129">
        <f>(E33*D33)/COUNTA(V63:V112)</f>
        <v>7.59</v>
      </c>
      <c r="G33" s="132">
        <f t="shared" si="13"/>
        <v>0.69</v>
      </c>
      <c r="H33" s="57" t="str">
        <f t="shared" si="4"/>
        <v>Global</v>
      </c>
      <c r="I33" s="166" t="s">
        <v>51</v>
      </c>
      <c r="J33" s="166" t="s">
        <v>118</v>
      </c>
      <c r="K33" s="167" t="s">
        <v>95</v>
      </c>
      <c r="L33" s="168">
        <v>43960</v>
      </c>
      <c r="M33" s="169">
        <v>9599419</v>
      </c>
      <c r="N33" s="170" t="s">
        <v>125</v>
      </c>
      <c r="O33" s="171">
        <v>50</v>
      </c>
      <c r="P33" s="64">
        <v>1</v>
      </c>
      <c r="Q33" s="64">
        <v>1</v>
      </c>
      <c r="R33" s="64">
        <v>0.5</v>
      </c>
      <c r="S33" s="64">
        <v>0.5</v>
      </c>
      <c r="T33" s="65">
        <v>0.5</v>
      </c>
      <c r="U33" s="65">
        <v>1</v>
      </c>
      <c r="V33" s="66">
        <v>0</v>
      </c>
      <c r="W33" s="66">
        <v>0</v>
      </c>
      <c r="X33" s="66">
        <v>1</v>
      </c>
      <c r="Y33" s="66">
        <v>0</v>
      </c>
      <c r="Z33" s="82">
        <f t="shared" si="5"/>
        <v>23</v>
      </c>
      <c r="AA33" s="83">
        <f t="shared" si="6"/>
        <v>0.7931034482758621</v>
      </c>
      <c r="AB33" s="84">
        <f t="shared" si="2"/>
        <v>15</v>
      </c>
      <c r="AC33" s="85">
        <f t="shared" si="7"/>
        <v>0.6</v>
      </c>
      <c r="AD33" s="86">
        <f t="shared" si="3"/>
        <v>12</v>
      </c>
      <c r="AE33" s="87">
        <f t="shared" si="8"/>
        <v>0.2608695652173913</v>
      </c>
      <c r="AF33" s="88">
        <f t="shared" si="9"/>
        <v>50</v>
      </c>
      <c r="AG33" s="1"/>
    </row>
    <row r="34" spans="1:33" ht="15" customHeight="1" thickBot="1">
      <c r="A34" s="1"/>
      <c r="B34" s="134" t="s">
        <v>41</v>
      </c>
      <c r="C34" s="128" t="s">
        <v>24</v>
      </c>
      <c r="D34" s="129">
        <v>20</v>
      </c>
      <c r="E34" s="130">
        <f>SUM(W$63:W$112)</f>
        <v>46</v>
      </c>
      <c r="F34" s="129">
        <f>(E34*D34)/COUNTA(W63:W112)</f>
        <v>18.399999999999999</v>
      </c>
      <c r="G34" s="132">
        <f t="shared" si="13"/>
        <v>0.91999999999999993</v>
      </c>
      <c r="H34" s="57" t="str">
        <f t="shared" si="4"/>
        <v>Global</v>
      </c>
      <c r="I34" s="166" t="s">
        <v>51</v>
      </c>
      <c r="J34" s="166" t="s">
        <v>118</v>
      </c>
      <c r="K34" s="167" t="s">
        <v>96</v>
      </c>
      <c r="L34" s="168">
        <v>43963</v>
      </c>
      <c r="M34" s="169">
        <v>9624192</v>
      </c>
      <c r="N34" s="170" t="s">
        <v>116</v>
      </c>
      <c r="O34" s="171">
        <v>86.5</v>
      </c>
      <c r="P34" s="64">
        <v>1</v>
      </c>
      <c r="Q34" s="64">
        <v>1</v>
      </c>
      <c r="R34" s="64">
        <v>0.5</v>
      </c>
      <c r="S34" s="64">
        <v>1</v>
      </c>
      <c r="T34" s="65">
        <v>0.5</v>
      </c>
      <c r="U34" s="65">
        <v>1</v>
      </c>
      <c r="V34" s="66">
        <v>1</v>
      </c>
      <c r="W34" s="66">
        <v>1</v>
      </c>
      <c r="X34" s="66">
        <v>1</v>
      </c>
      <c r="Y34" s="66">
        <v>1</v>
      </c>
      <c r="Z34" s="82">
        <f t="shared" si="5"/>
        <v>25.5</v>
      </c>
      <c r="AA34" s="83">
        <f t="shared" si="6"/>
        <v>0.87931034482758619</v>
      </c>
      <c r="AB34" s="84">
        <f t="shared" si="2"/>
        <v>15</v>
      </c>
      <c r="AC34" s="85">
        <f t="shared" si="7"/>
        <v>0.6</v>
      </c>
      <c r="AD34" s="86">
        <f t="shared" si="3"/>
        <v>46</v>
      </c>
      <c r="AE34" s="87">
        <f t="shared" si="8"/>
        <v>1</v>
      </c>
      <c r="AF34" s="88">
        <f t="shared" si="9"/>
        <v>86.5</v>
      </c>
      <c r="AG34" s="1"/>
    </row>
    <row r="35" spans="1:33" ht="15" customHeight="1" thickBot="1">
      <c r="A35" s="1"/>
      <c r="B35" s="134" t="s">
        <v>41</v>
      </c>
      <c r="C35" s="128" t="s">
        <v>25</v>
      </c>
      <c r="D35" s="129">
        <v>12</v>
      </c>
      <c r="E35" s="130">
        <f>SUM(X$63:X$112)</f>
        <v>48</v>
      </c>
      <c r="F35" s="129">
        <f>(E35*D35)/COUNTA(X63:X112)</f>
        <v>11.52</v>
      </c>
      <c r="G35" s="132">
        <f t="shared" si="13"/>
        <v>0.96</v>
      </c>
      <c r="H35" s="57" t="str">
        <f t="shared" si="4"/>
        <v>Global</v>
      </c>
      <c r="I35" s="166" t="s">
        <v>51</v>
      </c>
      <c r="J35" s="166" t="s">
        <v>118</v>
      </c>
      <c r="K35" s="177" t="s">
        <v>97</v>
      </c>
      <c r="L35" s="168">
        <v>43962</v>
      </c>
      <c r="M35" s="169">
        <v>9604895</v>
      </c>
      <c r="N35" s="170" t="s">
        <v>117</v>
      </c>
      <c r="O35" s="171">
        <v>80</v>
      </c>
      <c r="P35" s="64">
        <v>0.5</v>
      </c>
      <c r="Q35" s="64">
        <v>1</v>
      </c>
      <c r="R35" s="64">
        <v>0</v>
      </c>
      <c r="S35" s="64">
        <v>0.5</v>
      </c>
      <c r="T35" s="65">
        <v>1</v>
      </c>
      <c r="U35" s="65">
        <v>0.5</v>
      </c>
      <c r="V35" s="66">
        <v>0.5</v>
      </c>
      <c r="W35" s="66">
        <v>1</v>
      </c>
      <c r="X35" s="66">
        <v>1</v>
      </c>
      <c r="Y35" s="66">
        <v>1</v>
      </c>
      <c r="Z35" s="82">
        <f t="shared" si="5"/>
        <v>17</v>
      </c>
      <c r="AA35" s="83">
        <f t="shared" si="6"/>
        <v>0.58620689655172409</v>
      </c>
      <c r="AB35" s="84">
        <f t="shared" si="2"/>
        <v>22.5</v>
      </c>
      <c r="AC35" s="85">
        <f t="shared" si="7"/>
        <v>0.9</v>
      </c>
      <c r="AD35" s="86">
        <f t="shared" si="3"/>
        <v>40.5</v>
      </c>
      <c r="AE35" s="87">
        <f t="shared" si="8"/>
        <v>0.88043478260869568</v>
      </c>
      <c r="AF35" s="88">
        <f t="shared" si="9"/>
        <v>80</v>
      </c>
      <c r="AG35" s="1"/>
    </row>
    <row r="36" spans="1:33" ht="15" customHeight="1" thickBot="1">
      <c r="A36" s="1"/>
      <c r="B36" s="134" t="s">
        <v>41</v>
      </c>
      <c r="C36" s="128" t="s">
        <v>26</v>
      </c>
      <c r="D36" s="129">
        <v>3</v>
      </c>
      <c r="E36" s="130">
        <f>SUM(Y$63:Y$112)</f>
        <v>42</v>
      </c>
      <c r="F36" s="129">
        <f>(E36*D36)/COUNTA(Y63:Y112)</f>
        <v>2.52</v>
      </c>
      <c r="G36" s="132">
        <f t="shared" si="13"/>
        <v>0.84</v>
      </c>
      <c r="H36" s="57" t="str">
        <f t="shared" si="4"/>
        <v>Global</v>
      </c>
      <c r="I36" s="166" t="s">
        <v>51</v>
      </c>
      <c r="J36" s="166" t="s">
        <v>118</v>
      </c>
      <c r="K36" s="177" t="s">
        <v>98</v>
      </c>
      <c r="L36" s="168">
        <v>43960</v>
      </c>
      <c r="M36" s="169">
        <v>9600198</v>
      </c>
      <c r="N36" s="170" t="s">
        <v>119</v>
      </c>
      <c r="O36" s="171">
        <v>63.5</v>
      </c>
      <c r="P36" s="64">
        <v>0.5</v>
      </c>
      <c r="Q36" s="64">
        <v>1</v>
      </c>
      <c r="R36" s="64">
        <v>0.5</v>
      </c>
      <c r="S36" s="64">
        <v>1</v>
      </c>
      <c r="T36" s="65">
        <v>0.5</v>
      </c>
      <c r="U36" s="65">
        <v>0</v>
      </c>
      <c r="V36" s="66">
        <v>0.5</v>
      </c>
      <c r="W36" s="66">
        <v>0.5</v>
      </c>
      <c r="X36" s="66">
        <v>1</v>
      </c>
      <c r="Y36" s="66">
        <v>1</v>
      </c>
      <c r="Z36" s="82">
        <f t="shared" si="5"/>
        <v>23</v>
      </c>
      <c r="AA36" s="83">
        <f t="shared" si="6"/>
        <v>0.7931034482758621</v>
      </c>
      <c r="AB36" s="84">
        <f t="shared" si="2"/>
        <v>10</v>
      </c>
      <c r="AC36" s="85">
        <f t="shared" si="7"/>
        <v>0.4</v>
      </c>
      <c r="AD36" s="86">
        <f t="shared" si="3"/>
        <v>30.5</v>
      </c>
      <c r="AE36" s="87">
        <f t="shared" si="8"/>
        <v>0.66304347826086951</v>
      </c>
      <c r="AF36" s="88">
        <f t="shared" si="9"/>
        <v>63.5</v>
      </c>
      <c r="AG36" s="1"/>
    </row>
    <row r="37" spans="1:33" ht="15" customHeight="1" thickBot="1">
      <c r="A37" s="1"/>
      <c r="B37" s="103"/>
      <c r="C37" s="104" t="s">
        <v>43</v>
      </c>
      <c r="D37" s="183">
        <f>SUM(D33:D36)</f>
        <v>46</v>
      </c>
      <c r="E37" s="184">
        <f>SUM(V$63:Y$112)</f>
        <v>170.5</v>
      </c>
      <c r="F37" s="185">
        <f>(E37*D37)/COUNTA(V63:Y112)</f>
        <v>39.215000000000003</v>
      </c>
      <c r="G37" s="328">
        <f t="shared" si="13"/>
        <v>0.85250000000000004</v>
      </c>
      <c r="H37" s="57" t="str">
        <f t="shared" si="4"/>
        <v>Global</v>
      </c>
      <c r="I37" s="186" t="s">
        <v>51</v>
      </c>
      <c r="J37" s="186" t="s">
        <v>118</v>
      </c>
      <c r="K37" s="187" t="s">
        <v>99</v>
      </c>
      <c r="L37" s="188">
        <v>43962</v>
      </c>
      <c r="M37" s="189">
        <v>9604049</v>
      </c>
      <c r="N37" s="190" t="s">
        <v>120</v>
      </c>
      <c r="O37" s="191">
        <v>60.5</v>
      </c>
      <c r="P37" s="64">
        <v>1</v>
      </c>
      <c r="Q37" s="64">
        <v>1</v>
      </c>
      <c r="R37" s="64">
        <v>0.5</v>
      </c>
      <c r="S37" s="64">
        <v>1</v>
      </c>
      <c r="T37" s="65">
        <v>0</v>
      </c>
      <c r="U37" s="65">
        <v>0</v>
      </c>
      <c r="V37" s="66">
        <v>0</v>
      </c>
      <c r="W37" s="66">
        <v>1</v>
      </c>
      <c r="X37" s="66">
        <v>1</v>
      </c>
      <c r="Y37" s="66">
        <v>1</v>
      </c>
      <c r="Z37" s="192">
        <f t="shared" si="5"/>
        <v>25.5</v>
      </c>
      <c r="AA37" s="193">
        <f t="shared" si="6"/>
        <v>0.87931034482758619</v>
      </c>
      <c r="AB37" s="194">
        <f t="shared" si="2"/>
        <v>0</v>
      </c>
      <c r="AC37" s="195">
        <f t="shared" si="7"/>
        <v>0</v>
      </c>
      <c r="AD37" s="196">
        <f t="shared" si="3"/>
        <v>35</v>
      </c>
      <c r="AE37" s="197">
        <f t="shared" si="8"/>
        <v>0.76086956521739135</v>
      </c>
      <c r="AF37" s="198">
        <f t="shared" si="9"/>
        <v>60.5</v>
      </c>
      <c r="AG37" s="1"/>
    </row>
    <row r="38" spans="1:33" ht="15" customHeight="1" thickBot="1">
      <c r="A38" s="1"/>
      <c r="B38" s="199"/>
      <c r="H38" s="57" t="str">
        <f t="shared" si="4"/>
        <v>Global</v>
      </c>
      <c r="I38" s="200" t="s">
        <v>52</v>
      </c>
      <c r="J38" s="200" t="s">
        <v>118</v>
      </c>
      <c r="K38" s="201" t="s">
        <v>100</v>
      </c>
      <c r="L38" s="202">
        <v>43970</v>
      </c>
      <c r="M38" s="203">
        <v>9749042</v>
      </c>
      <c r="N38" s="204" t="s">
        <v>121</v>
      </c>
      <c r="O38" s="205">
        <v>100</v>
      </c>
      <c r="P38" s="64">
        <v>1</v>
      </c>
      <c r="Q38" s="64">
        <v>1</v>
      </c>
      <c r="R38" s="64">
        <v>1</v>
      </c>
      <c r="S38" s="64">
        <v>1</v>
      </c>
      <c r="T38" s="65">
        <v>1</v>
      </c>
      <c r="U38" s="65">
        <v>1</v>
      </c>
      <c r="V38" s="66">
        <v>1</v>
      </c>
      <c r="W38" s="66">
        <v>1</v>
      </c>
      <c r="X38" s="66">
        <v>1</v>
      </c>
      <c r="Y38" s="66">
        <v>1</v>
      </c>
      <c r="Z38" s="206">
        <f t="shared" si="5"/>
        <v>29</v>
      </c>
      <c r="AA38" s="207">
        <f t="shared" si="6"/>
        <v>1</v>
      </c>
      <c r="AB38" s="208">
        <f t="shared" si="2"/>
        <v>25</v>
      </c>
      <c r="AC38" s="209">
        <f t="shared" si="7"/>
        <v>1</v>
      </c>
      <c r="AD38" s="210">
        <f t="shared" si="3"/>
        <v>46</v>
      </c>
      <c r="AE38" s="211">
        <f t="shared" si="8"/>
        <v>1</v>
      </c>
      <c r="AF38" s="88">
        <f t="shared" si="9"/>
        <v>100</v>
      </c>
      <c r="AG38" s="1"/>
    </row>
    <row r="39" spans="1:33" ht="15" customHeight="1" thickBot="1">
      <c r="A39" s="1"/>
      <c r="B39" s="199"/>
      <c r="D39" s="212" t="s">
        <v>188</v>
      </c>
      <c r="E39" s="212"/>
      <c r="F39" s="212"/>
      <c r="G39" s="212"/>
      <c r="H39" s="57" t="str">
        <f t="shared" si="4"/>
        <v>Global</v>
      </c>
      <c r="I39" s="213" t="s">
        <v>52</v>
      </c>
      <c r="J39" s="213" t="s">
        <v>118</v>
      </c>
      <c r="K39" s="214" t="s">
        <v>101</v>
      </c>
      <c r="L39" s="215">
        <v>43969</v>
      </c>
      <c r="M39" s="216">
        <v>9732251</v>
      </c>
      <c r="N39" s="217" t="s">
        <v>116</v>
      </c>
      <c r="O39" s="218">
        <v>94</v>
      </c>
      <c r="P39" s="64">
        <v>1</v>
      </c>
      <c r="Q39" s="64">
        <v>1</v>
      </c>
      <c r="R39" s="64">
        <v>0.5</v>
      </c>
      <c r="S39" s="64">
        <v>0.5</v>
      </c>
      <c r="T39" s="65">
        <v>1</v>
      </c>
      <c r="U39" s="65">
        <v>1</v>
      </c>
      <c r="V39" s="66">
        <v>1</v>
      </c>
      <c r="W39" s="66">
        <v>1</v>
      </c>
      <c r="X39" s="66">
        <v>1</v>
      </c>
      <c r="Y39" s="66">
        <v>1</v>
      </c>
      <c r="Z39" s="82">
        <f t="shared" si="5"/>
        <v>23</v>
      </c>
      <c r="AA39" s="83">
        <f t="shared" si="6"/>
        <v>0.7931034482758621</v>
      </c>
      <c r="AB39" s="84">
        <f t="shared" si="2"/>
        <v>25</v>
      </c>
      <c r="AC39" s="85">
        <f t="shared" si="7"/>
        <v>1</v>
      </c>
      <c r="AD39" s="86">
        <f t="shared" si="3"/>
        <v>46</v>
      </c>
      <c r="AE39" s="87">
        <f t="shared" si="8"/>
        <v>1</v>
      </c>
      <c r="AF39" s="88">
        <f t="shared" si="9"/>
        <v>94</v>
      </c>
      <c r="AG39" s="1"/>
    </row>
    <row r="40" spans="1:33" ht="15" customHeight="1" thickBot="1">
      <c r="A40" s="1"/>
      <c r="B40" s="219" t="s">
        <v>5</v>
      </c>
      <c r="C40" s="220" t="s">
        <v>6</v>
      </c>
      <c r="D40" s="221" t="s">
        <v>7</v>
      </c>
      <c r="E40" s="32" t="s">
        <v>8</v>
      </c>
      <c r="F40" s="221" t="s">
        <v>9</v>
      </c>
      <c r="G40" s="221" t="s">
        <v>10</v>
      </c>
      <c r="H40" s="57" t="str">
        <f t="shared" si="4"/>
        <v>Global</v>
      </c>
      <c r="I40" s="213" t="s">
        <v>52</v>
      </c>
      <c r="J40" s="213" t="s">
        <v>118</v>
      </c>
      <c r="K40" s="214" t="s">
        <v>102</v>
      </c>
      <c r="L40" s="215">
        <v>43969</v>
      </c>
      <c r="M40" s="216">
        <v>9728598</v>
      </c>
      <c r="N40" s="217" t="s">
        <v>122</v>
      </c>
      <c r="O40" s="218">
        <v>85.5</v>
      </c>
      <c r="P40" s="64">
        <v>1</v>
      </c>
      <c r="Q40" s="64">
        <v>0.5</v>
      </c>
      <c r="R40" s="64">
        <v>0.5</v>
      </c>
      <c r="S40" s="64">
        <v>1</v>
      </c>
      <c r="T40" s="65">
        <v>1</v>
      </c>
      <c r="U40" s="65">
        <v>0</v>
      </c>
      <c r="V40" s="66">
        <v>1</v>
      </c>
      <c r="W40" s="66">
        <v>1</v>
      </c>
      <c r="X40" s="66">
        <v>1</v>
      </c>
      <c r="Y40" s="66">
        <v>1</v>
      </c>
      <c r="Z40" s="82">
        <f t="shared" si="5"/>
        <v>19.5</v>
      </c>
      <c r="AA40" s="83">
        <f t="shared" si="6"/>
        <v>0.67241379310344829</v>
      </c>
      <c r="AB40" s="84">
        <f t="shared" si="2"/>
        <v>20</v>
      </c>
      <c r="AC40" s="85">
        <f t="shared" si="7"/>
        <v>0.8</v>
      </c>
      <c r="AD40" s="86">
        <f t="shared" si="3"/>
        <v>46</v>
      </c>
      <c r="AE40" s="87">
        <f t="shared" si="8"/>
        <v>1</v>
      </c>
      <c r="AF40" s="88">
        <f t="shared" si="9"/>
        <v>85.5</v>
      </c>
      <c r="AG40" s="1"/>
    </row>
    <row r="41" spans="1:33" ht="15" customHeight="1" thickBot="1">
      <c r="A41" s="1"/>
      <c r="B41" s="51" t="s">
        <v>30</v>
      </c>
      <c r="C41" s="52" t="s">
        <v>18</v>
      </c>
      <c r="D41" s="53">
        <v>5</v>
      </c>
      <c r="E41" s="54">
        <f>SUM(P$117:P$166)</f>
        <v>46.5</v>
      </c>
      <c r="F41" s="55">
        <f>(E41*D41)/COUNTA(P117:P166)</f>
        <v>4.6500000000000004</v>
      </c>
      <c r="G41" s="56">
        <f t="shared" ref="G41:G44" si="14">F41/D41</f>
        <v>0.93</v>
      </c>
      <c r="H41" s="57" t="str">
        <f t="shared" si="4"/>
        <v>Global</v>
      </c>
      <c r="I41" s="213" t="s">
        <v>52</v>
      </c>
      <c r="J41" s="213" t="s">
        <v>118</v>
      </c>
      <c r="K41" s="214" t="s">
        <v>103</v>
      </c>
      <c r="L41" s="215">
        <v>43970</v>
      </c>
      <c r="M41" s="216">
        <v>9758483</v>
      </c>
      <c r="N41" s="217" t="s">
        <v>123</v>
      </c>
      <c r="O41" s="218">
        <v>84.5</v>
      </c>
      <c r="P41" s="64">
        <v>0.5</v>
      </c>
      <c r="Q41" s="64">
        <v>0.5</v>
      </c>
      <c r="R41" s="64">
        <v>0</v>
      </c>
      <c r="S41" s="64">
        <v>1</v>
      </c>
      <c r="T41" s="65">
        <v>1</v>
      </c>
      <c r="U41" s="65">
        <v>1</v>
      </c>
      <c r="V41" s="66">
        <v>1</v>
      </c>
      <c r="W41" s="66">
        <v>1</v>
      </c>
      <c r="X41" s="66">
        <v>1</v>
      </c>
      <c r="Y41" s="66">
        <v>1</v>
      </c>
      <c r="Z41" s="82">
        <f t="shared" si="5"/>
        <v>13.5</v>
      </c>
      <c r="AA41" s="83">
        <f t="shared" si="6"/>
        <v>0.46551724137931033</v>
      </c>
      <c r="AB41" s="84">
        <f t="shared" si="2"/>
        <v>25</v>
      </c>
      <c r="AC41" s="85">
        <f t="shared" si="7"/>
        <v>1</v>
      </c>
      <c r="AD41" s="86">
        <f t="shared" si="3"/>
        <v>46</v>
      </c>
      <c r="AE41" s="87">
        <f t="shared" si="8"/>
        <v>1</v>
      </c>
      <c r="AF41" s="88">
        <f t="shared" si="9"/>
        <v>84.5</v>
      </c>
      <c r="AG41" s="1"/>
    </row>
    <row r="42" spans="1:33" ht="15" customHeight="1" thickBot="1">
      <c r="A42" s="1"/>
      <c r="B42" s="75" t="s">
        <v>32</v>
      </c>
      <c r="C42" s="52" t="s">
        <v>33</v>
      </c>
      <c r="D42" s="53">
        <v>12</v>
      </c>
      <c r="E42" s="54">
        <f>SUM(Q$117:Q$166)</f>
        <v>42.5</v>
      </c>
      <c r="F42" s="55">
        <f>(E42*D42)/COUNTA(Q117:Q166)</f>
        <v>10.199999999999999</v>
      </c>
      <c r="G42" s="56">
        <f t="shared" si="14"/>
        <v>0.85</v>
      </c>
      <c r="H42" s="57" t="str">
        <f t="shared" si="4"/>
        <v>Global</v>
      </c>
      <c r="I42" s="213" t="s">
        <v>52</v>
      </c>
      <c r="J42" s="213" t="s">
        <v>118</v>
      </c>
      <c r="K42" s="214" t="s">
        <v>104</v>
      </c>
      <c r="L42" s="215">
        <v>43969</v>
      </c>
      <c r="M42" s="216">
        <v>9744398</v>
      </c>
      <c r="N42" s="217" t="s">
        <v>124</v>
      </c>
      <c r="O42" s="218">
        <v>83</v>
      </c>
      <c r="P42" s="64">
        <v>1</v>
      </c>
      <c r="Q42" s="64">
        <v>1</v>
      </c>
      <c r="R42" s="64">
        <v>0.5</v>
      </c>
      <c r="S42" s="64">
        <v>0.5</v>
      </c>
      <c r="T42" s="65">
        <v>1</v>
      </c>
      <c r="U42" s="65">
        <v>1</v>
      </c>
      <c r="V42" s="66">
        <v>0</v>
      </c>
      <c r="W42" s="66">
        <v>1</v>
      </c>
      <c r="X42" s="66">
        <v>1</v>
      </c>
      <c r="Y42" s="66">
        <v>1</v>
      </c>
      <c r="Z42" s="82">
        <f t="shared" si="5"/>
        <v>23</v>
      </c>
      <c r="AA42" s="83">
        <f t="shared" si="6"/>
        <v>0.7931034482758621</v>
      </c>
      <c r="AB42" s="84">
        <f t="shared" si="2"/>
        <v>25</v>
      </c>
      <c r="AC42" s="85">
        <f t="shared" si="7"/>
        <v>1</v>
      </c>
      <c r="AD42" s="86">
        <f t="shared" si="3"/>
        <v>35</v>
      </c>
      <c r="AE42" s="87">
        <f t="shared" si="8"/>
        <v>0.76086956521739135</v>
      </c>
      <c r="AF42" s="88">
        <f t="shared" si="9"/>
        <v>83</v>
      </c>
      <c r="AG42" s="1"/>
    </row>
    <row r="43" spans="1:33" ht="15" customHeight="1" thickBot="1">
      <c r="A43" s="1"/>
      <c r="B43" s="75" t="s">
        <v>32</v>
      </c>
      <c r="C43" s="52" t="s">
        <v>20</v>
      </c>
      <c r="D43" s="53">
        <v>7</v>
      </c>
      <c r="E43" s="54">
        <f>SUM(R$63:R$112)</f>
        <v>25</v>
      </c>
      <c r="F43" s="55">
        <f>(E43*D43)/COUNTA(R117:R166)</f>
        <v>3.5</v>
      </c>
      <c r="G43" s="56">
        <f t="shared" si="14"/>
        <v>0.5</v>
      </c>
      <c r="H43" s="57" t="str">
        <f t="shared" si="4"/>
        <v>Global</v>
      </c>
      <c r="I43" s="213" t="s">
        <v>52</v>
      </c>
      <c r="J43" s="213" t="s">
        <v>118</v>
      </c>
      <c r="K43" s="222" t="s">
        <v>105</v>
      </c>
      <c r="L43" s="215">
        <v>43970</v>
      </c>
      <c r="M43" s="216">
        <v>9760330</v>
      </c>
      <c r="N43" s="217" t="s">
        <v>125</v>
      </c>
      <c r="O43" s="218">
        <v>97.5</v>
      </c>
      <c r="P43" s="64">
        <v>0.5</v>
      </c>
      <c r="Q43" s="64">
        <v>1</v>
      </c>
      <c r="R43" s="64">
        <v>1</v>
      </c>
      <c r="S43" s="64">
        <v>1</v>
      </c>
      <c r="T43" s="65">
        <v>1</v>
      </c>
      <c r="U43" s="65">
        <v>1</v>
      </c>
      <c r="V43" s="66">
        <v>1</v>
      </c>
      <c r="W43" s="66">
        <v>1</v>
      </c>
      <c r="X43" s="66">
        <v>1</v>
      </c>
      <c r="Y43" s="66">
        <v>1</v>
      </c>
      <c r="Z43" s="82">
        <f t="shared" si="5"/>
        <v>26.5</v>
      </c>
      <c r="AA43" s="83">
        <f t="shared" si="6"/>
        <v>0.91379310344827591</v>
      </c>
      <c r="AB43" s="84">
        <f t="shared" si="2"/>
        <v>25</v>
      </c>
      <c r="AC43" s="85">
        <f t="shared" si="7"/>
        <v>1</v>
      </c>
      <c r="AD43" s="86">
        <f t="shared" si="3"/>
        <v>46</v>
      </c>
      <c r="AE43" s="87">
        <f t="shared" si="8"/>
        <v>1</v>
      </c>
      <c r="AF43" s="88">
        <f t="shared" si="9"/>
        <v>97.5</v>
      </c>
      <c r="AG43" s="1"/>
    </row>
    <row r="44" spans="1:33" ht="15" customHeight="1" thickBot="1">
      <c r="A44" s="1"/>
      <c r="B44" s="75" t="s">
        <v>32</v>
      </c>
      <c r="C44" s="52" t="s">
        <v>21</v>
      </c>
      <c r="D44" s="53">
        <v>5</v>
      </c>
      <c r="E44" s="54">
        <f>SUM(S$117:S$166)</f>
        <v>45</v>
      </c>
      <c r="F44" s="55">
        <f>(E44*D44)/COUNTA(S117:S166)</f>
        <v>4.5</v>
      </c>
      <c r="G44" s="56">
        <f t="shared" si="14"/>
        <v>0.9</v>
      </c>
      <c r="H44" s="57" t="str">
        <f t="shared" si="4"/>
        <v>Global</v>
      </c>
      <c r="I44" s="213" t="s">
        <v>52</v>
      </c>
      <c r="J44" s="213" t="s">
        <v>118</v>
      </c>
      <c r="K44" s="214" t="s">
        <v>106</v>
      </c>
      <c r="L44" s="215">
        <v>43970</v>
      </c>
      <c r="M44" s="216">
        <v>9758010</v>
      </c>
      <c r="N44" s="217" t="s">
        <v>116</v>
      </c>
      <c r="O44" s="218">
        <v>86.5</v>
      </c>
      <c r="P44" s="64">
        <v>1</v>
      </c>
      <c r="Q44" s="64">
        <v>1</v>
      </c>
      <c r="R44" s="64">
        <v>1</v>
      </c>
      <c r="S44" s="64">
        <v>1</v>
      </c>
      <c r="T44" s="65">
        <v>1</v>
      </c>
      <c r="U44" s="65">
        <v>0.5</v>
      </c>
      <c r="V44" s="66">
        <v>0</v>
      </c>
      <c r="W44" s="66">
        <v>1</v>
      </c>
      <c r="X44" s="66">
        <v>1</v>
      </c>
      <c r="Y44" s="66">
        <v>1</v>
      </c>
      <c r="Z44" s="82">
        <f t="shared" si="5"/>
        <v>29</v>
      </c>
      <c r="AA44" s="83">
        <f t="shared" si="6"/>
        <v>1</v>
      </c>
      <c r="AB44" s="84">
        <f t="shared" si="2"/>
        <v>22.5</v>
      </c>
      <c r="AC44" s="85">
        <f t="shared" si="7"/>
        <v>0.9</v>
      </c>
      <c r="AD44" s="86">
        <f t="shared" si="3"/>
        <v>35</v>
      </c>
      <c r="AE44" s="87">
        <f t="shared" si="8"/>
        <v>0.76086956521739135</v>
      </c>
      <c r="AF44" s="88">
        <f t="shared" si="9"/>
        <v>86.5</v>
      </c>
      <c r="AG44" s="1"/>
    </row>
    <row r="45" spans="1:33" ht="15" customHeight="1" thickBot="1">
      <c r="A45" s="1"/>
      <c r="B45" s="103"/>
      <c r="C45" s="104" t="s">
        <v>43</v>
      </c>
      <c r="D45" s="105">
        <f>SUM(D41:D44)</f>
        <v>29</v>
      </c>
      <c r="E45" s="54">
        <f>SUM(P$117:S$166)</f>
        <v>161</v>
      </c>
      <c r="F45" s="107">
        <f>(E45*D45)/COUNTA(P117:S166)</f>
        <v>23.344999999999999</v>
      </c>
      <c r="G45" s="324">
        <f>F45/D45</f>
        <v>0.80499999999999994</v>
      </c>
      <c r="H45" s="57" t="str">
        <f t="shared" si="4"/>
        <v>Global</v>
      </c>
      <c r="I45" s="213" t="s">
        <v>52</v>
      </c>
      <c r="J45" s="213" t="s">
        <v>118</v>
      </c>
      <c r="K45" s="214" t="s">
        <v>107</v>
      </c>
      <c r="L45" s="215">
        <v>43970</v>
      </c>
      <c r="M45" s="216">
        <v>9760577</v>
      </c>
      <c r="N45" s="217" t="s">
        <v>117</v>
      </c>
      <c r="O45" s="218">
        <v>89</v>
      </c>
      <c r="P45" s="64">
        <v>1</v>
      </c>
      <c r="Q45" s="64">
        <v>1</v>
      </c>
      <c r="R45" s="64">
        <v>1</v>
      </c>
      <c r="S45" s="64">
        <v>1</v>
      </c>
      <c r="T45" s="65">
        <v>1</v>
      </c>
      <c r="U45" s="65">
        <v>1</v>
      </c>
      <c r="V45" s="66">
        <v>0</v>
      </c>
      <c r="W45" s="66">
        <v>1</v>
      </c>
      <c r="X45" s="66">
        <v>1</v>
      </c>
      <c r="Y45" s="66">
        <v>1</v>
      </c>
      <c r="Z45" s="82">
        <f t="shared" si="5"/>
        <v>29</v>
      </c>
      <c r="AA45" s="83">
        <f t="shared" si="6"/>
        <v>1</v>
      </c>
      <c r="AB45" s="84">
        <f t="shared" si="2"/>
        <v>25</v>
      </c>
      <c r="AC45" s="85">
        <f t="shared" si="7"/>
        <v>1</v>
      </c>
      <c r="AD45" s="86">
        <f t="shared" si="3"/>
        <v>35</v>
      </c>
      <c r="AE45" s="87">
        <f t="shared" si="8"/>
        <v>0.76086956521739135</v>
      </c>
      <c r="AF45" s="88">
        <f t="shared" si="9"/>
        <v>89</v>
      </c>
      <c r="AG45" s="1"/>
    </row>
    <row r="46" spans="1:33" ht="15" customHeight="1" thickBot="1">
      <c r="A46" s="1"/>
      <c r="B46" s="108" t="s">
        <v>40</v>
      </c>
      <c r="C46" s="109" t="s">
        <v>2</v>
      </c>
      <c r="D46" s="110">
        <v>20</v>
      </c>
      <c r="E46" s="111">
        <f>SUM(T$117:T$166)</f>
        <v>43.5</v>
      </c>
      <c r="F46" s="112">
        <f>(E46*D46)/COUNTA(T117:T166)</f>
        <v>17.399999999999999</v>
      </c>
      <c r="G46" s="113">
        <f t="shared" ref="G46:G53" si="15">F46/D46</f>
        <v>0.86999999999999988</v>
      </c>
      <c r="H46" s="57" t="str">
        <f t="shared" si="4"/>
        <v>Global</v>
      </c>
      <c r="I46" s="213" t="s">
        <v>52</v>
      </c>
      <c r="J46" s="213" t="s">
        <v>118</v>
      </c>
      <c r="K46" s="214" t="s">
        <v>108</v>
      </c>
      <c r="L46" s="215">
        <v>43970</v>
      </c>
      <c r="M46" s="216">
        <v>9759233</v>
      </c>
      <c r="N46" s="217" t="s">
        <v>119</v>
      </c>
      <c r="O46" s="218">
        <v>96.5</v>
      </c>
      <c r="P46" s="64">
        <v>1</v>
      </c>
      <c r="Q46" s="64">
        <v>1</v>
      </c>
      <c r="R46" s="64">
        <v>0.5</v>
      </c>
      <c r="S46" s="64">
        <v>1</v>
      </c>
      <c r="T46" s="65">
        <v>1</v>
      </c>
      <c r="U46" s="65">
        <v>1</v>
      </c>
      <c r="V46" s="66">
        <v>1</v>
      </c>
      <c r="W46" s="66">
        <v>1</v>
      </c>
      <c r="X46" s="66">
        <v>1</v>
      </c>
      <c r="Y46" s="66">
        <v>1</v>
      </c>
      <c r="Z46" s="82">
        <f t="shared" si="5"/>
        <v>25.5</v>
      </c>
      <c r="AA46" s="83">
        <f t="shared" si="6"/>
        <v>0.87931034482758619</v>
      </c>
      <c r="AB46" s="84">
        <f t="shared" si="2"/>
        <v>25</v>
      </c>
      <c r="AC46" s="85">
        <f t="shared" si="7"/>
        <v>1</v>
      </c>
      <c r="AD46" s="86">
        <f t="shared" si="3"/>
        <v>46</v>
      </c>
      <c r="AE46" s="87">
        <f t="shared" si="8"/>
        <v>1</v>
      </c>
      <c r="AF46" s="88">
        <f t="shared" si="9"/>
        <v>96.5</v>
      </c>
      <c r="AG46" s="1"/>
    </row>
    <row r="47" spans="1:33" ht="15" customHeight="1" thickBot="1">
      <c r="A47" s="1"/>
      <c r="B47" s="114" t="s">
        <v>40</v>
      </c>
      <c r="C47" s="109" t="s">
        <v>46</v>
      </c>
      <c r="D47" s="110">
        <v>5</v>
      </c>
      <c r="E47" s="111">
        <f>SUM(U$117:U$166)</f>
        <v>36</v>
      </c>
      <c r="F47" s="112">
        <f>(E47*D47)/COUNTA(U117:U166)</f>
        <v>3.6</v>
      </c>
      <c r="G47" s="113">
        <f t="shared" si="15"/>
        <v>0.72</v>
      </c>
      <c r="H47" s="57" t="str">
        <f t="shared" si="4"/>
        <v>Global</v>
      </c>
      <c r="I47" s="213" t="s">
        <v>52</v>
      </c>
      <c r="J47" s="213" t="s">
        <v>118</v>
      </c>
      <c r="K47" s="214" t="s">
        <v>109</v>
      </c>
      <c r="L47" s="215">
        <v>43969</v>
      </c>
      <c r="M47" s="216">
        <v>9732093</v>
      </c>
      <c r="N47" s="217" t="s">
        <v>120</v>
      </c>
      <c r="O47" s="218">
        <v>82</v>
      </c>
      <c r="P47" s="64">
        <v>1</v>
      </c>
      <c r="Q47" s="64">
        <v>1</v>
      </c>
      <c r="R47" s="64">
        <v>1</v>
      </c>
      <c r="S47" s="64">
        <v>1</v>
      </c>
      <c r="T47" s="65">
        <v>0.5</v>
      </c>
      <c r="U47" s="65">
        <v>0.5</v>
      </c>
      <c r="V47" s="66">
        <v>0.5</v>
      </c>
      <c r="W47" s="66">
        <v>1</v>
      </c>
      <c r="X47" s="66">
        <v>1</v>
      </c>
      <c r="Y47" s="66">
        <v>1</v>
      </c>
      <c r="Z47" s="82">
        <f t="shared" si="5"/>
        <v>29</v>
      </c>
      <c r="AA47" s="83">
        <f t="shared" si="6"/>
        <v>1</v>
      </c>
      <c r="AB47" s="84">
        <f t="shared" si="2"/>
        <v>12.5</v>
      </c>
      <c r="AC47" s="85">
        <f t="shared" si="7"/>
        <v>0.5</v>
      </c>
      <c r="AD47" s="86">
        <f t="shared" si="3"/>
        <v>40.5</v>
      </c>
      <c r="AE47" s="87">
        <f t="shared" si="8"/>
        <v>0.88043478260869568</v>
      </c>
      <c r="AF47" s="88">
        <f t="shared" si="9"/>
        <v>82</v>
      </c>
      <c r="AG47" s="1"/>
    </row>
    <row r="48" spans="1:33" ht="15" customHeight="1" thickBot="1">
      <c r="A48" s="1"/>
      <c r="B48" s="103"/>
      <c r="C48" s="104" t="s">
        <v>43</v>
      </c>
      <c r="D48" s="180">
        <f>SUM(D46:D47)</f>
        <v>25</v>
      </c>
      <c r="E48" s="181">
        <f>SUM(T$117:U$166)</f>
        <v>79.5</v>
      </c>
      <c r="F48" s="182">
        <f>(E48*D48)/COUNTA(T117:U166)</f>
        <v>19.875</v>
      </c>
      <c r="G48" s="326">
        <f t="shared" si="15"/>
        <v>0.79500000000000004</v>
      </c>
      <c r="H48" s="57" t="str">
        <f t="shared" si="4"/>
        <v>Global</v>
      </c>
      <c r="I48" s="213" t="s">
        <v>52</v>
      </c>
      <c r="J48" s="213" t="s">
        <v>118</v>
      </c>
      <c r="K48" s="214" t="s">
        <v>110</v>
      </c>
      <c r="L48" s="215">
        <v>43969</v>
      </c>
      <c r="M48" s="216">
        <v>9727830</v>
      </c>
      <c r="N48" s="217" t="s">
        <v>121</v>
      </c>
      <c r="O48" s="218">
        <v>83</v>
      </c>
      <c r="P48" s="64">
        <v>1</v>
      </c>
      <c r="Q48" s="64">
        <v>1</v>
      </c>
      <c r="R48" s="64">
        <v>0.5</v>
      </c>
      <c r="S48" s="64">
        <v>1</v>
      </c>
      <c r="T48" s="65">
        <v>1</v>
      </c>
      <c r="U48" s="65">
        <v>0.5</v>
      </c>
      <c r="V48" s="66">
        <v>0</v>
      </c>
      <c r="W48" s="66">
        <v>1</v>
      </c>
      <c r="X48" s="66">
        <v>1</v>
      </c>
      <c r="Y48" s="66">
        <v>1</v>
      </c>
      <c r="Z48" s="82">
        <f t="shared" si="5"/>
        <v>25.5</v>
      </c>
      <c r="AA48" s="83">
        <f t="shared" si="6"/>
        <v>0.87931034482758619</v>
      </c>
      <c r="AB48" s="84">
        <f t="shared" si="2"/>
        <v>22.5</v>
      </c>
      <c r="AC48" s="85">
        <f t="shared" si="7"/>
        <v>0.9</v>
      </c>
      <c r="AD48" s="86">
        <f t="shared" si="3"/>
        <v>35</v>
      </c>
      <c r="AE48" s="87">
        <f t="shared" si="8"/>
        <v>0.76086956521739135</v>
      </c>
      <c r="AF48" s="88">
        <f t="shared" si="9"/>
        <v>83</v>
      </c>
      <c r="AG48" s="1"/>
    </row>
    <row r="49" spans="1:44" ht="15" customHeight="1" thickBot="1">
      <c r="A49" s="1"/>
      <c r="B49" s="127" t="s">
        <v>41</v>
      </c>
      <c r="C49" s="128" t="s">
        <v>48</v>
      </c>
      <c r="D49" s="129">
        <v>11</v>
      </c>
      <c r="E49" s="130">
        <f>SUM(V$117:V$166)</f>
        <v>33.5</v>
      </c>
      <c r="F49" s="131">
        <f>(E49*D49)/COUNTA(V117:V166)</f>
        <v>7.37</v>
      </c>
      <c r="G49" s="132">
        <f t="shared" si="15"/>
        <v>0.67</v>
      </c>
      <c r="H49" s="57" t="str">
        <f t="shared" si="4"/>
        <v>Global</v>
      </c>
      <c r="I49" s="213" t="s">
        <v>52</v>
      </c>
      <c r="J49" s="213" t="s">
        <v>118</v>
      </c>
      <c r="K49" s="222" t="s">
        <v>111</v>
      </c>
      <c r="L49" s="215">
        <v>43969</v>
      </c>
      <c r="M49" s="216">
        <v>9736953</v>
      </c>
      <c r="N49" s="217" t="s">
        <v>116</v>
      </c>
      <c r="O49" s="218">
        <v>87.5</v>
      </c>
      <c r="P49" s="64">
        <v>1</v>
      </c>
      <c r="Q49" s="64">
        <v>1</v>
      </c>
      <c r="R49" s="64">
        <v>1</v>
      </c>
      <c r="S49" s="64">
        <v>1</v>
      </c>
      <c r="T49" s="65">
        <v>0.5</v>
      </c>
      <c r="U49" s="65">
        <v>0.5</v>
      </c>
      <c r="V49" s="66">
        <v>1</v>
      </c>
      <c r="W49" s="66">
        <v>1</v>
      </c>
      <c r="X49" s="66">
        <v>1</v>
      </c>
      <c r="Y49" s="66">
        <v>1</v>
      </c>
      <c r="Z49" s="82">
        <f t="shared" si="5"/>
        <v>29</v>
      </c>
      <c r="AA49" s="83">
        <f t="shared" si="6"/>
        <v>1</v>
      </c>
      <c r="AB49" s="84">
        <f t="shared" si="2"/>
        <v>12.5</v>
      </c>
      <c r="AC49" s="85">
        <f t="shared" si="7"/>
        <v>0.5</v>
      </c>
      <c r="AD49" s="86">
        <f t="shared" si="3"/>
        <v>46</v>
      </c>
      <c r="AE49" s="87">
        <f t="shared" si="8"/>
        <v>1</v>
      </c>
      <c r="AF49" s="88">
        <f t="shared" si="9"/>
        <v>87.5</v>
      </c>
      <c r="AG49" s="1"/>
    </row>
    <row r="50" spans="1:44" ht="15" customHeight="1" thickBot="1">
      <c r="A50" s="1"/>
      <c r="B50" s="134" t="s">
        <v>41</v>
      </c>
      <c r="C50" s="128" t="s">
        <v>24</v>
      </c>
      <c r="D50" s="129">
        <v>20</v>
      </c>
      <c r="E50" s="130">
        <f>SUM(W$117:W$166)</f>
        <v>45.5</v>
      </c>
      <c r="F50" s="131">
        <f>(E50*D50)/COUNTA(W117:W166)</f>
        <v>18.2</v>
      </c>
      <c r="G50" s="132">
        <f t="shared" si="15"/>
        <v>0.90999999999999992</v>
      </c>
      <c r="H50" s="57" t="str">
        <f t="shared" si="4"/>
        <v>Global</v>
      </c>
      <c r="I50" s="213" t="s">
        <v>52</v>
      </c>
      <c r="J50" s="213" t="s">
        <v>60</v>
      </c>
      <c r="K50" s="222" t="s">
        <v>112</v>
      </c>
      <c r="L50" s="215">
        <v>43969</v>
      </c>
      <c r="M50" s="216">
        <v>9742068</v>
      </c>
      <c r="N50" s="217" t="s">
        <v>122</v>
      </c>
      <c r="O50" s="218">
        <v>97.5</v>
      </c>
      <c r="P50" s="64">
        <v>1</v>
      </c>
      <c r="Q50" s="64">
        <v>1</v>
      </c>
      <c r="R50" s="64">
        <v>1</v>
      </c>
      <c r="S50" s="64">
        <v>1</v>
      </c>
      <c r="T50" s="65">
        <v>1</v>
      </c>
      <c r="U50" s="65">
        <v>0.5</v>
      </c>
      <c r="V50" s="66">
        <v>1</v>
      </c>
      <c r="W50" s="66">
        <v>1</v>
      </c>
      <c r="X50" s="66">
        <v>1</v>
      </c>
      <c r="Y50" s="66">
        <v>1</v>
      </c>
      <c r="Z50" s="82">
        <f t="shared" si="5"/>
        <v>29</v>
      </c>
      <c r="AA50" s="83">
        <f t="shared" si="6"/>
        <v>1</v>
      </c>
      <c r="AB50" s="84">
        <f t="shared" si="2"/>
        <v>22.5</v>
      </c>
      <c r="AC50" s="85">
        <f t="shared" si="7"/>
        <v>0.9</v>
      </c>
      <c r="AD50" s="86">
        <f t="shared" si="3"/>
        <v>46</v>
      </c>
      <c r="AE50" s="87">
        <f t="shared" si="8"/>
        <v>1</v>
      </c>
      <c r="AF50" s="88">
        <f t="shared" si="9"/>
        <v>97.5</v>
      </c>
      <c r="AG50" s="1"/>
    </row>
    <row r="51" spans="1:44" ht="15" customHeight="1" thickBot="1">
      <c r="A51" s="1"/>
      <c r="B51" s="134" t="s">
        <v>41</v>
      </c>
      <c r="C51" s="128" t="s">
        <v>25</v>
      </c>
      <c r="D51" s="129">
        <v>12</v>
      </c>
      <c r="E51" s="130">
        <f>SUM(X$117:X$166)</f>
        <v>49</v>
      </c>
      <c r="F51" s="131">
        <f>(E51*D51)/COUNTA(X117:X166)</f>
        <v>11.76</v>
      </c>
      <c r="G51" s="132">
        <f t="shared" si="15"/>
        <v>0.98</v>
      </c>
      <c r="H51" s="57" t="str">
        <f t="shared" si="4"/>
        <v>Global</v>
      </c>
      <c r="I51" s="213" t="s">
        <v>52</v>
      </c>
      <c r="J51" s="213" t="s">
        <v>60</v>
      </c>
      <c r="K51" s="222" t="s">
        <v>113</v>
      </c>
      <c r="L51" s="215">
        <v>43970</v>
      </c>
      <c r="M51" s="216">
        <v>9760207</v>
      </c>
      <c r="N51" s="217" t="s">
        <v>123</v>
      </c>
      <c r="O51" s="218">
        <v>84</v>
      </c>
      <c r="P51" s="64">
        <v>1</v>
      </c>
      <c r="Q51" s="64">
        <v>1</v>
      </c>
      <c r="R51" s="64">
        <v>0.5</v>
      </c>
      <c r="S51" s="64">
        <v>1</v>
      </c>
      <c r="T51" s="65">
        <v>0.5</v>
      </c>
      <c r="U51" s="65">
        <v>0.5</v>
      </c>
      <c r="V51" s="66">
        <v>1</v>
      </c>
      <c r="W51" s="66">
        <v>1</v>
      </c>
      <c r="X51" s="66">
        <v>1</v>
      </c>
      <c r="Y51" s="66">
        <v>1</v>
      </c>
      <c r="Z51" s="82">
        <f t="shared" si="5"/>
        <v>25.5</v>
      </c>
      <c r="AA51" s="83">
        <f t="shared" si="6"/>
        <v>0.87931034482758619</v>
      </c>
      <c r="AB51" s="84">
        <f t="shared" si="2"/>
        <v>12.5</v>
      </c>
      <c r="AC51" s="85">
        <f t="shared" si="7"/>
        <v>0.5</v>
      </c>
      <c r="AD51" s="86">
        <f t="shared" si="3"/>
        <v>46</v>
      </c>
      <c r="AE51" s="87">
        <f t="shared" si="8"/>
        <v>1</v>
      </c>
      <c r="AF51" s="88">
        <f t="shared" si="9"/>
        <v>84</v>
      </c>
      <c r="AG51" s="1"/>
    </row>
    <row r="52" spans="1:44" ht="15" customHeight="1" thickBot="1">
      <c r="A52" s="1"/>
      <c r="B52" s="134" t="s">
        <v>41</v>
      </c>
      <c r="C52" s="128" t="s">
        <v>26</v>
      </c>
      <c r="D52" s="129">
        <v>3</v>
      </c>
      <c r="E52" s="130">
        <f>SUM(Y$117:Y$166)</f>
        <v>44</v>
      </c>
      <c r="F52" s="131">
        <f>(E52*D52)/COUNTA(Y117:Y166)</f>
        <v>2.64</v>
      </c>
      <c r="G52" s="132">
        <f t="shared" si="15"/>
        <v>0.88</v>
      </c>
      <c r="H52" s="57" t="str">
        <f t="shared" si="4"/>
        <v>Global</v>
      </c>
      <c r="I52" s="213" t="s">
        <v>52</v>
      </c>
      <c r="J52" s="213" t="s">
        <v>64</v>
      </c>
      <c r="K52" s="222" t="s">
        <v>114</v>
      </c>
      <c r="L52" s="215">
        <v>43970</v>
      </c>
      <c r="M52" s="216">
        <v>9756697</v>
      </c>
      <c r="N52" s="217" t="s">
        <v>124</v>
      </c>
      <c r="O52" s="218">
        <v>73</v>
      </c>
      <c r="P52" s="64">
        <v>1</v>
      </c>
      <c r="Q52" s="64">
        <v>0.5</v>
      </c>
      <c r="R52" s="64">
        <v>1</v>
      </c>
      <c r="S52" s="64">
        <v>1</v>
      </c>
      <c r="T52" s="65">
        <v>0.5</v>
      </c>
      <c r="U52" s="65">
        <v>1</v>
      </c>
      <c r="V52" s="66">
        <v>0</v>
      </c>
      <c r="W52" s="66">
        <v>1</v>
      </c>
      <c r="X52" s="66">
        <v>1</v>
      </c>
      <c r="Y52" s="66">
        <v>1</v>
      </c>
      <c r="Z52" s="82">
        <f t="shared" si="5"/>
        <v>23</v>
      </c>
      <c r="AA52" s="83">
        <f t="shared" si="6"/>
        <v>0.7931034482758621</v>
      </c>
      <c r="AB52" s="84">
        <f t="shared" si="2"/>
        <v>15</v>
      </c>
      <c r="AC52" s="85">
        <f t="shared" si="7"/>
        <v>0.6</v>
      </c>
      <c r="AD52" s="86">
        <f t="shared" si="3"/>
        <v>35</v>
      </c>
      <c r="AE52" s="87">
        <f t="shared" si="8"/>
        <v>0.76086956521739135</v>
      </c>
      <c r="AF52" s="88">
        <f t="shared" si="9"/>
        <v>73</v>
      </c>
      <c r="AG52" s="1"/>
    </row>
    <row r="53" spans="1:44" ht="15" customHeight="1" thickBot="1">
      <c r="A53" s="1"/>
      <c r="B53" s="103"/>
      <c r="C53" s="104" t="s">
        <v>43</v>
      </c>
      <c r="D53" s="183">
        <f>SUM(D49:D52)</f>
        <v>46</v>
      </c>
      <c r="E53" s="184">
        <f>SUM(V$117:Y$166)</f>
        <v>172</v>
      </c>
      <c r="F53" s="185">
        <f>(E53*D53)/COUNTA(V117:Y166)</f>
        <v>39.56</v>
      </c>
      <c r="G53" s="328">
        <f t="shared" si="15"/>
        <v>0.8600000000000001</v>
      </c>
      <c r="H53" s="57" t="str">
        <f t="shared" si="4"/>
        <v>Global</v>
      </c>
      <c r="I53" s="223" t="s">
        <v>52</v>
      </c>
      <c r="J53" s="223" t="s">
        <v>64</v>
      </c>
      <c r="K53" s="224" t="s">
        <v>115</v>
      </c>
      <c r="L53" s="225">
        <v>43970</v>
      </c>
      <c r="M53" s="226">
        <v>9750628</v>
      </c>
      <c r="N53" s="227" t="s">
        <v>125</v>
      </c>
      <c r="O53" s="228">
        <v>77</v>
      </c>
      <c r="P53" s="64">
        <v>0.5</v>
      </c>
      <c r="Q53" s="64">
        <v>1</v>
      </c>
      <c r="R53" s="64">
        <v>0</v>
      </c>
      <c r="S53" s="64">
        <v>0.5</v>
      </c>
      <c r="T53" s="65">
        <v>1</v>
      </c>
      <c r="U53" s="65">
        <v>1</v>
      </c>
      <c r="V53" s="66">
        <v>0</v>
      </c>
      <c r="W53" s="66">
        <v>1</v>
      </c>
      <c r="X53" s="66">
        <v>1</v>
      </c>
      <c r="Y53" s="66">
        <v>1</v>
      </c>
      <c r="Z53" s="192">
        <f t="shared" si="5"/>
        <v>17</v>
      </c>
      <c r="AA53" s="193">
        <f t="shared" si="6"/>
        <v>0.58620689655172409</v>
      </c>
      <c r="AB53" s="194">
        <f t="shared" si="2"/>
        <v>25</v>
      </c>
      <c r="AC53" s="195">
        <f t="shared" si="7"/>
        <v>1</v>
      </c>
      <c r="AD53" s="196">
        <f t="shared" si="3"/>
        <v>35</v>
      </c>
      <c r="AE53" s="197">
        <f t="shared" si="8"/>
        <v>0.76086956521739135</v>
      </c>
      <c r="AF53" s="198">
        <f t="shared" si="9"/>
        <v>77</v>
      </c>
      <c r="AG53" s="1"/>
    </row>
    <row r="54" spans="1:44" ht="15" customHeight="1">
      <c r="A54" s="1"/>
      <c r="B54" s="229"/>
      <c r="C54" s="3"/>
      <c r="D54" s="3"/>
      <c r="E54" s="3"/>
      <c r="F54" s="3"/>
      <c r="G54" s="3"/>
      <c r="H54" s="1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1"/>
      <c r="AA54" s="232"/>
      <c r="AB54" s="231"/>
      <c r="AC54" s="232"/>
      <c r="AD54" s="231"/>
      <c r="AE54" s="232"/>
      <c r="AG54" s="1"/>
    </row>
    <row r="55" spans="1:44" ht="15" customHeight="1">
      <c r="A55" s="1"/>
      <c r="B55" s="233"/>
      <c r="C55" s="3"/>
      <c r="D55" s="3"/>
      <c r="E55" s="3"/>
      <c r="F55" s="3"/>
      <c r="G55" s="3"/>
      <c r="H55" s="1"/>
      <c r="P55" s="230"/>
      <c r="Q55" s="230"/>
      <c r="R55" s="230"/>
      <c r="S55" s="230"/>
      <c r="T55" s="230"/>
      <c r="U55" s="230"/>
      <c r="V55" s="230"/>
      <c r="W55" s="230"/>
      <c r="X55" s="230"/>
      <c r="Y55" s="230"/>
      <c r="Z55" s="231"/>
      <c r="AA55" s="232"/>
      <c r="AB55" s="231"/>
      <c r="AC55" s="232"/>
      <c r="AD55" s="231"/>
      <c r="AE55" s="232"/>
      <c r="AG55" s="1"/>
    </row>
    <row r="56" spans="1:44" ht="15" customHeight="1">
      <c r="A56" s="1"/>
      <c r="B56" s="233"/>
      <c r="C56" s="3"/>
      <c r="D56" s="3"/>
      <c r="E56" s="3"/>
      <c r="F56" s="3"/>
      <c r="G56" s="3"/>
      <c r="H56" s="1"/>
      <c r="P56" s="230"/>
      <c r="Q56" s="230"/>
      <c r="R56" s="230"/>
      <c r="S56" s="230"/>
      <c r="T56" s="230"/>
      <c r="U56" s="230"/>
      <c r="V56" s="230"/>
      <c r="W56" s="230"/>
      <c r="X56" s="230"/>
      <c r="Y56" s="230"/>
      <c r="Z56" s="231"/>
      <c r="AA56" s="232"/>
      <c r="AB56" s="231"/>
      <c r="AC56" s="232"/>
      <c r="AD56" s="231"/>
      <c r="AE56" s="232"/>
      <c r="AG56" s="1"/>
    </row>
    <row r="57" spans="1:44" ht="15" customHeight="1">
      <c r="A57" s="1"/>
      <c r="B57" s="233"/>
      <c r="C57" s="3"/>
      <c r="D57" s="3"/>
      <c r="E57" s="3"/>
      <c r="F57" s="3"/>
      <c r="G57" s="3"/>
      <c r="H57" s="1"/>
      <c r="O57" s="230"/>
      <c r="P57" s="230"/>
      <c r="Q57" s="230"/>
      <c r="R57" s="230"/>
      <c r="S57" s="230"/>
      <c r="T57" s="230"/>
      <c r="U57" s="230"/>
      <c r="V57" s="230"/>
      <c r="W57" s="230"/>
      <c r="X57" s="230"/>
      <c r="Z57" s="231"/>
      <c r="AA57" s="232"/>
      <c r="AB57" s="231"/>
      <c r="AC57" s="232"/>
      <c r="AD57" s="231"/>
      <c r="AE57" s="232"/>
      <c r="AG57" s="1"/>
    </row>
    <row r="58" spans="1:44" ht="15" customHeight="1">
      <c r="A58" s="1"/>
      <c r="B58" s="233"/>
      <c r="C58" s="3"/>
      <c r="D58" s="3"/>
      <c r="E58" s="3"/>
      <c r="F58" s="3"/>
      <c r="G58" s="3"/>
      <c r="H58" s="1"/>
      <c r="O58" s="230"/>
      <c r="P58" s="230"/>
      <c r="Q58" s="230"/>
      <c r="R58" s="230"/>
      <c r="S58" s="230"/>
      <c r="T58" s="230"/>
      <c r="U58" s="230"/>
      <c r="V58" s="230"/>
      <c r="W58" s="230"/>
      <c r="X58" s="230"/>
      <c r="Z58" s="231"/>
      <c r="AA58" s="232"/>
      <c r="AB58" s="231"/>
      <c r="AC58" s="232"/>
      <c r="AD58" s="231"/>
      <c r="AE58" s="232"/>
      <c r="AG58" s="1"/>
    </row>
    <row r="59" spans="1:44" ht="15" customHeight="1">
      <c r="A59" s="1"/>
      <c r="B59" s="2"/>
      <c r="C59" s="3"/>
      <c r="D59" s="3"/>
      <c r="E59" s="3"/>
      <c r="F59" s="3"/>
      <c r="G59" s="3"/>
      <c r="H59" s="1"/>
      <c r="AG59" s="1"/>
    </row>
    <row r="60" spans="1:44" ht="15" customHeight="1" thickBot="1">
      <c r="A60" s="1"/>
      <c r="B60" s="2"/>
      <c r="C60" s="3"/>
      <c r="D60" s="3"/>
      <c r="E60" s="3"/>
      <c r="F60" s="3"/>
      <c r="G60" s="3"/>
      <c r="H60" s="1"/>
      <c r="P60" s="236">
        <f t="shared" ref="P60:Y60" si="16">SUM(P63:P112)/COUNTA(P63:P112)</f>
        <v>0.93</v>
      </c>
      <c r="Q60" s="236">
        <f t="shared" si="16"/>
        <v>0.87</v>
      </c>
      <c r="R60" s="236">
        <f t="shared" si="16"/>
        <v>0.5</v>
      </c>
      <c r="S60" s="236">
        <f t="shared" si="16"/>
        <v>0.92</v>
      </c>
      <c r="T60" s="236">
        <f t="shared" si="16"/>
        <v>0.86</v>
      </c>
      <c r="U60" s="236">
        <f t="shared" si="16"/>
        <v>0.71</v>
      </c>
      <c r="V60" s="236">
        <f t="shared" si="16"/>
        <v>0.69</v>
      </c>
      <c r="W60" s="236">
        <f t="shared" si="16"/>
        <v>0.92</v>
      </c>
      <c r="X60" s="236">
        <f t="shared" si="16"/>
        <v>0.96</v>
      </c>
      <c r="Y60" s="236">
        <f t="shared" si="16"/>
        <v>0.84</v>
      </c>
      <c r="AG60" s="1"/>
    </row>
    <row r="61" spans="1:44" ht="30" customHeight="1" thickBot="1">
      <c r="A61" s="1"/>
      <c r="B61" s="2"/>
      <c r="C61" s="3"/>
      <c r="D61" s="3"/>
      <c r="E61" s="3"/>
      <c r="F61" s="3"/>
      <c r="G61" s="3"/>
      <c r="H61" s="1"/>
      <c r="I61" s="12" t="s">
        <v>0</v>
      </c>
      <c r="J61" s="13" t="s">
        <v>183</v>
      </c>
      <c r="K61" s="8" t="s">
        <v>183</v>
      </c>
      <c r="P61" s="237" t="s">
        <v>1</v>
      </c>
      <c r="Q61" s="237" t="s">
        <v>1</v>
      </c>
      <c r="R61" s="237" t="s">
        <v>1</v>
      </c>
      <c r="S61" s="237" t="s">
        <v>1</v>
      </c>
      <c r="T61" s="238" t="s">
        <v>2</v>
      </c>
      <c r="U61" s="238" t="s">
        <v>2</v>
      </c>
      <c r="V61" s="239" t="s">
        <v>3</v>
      </c>
      <c r="W61" s="239" t="s">
        <v>3</v>
      </c>
      <c r="X61" s="239" t="s">
        <v>3</v>
      </c>
      <c r="Y61" s="239" t="s">
        <v>3</v>
      </c>
      <c r="Z61" s="22" t="s">
        <v>1</v>
      </c>
      <c r="AA61" s="23"/>
      <c r="AB61" s="24" t="s">
        <v>2</v>
      </c>
      <c r="AC61" s="25"/>
      <c r="AD61" s="26" t="s">
        <v>3</v>
      </c>
      <c r="AE61" s="27"/>
      <c r="AF61" s="28" t="s">
        <v>4</v>
      </c>
      <c r="AG61" s="1"/>
    </row>
    <row r="62" spans="1:44" ht="24.9" customHeight="1" thickBot="1">
      <c r="A62" s="1"/>
      <c r="B62" s="2"/>
      <c r="C62" s="3"/>
      <c r="D62" s="240" t="s">
        <v>53</v>
      </c>
      <c r="E62" s="241" t="s">
        <v>191</v>
      </c>
      <c r="F62" s="242" t="s">
        <v>185</v>
      </c>
      <c r="G62" s="243" t="s">
        <v>189</v>
      </c>
      <c r="H62" s="1"/>
      <c r="I62" s="33" t="s">
        <v>11</v>
      </c>
      <c r="J62" s="34" t="s">
        <v>12</v>
      </c>
      <c r="K62" s="35" t="s">
        <v>13</v>
      </c>
      <c r="L62" s="36" t="s">
        <v>14</v>
      </c>
      <c r="M62" s="37" t="s">
        <v>15</v>
      </c>
      <c r="N62" s="38" t="s">
        <v>16</v>
      </c>
      <c r="O62" s="39" t="s">
        <v>17</v>
      </c>
      <c r="P62" s="40" t="s">
        <v>18</v>
      </c>
      <c r="Q62" s="37" t="s">
        <v>19</v>
      </c>
      <c r="R62" s="37" t="s">
        <v>20</v>
      </c>
      <c r="S62" s="37" t="s">
        <v>21</v>
      </c>
      <c r="T62" s="37" t="s">
        <v>2</v>
      </c>
      <c r="U62" s="37" t="s">
        <v>22</v>
      </c>
      <c r="V62" s="37" t="s">
        <v>23</v>
      </c>
      <c r="W62" s="37" t="s">
        <v>24</v>
      </c>
      <c r="X62" s="37" t="s">
        <v>25</v>
      </c>
      <c r="Y62" s="38" t="s">
        <v>25</v>
      </c>
      <c r="Z62" s="41" t="s">
        <v>27</v>
      </c>
      <c r="AA62" s="42">
        <v>29</v>
      </c>
      <c r="AB62" s="43" t="s">
        <v>27</v>
      </c>
      <c r="AC62" s="44">
        <v>25</v>
      </c>
      <c r="AD62" s="45" t="s">
        <v>27</v>
      </c>
      <c r="AE62" s="46">
        <v>46</v>
      </c>
      <c r="AF62" s="47" t="s">
        <v>10</v>
      </c>
      <c r="AG62" s="1"/>
      <c r="AI62" s="48" t="s">
        <v>190</v>
      </c>
      <c r="AJ62" s="48"/>
      <c r="AK62" s="48"/>
      <c r="AM62" s="50" t="s">
        <v>29</v>
      </c>
      <c r="AN62" s="50"/>
      <c r="AO62" s="50"/>
      <c r="AP62" s="50"/>
      <c r="AQ62" s="50"/>
      <c r="AR62" s="50"/>
    </row>
    <row r="63" spans="1:44" ht="15" customHeight="1" thickBot="1">
      <c r="A63" s="1"/>
      <c r="B63" s="2"/>
      <c r="C63" s="244" t="s">
        <v>18</v>
      </c>
      <c r="D63" s="245">
        <f>G4</f>
        <v>0.93</v>
      </c>
      <c r="E63" s="246">
        <f>G41</f>
        <v>0.93</v>
      </c>
      <c r="F63" s="247">
        <f>G25</f>
        <v>0.93</v>
      </c>
      <c r="G63" s="248">
        <f t="shared" ref="G63:G72" si="17">AVERAGE(D63:F63)</f>
        <v>0.93</v>
      </c>
      <c r="H63" s="57" t="str">
        <f>IF(ISBLANK(I63)," ","Global")</f>
        <v>Global</v>
      </c>
      <c r="I63" s="58" t="s">
        <v>126</v>
      </c>
      <c r="J63" s="58" t="s">
        <v>60</v>
      </c>
      <c r="K63" s="59" t="s">
        <v>127</v>
      </c>
      <c r="L63" s="60">
        <v>43977</v>
      </c>
      <c r="M63" s="61">
        <v>9850048</v>
      </c>
      <c r="N63" s="62" t="s">
        <v>128</v>
      </c>
      <c r="O63" s="63">
        <v>90</v>
      </c>
      <c r="P63" s="64">
        <v>1</v>
      </c>
      <c r="Q63" s="64">
        <v>1</v>
      </c>
      <c r="R63" s="64">
        <v>1</v>
      </c>
      <c r="S63" s="64">
        <v>1</v>
      </c>
      <c r="T63" s="65">
        <v>0.5</v>
      </c>
      <c r="U63" s="65">
        <v>1</v>
      </c>
      <c r="V63" s="66">
        <v>1</v>
      </c>
      <c r="W63" s="66">
        <v>1</v>
      </c>
      <c r="X63" s="66">
        <v>1</v>
      </c>
      <c r="Y63" s="66">
        <v>1</v>
      </c>
      <c r="Z63" s="67">
        <f t="shared" ref="Z63:Z112" si="18">(P63*$D$4)+(Q63*$D$5)+(R63*$D$6)+(S63*$D$7)</f>
        <v>29</v>
      </c>
      <c r="AA63" s="68">
        <f>Z63/$AA$62</f>
        <v>1</v>
      </c>
      <c r="AB63" s="69">
        <f t="shared" ref="AB63:AB112" si="19">(T63*$D$9)+(U63*$D$10)</f>
        <v>15</v>
      </c>
      <c r="AC63" s="70">
        <f>AB63/$AC$62</f>
        <v>0.6</v>
      </c>
      <c r="AD63" s="71">
        <f t="shared" ref="AD63:AD112" si="20">(V63*$D$12)+(W63*$D$13)+(X63*$D$14)+(Y63*$D$15)</f>
        <v>46</v>
      </c>
      <c r="AE63" s="72">
        <f>AD63/$AE$62</f>
        <v>1</v>
      </c>
      <c r="AF63" s="73">
        <f>SUM(Z63+AB63+AD63)</f>
        <v>90</v>
      </c>
      <c r="AG63" s="1"/>
      <c r="AI63" s="49"/>
      <c r="AJ63" s="49"/>
      <c r="AK63" s="49"/>
      <c r="AM63" s="49"/>
      <c r="AN63" s="49"/>
      <c r="AO63" s="74"/>
      <c r="AP63" s="49"/>
      <c r="AQ63" s="49"/>
      <c r="AR63" s="49"/>
    </row>
    <row r="64" spans="1:44" ht="15" customHeight="1" thickBot="1">
      <c r="A64" s="1"/>
      <c r="B64" s="2"/>
      <c r="C64" s="249" t="s">
        <v>33</v>
      </c>
      <c r="D64" s="250">
        <f>G5</f>
        <v>0.87</v>
      </c>
      <c r="E64" s="251">
        <f>G42</f>
        <v>0.85</v>
      </c>
      <c r="F64" s="252">
        <f>G26</f>
        <v>0.87</v>
      </c>
      <c r="G64" s="248">
        <f t="shared" si="17"/>
        <v>0.86333333333333329</v>
      </c>
      <c r="H64" s="57" t="str">
        <f t="shared" ref="H64:H112" si="21">IF(ISBLANK(I64)," ","Global")</f>
        <v>Global</v>
      </c>
      <c r="I64" s="76" t="s">
        <v>126</v>
      </c>
      <c r="J64" s="76" t="s">
        <v>60</v>
      </c>
      <c r="K64" s="77" t="s">
        <v>129</v>
      </c>
      <c r="L64" s="78">
        <v>43977</v>
      </c>
      <c r="M64" s="79">
        <v>9849895</v>
      </c>
      <c r="N64" s="80" t="s">
        <v>130</v>
      </c>
      <c r="O64" s="81">
        <v>94</v>
      </c>
      <c r="P64" s="64">
        <v>1</v>
      </c>
      <c r="Q64" s="64">
        <v>1</v>
      </c>
      <c r="R64" s="64">
        <v>0.5</v>
      </c>
      <c r="S64" s="64">
        <v>0.5</v>
      </c>
      <c r="T64" s="65">
        <v>1</v>
      </c>
      <c r="U64" s="65">
        <v>1</v>
      </c>
      <c r="V64" s="66">
        <v>1</v>
      </c>
      <c r="W64" s="66">
        <v>1</v>
      </c>
      <c r="X64" s="66">
        <v>1</v>
      </c>
      <c r="Y64" s="66">
        <v>1</v>
      </c>
      <c r="Z64" s="82">
        <f t="shared" si="18"/>
        <v>23</v>
      </c>
      <c r="AA64" s="83">
        <f t="shared" ref="AA64:AA112" si="22">Z64/$AA$62</f>
        <v>0.7931034482758621</v>
      </c>
      <c r="AB64" s="84">
        <f t="shared" si="19"/>
        <v>25</v>
      </c>
      <c r="AC64" s="85">
        <f t="shared" ref="AC64:AC112" si="23">AB64/$AC$62</f>
        <v>1</v>
      </c>
      <c r="AD64" s="86">
        <f t="shared" si="20"/>
        <v>46</v>
      </c>
      <c r="AE64" s="87">
        <f t="shared" ref="AE64:AE112" si="24">AD64/$AE$62</f>
        <v>1</v>
      </c>
      <c r="AF64" s="88">
        <f t="shared" ref="AF64:AF112" si="25">SUM(Z64+AB64+AD64)</f>
        <v>94</v>
      </c>
      <c r="AG64" s="1"/>
      <c r="AI64" s="89" t="s">
        <v>0</v>
      </c>
      <c r="AJ64" s="90" t="s">
        <v>34</v>
      </c>
      <c r="AK64" s="90"/>
      <c r="AM64" s="92"/>
      <c r="AN64" s="93" t="str">
        <f>AJ64</f>
        <v>ECOUTES MONO GLOBAL</v>
      </c>
      <c r="AO64" s="93"/>
      <c r="AP64" s="93"/>
      <c r="AQ64" s="93"/>
      <c r="AR64" s="93"/>
    </row>
    <row r="65" spans="1:44" ht="15" customHeight="1" thickBot="1">
      <c r="A65" s="1"/>
      <c r="B65" s="2"/>
      <c r="C65" s="249" t="s">
        <v>20</v>
      </c>
      <c r="D65" s="250">
        <f>G6</f>
        <v>0.6</v>
      </c>
      <c r="E65" s="251">
        <f>G43</f>
        <v>0.5</v>
      </c>
      <c r="F65" s="252">
        <f>G27</f>
        <v>0.5</v>
      </c>
      <c r="G65" s="248">
        <f t="shared" si="17"/>
        <v>0.53333333333333333</v>
      </c>
      <c r="H65" s="57" t="str">
        <f t="shared" si="21"/>
        <v>Global</v>
      </c>
      <c r="I65" s="76" t="s">
        <v>126</v>
      </c>
      <c r="J65" s="76" t="s">
        <v>60</v>
      </c>
      <c r="K65" s="77" t="s">
        <v>131</v>
      </c>
      <c r="L65" s="78">
        <v>43977</v>
      </c>
      <c r="M65" s="79">
        <v>9848266</v>
      </c>
      <c r="N65" s="80" t="s">
        <v>130</v>
      </c>
      <c r="O65" s="81">
        <v>89.5</v>
      </c>
      <c r="P65" s="64">
        <v>0.5</v>
      </c>
      <c r="Q65" s="64">
        <v>1</v>
      </c>
      <c r="R65" s="64">
        <v>1</v>
      </c>
      <c r="S65" s="64">
        <v>1</v>
      </c>
      <c r="T65" s="65">
        <v>1</v>
      </c>
      <c r="U65" s="65">
        <v>0.5</v>
      </c>
      <c r="V65" s="66">
        <v>0.5</v>
      </c>
      <c r="W65" s="66">
        <v>1</v>
      </c>
      <c r="X65" s="66">
        <v>1</v>
      </c>
      <c r="Y65" s="66">
        <v>1</v>
      </c>
      <c r="Z65" s="82">
        <f t="shared" si="18"/>
        <v>26.5</v>
      </c>
      <c r="AA65" s="83">
        <f t="shared" si="22"/>
        <v>0.91379310344827591</v>
      </c>
      <c r="AB65" s="84">
        <f t="shared" si="19"/>
        <v>22.5</v>
      </c>
      <c r="AC65" s="85">
        <f t="shared" si="23"/>
        <v>0.9</v>
      </c>
      <c r="AD65" s="86">
        <f t="shared" si="20"/>
        <v>40.5</v>
      </c>
      <c r="AE65" s="87">
        <f t="shared" si="24"/>
        <v>0.88043478260869568</v>
      </c>
      <c r="AF65" s="88">
        <f t="shared" si="25"/>
        <v>89.5</v>
      </c>
      <c r="AG65" s="1"/>
      <c r="AI65" s="94" t="s">
        <v>35</v>
      </c>
      <c r="AJ65" s="94" t="s">
        <v>36</v>
      </c>
      <c r="AK65" s="95" t="s">
        <v>37</v>
      </c>
      <c r="AM65" s="96" t="s">
        <v>35</v>
      </c>
      <c r="AN65" s="97" t="s">
        <v>38</v>
      </c>
      <c r="AO65" s="98" t="s">
        <v>39</v>
      </c>
      <c r="AP65" s="97" t="s">
        <v>30</v>
      </c>
      <c r="AQ65" s="97" t="s">
        <v>40</v>
      </c>
      <c r="AR65" s="97" t="s">
        <v>41</v>
      </c>
    </row>
    <row r="66" spans="1:44" ht="15" customHeight="1" thickBot="1">
      <c r="A66" s="1"/>
      <c r="B66" s="2"/>
      <c r="C66" s="249" t="s">
        <v>21</v>
      </c>
      <c r="D66" s="250">
        <f>G7</f>
        <v>0.91999999999999993</v>
      </c>
      <c r="E66" s="251">
        <f>G44</f>
        <v>0.9</v>
      </c>
      <c r="F66" s="252">
        <f>G28</f>
        <v>0.91999999999999993</v>
      </c>
      <c r="G66" s="248">
        <f t="shared" si="17"/>
        <v>0.91333333333333322</v>
      </c>
      <c r="H66" s="57" t="str">
        <f t="shared" si="21"/>
        <v>Global</v>
      </c>
      <c r="I66" s="76" t="s">
        <v>126</v>
      </c>
      <c r="J66" s="76" t="s">
        <v>60</v>
      </c>
      <c r="K66" s="77" t="s">
        <v>132</v>
      </c>
      <c r="L66" s="78">
        <v>43977</v>
      </c>
      <c r="M66" s="79">
        <v>9841657</v>
      </c>
      <c r="N66" s="80" t="s">
        <v>130</v>
      </c>
      <c r="O66" s="81">
        <v>73</v>
      </c>
      <c r="P66" s="64">
        <v>1</v>
      </c>
      <c r="Q66" s="64">
        <v>1</v>
      </c>
      <c r="R66" s="64">
        <v>0.5</v>
      </c>
      <c r="S66" s="64">
        <v>0.5</v>
      </c>
      <c r="T66" s="65">
        <v>0.5</v>
      </c>
      <c r="U66" s="65">
        <v>1</v>
      </c>
      <c r="V66" s="66">
        <v>0</v>
      </c>
      <c r="W66" s="66">
        <v>1</v>
      </c>
      <c r="X66" s="66">
        <v>1</v>
      </c>
      <c r="Y66" s="66">
        <v>1</v>
      </c>
      <c r="Z66" s="82">
        <f t="shared" si="18"/>
        <v>23</v>
      </c>
      <c r="AA66" s="83">
        <f t="shared" si="22"/>
        <v>0.7931034482758621</v>
      </c>
      <c r="AB66" s="84">
        <f t="shared" si="19"/>
        <v>15</v>
      </c>
      <c r="AC66" s="85">
        <f t="shared" si="23"/>
        <v>0.6</v>
      </c>
      <c r="AD66" s="86">
        <f t="shared" si="20"/>
        <v>35</v>
      </c>
      <c r="AE66" s="87">
        <f t="shared" si="24"/>
        <v>0.76086956521739135</v>
      </c>
      <c r="AF66" s="88">
        <f t="shared" si="25"/>
        <v>73</v>
      </c>
      <c r="AG66" s="1"/>
      <c r="AI66" s="99" t="s">
        <v>42</v>
      </c>
      <c r="AJ66" s="99">
        <f>SUMPRODUCT(($O$63:$O$112&lt;=100)*($O$63:$O$112&gt;=85)*($H$63:$H$112=$AI$5))</f>
        <v>26</v>
      </c>
      <c r="AK66" s="100">
        <f>SUMPRODUCT(($O$63:$O$112)*($O$63:$O$112&lt;=100)*($O$63:$O$112&gt;=85)*($H$63:$H$112=$AI$5))/$AJ66</f>
        <v>92.90384615384616</v>
      </c>
      <c r="AM66" s="101" t="s">
        <v>42</v>
      </c>
      <c r="AN66" s="101">
        <f>AJ66</f>
        <v>26</v>
      </c>
      <c r="AO66" s="101"/>
      <c r="AP66" s="102">
        <f>SUMPRODUCT(($AA$63:$AA$112)*($O$63:$O$112&lt;=100)*($O$63:$O$112&gt;=85)*($H$63:$H$112=$AI$64))/$AJ66</f>
        <v>0.88527851458885942</v>
      </c>
      <c r="AQ66" s="102">
        <f>SUMPRODUCT(($AC$63:$AC$112)*($O$63:$O$112&lt;=100)*($O$63:$O$112&gt;=85)*($H$63:$H$112=$AI$64))/$AJ66</f>
        <v>0.92692307692307685</v>
      </c>
      <c r="AR66" s="102">
        <f>SUMPRODUCT(($AE$63:$AE$112)*($O$63:$O$112&lt;=100)*($O$63:$O$112&gt;=85)*($H$63:$H$112=$AI$64))/$AJ66</f>
        <v>0.95777591973244136</v>
      </c>
    </row>
    <row r="67" spans="1:44" ht="15" customHeight="1" thickBot="1">
      <c r="A67" s="1"/>
      <c r="B67" s="2"/>
      <c r="C67" s="253" t="s">
        <v>2</v>
      </c>
      <c r="D67" s="250">
        <f>G9</f>
        <v>0.78</v>
      </c>
      <c r="E67" s="251">
        <f>G46</f>
        <v>0.86999999999999988</v>
      </c>
      <c r="F67" s="252">
        <f>G30</f>
        <v>0.86</v>
      </c>
      <c r="G67" s="248">
        <f t="shared" si="17"/>
        <v>0.83666666666666656</v>
      </c>
      <c r="H67" s="57" t="str">
        <f t="shared" si="21"/>
        <v>Global</v>
      </c>
      <c r="I67" s="76" t="s">
        <v>126</v>
      </c>
      <c r="J67" s="76" t="s">
        <v>133</v>
      </c>
      <c r="K67" s="77" t="s">
        <v>134</v>
      </c>
      <c r="L67" s="78">
        <v>43976</v>
      </c>
      <c r="M67" s="79">
        <v>9839112</v>
      </c>
      <c r="N67" s="80" t="s">
        <v>128</v>
      </c>
      <c r="O67" s="81">
        <v>96.5</v>
      </c>
      <c r="P67" s="64">
        <v>1</v>
      </c>
      <c r="Q67" s="66">
        <v>1</v>
      </c>
      <c r="R67" s="64">
        <v>0.5</v>
      </c>
      <c r="S67" s="64">
        <v>1</v>
      </c>
      <c r="T67" s="65">
        <v>1</v>
      </c>
      <c r="U67" s="65">
        <v>1</v>
      </c>
      <c r="V67" s="66">
        <v>1</v>
      </c>
      <c r="W67" s="66">
        <v>1</v>
      </c>
      <c r="X67" s="66">
        <v>1</v>
      </c>
      <c r="Y67" s="66">
        <v>1</v>
      </c>
      <c r="Z67" s="82">
        <f t="shared" si="18"/>
        <v>25.5</v>
      </c>
      <c r="AA67" s="83">
        <f t="shared" si="22"/>
        <v>0.87931034482758619</v>
      </c>
      <c r="AB67" s="84">
        <f t="shared" si="19"/>
        <v>25</v>
      </c>
      <c r="AC67" s="85">
        <f t="shared" si="23"/>
        <v>1</v>
      </c>
      <c r="AD67" s="86">
        <f t="shared" si="20"/>
        <v>46</v>
      </c>
      <c r="AE67" s="87">
        <f t="shared" si="24"/>
        <v>1</v>
      </c>
      <c r="AF67" s="88">
        <f t="shared" si="25"/>
        <v>96.5</v>
      </c>
      <c r="AG67" s="1"/>
      <c r="AI67" s="99" t="s">
        <v>44</v>
      </c>
      <c r="AJ67" s="99">
        <f>SUMPRODUCT(($O$63:$O$112&lt;85)*($O$117:$O$166&gt;=60)*($H$63:$H$112=$AI$5))</f>
        <v>20</v>
      </c>
      <c r="AK67" s="100">
        <f>SUMPRODUCT(($O$63:$O$112)*($O$63:$O$112&lt;85)*($O$63:$O$112&gt;=60)*($H$117:$H$166=AI64))/$AJ67</f>
        <v>79.325000000000003</v>
      </c>
      <c r="AM67" s="101" t="s">
        <v>44</v>
      </c>
      <c r="AN67" s="101">
        <f>AJ67</f>
        <v>20</v>
      </c>
      <c r="AO67" s="101"/>
      <c r="AP67" s="102">
        <f>SUMPRODUCT(($AA$63:$AA$112)*($O$63:$O$112&lt;85)*($O$63:$O$112&gt;=60)*($H$63:$H$112=$AI$64))/$AJ67</f>
        <v>0.74913793103448256</v>
      </c>
      <c r="AQ67" s="102">
        <f>SUMPRODUCT(($AC$63:$AC$112)*($O$63:$O$112&lt;85)*($O$63:$O$112&gt;=60)*($H$63:$H$112=$AI$64))/$AJ67</f>
        <v>0.78500000000000003</v>
      </c>
      <c r="AR67" s="102">
        <f>SUMPRODUCT(($AE$63:$AE$112)*($O$63:$O$112&lt;85)*($O$63:$O$112&gt;=60)*($H$63:$H$112=$AI$64))/$AJ67</f>
        <v>0.82554347826086938</v>
      </c>
    </row>
    <row r="68" spans="1:44" ht="15" customHeight="1" thickBot="1">
      <c r="A68" s="1"/>
      <c r="B68" s="2"/>
      <c r="C68" s="253" t="s">
        <v>46</v>
      </c>
      <c r="D68" s="250">
        <f>G10</f>
        <v>0.74</v>
      </c>
      <c r="E68" s="251">
        <f>G47</f>
        <v>0.72</v>
      </c>
      <c r="F68" s="252">
        <f>G31</f>
        <v>0.71</v>
      </c>
      <c r="G68" s="248">
        <f t="shared" si="17"/>
        <v>0.72333333333333327</v>
      </c>
      <c r="H68" s="57" t="str">
        <f t="shared" si="21"/>
        <v>Global</v>
      </c>
      <c r="I68" s="76" t="s">
        <v>126</v>
      </c>
      <c r="J68" s="76" t="s">
        <v>64</v>
      </c>
      <c r="K68" s="77" t="s">
        <v>135</v>
      </c>
      <c r="L68" s="78">
        <v>43976</v>
      </c>
      <c r="M68" s="79">
        <v>9838767</v>
      </c>
      <c r="N68" s="80" t="s">
        <v>128</v>
      </c>
      <c r="O68" s="81">
        <v>80</v>
      </c>
      <c r="P68" s="64">
        <v>1</v>
      </c>
      <c r="Q68" s="64">
        <v>1</v>
      </c>
      <c r="R68" s="64">
        <v>0</v>
      </c>
      <c r="S68" s="64">
        <v>1</v>
      </c>
      <c r="T68" s="65">
        <v>0.5</v>
      </c>
      <c r="U68" s="65">
        <v>1</v>
      </c>
      <c r="V68" s="66">
        <v>1</v>
      </c>
      <c r="W68" s="66">
        <v>1</v>
      </c>
      <c r="X68" s="66">
        <v>1</v>
      </c>
      <c r="Y68" s="66">
        <v>0</v>
      </c>
      <c r="Z68" s="82">
        <f t="shared" si="18"/>
        <v>22</v>
      </c>
      <c r="AA68" s="83">
        <f t="shared" si="22"/>
        <v>0.75862068965517238</v>
      </c>
      <c r="AB68" s="84">
        <f t="shared" si="19"/>
        <v>15</v>
      </c>
      <c r="AC68" s="85">
        <f t="shared" si="23"/>
        <v>0.6</v>
      </c>
      <c r="AD68" s="86">
        <f t="shared" si="20"/>
        <v>43</v>
      </c>
      <c r="AE68" s="87">
        <f t="shared" si="24"/>
        <v>0.93478260869565222</v>
      </c>
      <c r="AF68" s="88">
        <f t="shared" si="25"/>
        <v>80</v>
      </c>
      <c r="AG68" s="1"/>
      <c r="AI68" s="99" t="s">
        <v>45</v>
      </c>
      <c r="AJ68" s="99">
        <f>SUMPRODUCT(($O$63:$O$112&lt;60)*($H$63:$H$112=$AI$5))</f>
        <v>4</v>
      </c>
      <c r="AK68" s="100">
        <f>SUMPRODUCT(($O$63:$O$112)*($O$63:$O$112&lt;60)*($H$63:$H$112=AI64))/AJ68</f>
        <v>31.25</v>
      </c>
      <c r="AM68" s="101" t="s">
        <v>45</v>
      </c>
      <c r="AN68" s="101">
        <f t="shared" ref="AN68" si="26">AJ68</f>
        <v>4</v>
      </c>
      <c r="AO68" s="101"/>
      <c r="AP68" s="102">
        <f>SUMPRODUCT(($AA$63:$AA$112)*($O$63:$O$112&lt;60)*($H$63:$H$112=$AI$64))/$AJ68</f>
        <v>0.49568965517241376</v>
      </c>
      <c r="AQ68" s="102">
        <f>SUMPRODUCT(($AC$63:$AC$112)*($O$63:$O$112&lt;60)*($H$63:$H$112=$AI$64))/$AJ68</f>
        <v>0.42500000000000004</v>
      </c>
      <c r="AR68" s="102">
        <f>SUMPRODUCT(($AE$63:$AE$112)*($O$63:$O$112&lt;60)*($H$63:$H$112=$AI$64))/$AJ68</f>
        <v>0.52445652173913049</v>
      </c>
    </row>
    <row r="69" spans="1:44" ht="15" customHeight="1" thickBot="1">
      <c r="A69" s="1"/>
      <c r="B69" s="2"/>
      <c r="C69" s="254" t="s">
        <v>48</v>
      </c>
      <c r="D69" s="250">
        <f>G12</f>
        <v>0.56999999999999995</v>
      </c>
      <c r="E69" s="251">
        <f>G49</f>
        <v>0.67</v>
      </c>
      <c r="F69" s="252">
        <f>G33</f>
        <v>0.69</v>
      </c>
      <c r="G69" s="248">
        <f t="shared" si="17"/>
        <v>0.64333333333333331</v>
      </c>
      <c r="H69" s="57" t="str">
        <f t="shared" si="21"/>
        <v>Global</v>
      </c>
      <c r="I69" s="76" t="s">
        <v>126</v>
      </c>
      <c r="J69" s="76" t="s">
        <v>136</v>
      </c>
      <c r="K69" s="77" t="s">
        <v>137</v>
      </c>
      <c r="L69" s="78">
        <v>43976</v>
      </c>
      <c r="M69" s="79">
        <v>9832565</v>
      </c>
      <c r="N69" s="80" t="s">
        <v>128</v>
      </c>
      <c r="O69" s="81">
        <v>89</v>
      </c>
      <c r="P69" s="64">
        <v>1</v>
      </c>
      <c r="Q69" s="64">
        <v>1</v>
      </c>
      <c r="R69" s="64">
        <v>1</v>
      </c>
      <c r="S69" s="64">
        <v>1</v>
      </c>
      <c r="T69" s="65">
        <v>1</v>
      </c>
      <c r="U69" s="65">
        <v>0</v>
      </c>
      <c r="V69" s="66">
        <v>1</v>
      </c>
      <c r="W69" s="66">
        <v>1</v>
      </c>
      <c r="X69" s="66">
        <v>0.5</v>
      </c>
      <c r="Y69" s="66">
        <v>1</v>
      </c>
      <c r="Z69" s="82">
        <f t="shared" si="18"/>
        <v>29</v>
      </c>
      <c r="AA69" s="83">
        <f t="shared" si="22"/>
        <v>1</v>
      </c>
      <c r="AB69" s="84">
        <f t="shared" si="19"/>
        <v>20</v>
      </c>
      <c r="AC69" s="85">
        <f t="shared" si="23"/>
        <v>0.8</v>
      </c>
      <c r="AD69" s="86">
        <f t="shared" si="20"/>
        <v>40</v>
      </c>
      <c r="AE69" s="87">
        <f t="shared" si="24"/>
        <v>0.86956521739130432</v>
      </c>
      <c r="AF69" s="88">
        <f t="shared" si="25"/>
        <v>89</v>
      </c>
      <c r="AG69" s="1"/>
      <c r="AI69" s="115" t="s">
        <v>47</v>
      </c>
      <c r="AJ69" s="115">
        <f>SUM(AJ66:AJ68)</f>
        <v>50</v>
      </c>
      <c r="AK69" s="116">
        <f>SUM($O$63:$O$112)/$AJ69</f>
        <v>82.54</v>
      </c>
      <c r="AM69" s="322" t="s">
        <v>47</v>
      </c>
      <c r="AN69" s="322">
        <f>AJ69</f>
        <v>50</v>
      </c>
      <c r="AO69" s="323"/>
      <c r="AP69" s="323">
        <f>SUM($AA$63:$AA$112)/$AJ69</f>
        <v>0.79965517241379314</v>
      </c>
      <c r="AQ69" s="325">
        <f>SUM($AC$63:$AC$112)/$AJ69</f>
        <v>0.82999999999999974</v>
      </c>
      <c r="AR69" s="327">
        <f>SUM($AE$63:$AE$112)/$AJ69</f>
        <v>0.87021739130434783</v>
      </c>
    </row>
    <row r="70" spans="1:44" ht="15" customHeight="1" thickBot="1">
      <c r="A70" s="1"/>
      <c r="B70" s="2"/>
      <c r="C70" s="254" t="s">
        <v>24</v>
      </c>
      <c r="D70" s="250">
        <f>G13</f>
        <v>0.95</v>
      </c>
      <c r="E70" s="251">
        <f>G50</f>
        <v>0.90999999999999992</v>
      </c>
      <c r="F70" s="252">
        <f>G34</f>
        <v>0.91999999999999993</v>
      </c>
      <c r="G70" s="248">
        <f t="shared" si="17"/>
        <v>0.92666666666666664</v>
      </c>
      <c r="H70" s="57" t="str">
        <f t="shared" si="21"/>
        <v>Global</v>
      </c>
      <c r="I70" s="76" t="s">
        <v>126</v>
      </c>
      <c r="J70" s="76" t="s">
        <v>133</v>
      </c>
      <c r="K70" s="77" t="s">
        <v>138</v>
      </c>
      <c r="L70" s="78">
        <v>43976</v>
      </c>
      <c r="M70" s="79">
        <v>9831664</v>
      </c>
      <c r="N70" s="80" t="s">
        <v>130</v>
      </c>
      <c r="O70" s="81">
        <v>50.5</v>
      </c>
      <c r="P70" s="64">
        <v>1</v>
      </c>
      <c r="Q70" s="64">
        <v>0</v>
      </c>
      <c r="R70" s="64">
        <v>0.5</v>
      </c>
      <c r="S70" s="64">
        <v>0.5</v>
      </c>
      <c r="T70" s="65">
        <v>0.5</v>
      </c>
      <c r="U70" s="65">
        <v>0.5</v>
      </c>
      <c r="V70" s="66">
        <v>1</v>
      </c>
      <c r="W70" s="66">
        <v>0.5</v>
      </c>
      <c r="X70" s="66">
        <v>0.5</v>
      </c>
      <c r="Y70" s="66">
        <v>0</v>
      </c>
      <c r="Z70" s="82">
        <f t="shared" si="18"/>
        <v>11</v>
      </c>
      <c r="AA70" s="83">
        <f t="shared" si="22"/>
        <v>0.37931034482758619</v>
      </c>
      <c r="AB70" s="84">
        <f t="shared" si="19"/>
        <v>12.5</v>
      </c>
      <c r="AC70" s="85">
        <f t="shared" si="23"/>
        <v>0.5</v>
      </c>
      <c r="AD70" s="86">
        <f t="shared" si="20"/>
        <v>27</v>
      </c>
      <c r="AE70" s="87">
        <f t="shared" si="24"/>
        <v>0.58695652173913049</v>
      </c>
      <c r="AF70" s="88">
        <f t="shared" si="25"/>
        <v>50.5</v>
      </c>
      <c r="AG70" s="1"/>
      <c r="AI70" s="122"/>
      <c r="AJ70" s="122"/>
      <c r="AK70" s="123"/>
      <c r="AM70" s="124"/>
      <c r="AN70" s="124"/>
      <c r="AO70" s="125"/>
      <c r="AP70" s="126"/>
      <c r="AQ70" s="126"/>
      <c r="AR70" s="126"/>
    </row>
    <row r="71" spans="1:44" ht="15" customHeight="1" thickBot="1">
      <c r="A71" s="1"/>
      <c r="B71" s="2"/>
      <c r="C71" s="254" t="s">
        <v>25</v>
      </c>
      <c r="D71" s="250">
        <f>G14</f>
        <v>0.96</v>
      </c>
      <c r="E71" s="251">
        <f>G51</f>
        <v>0.98</v>
      </c>
      <c r="F71" s="252">
        <f>G35</f>
        <v>0.96</v>
      </c>
      <c r="G71" s="248">
        <f t="shared" si="17"/>
        <v>0.96666666666666667</v>
      </c>
      <c r="H71" s="57" t="str">
        <f t="shared" si="21"/>
        <v>Global</v>
      </c>
      <c r="I71" s="76" t="s">
        <v>126</v>
      </c>
      <c r="J71" s="76" t="s">
        <v>133</v>
      </c>
      <c r="K71" s="77" t="s">
        <v>139</v>
      </c>
      <c r="L71" s="78">
        <v>43976</v>
      </c>
      <c r="M71" s="79">
        <v>9826598</v>
      </c>
      <c r="N71" s="80" t="s">
        <v>130</v>
      </c>
      <c r="O71" s="81">
        <v>84.5</v>
      </c>
      <c r="P71" s="64">
        <v>1</v>
      </c>
      <c r="Q71" s="64">
        <v>0.5</v>
      </c>
      <c r="R71" s="64">
        <v>0</v>
      </c>
      <c r="S71" s="64">
        <v>1</v>
      </c>
      <c r="T71" s="65">
        <v>1</v>
      </c>
      <c r="U71" s="65">
        <v>0.5</v>
      </c>
      <c r="V71" s="66">
        <v>1</v>
      </c>
      <c r="W71" s="66">
        <v>1</v>
      </c>
      <c r="X71" s="66">
        <v>1</v>
      </c>
      <c r="Y71" s="66">
        <v>1</v>
      </c>
      <c r="Z71" s="82">
        <f t="shared" si="18"/>
        <v>16</v>
      </c>
      <c r="AA71" s="83">
        <f t="shared" si="22"/>
        <v>0.55172413793103448</v>
      </c>
      <c r="AB71" s="84">
        <f t="shared" si="19"/>
        <v>22.5</v>
      </c>
      <c r="AC71" s="85">
        <f t="shared" si="23"/>
        <v>0.9</v>
      </c>
      <c r="AD71" s="86">
        <f t="shared" si="20"/>
        <v>46</v>
      </c>
      <c r="AE71" s="87">
        <f t="shared" si="24"/>
        <v>1</v>
      </c>
      <c r="AF71" s="88">
        <f t="shared" si="25"/>
        <v>84.5</v>
      </c>
      <c r="AG71" s="1"/>
      <c r="AI71" s="89" t="s">
        <v>60</v>
      </c>
      <c r="AJ71" s="90" t="s">
        <v>61</v>
      </c>
      <c r="AK71" s="90"/>
      <c r="AM71" s="133"/>
      <c r="AN71" s="93" t="str">
        <f>AJ71</f>
        <v>ECOUTES MONO France</v>
      </c>
      <c r="AO71" s="93"/>
      <c r="AP71" s="93"/>
      <c r="AQ71" s="93"/>
      <c r="AR71" s="93"/>
    </row>
    <row r="72" spans="1:44" ht="15" customHeight="1" thickBot="1">
      <c r="A72" s="1"/>
      <c r="B72" s="2"/>
      <c r="C72" s="255" t="s">
        <v>26</v>
      </c>
      <c r="D72" s="256">
        <f>G15</f>
        <v>0.96</v>
      </c>
      <c r="E72" s="257">
        <f>G52</f>
        <v>0.88</v>
      </c>
      <c r="F72" s="258">
        <f>G36</f>
        <v>0.84</v>
      </c>
      <c r="G72" s="248">
        <f t="shared" si="17"/>
        <v>0.8933333333333332</v>
      </c>
      <c r="H72" s="57" t="str">
        <f t="shared" si="21"/>
        <v>Global</v>
      </c>
      <c r="I72" s="76" t="s">
        <v>126</v>
      </c>
      <c r="J72" s="76" t="s">
        <v>133</v>
      </c>
      <c r="K72" s="77" t="s">
        <v>140</v>
      </c>
      <c r="L72" s="78">
        <v>43976</v>
      </c>
      <c r="M72" s="79">
        <v>9826223</v>
      </c>
      <c r="N72" s="80" t="s">
        <v>128</v>
      </c>
      <c r="O72" s="81">
        <v>84</v>
      </c>
      <c r="P72" s="64">
        <v>1</v>
      </c>
      <c r="Q72" s="64">
        <v>1</v>
      </c>
      <c r="R72" s="64">
        <v>0.5</v>
      </c>
      <c r="S72" s="64">
        <v>1</v>
      </c>
      <c r="T72" s="65">
        <v>0.5</v>
      </c>
      <c r="U72" s="65">
        <v>0.5</v>
      </c>
      <c r="V72" s="66">
        <v>1</v>
      </c>
      <c r="W72" s="66">
        <v>1</v>
      </c>
      <c r="X72" s="66">
        <v>1</v>
      </c>
      <c r="Y72" s="66">
        <v>1</v>
      </c>
      <c r="Z72" s="82">
        <f t="shared" si="18"/>
        <v>25.5</v>
      </c>
      <c r="AA72" s="83">
        <f t="shared" si="22"/>
        <v>0.87931034482758619</v>
      </c>
      <c r="AB72" s="84">
        <f t="shared" si="19"/>
        <v>12.5</v>
      </c>
      <c r="AC72" s="85">
        <f t="shared" si="23"/>
        <v>0.5</v>
      </c>
      <c r="AD72" s="86">
        <f t="shared" si="20"/>
        <v>46</v>
      </c>
      <c r="AE72" s="87">
        <f t="shared" si="24"/>
        <v>1</v>
      </c>
      <c r="AF72" s="88">
        <f t="shared" si="25"/>
        <v>84</v>
      </c>
      <c r="AG72" s="1"/>
      <c r="AI72" s="94" t="s">
        <v>35</v>
      </c>
      <c r="AJ72" s="94" t="s">
        <v>36</v>
      </c>
      <c r="AK72" s="95" t="s">
        <v>37</v>
      </c>
      <c r="AM72" s="96" t="s">
        <v>35</v>
      </c>
      <c r="AN72" s="97" t="s">
        <v>38</v>
      </c>
      <c r="AO72" s="98" t="s">
        <v>39</v>
      </c>
      <c r="AP72" s="97" t="s">
        <v>30</v>
      </c>
      <c r="AQ72" s="97" t="s">
        <v>40</v>
      </c>
      <c r="AR72" s="97" t="s">
        <v>41</v>
      </c>
    </row>
    <row r="73" spans="1:44" ht="15" customHeight="1" thickBot="1">
      <c r="A73" s="1"/>
      <c r="B73" s="2"/>
      <c r="H73" s="57" t="str">
        <f t="shared" si="21"/>
        <v>Global</v>
      </c>
      <c r="I73" s="76" t="s">
        <v>126</v>
      </c>
      <c r="J73" s="76" t="s">
        <v>64</v>
      </c>
      <c r="K73" s="77" t="s">
        <v>141</v>
      </c>
      <c r="L73" s="78">
        <v>43976</v>
      </c>
      <c r="M73" s="79">
        <v>9825342</v>
      </c>
      <c r="N73" s="80" t="s">
        <v>128</v>
      </c>
      <c r="O73" s="81">
        <v>72</v>
      </c>
      <c r="P73" s="64">
        <v>1</v>
      </c>
      <c r="Q73" s="64">
        <v>0</v>
      </c>
      <c r="R73" s="64">
        <v>0.5</v>
      </c>
      <c r="S73" s="64">
        <v>1</v>
      </c>
      <c r="T73" s="65">
        <v>0.5</v>
      </c>
      <c r="U73" s="65">
        <v>0.5</v>
      </c>
      <c r="V73" s="66">
        <v>1</v>
      </c>
      <c r="W73" s="66">
        <v>1</v>
      </c>
      <c r="X73" s="66">
        <v>1</v>
      </c>
      <c r="Y73" s="66">
        <v>1</v>
      </c>
      <c r="Z73" s="82">
        <f t="shared" si="18"/>
        <v>13.5</v>
      </c>
      <c r="AA73" s="83">
        <f t="shared" si="22"/>
        <v>0.46551724137931033</v>
      </c>
      <c r="AB73" s="84">
        <f t="shared" si="19"/>
        <v>12.5</v>
      </c>
      <c r="AC73" s="85">
        <f t="shared" si="23"/>
        <v>0.5</v>
      </c>
      <c r="AD73" s="86">
        <f t="shared" si="20"/>
        <v>46</v>
      </c>
      <c r="AE73" s="87">
        <f t="shared" si="24"/>
        <v>1</v>
      </c>
      <c r="AF73" s="88">
        <f t="shared" si="25"/>
        <v>72</v>
      </c>
      <c r="AG73" s="1"/>
      <c r="AI73" s="135" t="s">
        <v>42</v>
      </c>
      <c r="AJ73" s="99">
        <f>SUMPRODUCT(($O$63:$O$112&lt;=100)*($O$63:$O$112&gt;=85)*($J$63:$J$112=$AI$12))</f>
        <v>13</v>
      </c>
      <c r="AK73" s="100">
        <f>SUMPRODUCT(($O$63:$O$112)*($O$63:$O$112&lt;=100)*($O$63:$O$112&gt;=85)*($J$63:$J$112=$AI$12))/$AJ73</f>
        <v>91.92307692307692</v>
      </c>
      <c r="AM73" s="101" t="s">
        <v>42</v>
      </c>
      <c r="AN73" s="101">
        <f>AJ73</f>
        <v>13</v>
      </c>
      <c r="AO73" s="101"/>
      <c r="AP73" s="136">
        <f>SUMPRODUCT(($AA$63:$AA$112)*($O$63:$O$112&lt;=100)*($O$63:$O$112&gt;=85)*($J$63:$J$112=$AI$71))/$AJ73</f>
        <v>0.8832891246684349</v>
      </c>
      <c r="AQ73" s="136">
        <f>SUMPRODUCT(($AC$63:$AC$112)*($O$63:$O$112&lt;=100)*($O$63:$O$112&gt;=85)*($J$63:$J$112=$AI$71))/$AJ73</f>
        <v>0.90769230769230791</v>
      </c>
      <c r="AR73" s="136">
        <f>SUMPRODUCT(($AE$63:$AE$112)*($O$63:$O$112&lt;=100)*($O$63:$O$112&gt;=85)*($J$63:$J$112=$AI$71))/$AJ73</f>
        <v>0.94816053511705678</v>
      </c>
    </row>
    <row r="74" spans="1:44" ht="15" customHeight="1" thickBot="1">
      <c r="A74" s="1"/>
      <c r="B74" s="2"/>
      <c r="C74" s="244" t="s">
        <v>54</v>
      </c>
      <c r="D74" s="259">
        <f>G8</f>
        <v>0.83</v>
      </c>
      <c r="E74" s="260">
        <f>G45</f>
        <v>0.80499999999999994</v>
      </c>
      <c r="F74" s="261">
        <f>G29</f>
        <v>0.80499999999999994</v>
      </c>
      <c r="G74" s="248">
        <f>AVERAGE(D74:F74)</f>
        <v>0.81333333333333313</v>
      </c>
      <c r="H74" s="57" t="str">
        <f t="shared" si="21"/>
        <v>Global</v>
      </c>
      <c r="I74" s="76" t="s">
        <v>126</v>
      </c>
      <c r="J74" s="76" t="s">
        <v>64</v>
      </c>
      <c r="K74" s="77" t="s">
        <v>142</v>
      </c>
      <c r="L74" s="78">
        <v>43974</v>
      </c>
      <c r="M74" s="79">
        <v>9817146</v>
      </c>
      <c r="N74" s="80" t="s">
        <v>130</v>
      </c>
      <c r="O74" s="81">
        <v>90.5</v>
      </c>
      <c r="P74" s="64">
        <v>1</v>
      </c>
      <c r="Q74" s="64">
        <v>0.5</v>
      </c>
      <c r="R74" s="64">
        <v>0.5</v>
      </c>
      <c r="S74" s="64">
        <v>1</v>
      </c>
      <c r="T74" s="65">
        <v>1</v>
      </c>
      <c r="U74" s="65">
        <v>1</v>
      </c>
      <c r="V74" s="66">
        <v>1</v>
      </c>
      <c r="W74" s="66">
        <v>1</v>
      </c>
      <c r="X74" s="66">
        <v>1</v>
      </c>
      <c r="Y74" s="66">
        <v>1</v>
      </c>
      <c r="Z74" s="82">
        <f t="shared" si="18"/>
        <v>19.5</v>
      </c>
      <c r="AA74" s="83">
        <f t="shared" si="22"/>
        <v>0.67241379310344829</v>
      </c>
      <c r="AB74" s="84">
        <f t="shared" si="19"/>
        <v>25</v>
      </c>
      <c r="AC74" s="85">
        <f t="shared" si="23"/>
        <v>1</v>
      </c>
      <c r="AD74" s="86">
        <f t="shared" si="20"/>
        <v>46</v>
      </c>
      <c r="AE74" s="87">
        <f t="shared" si="24"/>
        <v>1</v>
      </c>
      <c r="AF74" s="88">
        <f t="shared" si="25"/>
        <v>90.5</v>
      </c>
      <c r="AG74" s="1"/>
      <c r="AI74" s="135" t="s">
        <v>44</v>
      </c>
      <c r="AJ74" s="99">
        <f>SUMPRODUCT(($O$63:$O$112&lt;85)*($O$63:$O$112&gt;=60)*($J$63:$J$112=$AI$12))</f>
        <v>6</v>
      </c>
      <c r="AK74" s="100">
        <f>SUMPRODUCT(($O$63:$O$112)*($O$63:$O$112&lt;85)*($O$63:$O$112&gt;=60)*($J$63:$J$112=AI71))/$AJ74</f>
        <v>79.416666666666671</v>
      </c>
      <c r="AM74" s="101" t="s">
        <v>44</v>
      </c>
      <c r="AN74" s="101">
        <f t="shared" ref="AN74:AN75" si="27">AJ74</f>
        <v>6</v>
      </c>
      <c r="AO74" s="101"/>
      <c r="AP74" s="136">
        <f>SUMPRODUCT(($AA$63:$AA$112)*($O$63:$O$112&lt;85)*($O$63:$O$112&gt;=60)*($J$63:$J$112=$AI$71))/$AJ74</f>
        <v>0.76724137931034486</v>
      </c>
      <c r="AQ74" s="136">
        <f>SUMPRODUCT(($AC$63:$AC$112)*($O$63:$O$112&lt;85)*($O$63:$O$112&gt;=60)*($J$63:$J$112=$AI$71))/$AJ74</f>
        <v>0.85</v>
      </c>
      <c r="AR74" s="136">
        <f>SUMPRODUCT(($AE$63:$AE$112)*($O$63:$O$112&lt;85)*($O$63:$O$112&gt;=60)*($J$63:$J$112=$AI$71))/$AJ74</f>
        <v>0.78079710144927539</v>
      </c>
    </row>
    <row r="75" spans="1:44" ht="15" customHeight="1" thickBot="1">
      <c r="A75" s="1"/>
      <c r="B75" s="2"/>
      <c r="C75" s="253" t="s">
        <v>2</v>
      </c>
      <c r="D75" s="262">
        <f>G11</f>
        <v>0.76</v>
      </c>
      <c r="E75" s="263">
        <f>G48</f>
        <v>0.79500000000000004</v>
      </c>
      <c r="F75" s="264">
        <f>G32</f>
        <v>0.78500000000000003</v>
      </c>
      <c r="G75" s="248">
        <f>AVERAGE(D75:F75)</f>
        <v>0.78000000000000014</v>
      </c>
      <c r="H75" s="57" t="str">
        <f t="shared" si="21"/>
        <v>Global</v>
      </c>
      <c r="I75" s="76" t="s">
        <v>126</v>
      </c>
      <c r="J75" s="76" t="s">
        <v>64</v>
      </c>
      <c r="K75" s="77" t="s">
        <v>143</v>
      </c>
      <c r="L75" s="78">
        <v>43974</v>
      </c>
      <c r="M75" s="79">
        <v>9814847</v>
      </c>
      <c r="N75" s="80" t="s">
        <v>130</v>
      </c>
      <c r="O75" s="81">
        <v>87.5</v>
      </c>
      <c r="P75" s="64">
        <v>1</v>
      </c>
      <c r="Q75" s="64">
        <v>1</v>
      </c>
      <c r="R75" s="64">
        <v>1</v>
      </c>
      <c r="S75" s="64">
        <v>1</v>
      </c>
      <c r="T75" s="65">
        <v>0.5</v>
      </c>
      <c r="U75" s="65">
        <v>0.5</v>
      </c>
      <c r="V75" s="66">
        <v>1</v>
      </c>
      <c r="W75" s="66">
        <v>1</v>
      </c>
      <c r="X75" s="66">
        <v>1</v>
      </c>
      <c r="Y75" s="66">
        <v>1</v>
      </c>
      <c r="Z75" s="82">
        <f t="shared" si="18"/>
        <v>29</v>
      </c>
      <c r="AA75" s="83">
        <f t="shared" si="22"/>
        <v>1</v>
      </c>
      <c r="AB75" s="84">
        <f t="shared" si="19"/>
        <v>12.5</v>
      </c>
      <c r="AC75" s="85">
        <f t="shared" si="23"/>
        <v>0.5</v>
      </c>
      <c r="AD75" s="86">
        <f t="shared" si="20"/>
        <v>46</v>
      </c>
      <c r="AE75" s="87">
        <f t="shared" si="24"/>
        <v>1</v>
      </c>
      <c r="AF75" s="88">
        <f t="shared" si="25"/>
        <v>87.5</v>
      </c>
      <c r="AG75" s="1"/>
      <c r="AI75" s="135" t="s">
        <v>45</v>
      </c>
      <c r="AJ75" s="99">
        <f>SUMPRODUCT(($O$63:$O$112&lt;60)*($J$63:$J$112=$AI$12))</f>
        <v>0</v>
      </c>
      <c r="AK75" s="100" t="e">
        <f>SUMPRODUCT(($O$63:$O$112)*($O$63:$O$112&lt;60)*($J$63:$J$112=AI71))/AJ75</f>
        <v>#DIV/0!</v>
      </c>
      <c r="AM75" s="101" t="s">
        <v>45</v>
      </c>
      <c r="AN75" s="101">
        <f t="shared" si="27"/>
        <v>0</v>
      </c>
      <c r="AO75" s="101"/>
      <c r="AP75" s="136" t="e">
        <f>SUMPRODUCT(($AA$63:$AA$112)*($O$63:$O$112&lt;60)*($J$63:$J$112=$AI$71))/$AJ75</f>
        <v>#DIV/0!</v>
      </c>
      <c r="AQ75" s="136" t="e">
        <f>SUMPRODUCT(($AC$63:$AC$112)*($O$63:$O$112&lt;60)*($J$63:$J$112=$AI$71))/$AJ75</f>
        <v>#DIV/0!</v>
      </c>
      <c r="AR75" s="136" t="e">
        <f>SUMPRODUCT(($AE$63:$AE$112)*($O$63:$O$112&lt;60)*($J$63:$J$112=$AI$71))/$AJ75</f>
        <v>#DIV/0!</v>
      </c>
    </row>
    <row r="76" spans="1:44" ht="15" customHeight="1" thickBot="1">
      <c r="A76" s="1"/>
      <c r="B76" s="2"/>
      <c r="C76" s="255" t="s">
        <v>3</v>
      </c>
      <c r="D76" s="265">
        <f>G16</f>
        <v>0.8600000000000001</v>
      </c>
      <c r="E76" s="266">
        <f>G53</f>
        <v>0.8600000000000001</v>
      </c>
      <c r="F76" s="267">
        <f>G37</f>
        <v>0.85250000000000004</v>
      </c>
      <c r="G76" s="248">
        <f>AVERAGE(D76:F76)</f>
        <v>0.85750000000000004</v>
      </c>
      <c r="H76" s="57" t="str">
        <f t="shared" si="21"/>
        <v>Global</v>
      </c>
      <c r="I76" s="76" t="s">
        <v>126</v>
      </c>
      <c r="J76" s="76" t="s">
        <v>64</v>
      </c>
      <c r="K76" s="77" t="s">
        <v>144</v>
      </c>
      <c r="L76" s="78">
        <v>43974</v>
      </c>
      <c r="M76" s="79">
        <v>9809950</v>
      </c>
      <c r="N76" s="80" t="s">
        <v>128</v>
      </c>
      <c r="O76" s="81">
        <v>73.5</v>
      </c>
      <c r="P76" s="64">
        <v>1</v>
      </c>
      <c r="Q76" s="64">
        <v>1</v>
      </c>
      <c r="R76" s="64">
        <v>0.5</v>
      </c>
      <c r="S76" s="64">
        <v>1</v>
      </c>
      <c r="T76" s="65">
        <v>1</v>
      </c>
      <c r="U76" s="65">
        <v>1</v>
      </c>
      <c r="V76" s="66">
        <v>1</v>
      </c>
      <c r="W76" s="66">
        <v>0</v>
      </c>
      <c r="X76" s="66">
        <v>1</v>
      </c>
      <c r="Y76" s="66">
        <v>0</v>
      </c>
      <c r="Z76" s="82">
        <f t="shared" si="18"/>
        <v>25.5</v>
      </c>
      <c r="AA76" s="83">
        <f t="shared" si="22"/>
        <v>0.87931034482758619</v>
      </c>
      <c r="AB76" s="84">
        <f t="shared" si="19"/>
        <v>25</v>
      </c>
      <c r="AC76" s="85">
        <f t="shared" si="23"/>
        <v>1</v>
      </c>
      <c r="AD76" s="86">
        <f t="shared" si="20"/>
        <v>23</v>
      </c>
      <c r="AE76" s="87">
        <f t="shared" si="24"/>
        <v>0.5</v>
      </c>
      <c r="AF76" s="88">
        <f t="shared" si="25"/>
        <v>73.5</v>
      </c>
      <c r="AG76" s="1"/>
      <c r="AI76" s="115" t="s">
        <v>47</v>
      </c>
      <c r="AJ76" s="115">
        <f>SUM(AJ73:AJ75)</f>
        <v>19</v>
      </c>
      <c r="AK76" s="142">
        <f>SUMPRODUCT(($O$63:$O$112)*($J$63:$J$112=$AI$12))/$AJ76</f>
        <v>87.973684210526315</v>
      </c>
      <c r="AM76" s="117" t="s">
        <v>47</v>
      </c>
      <c r="AN76" s="117">
        <f>AJ76</f>
        <v>19</v>
      </c>
      <c r="AO76" s="118"/>
      <c r="AP76" s="143">
        <f>SUMPRODUCT(($AA$63:$AA$112)*($J$63:$J$112=$AI$71))/$AJ76</f>
        <v>0.84664246823956435</v>
      </c>
      <c r="AQ76" s="143">
        <f>SUMPRODUCT(($AC$63:$AC$112)*($J$63:$J$112=$AI$71))/$AJ76</f>
        <v>0.88947368421052642</v>
      </c>
      <c r="AR76" s="143">
        <f>SUMPRODUCT(($AE$63:$AE$112)*($J$63:$J$112=$AI$71))/$AJ76</f>
        <v>0.89530892448512578</v>
      </c>
    </row>
    <row r="77" spans="1:44" ht="15" customHeight="1" thickBot="1">
      <c r="A77" s="1"/>
      <c r="B77" s="2"/>
      <c r="C77" s="3"/>
      <c r="D77" s="3"/>
      <c r="E77" s="3"/>
      <c r="F77" s="3"/>
      <c r="G77" s="3"/>
      <c r="H77" s="57" t="str">
        <f t="shared" si="21"/>
        <v>Global</v>
      </c>
      <c r="I77" s="76" t="s">
        <v>126</v>
      </c>
      <c r="J77" s="76" t="s">
        <v>133</v>
      </c>
      <c r="K77" s="77" t="s">
        <v>145</v>
      </c>
      <c r="L77" s="78">
        <v>43973</v>
      </c>
      <c r="M77" s="79">
        <v>9798987</v>
      </c>
      <c r="N77" s="80" t="s">
        <v>128</v>
      </c>
      <c r="O77" s="81">
        <v>80.5</v>
      </c>
      <c r="P77" s="64">
        <v>1</v>
      </c>
      <c r="Q77" s="64">
        <v>1</v>
      </c>
      <c r="R77" s="64">
        <v>0</v>
      </c>
      <c r="S77" s="64">
        <v>1</v>
      </c>
      <c r="T77" s="65">
        <v>1</v>
      </c>
      <c r="U77" s="65">
        <v>0.5</v>
      </c>
      <c r="V77" s="66">
        <v>1</v>
      </c>
      <c r="W77" s="66">
        <v>0.5</v>
      </c>
      <c r="X77" s="66">
        <v>1</v>
      </c>
      <c r="Y77" s="66">
        <v>1</v>
      </c>
      <c r="Z77" s="82">
        <f t="shared" si="18"/>
        <v>22</v>
      </c>
      <c r="AA77" s="83">
        <f t="shared" si="22"/>
        <v>0.75862068965517238</v>
      </c>
      <c r="AB77" s="84">
        <f t="shared" si="19"/>
        <v>22.5</v>
      </c>
      <c r="AC77" s="85">
        <f t="shared" si="23"/>
        <v>0.9</v>
      </c>
      <c r="AD77" s="86">
        <f t="shared" si="20"/>
        <v>36</v>
      </c>
      <c r="AE77" s="87">
        <f t="shared" si="24"/>
        <v>0.78260869565217395</v>
      </c>
      <c r="AF77" s="88">
        <f t="shared" si="25"/>
        <v>80.5</v>
      </c>
      <c r="AG77" s="1"/>
      <c r="AI77" s="144"/>
      <c r="AJ77" s="145"/>
      <c r="AK77" s="146"/>
      <c r="AM77" s="124"/>
      <c r="AN77" s="124"/>
      <c r="AO77" s="125"/>
      <c r="AP77" s="145"/>
      <c r="AQ77" s="145"/>
      <c r="AR77" s="145"/>
    </row>
    <row r="78" spans="1:44" ht="15" customHeight="1" thickBot="1">
      <c r="A78" s="1"/>
      <c r="B78" s="2"/>
      <c r="C78" s="268"/>
      <c r="D78" s="268"/>
      <c r="E78" s="268"/>
      <c r="F78" s="3"/>
      <c r="G78" s="3"/>
      <c r="H78" s="57" t="str">
        <f t="shared" si="21"/>
        <v>Global</v>
      </c>
      <c r="I78" s="76" t="s">
        <v>126</v>
      </c>
      <c r="J78" s="76" t="s">
        <v>60</v>
      </c>
      <c r="K78" s="77" t="s">
        <v>146</v>
      </c>
      <c r="L78" s="78">
        <v>43971</v>
      </c>
      <c r="M78" s="79">
        <v>9779704</v>
      </c>
      <c r="N78" s="80" t="s">
        <v>130</v>
      </c>
      <c r="O78" s="81">
        <v>79.5</v>
      </c>
      <c r="P78" s="64">
        <v>0.5</v>
      </c>
      <c r="Q78" s="64">
        <v>1</v>
      </c>
      <c r="R78" s="64">
        <v>0</v>
      </c>
      <c r="S78" s="64">
        <v>1</v>
      </c>
      <c r="T78" s="65">
        <v>1</v>
      </c>
      <c r="U78" s="65">
        <v>1</v>
      </c>
      <c r="V78" s="66">
        <v>0</v>
      </c>
      <c r="W78" s="66">
        <v>1</v>
      </c>
      <c r="X78" s="66">
        <v>1</v>
      </c>
      <c r="Y78" s="66">
        <v>1</v>
      </c>
      <c r="Z78" s="82">
        <f t="shared" si="18"/>
        <v>19.5</v>
      </c>
      <c r="AA78" s="83">
        <f t="shared" si="22"/>
        <v>0.67241379310344829</v>
      </c>
      <c r="AB78" s="84">
        <f t="shared" si="19"/>
        <v>25</v>
      </c>
      <c r="AC78" s="85">
        <f t="shared" si="23"/>
        <v>1</v>
      </c>
      <c r="AD78" s="86">
        <f t="shared" si="20"/>
        <v>35</v>
      </c>
      <c r="AE78" s="87">
        <f t="shared" si="24"/>
        <v>0.76086956521739135</v>
      </c>
      <c r="AF78" s="88">
        <f t="shared" si="25"/>
        <v>79.5</v>
      </c>
      <c r="AG78" s="1"/>
      <c r="AI78" s="89" t="s">
        <v>63</v>
      </c>
      <c r="AJ78" s="90" t="s">
        <v>62</v>
      </c>
      <c r="AK78" s="90"/>
      <c r="AM78" s="133"/>
      <c r="AN78" s="93" t="str">
        <f>AJ78</f>
        <v>ECOUTES MONO  USA</v>
      </c>
      <c r="AO78" s="93"/>
      <c r="AP78" s="93"/>
      <c r="AQ78" s="93"/>
      <c r="AR78" s="93"/>
    </row>
    <row r="79" spans="1:44" ht="15" customHeight="1" thickBot="1">
      <c r="A79" s="1"/>
      <c r="B79" s="2"/>
      <c r="C79" s="269"/>
      <c r="D79" s="270"/>
      <c r="E79" s="268"/>
      <c r="F79" s="3"/>
      <c r="G79" s="3"/>
      <c r="H79" s="57" t="str">
        <f t="shared" si="21"/>
        <v>Global</v>
      </c>
      <c r="I79" s="147" t="s">
        <v>147</v>
      </c>
      <c r="J79" s="147" t="s">
        <v>64</v>
      </c>
      <c r="K79" s="148" t="s">
        <v>148</v>
      </c>
      <c r="L79" s="149">
        <v>43965</v>
      </c>
      <c r="M79" s="150">
        <v>9679078</v>
      </c>
      <c r="N79" s="151" t="s">
        <v>130</v>
      </c>
      <c r="O79" s="152">
        <v>82</v>
      </c>
      <c r="P79" s="64">
        <v>1</v>
      </c>
      <c r="Q79" s="64">
        <v>1</v>
      </c>
      <c r="R79" s="64">
        <v>0</v>
      </c>
      <c r="S79" s="64">
        <v>1</v>
      </c>
      <c r="T79" s="65">
        <v>1</v>
      </c>
      <c r="U79" s="65">
        <v>1</v>
      </c>
      <c r="V79" s="66">
        <v>0</v>
      </c>
      <c r="W79" s="66">
        <v>1</v>
      </c>
      <c r="X79" s="66">
        <v>1</v>
      </c>
      <c r="Y79" s="66">
        <v>1</v>
      </c>
      <c r="Z79" s="153">
        <f t="shared" si="18"/>
        <v>22</v>
      </c>
      <c r="AA79" s="154">
        <f t="shared" si="22"/>
        <v>0.75862068965517238</v>
      </c>
      <c r="AB79" s="155">
        <f t="shared" si="19"/>
        <v>25</v>
      </c>
      <c r="AC79" s="156">
        <f t="shared" si="23"/>
        <v>1</v>
      </c>
      <c r="AD79" s="157">
        <f t="shared" si="20"/>
        <v>35</v>
      </c>
      <c r="AE79" s="158">
        <f t="shared" si="24"/>
        <v>0.76086956521739135</v>
      </c>
      <c r="AF79" s="159">
        <f t="shared" si="25"/>
        <v>82</v>
      </c>
      <c r="AG79" s="1"/>
      <c r="AI79" s="94" t="s">
        <v>35</v>
      </c>
      <c r="AJ79" s="94" t="s">
        <v>36</v>
      </c>
      <c r="AK79" s="95" t="s">
        <v>37</v>
      </c>
      <c r="AM79" s="96" t="s">
        <v>35</v>
      </c>
      <c r="AN79" s="97" t="s">
        <v>38</v>
      </c>
      <c r="AO79" s="98" t="s">
        <v>39</v>
      </c>
      <c r="AP79" s="97" t="s">
        <v>30</v>
      </c>
      <c r="AQ79" s="97" t="s">
        <v>40</v>
      </c>
      <c r="AR79" s="97" t="s">
        <v>41</v>
      </c>
    </row>
    <row r="80" spans="1:44" ht="15" customHeight="1" thickBot="1">
      <c r="A80" s="1"/>
      <c r="B80" s="2"/>
      <c r="C80" s="271"/>
      <c r="D80" s="271"/>
      <c r="E80" s="268"/>
      <c r="F80" s="3"/>
      <c r="G80" s="3"/>
      <c r="H80" s="57" t="str">
        <f t="shared" si="21"/>
        <v>Global</v>
      </c>
      <c r="I80" s="160" t="s">
        <v>147</v>
      </c>
      <c r="J80" s="160" t="s">
        <v>60</v>
      </c>
      <c r="K80" s="161" t="s">
        <v>149</v>
      </c>
      <c r="L80" s="162">
        <v>43964</v>
      </c>
      <c r="M80" s="163">
        <v>9660129</v>
      </c>
      <c r="N80" s="164" t="s">
        <v>130</v>
      </c>
      <c r="O80" s="165">
        <v>100</v>
      </c>
      <c r="P80" s="64">
        <v>1</v>
      </c>
      <c r="Q80" s="66">
        <v>1</v>
      </c>
      <c r="R80" s="64">
        <v>1</v>
      </c>
      <c r="S80" s="64">
        <v>1</v>
      </c>
      <c r="T80" s="65">
        <v>1</v>
      </c>
      <c r="U80" s="65">
        <v>1</v>
      </c>
      <c r="V80" s="66">
        <v>1</v>
      </c>
      <c r="W80" s="66">
        <v>1</v>
      </c>
      <c r="X80" s="66">
        <v>1</v>
      </c>
      <c r="Y80" s="66">
        <v>1</v>
      </c>
      <c r="Z80" s="67">
        <f t="shared" si="18"/>
        <v>29</v>
      </c>
      <c r="AA80" s="68">
        <f t="shared" si="22"/>
        <v>1</v>
      </c>
      <c r="AB80" s="69">
        <f t="shared" si="19"/>
        <v>25</v>
      </c>
      <c r="AC80" s="70">
        <f t="shared" si="23"/>
        <v>1</v>
      </c>
      <c r="AD80" s="71">
        <f t="shared" si="20"/>
        <v>46</v>
      </c>
      <c r="AE80" s="72">
        <f t="shared" si="24"/>
        <v>1</v>
      </c>
      <c r="AF80" s="73">
        <f t="shared" si="25"/>
        <v>100</v>
      </c>
      <c r="AG80" s="1"/>
      <c r="AI80" s="135" t="s">
        <v>42</v>
      </c>
      <c r="AJ80" s="99">
        <f>SUMPRODUCT(($O$63:$O$112&lt;=100)*($O$63:$O$112&gt;=85)*($J$63:$J$112=$AI$19))</f>
        <v>9</v>
      </c>
      <c r="AK80" s="100">
        <f>SUMPRODUCT(($O$63:$O$112)*($O$63:$O$112&lt;=100)*($O$63:$O$112&gt;=85)*($J$63:$J$112=$AI$19))/$AJ80</f>
        <v>93.444444444444443</v>
      </c>
      <c r="AM80" s="101" t="s">
        <v>42</v>
      </c>
      <c r="AN80" s="101">
        <f>AJ80</f>
        <v>9</v>
      </c>
      <c r="AO80" s="101"/>
      <c r="AP80" s="136">
        <f>SUMPRODUCT(($AA$63:$AA$112)*($O$63:$O$112&lt;=100)*($O$63:$O$112&gt;=85)*($J$63:$J$112=$AI$78))/$AJ80</f>
        <v>0.86398467432950199</v>
      </c>
      <c r="AQ80" s="136">
        <f>SUMPRODUCT(($AC$63:$AC$112)*($O$63:$O$112&lt;=100)*($O$63:$O$112&gt;=85)*($J$63:$J$112=$AI$78))/$AJ80</f>
        <v>0.93333333333333335</v>
      </c>
      <c r="AR80" s="136">
        <f>SUMPRODUCT(($AE$63:$AE$112)*($O$63:$O$112&lt;=100)*($O$63:$O$112&gt;=85)*($J$63:$J$112=$AI$78))/$AJ80</f>
        <v>0.97946859903381644</v>
      </c>
    </row>
    <row r="81" spans="1:44" ht="15" customHeight="1" thickBot="1">
      <c r="A81" s="1"/>
      <c r="B81" s="2"/>
      <c r="C81" s="271"/>
      <c r="D81" s="271"/>
      <c r="E81" s="268"/>
      <c r="F81" s="3"/>
      <c r="G81" s="3"/>
      <c r="H81" s="57" t="str">
        <f t="shared" si="21"/>
        <v>Global</v>
      </c>
      <c r="I81" s="166" t="s">
        <v>147</v>
      </c>
      <c r="J81" s="166" t="s">
        <v>133</v>
      </c>
      <c r="K81" s="167" t="s">
        <v>150</v>
      </c>
      <c r="L81" s="168">
        <v>43964</v>
      </c>
      <c r="M81" s="169">
        <v>9659067</v>
      </c>
      <c r="N81" s="170" t="s">
        <v>128</v>
      </c>
      <c r="O81" s="171">
        <v>83</v>
      </c>
      <c r="P81" s="64">
        <v>1</v>
      </c>
      <c r="Q81" s="64">
        <v>1</v>
      </c>
      <c r="R81" s="64">
        <v>0.5</v>
      </c>
      <c r="S81" s="64">
        <v>1</v>
      </c>
      <c r="T81" s="65">
        <v>1</v>
      </c>
      <c r="U81" s="65">
        <v>0.5</v>
      </c>
      <c r="V81" s="66">
        <v>0</v>
      </c>
      <c r="W81" s="66">
        <v>1</v>
      </c>
      <c r="X81" s="66">
        <v>1</v>
      </c>
      <c r="Y81" s="66">
        <v>1</v>
      </c>
      <c r="Z81" s="82">
        <f t="shared" si="18"/>
        <v>25.5</v>
      </c>
      <c r="AA81" s="83">
        <f t="shared" si="22"/>
        <v>0.87931034482758619</v>
      </c>
      <c r="AB81" s="84">
        <f t="shared" si="19"/>
        <v>22.5</v>
      </c>
      <c r="AC81" s="85">
        <f t="shared" si="23"/>
        <v>0.9</v>
      </c>
      <c r="AD81" s="86">
        <f t="shared" si="20"/>
        <v>35</v>
      </c>
      <c r="AE81" s="87">
        <f t="shared" si="24"/>
        <v>0.76086956521739135</v>
      </c>
      <c r="AF81" s="88">
        <f t="shared" si="25"/>
        <v>83</v>
      </c>
      <c r="AG81" s="1"/>
      <c r="AI81" s="135" t="s">
        <v>44</v>
      </c>
      <c r="AJ81" s="99">
        <f>SUMPRODUCT(($O$63:$O$112&lt;85)*($O$63:$O$112&gt;=60)*($J$63:$J$112=$AI$19))</f>
        <v>6</v>
      </c>
      <c r="AK81" s="100">
        <f>SUMPRODUCT(($O$63:$O$112)*($O$63:$O$112&lt;85)*($O$63:$O$112&gt;=60)*($J$63:$J$112=AI78))/$AJ81</f>
        <v>78.916666666666671</v>
      </c>
      <c r="AM81" s="101" t="s">
        <v>44</v>
      </c>
      <c r="AN81" s="101">
        <f t="shared" ref="AN81:AN82" si="28">AJ81</f>
        <v>6</v>
      </c>
      <c r="AO81" s="101"/>
      <c r="AP81" s="136">
        <f>SUMPRODUCT(($AA$63:$AA$112)*($O$63:$O$112&lt;85)*($O$63:$O$112&gt;=60)*($J$63:$J$112=$AI$78))/$AJ81</f>
        <v>0.75</v>
      </c>
      <c r="AQ81" s="136">
        <f>SUMPRODUCT(($AC$63:$AC$112)*($O$63:$O$112&lt;85)*($O$63:$O$112&gt;=60)*($J$63:$J$112=$AI$78))/$AJ81</f>
        <v>0.76666666666666661</v>
      </c>
      <c r="AR81" s="136">
        <f>SUMPRODUCT(($AE$63:$AE$112)*($O$63:$O$112&lt;85)*($O$63:$O$112&gt;=60)*($J$63:$J$112=$AI$78))/$AJ81</f>
        <v>0.82608695652173925</v>
      </c>
    </row>
    <row r="82" spans="1:44" ht="15" customHeight="1" thickBot="1">
      <c r="A82" s="1"/>
      <c r="B82" s="2"/>
      <c r="C82" s="271"/>
      <c r="D82" s="271"/>
      <c r="E82" s="268"/>
      <c r="F82" s="3"/>
      <c r="G82" s="3"/>
      <c r="H82" s="57" t="str">
        <f t="shared" si="21"/>
        <v>Global</v>
      </c>
      <c r="I82" s="166" t="s">
        <v>147</v>
      </c>
      <c r="J82" s="166" t="s">
        <v>133</v>
      </c>
      <c r="K82" s="167" t="s">
        <v>151</v>
      </c>
      <c r="L82" s="168">
        <v>43964</v>
      </c>
      <c r="M82" s="169">
        <v>9648323</v>
      </c>
      <c r="N82" s="170" t="s">
        <v>130</v>
      </c>
      <c r="O82" s="171">
        <v>84.5</v>
      </c>
      <c r="P82" s="64">
        <v>1</v>
      </c>
      <c r="Q82" s="64">
        <v>1</v>
      </c>
      <c r="R82" s="64">
        <v>0</v>
      </c>
      <c r="S82" s="64">
        <v>1</v>
      </c>
      <c r="T82" s="65">
        <v>1</v>
      </c>
      <c r="U82" s="65">
        <v>0.5</v>
      </c>
      <c r="V82" s="66">
        <v>1</v>
      </c>
      <c r="W82" s="66">
        <v>1</v>
      </c>
      <c r="X82" s="66">
        <v>0.5</v>
      </c>
      <c r="Y82" s="66">
        <v>1</v>
      </c>
      <c r="Z82" s="82">
        <f t="shared" si="18"/>
        <v>22</v>
      </c>
      <c r="AA82" s="83">
        <f t="shared" si="22"/>
        <v>0.75862068965517238</v>
      </c>
      <c r="AB82" s="84">
        <f t="shared" si="19"/>
        <v>22.5</v>
      </c>
      <c r="AC82" s="85">
        <f t="shared" si="23"/>
        <v>0.9</v>
      </c>
      <c r="AD82" s="86">
        <f t="shared" si="20"/>
        <v>40</v>
      </c>
      <c r="AE82" s="87">
        <f t="shared" si="24"/>
        <v>0.86956521739130432</v>
      </c>
      <c r="AF82" s="88">
        <f t="shared" si="25"/>
        <v>84.5</v>
      </c>
      <c r="AG82" s="1"/>
      <c r="AI82" s="135" t="s">
        <v>45</v>
      </c>
      <c r="AJ82" s="99">
        <f>SUMPRODUCT(($O$63:$O$112&lt;60)*($J$63:$J$112=$AI$19))</f>
        <v>0</v>
      </c>
      <c r="AK82" s="100" t="e">
        <f>SUMPRODUCT(($O$63:$O$112)*($O$63:$O$112&lt;60)*($J$63:$J$112=AI78))/AJ82</f>
        <v>#DIV/0!</v>
      </c>
      <c r="AM82" s="101" t="s">
        <v>45</v>
      </c>
      <c r="AN82" s="101">
        <f t="shared" si="28"/>
        <v>0</v>
      </c>
      <c r="AO82" s="101"/>
      <c r="AP82" s="136" t="e">
        <f>SUMPRODUCT(($AA$63:$AA$112)*($O$63:$O$112&lt;60)*($J$63:$J$112=$AI$78))/$AJ82</f>
        <v>#DIV/0!</v>
      </c>
      <c r="AQ82" s="136" t="e">
        <f>SUMPRODUCT(($AC$63:$AC$112)*($O$63:$O$112&lt;60)*($J$63:$J$112=$AI$78))/$AJ82</f>
        <v>#DIV/0!</v>
      </c>
      <c r="AR82" s="136" t="e">
        <f>SUMPRODUCT(($AE$63:$AE$112)*($O$63:$O$112&lt;60)*($J$63:$J$112=$AI$78))/$AJ82</f>
        <v>#DIV/0!</v>
      </c>
    </row>
    <row r="83" spans="1:44" ht="15" customHeight="1" thickBot="1">
      <c r="A83" s="1"/>
      <c r="B83" s="2"/>
      <c r="C83" s="271"/>
      <c r="D83" s="271"/>
      <c r="E83" s="268"/>
      <c r="F83" s="3"/>
      <c r="G83" s="3"/>
      <c r="H83" s="57" t="str">
        <f t="shared" si="21"/>
        <v>Global</v>
      </c>
      <c r="I83" s="166" t="s">
        <v>147</v>
      </c>
      <c r="J83" s="166" t="s">
        <v>133</v>
      </c>
      <c r="K83" s="167" t="s">
        <v>152</v>
      </c>
      <c r="L83" s="168">
        <v>43964</v>
      </c>
      <c r="M83" s="169">
        <v>9647761</v>
      </c>
      <c r="N83" s="170" t="s">
        <v>130</v>
      </c>
      <c r="O83" s="171">
        <v>74.5</v>
      </c>
      <c r="P83" s="64">
        <v>1</v>
      </c>
      <c r="Q83" s="64">
        <v>0</v>
      </c>
      <c r="R83" s="64">
        <v>0.5</v>
      </c>
      <c r="S83" s="64">
        <v>1</v>
      </c>
      <c r="T83" s="65">
        <v>0.5</v>
      </c>
      <c r="U83" s="65">
        <v>1</v>
      </c>
      <c r="V83" s="66">
        <v>1</v>
      </c>
      <c r="W83" s="66">
        <v>1</v>
      </c>
      <c r="X83" s="66">
        <v>1</v>
      </c>
      <c r="Y83" s="66">
        <v>1</v>
      </c>
      <c r="Z83" s="82">
        <f t="shared" si="18"/>
        <v>13.5</v>
      </c>
      <c r="AA83" s="83">
        <f t="shared" si="22"/>
        <v>0.46551724137931033</v>
      </c>
      <c r="AB83" s="84">
        <f t="shared" si="19"/>
        <v>15</v>
      </c>
      <c r="AC83" s="85">
        <f t="shared" si="23"/>
        <v>0.6</v>
      </c>
      <c r="AD83" s="86">
        <f t="shared" si="20"/>
        <v>46</v>
      </c>
      <c r="AE83" s="87">
        <f t="shared" si="24"/>
        <v>1</v>
      </c>
      <c r="AF83" s="88">
        <f t="shared" si="25"/>
        <v>74.5</v>
      </c>
      <c r="AG83" s="1"/>
      <c r="AI83" s="115" t="s">
        <v>47</v>
      </c>
      <c r="AJ83" s="115">
        <f>SUM(AJ80:AJ82)</f>
        <v>15</v>
      </c>
      <c r="AK83" s="142">
        <f>SUMPRODUCT(($O$4:$O$53)*($J$4:$J$53=$AI$19))/AJ83</f>
        <v>18.8</v>
      </c>
      <c r="AM83" s="117" t="s">
        <v>47</v>
      </c>
      <c r="AN83" s="117">
        <f>AJ83</f>
        <v>15</v>
      </c>
      <c r="AO83" s="118"/>
      <c r="AP83" s="143">
        <f>SUMPRODUCT(($AA$63:$AA$112)*($J$63:$J$112=$AI$19))/$AJ83</f>
        <v>0.81839080459770108</v>
      </c>
      <c r="AQ83" s="143">
        <f>SUMPRODUCT(($AC$63:$AC$112)*($J$63:$J$112=$AI$78))/$AJ83</f>
        <v>0.8666666666666667</v>
      </c>
      <c r="AR83" s="143">
        <f>SUMPRODUCT(($AE$63:$AE$112)*($J$63:$J$112=$AI$78))/$AJ83</f>
        <v>0.9181159420289855</v>
      </c>
    </row>
    <row r="84" spans="1:44" ht="15" customHeight="1" thickBot="1">
      <c r="A84" s="1"/>
      <c r="B84" s="2"/>
      <c r="C84" s="268"/>
      <c r="D84" s="268"/>
      <c r="E84" s="268"/>
      <c r="F84" s="3"/>
      <c r="G84" s="3"/>
      <c r="H84" s="57" t="str">
        <f t="shared" si="21"/>
        <v>Global</v>
      </c>
      <c r="I84" s="166" t="s">
        <v>147</v>
      </c>
      <c r="J84" s="166" t="s">
        <v>133</v>
      </c>
      <c r="K84" s="177" t="s">
        <v>153</v>
      </c>
      <c r="L84" s="168">
        <v>43964</v>
      </c>
      <c r="M84" s="169">
        <v>9647361</v>
      </c>
      <c r="N84" s="170" t="s">
        <v>130</v>
      </c>
      <c r="O84" s="171">
        <v>41</v>
      </c>
      <c r="P84" s="64">
        <v>0.5</v>
      </c>
      <c r="Q84" s="64">
        <v>0.5</v>
      </c>
      <c r="R84" s="64">
        <v>0</v>
      </c>
      <c r="S84" s="64">
        <v>1</v>
      </c>
      <c r="T84" s="65">
        <v>0.5</v>
      </c>
      <c r="U84" s="65">
        <v>0</v>
      </c>
      <c r="V84" s="66">
        <v>0.5</v>
      </c>
      <c r="W84" s="66">
        <v>0</v>
      </c>
      <c r="X84" s="66">
        <v>1</v>
      </c>
      <c r="Y84" s="66">
        <v>0</v>
      </c>
      <c r="Z84" s="82">
        <f t="shared" si="18"/>
        <v>13.5</v>
      </c>
      <c r="AA84" s="83">
        <f t="shared" si="22"/>
        <v>0.46551724137931033</v>
      </c>
      <c r="AB84" s="84">
        <f t="shared" si="19"/>
        <v>10</v>
      </c>
      <c r="AC84" s="85">
        <f t="shared" si="23"/>
        <v>0.4</v>
      </c>
      <c r="AD84" s="86">
        <f t="shared" si="20"/>
        <v>17.5</v>
      </c>
      <c r="AE84" s="87">
        <f t="shared" si="24"/>
        <v>0.38043478260869568</v>
      </c>
      <c r="AF84" s="88">
        <f t="shared" si="25"/>
        <v>41</v>
      </c>
      <c r="AG84" s="1"/>
    </row>
    <row r="85" spans="1:44" ht="15" customHeight="1" thickBot="1">
      <c r="A85" s="1"/>
      <c r="B85" s="2"/>
      <c r="C85" s="3"/>
      <c r="D85" s="3"/>
      <c r="E85" s="3"/>
      <c r="F85" s="3"/>
      <c r="G85" s="3"/>
      <c r="H85" s="57" t="str">
        <f t="shared" si="21"/>
        <v>Global</v>
      </c>
      <c r="I85" s="166" t="s">
        <v>147</v>
      </c>
      <c r="J85" s="166" t="s">
        <v>133</v>
      </c>
      <c r="K85" s="167" t="s">
        <v>154</v>
      </c>
      <c r="L85" s="168">
        <v>43963</v>
      </c>
      <c r="M85" s="169">
        <v>9642703</v>
      </c>
      <c r="N85" s="170" t="s">
        <v>128</v>
      </c>
      <c r="O85" s="171">
        <v>0</v>
      </c>
      <c r="P85" s="64">
        <v>1</v>
      </c>
      <c r="Q85" s="64">
        <v>1</v>
      </c>
      <c r="R85" s="64">
        <v>0.5</v>
      </c>
      <c r="S85" s="64">
        <v>1</v>
      </c>
      <c r="T85" s="65">
        <v>0</v>
      </c>
      <c r="U85" s="65">
        <v>0</v>
      </c>
      <c r="V85" s="66">
        <v>1</v>
      </c>
      <c r="W85" s="66">
        <v>1</v>
      </c>
      <c r="X85" s="66">
        <v>1</v>
      </c>
      <c r="Y85" s="66">
        <v>1</v>
      </c>
      <c r="Z85" s="82">
        <f t="shared" si="18"/>
        <v>25.5</v>
      </c>
      <c r="AA85" s="83">
        <f t="shared" si="22"/>
        <v>0.87931034482758619</v>
      </c>
      <c r="AB85" s="84">
        <f t="shared" si="19"/>
        <v>0</v>
      </c>
      <c r="AC85" s="85">
        <f t="shared" si="23"/>
        <v>0</v>
      </c>
      <c r="AD85" s="86">
        <f t="shared" si="20"/>
        <v>46</v>
      </c>
      <c r="AE85" s="87">
        <f t="shared" si="24"/>
        <v>1</v>
      </c>
      <c r="AF85" s="88">
        <f t="shared" si="25"/>
        <v>71.5</v>
      </c>
      <c r="AG85" s="1"/>
    </row>
    <row r="86" spans="1:44" ht="15" customHeight="1" thickBot="1">
      <c r="A86" s="1"/>
      <c r="B86" s="2"/>
      <c r="C86" s="272" t="s">
        <v>55</v>
      </c>
      <c r="D86" s="272"/>
      <c r="E86" s="272"/>
      <c r="F86" s="272"/>
      <c r="G86" s="3"/>
      <c r="H86" s="57" t="str">
        <f t="shared" si="21"/>
        <v>Global</v>
      </c>
      <c r="I86" s="166" t="s">
        <v>147</v>
      </c>
      <c r="J86" s="166" t="s">
        <v>60</v>
      </c>
      <c r="K86" s="167" t="s">
        <v>155</v>
      </c>
      <c r="L86" s="168">
        <v>43963</v>
      </c>
      <c r="M86" s="169">
        <v>9642213</v>
      </c>
      <c r="N86" s="170" t="s">
        <v>130</v>
      </c>
      <c r="O86" s="171">
        <v>83</v>
      </c>
      <c r="P86" s="64">
        <v>1</v>
      </c>
      <c r="Q86" s="64">
        <v>1</v>
      </c>
      <c r="R86" s="64">
        <v>0.5</v>
      </c>
      <c r="S86" s="64">
        <v>0.5</v>
      </c>
      <c r="T86" s="65">
        <v>1</v>
      </c>
      <c r="U86" s="65">
        <v>1</v>
      </c>
      <c r="V86" s="66">
        <v>0</v>
      </c>
      <c r="W86" s="66">
        <v>1</v>
      </c>
      <c r="X86" s="66">
        <v>1</v>
      </c>
      <c r="Y86" s="66">
        <v>1</v>
      </c>
      <c r="Z86" s="82">
        <f t="shared" si="18"/>
        <v>23</v>
      </c>
      <c r="AA86" s="83">
        <f t="shared" si="22"/>
        <v>0.7931034482758621</v>
      </c>
      <c r="AB86" s="84">
        <f t="shared" si="19"/>
        <v>25</v>
      </c>
      <c r="AC86" s="85">
        <f t="shared" si="23"/>
        <v>1</v>
      </c>
      <c r="AD86" s="86">
        <f t="shared" si="20"/>
        <v>35</v>
      </c>
      <c r="AE86" s="87">
        <f t="shared" si="24"/>
        <v>0.76086956521739135</v>
      </c>
      <c r="AF86" s="88">
        <f t="shared" si="25"/>
        <v>83</v>
      </c>
      <c r="AG86" s="1"/>
    </row>
    <row r="87" spans="1:44" ht="15" customHeight="1" thickBot="1">
      <c r="A87" s="1"/>
      <c r="B87" s="2"/>
      <c r="C87" s="49"/>
      <c r="D87" s="49"/>
      <c r="E87" s="49"/>
      <c r="F87" s="49"/>
      <c r="G87" s="3"/>
      <c r="H87" s="57" t="str">
        <f t="shared" si="21"/>
        <v>Global</v>
      </c>
      <c r="I87" s="166" t="s">
        <v>147</v>
      </c>
      <c r="J87" s="166" t="s">
        <v>60</v>
      </c>
      <c r="K87" s="167" t="s">
        <v>156</v>
      </c>
      <c r="L87" s="168">
        <v>43963</v>
      </c>
      <c r="M87" s="169">
        <v>9634565</v>
      </c>
      <c r="N87" s="170" t="s">
        <v>128</v>
      </c>
      <c r="O87" s="171">
        <v>83</v>
      </c>
      <c r="P87" s="64">
        <v>1</v>
      </c>
      <c r="Q87" s="64">
        <v>1</v>
      </c>
      <c r="R87" s="64">
        <v>0.5</v>
      </c>
      <c r="S87" s="64">
        <v>0.5</v>
      </c>
      <c r="T87" s="65">
        <v>1</v>
      </c>
      <c r="U87" s="65">
        <v>1</v>
      </c>
      <c r="V87" s="66">
        <v>0</v>
      </c>
      <c r="W87" s="66">
        <v>1</v>
      </c>
      <c r="X87" s="66">
        <v>1</v>
      </c>
      <c r="Y87" s="66">
        <v>1</v>
      </c>
      <c r="Z87" s="82">
        <f t="shared" si="18"/>
        <v>23</v>
      </c>
      <c r="AA87" s="83">
        <f t="shared" si="22"/>
        <v>0.7931034482758621</v>
      </c>
      <c r="AB87" s="84">
        <f t="shared" si="19"/>
        <v>25</v>
      </c>
      <c r="AC87" s="85">
        <f t="shared" si="23"/>
        <v>1</v>
      </c>
      <c r="AD87" s="86">
        <f t="shared" si="20"/>
        <v>35</v>
      </c>
      <c r="AE87" s="87">
        <f t="shared" si="24"/>
        <v>0.76086956521739135</v>
      </c>
      <c r="AF87" s="88">
        <f t="shared" si="25"/>
        <v>83</v>
      </c>
      <c r="AG87" s="1"/>
    </row>
    <row r="88" spans="1:44" ht="15" customHeight="1" thickBot="1">
      <c r="A88" s="1"/>
      <c r="B88" s="2"/>
      <c r="C88" s="273" t="s">
        <v>56</v>
      </c>
      <c r="D88" s="273"/>
      <c r="E88" s="273"/>
      <c r="F88" s="273"/>
      <c r="G88" s="3"/>
      <c r="H88" s="57" t="str">
        <f t="shared" si="21"/>
        <v>Global</v>
      </c>
      <c r="I88" s="166" t="s">
        <v>147</v>
      </c>
      <c r="J88" s="166" t="s">
        <v>64</v>
      </c>
      <c r="K88" s="167" t="s">
        <v>157</v>
      </c>
      <c r="L88" s="168">
        <v>43963</v>
      </c>
      <c r="M88" s="169">
        <v>9625826</v>
      </c>
      <c r="N88" s="170" t="s">
        <v>128</v>
      </c>
      <c r="O88" s="171">
        <v>90.5</v>
      </c>
      <c r="P88" s="64">
        <v>1</v>
      </c>
      <c r="Q88" s="64">
        <v>1</v>
      </c>
      <c r="R88" s="64">
        <v>0</v>
      </c>
      <c r="S88" s="64">
        <v>1</v>
      </c>
      <c r="T88" s="65">
        <v>1</v>
      </c>
      <c r="U88" s="65">
        <v>0.5</v>
      </c>
      <c r="V88" s="66">
        <v>1</v>
      </c>
      <c r="W88" s="66">
        <v>1</v>
      </c>
      <c r="X88" s="66">
        <v>1</v>
      </c>
      <c r="Y88" s="66">
        <v>1</v>
      </c>
      <c r="Z88" s="82">
        <f t="shared" si="18"/>
        <v>22</v>
      </c>
      <c r="AA88" s="83">
        <f t="shared" si="22"/>
        <v>0.75862068965517238</v>
      </c>
      <c r="AB88" s="84">
        <f t="shared" si="19"/>
        <v>22.5</v>
      </c>
      <c r="AC88" s="85">
        <f t="shared" si="23"/>
        <v>0.9</v>
      </c>
      <c r="AD88" s="86">
        <f t="shared" si="20"/>
        <v>46</v>
      </c>
      <c r="AE88" s="87">
        <f t="shared" si="24"/>
        <v>1</v>
      </c>
      <c r="AF88" s="88">
        <f t="shared" si="25"/>
        <v>90.5</v>
      </c>
      <c r="AG88" s="1"/>
    </row>
    <row r="89" spans="1:44" ht="15" customHeight="1" thickBot="1">
      <c r="A89" s="1"/>
      <c r="B89" s="2"/>
      <c r="C89" s="274" t="s">
        <v>1</v>
      </c>
      <c r="D89" s="274"/>
      <c r="E89" s="274"/>
      <c r="F89" s="275" t="s">
        <v>30</v>
      </c>
      <c r="G89" s="3"/>
      <c r="H89" s="57" t="str">
        <f t="shared" si="21"/>
        <v>Global</v>
      </c>
      <c r="I89" s="166" t="s">
        <v>147</v>
      </c>
      <c r="J89" s="166" t="s">
        <v>133</v>
      </c>
      <c r="K89" s="167" t="s">
        <v>158</v>
      </c>
      <c r="L89" s="168">
        <v>43963</v>
      </c>
      <c r="M89" s="169">
        <v>9624636</v>
      </c>
      <c r="N89" s="170" t="s">
        <v>130</v>
      </c>
      <c r="O89" s="171">
        <v>70</v>
      </c>
      <c r="P89" s="64">
        <v>1</v>
      </c>
      <c r="Q89" s="64">
        <v>1</v>
      </c>
      <c r="R89" s="64">
        <v>0.5</v>
      </c>
      <c r="S89" s="64">
        <v>1</v>
      </c>
      <c r="T89" s="65">
        <v>0.5</v>
      </c>
      <c r="U89" s="65">
        <v>0.5</v>
      </c>
      <c r="V89" s="66">
        <v>0</v>
      </c>
      <c r="W89" s="66">
        <v>1</v>
      </c>
      <c r="X89" s="66">
        <v>1</v>
      </c>
      <c r="Y89" s="66">
        <v>0</v>
      </c>
      <c r="Z89" s="82">
        <f t="shared" si="18"/>
        <v>25.5</v>
      </c>
      <c r="AA89" s="83">
        <f t="shared" si="22"/>
        <v>0.87931034482758619</v>
      </c>
      <c r="AB89" s="84">
        <f t="shared" si="19"/>
        <v>12.5</v>
      </c>
      <c r="AC89" s="85">
        <f t="shared" si="23"/>
        <v>0.5</v>
      </c>
      <c r="AD89" s="86">
        <f t="shared" si="20"/>
        <v>32</v>
      </c>
      <c r="AE89" s="87">
        <f t="shared" si="24"/>
        <v>0.69565217391304346</v>
      </c>
      <c r="AF89" s="88">
        <f t="shared" si="25"/>
        <v>70</v>
      </c>
      <c r="AG89" s="1"/>
    </row>
    <row r="90" spans="1:44" ht="15" customHeight="1" thickBot="1">
      <c r="A90" s="1"/>
      <c r="B90" s="2"/>
      <c r="C90" s="276" t="s">
        <v>2</v>
      </c>
      <c r="D90" s="276"/>
      <c r="E90" s="276"/>
      <c r="F90" s="277" t="s">
        <v>40</v>
      </c>
      <c r="G90" s="3"/>
      <c r="H90" s="57" t="str">
        <f t="shared" si="21"/>
        <v>Global</v>
      </c>
      <c r="I90" s="166" t="s">
        <v>147</v>
      </c>
      <c r="J90" s="166" t="s">
        <v>136</v>
      </c>
      <c r="K90" s="167" t="s">
        <v>159</v>
      </c>
      <c r="L90" s="168">
        <v>43962</v>
      </c>
      <c r="M90" s="169">
        <v>9621159</v>
      </c>
      <c r="N90" s="170" t="s">
        <v>130</v>
      </c>
      <c r="O90" s="171">
        <v>90.5</v>
      </c>
      <c r="P90" s="64">
        <v>1</v>
      </c>
      <c r="Q90" s="64">
        <v>1</v>
      </c>
      <c r="R90" s="64">
        <v>0</v>
      </c>
      <c r="S90" s="64">
        <v>1</v>
      </c>
      <c r="T90" s="65">
        <v>1</v>
      </c>
      <c r="U90" s="65">
        <v>0.5</v>
      </c>
      <c r="V90" s="66">
        <v>1</v>
      </c>
      <c r="W90" s="66">
        <v>1</v>
      </c>
      <c r="X90" s="66">
        <v>1</v>
      </c>
      <c r="Y90" s="66">
        <v>1</v>
      </c>
      <c r="Z90" s="82">
        <f t="shared" si="18"/>
        <v>22</v>
      </c>
      <c r="AA90" s="83">
        <f t="shared" si="22"/>
        <v>0.75862068965517238</v>
      </c>
      <c r="AB90" s="84">
        <f t="shared" si="19"/>
        <v>22.5</v>
      </c>
      <c r="AC90" s="85">
        <f t="shared" si="23"/>
        <v>0.9</v>
      </c>
      <c r="AD90" s="86">
        <f t="shared" si="20"/>
        <v>46</v>
      </c>
      <c r="AE90" s="87">
        <f t="shared" si="24"/>
        <v>1</v>
      </c>
      <c r="AF90" s="88">
        <f t="shared" si="25"/>
        <v>90.5</v>
      </c>
      <c r="AG90" s="1"/>
    </row>
    <row r="91" spans="1:44" ht="15" customHeight="1" thickBot="1">
      <c r="A91" s="1"/>
      <c r="B91" s="2"/>
      <c r="C91" s="278" t="s">
        <v>3</v>
      </c>
      <c r="D91" s="278"/>
      <c r="E91" s="278"/>
      <c r="F91" s="279" t="s">
        <v>41</v>
      </c>
      <c r="G91" s="3"/>
      <c r="H91" s="57" t="str">
        <f t="shared" si="21"/>
        <v>Global</v>
      </c>
      <c r="I91" s="166" t="s">
        <v>147</v>
      </c>
      <c r="J91" s="166" t="s">
        <v>64</v>
      </c>
      <c r="K91" s="167" t="s">
        <v>160</v>
      </c>
      <c r="L91" s="168">
        <v>43962</v>
      </c>
      <c r="M91" s="169">
        <v>9620049</v>
      </c>
      <c r="N91" s="170" t="s">
        <v>130</v>
      </c>
      <c r="O91" s="171">
        <v>96.5</v>
      </c>
      <c r="P91" s="64">
        <v>1</v>
      </c>
      <c r="Q91" s="64">
        <v>1</v>
      </c>
      <c r="R91" s="64">
        <v>0.5</v>
      </c>
      <c r="S91" s="64">
        <v>1</v>
      </c>
      <c r="T91" s="65">
        <v>1</v>
      </c>
      <c r="U91" s="65">
        <v>1</v>
      </c>
      <c r="V91" s="66">
        <v>1</v>
      </c>
      <c r="W91" s="66">
        <v>1</v>
      </c>
      <c r="X91" s="66">
        <v>1</v>
      </c>
      <c r="Y91" s="66">
        <v>1</v>
      </c>
      <c r="Z91" s="82">
        <f t="shared" si="18"/>
        <v>25.5</v>
      </c>
      <c r="AA91" s="83">
        <f t="shared" si="22"/>
        <v>0.87931034482758619</v>
      </c>
      <c r="AB91" s="84">
        <f t="shared" si="19"/>
        <v>25</v>
      </c>
      <c r="AC91" s="85">
        <f t="shared" si="23"/>
        <v>1</v>
      </c>
      <c r="AD91" s="86">
        <f t="shared" si="20"/>
        <v>46</v>
      </c>
      <c r="AE91" s="87">
        <f t="shared" si="24"/>
        <v>1</v>
      </c>
      <c r="AF91" s="88">
        <f t="shared" si="25"/>
        <v>96.5</v>
      </c>
      <c r="AG91" s="1"/>
    </row>
    <row r="92" spans="1:44" ht="15" customHeight="1" thickBot="1">
      <c r="A92" s="1"/>
      <c r="B92" s="2"/>
      <c r="C92" s="124"/>
      <c r="D92" s="124"/>
      <c r="E92" s="124"/>
      <c r="F92" s="124"/>
      <c r="G92" s="3"/>
      <c r="H92" s="57" t="str">
        <f t="shared" si="21"/>
        <v>Global</v>
      </c>
      <c r="I92" s="166" t="s">
        <v>147</v>
      </c>
      <c r="J92" s="166" t="s">
        <v>64</v>
      </c>
      <c r="K92" s="167" t="s">
        <v>161</v>
      </c>
      <c r="L92" s="168">
        <v>43962</v>
      </c>
      <c r="M92" s="169">
        <v>9610108</v>
      </c>
      <c r="N92" s="170" t="s">
        <v>128</v>
      </c>
      <c r="O92" s="171">
        <v>82</v>
      </c>
      <c r="P92" s="64">
        <v>1</v>
      </c>
      <c r="Q92" s="64">
        <v>1</v>
      </c>
      <c r="R92" s="64">
        <v>0</v>
      </c>
      <c r="S92" s="64">
        <v>1</v>
      </c>
      <c r="T92" s="65">
        <v>1</v>
      </c>
      <c r="U92" s="65">
        <v>1</v>
      </c>
      <c r="V92" s="66">
        <v>0</v>
      </c>
      <c r="W92" s="66">
        <v>1</v>
      </c>
      <c r="X92" s="66">
        <v>1</v>
      </c>
      <c r="Y92" s="66">
        <v>1</v>
      </c>
      <c r="Z92" s="82">
        <f t="shared" si="18"/>
        <v>22</v>
      </c>
      <c r="AA92" s="83">
        <f t="shared" si="22"/>
        <v>0.75862068965517238</v>
      </c>
      <c r="AB92" s="84">
        <f t="shared" si="19"/>
        <v>25</v>
      </c>
      <c r="AC92" s="85">
        <f t="shared" si="23"/>
        <v>1</v>
      </c>
      <c r="AD92" s="86">
        <f t="shared" si="20"/>
        <v>35</v>
      </c>
      <c r="AE92" s="87">
        <f t="shared" si="24"/>
        <v>0.76086956521739135</v>
      </c>
      <c r="AF92" s="88">
        <f t="shared" si="25"/>
        <v>82</v>
      </c>
      <c r="AG92" s="1"/>
    </row>
    <row r="93" spans="1:44" ht="15" customHeight="1" thickBot="1">
      <c r="A93" s="1"/>
      <c r="B93" s="2"/>
      <c r="C93" s="280" t="s">
        <v>57</v>
      </c>
      <c r="D93" s="280"/>
      <c r="E93" s="281"/>
      <c r="F93" s="282" t="s">
        <v>7</v>
      </c>
      <c r="G93" s="3"/>
      <c r="H93" s="57" t="str">
        <f t="shared" si="21"/>
        <v>Global</v>
      </c>
      <c r="I93" s="166" t="s">
        <v>147</v>
      </c>
      <c r="J93" s="166" t="s">
        <v>136</v>
      </c>
      <c r="K93" s="167" t="s">
        <v>162</v>
      </c>
      <c r="L93" s="168">
        <v>43960</v>
      </c>
      <c r="M93" s="169">
        <v>9598103</v>
      </c>
      <c r="N93" s="170" t="s">
        <v>128</v>
      </c>
      <c r="O93" s="171">
        <v>85.5</v>
      </c>
      <c r="P93" s="64">
        <v>0.5</v>
      </c>
      <c r="Q93" s="64">
        <v>0.5</v>
      </c>
      <c r="R93" s="64">
        <v>0.5</v>
      </c>
      <c r="S93" s="64">
        <v>1</v>
      </c>
      <c r="T93" s="65">
        <v>1</v>
      </c>
      <c r="U93" s="65">
        <v>0.5</v>
      </c>
      <c r="V93" s="66">
        <v>1</v>
      </c>
      <c r="W93" s="66">
        <v>1</v>
      </c>
      <c r="X93" s="66">
        <v>1</v>
      </c>
      <c r="Y93" s="66">
        <v>1</v>
      </c>
      <c r="Z93" s="82">
        <f t="shared" si="18"/>
        <v>17</v>
      </c>
      <c r="AA93" s="83">
        <f t="shared" si="22"/>
        <v>0.58620689655172409</v>
      </c>
      <c r="AB93" s="84">
        <f t="shared" si="19"/>
        <v>22.5</v>
      </c>
      <c r="AC93" s="85">
        <f t="shared" si="23"/>
        <v>0.9</v>
      </c>
      <c r="AD93" s="86">
        <f t="shared" si="20"/>
        <v>46</v>
      </c>
      <c r="AE93" s="87">
        <f t="shared" si="24"/>
        <v>1</v>
      </c>
      <c r="AF93" s="88">
        <f t="shared" si="25"/>
        <v>85.5</v>
      </c>
      <c r="AG93" s="1"/>
    </row>
    <row r="94" spans="1:44" ht="15" customHeight="1" thickBot="1">
      <c r="A94" s="1"/>
      <c r="B94" s="2"/>
      <c r="C94" s="283" t="s">
        <v>18</v>
      </c>
      <c r="D94" s="283"/>
      <c r="E94" s="284"/>
      <c r="F94" s="285">
        <v>5</v>
      </c>
      <c r="G94" s="3"/>
      <c r="H94" s="57" t="str">
        <f t="shared" si="21"/>
        <v>Global</v>
      </c>
      <c r="I94" s="166" t="s">
        <v>147</v>
      </c>
      <c r="J94" s="166" t="s">
        <v>60</v>
      </c>
      <c r="K94" s="177" t="s">
        <v>163</v>
      </c>
      <c r="L94" s="168">
        <v>43960</v>
      </c>
      <c r="M94" s="169">
        <v>9593580</v>
      </c>
      <c r="N94" s="170" t="s">
        <v>128</v>
      </c>
      <c r="O94" s="171">
        <v>94</v>
      </c>
      <c r="P94" s="64">
        <v>1</v>
      </c>
      <c r="Q94" s="64">
        <v>0.5</v>
      </c>
      <c r="R94" s="64">
        <v>1</v>
      </c>
      <c r="S94" s="64">
        <v>1</v>
      </c>
      <c r="T94" s="65">
        <v>1</v>
      </c>
      <c r="U94" s="65">
        <v>1</v>
      </c>
      <c r="V94" s="66">
        <v>1</v>
      </c>
      <c r="W94" s="66">
        <v>1</v>
      </c>
      <c r="X94" s="66">
        <v>1</v>
      </c>
      <c r="Y94" s="66">
        <v>1</v>
      </c>
      <c r="Z94" s="82">
        <f t="shared" si="18"/>
        <v>23</v>
      </c>
      <c r="AA94" s="83">
        <f t="shared" si="22"/>
        <v>0.7931034482758621</v>
      </c>
      <c r="AB94" s="84">
        <f t="shared" si="19"/>
        <v>25</v>
      </c>
      <c r="AC94" s="85">
        <f t="shared" si="23"/>
        <v>1</v>
      </c>
      <c r="AD94" s="86">
        <f t="shared" si="20"/>
        <v>46</v>
      </c>
      <c r="AE94" s="87">
        <f t="shared" si="24"/>
        <v>1</v>
      </c>
      <c r="AF94" s="88">
        <f t="shared" si="25"/>
        <v>94</v>
      </c>
      <c r="AG94" s="1"/>
    </row>
    <row r="95" spans="1:44" ht="15" customHeight="1" thickBot="1">
      <c r="A95" s="1"/>
      <c r="B95" s="2"/>
      <c r="C95" s="283" t="s">
        <v>33</v>
      </c>
      <c r="D95" s="283"/>
      <c r="E95" s="284"/>
      <c r="F95" s="285">
        <v>12</v>
      </c>
      <c r="G95" s="3"/>
      <c r="H95" s="57" t="str">
        <f t="shared" si="21"/>
        <v>Global</v>
      </c>
      <c r="I95" s="166" t="s">
        <v>147</v>
      </c>
      <c r="J95" s="166" t="s">
        <v>60</v>
      </c>
      <c r="K95" s="177" t="s">
        <v>164</v>
      </c>
      <c r="L95" s="168">
        <v>43960</v>
      </c>
      <c r="M95" s="169">
        <v>9590787</v>
      </c>
      <c r="N95" s="170" t="s">
        <v>128</v>
      </c>
      <c r="O95" s="171">
        <v>83</v>
      </c>
      <c r="P95" s="64">
        <v>1</v>
      </c>
      <c r="Q95" s="64">
        <v>1</v>
      </c>
      <c r="R95" s="64">
        <v>0.5</v>
      </c>
      <c r="S95" s="64">
        <v>0.5</v>
      </c>
      <c r="T95" s="65">
        <v>1</v>
      </c>
      <c r="U95" s="65">
        <v>1</v>
      </c>
      <c r="V95" s="66">
        <v>0</v>
      </c>
      <c r="W95" s="66">
        <v>1</v>
      </c>
      <c r="X95" s="66">
        <v>1</v>
      </c>
      <c r="Y95" s="66">
        <v>1</v>
      </c>
      <c r="Z95" s="82">
        <f t="shared" si="18"/>
        <v>23</v>
      </c>
      <c r="AA95" s="83">
        <f t="shared" si="22"/>
        <v>0.7931034482758621</v>
      </c>
      <c r="AB95" s="84">
        <f t="shared" si="19"/>
        <v>25</v>
      </c>
      <c r="AC95" s="85">
        <f t="shared" si="23"/>
        <v>1</v>
      </c>
      <c r="AD95" s="86">
        <f t="shared" si="20"/>
        <v>35</v>
      </c>
      <c r="AE95" s="87">
        <f t="shared" si="24"/>
        <v>0.76086956521739135</v>
      </c>
      <c r="AF95" s="88">
        <f t="shared" si="25"/>
        <v>83</v>
      </c>
      <c r="AG95" s="1"/>
    </row>
    <row r="96" spans="1:44" ht="15" customHeight="1" thickBot="1">
      <c r="A96" s="1"/>
      <c r="B96" s="2"/>
      <c r="C96" s="286" t="s">
        <v>20</v>
      </c>
      <c r="D96" s="286"/>
      <c r="E96" s="287"/>
      <c r="F96" s="288">
        <v>7</v>
      </c>
      <c r="G96" s="3"/>
      <c r="H96" s="57" t="str">
        <f t="shared" si="21"/>
        <v>Global</v>
      </c>
      <c r="I96" s="186" t="s">
        <v>165</v>
      </c>
      <c r="J96" s="186" t="s">
        <v>133</v>
      </c>
      <c r="K96" s="187" t="s">
        <v>166</v>
      </c>
      <c r="L96" s="188">
        <v>43957</v>
      </c>
      <c r="M96" s="189">
        <v>9547206</v>
      </c>
      <c r="N96" s="190" t="s">
        <v>130</v>
      </c>
      <c r="O96" s="191">
        <v>75.5</v>
      </c>
      <c r="P96" s="64">
        <v>0.5</v>
      </c>
      <c r="Q96" s="64">
        <v>1</v>
      </c>
      <c r="R96" s="64">
        <v>0.5</v>
      </c>
      <c r="S96" s="64">
        <v>0.5</v>
      </c>
      <c r="T96" s="65">
        <v>1</v>
      </c>
      <c r="U96" s="65">
        <v>0</v>
      </c>
      <c r="V96" s="66">
        <v>0</v>
      </c>
      <c r="W96" s="66">
        <v>1</v>
      </c>
      <c r="X96" s="66">
        <v>1</v>
      </c>
      <c r="Y96" s="66">
        <v>1</v>
      </c>
      <c r="Z96" s="192">
        <f t="shared" si="18"/>
        <v>20.5</v>
      </c>
      <c r="AA96" s="193">
        <f t="shared" si="22"/>
        <v>0.7068965517241379</v>
      </c>
      <c r="AB96" s="194">
        <f t="shared" si="19"/>
        <v>20</v>
      </c>
      <c r="AC96" s="195">
        <f t="shared" si="23"/>
        <v>0.8</v>
      </c>
      <c r="AD96" s="196">
        <f t="shared" si="20"/>
        <v>35</v>
      </c>
      <c r="AE96" s="197">
        <f t="shared" si="24"/>
        <v>0.76086956521739135</v>
      </c>
      <c r="AF96" s="198">
        <f t="shared" si="25"/>
        <v>75.5</v>
      </c>
      <c r="AG96" s="1"/>
    </row>
    <row r="97" spans="1:33" ht="15" customHeight="1" thickBot="1">
      <c r="A97" s="1"/>
      <c r="B97" s="2"/>
      <c r="C97" s="283" t="s">
        <v>21</v>
      </c>
      <c r="D97" s="283"/>
      <c r="E97" s="284"/>
      <c r="F97" s="285">
        <v>5</v>
      </c>
      <c r="G97" s="3"/>
      <c r="H97" s="57" t="str">
        <f t="shared" si="21"/>
        <v>Global</v>
      </c>
      <c r="I97" s="200" t="s">
        <v>165</v>
      </c>
      <c r="J97" s="200" t="s">
        <v>136</v>
      </c>
      <c r="K97" s="201" t="s">
        <v>167</v>
      </c>
      <c r="L97" s="202">
        <v>43957</v>
      </c>
      <c r="M97" s="203">
        <v>9546900</v>
      </c>
      <c r="N97" s="204" t="s">
        <v>130</v>
      </c>
      <c r="O97" s="205">
        <v>89</v>
      </c>
      <c r="P97" s="64">
        <v>1</v>
      </c>
      <c r="Q97" s="64">
        <v>1</v>
      </c>
      <c r="R97" s="64">
        <v>1</v>
      </c>
      <c r="S97" s="64">
        <v>1</v>
      </c>
      <c r="T97" s="65">
        <v>1</v>
      </c>
      <c r="U97" s="65">
        <v>1</v>
      </c>
      <c r="V97" s="66">
        <v>0</v>
      </c>
      <c r="W97" s="66">
        <v>1</v>
      </c>
      <c r="X97" s="66">
        <v>1</v>
      </c>
      <c r="Y97" s="66">
        <v>1</v>
      </c>
      <c r="Z97" s="206">
        <f t="shared" si="18"/>
        <v>29</v>
      </c>
      <c r="AA97" s="207">
        <f t="shared" si="22"/>
        <v>1</v>
      </c>
      <c r="AB97" s="208">
        <f t="shared" si="19"/>
        <v>25</v>
      </c>
      <c r="AC97" s="209">
        <f t="shared" si="23"/>
        <v>1</v>
      </c>
      <c r="AD97" s="210">
        <f t="shared" si="20"/>
        <v>35</v>
      </c>
      <c r="AE97" s="211">
        <f t="shared" si="24"/>
        <v>0.76086956521739135</v>
      </c>
      <c r="AF97" s="88">
        <f t="shared" si="25"/>
        <v>89</v>
      </c>
      <c r="AG97" s="1"/>
    </row>
    <row r="98" spans="1:33" ht="15" customHeight="1" thickBot="1">
      <c r="A98" s="1"/>
      <c r="B98" s="2"/>
      <c r="C98" s="289" t="s">
        <v>43</v>
      </c>
      <c r="D98" s="289"/>
      <c r="E98" s="290"/>
      <c r="F98" s="291">
        <f>SUM(F94:F97)</f>
        <v>29</v>
      </c>
      <c r="G98" s="3"/>
      <c r="H98" s="57" t="str">
        <f t="shared" si="21"/>
        <v>Global</v>
      </c>
      <c r="I98" s="213" t="s">
        <v>165</v>
      </c>
      <c r="J98" s="213" t="s">
        <v>133</v>
      </c>
      <c r="K98" s="214" t="s">
        <v>168</v>
      </c>
      <c r="L98" s="215">
        <v>43957</v>
      </c>
      <c r="M98" s="216">
        <v>9545688</v>
      </c>
      <c r="N98" s="217" t="s">
        <v>128</v>
      </c>
      <c r="O98" s="218">
        <v>100</v>
      </c>
      <c r="P98" s="64">
        <v>1</v>
      </c>
      <c r="Q98" s="64">
        <v>1</v>
      </c>
      <c r="R98" s="64">
        <v>1</v>
      </c>
      <c r="S98" s="64">
        <v>1</v>
      </c>
      <c r="T98" s="65">
        <v>1</v>
      </c>
      <c r="U98" s="65">
        <v>1</v>
      </c>
      <c r="V98" s="66">
        <v>1</v>
      </c>
      <c r="W98" s="66">
        <v>1</v>
      </c>
      <c r="X98" s="66">
        <v>1</v>
      </c>
      <c r="Y98" s="66">
        <v>1</v>
      </c>
      <c r="Z98" s="82">
        <f t="shared" si="18"/>
        <v>29</v>
      </c>
      <c r="AA98" s="83">
        <f t="shared" si="22"/>
        <v>1</v>
      </c>
      <c r="AB98" s="84">
        <f t="shared" si="19"/>
        <v>25</v>
      </c>
      <c r="AC98" s="85">
        <f t="shared" si="23"/>
        <v>1</v>
      </c>
      <c r="AD98" s="86">
        <f t="shared" si="20"/>
        <v>46</v>
      </c>
      <c r="AE98" s="87">
        <f t="shared" si="24"/>
        <v>1</v>
      </c>
      <c r="AF98" s="88">
        <f t="shared" si="25"/>
        <v>100</v>
      </c>
      <c r="AG98" s="1"/>
    </row>
    <row r="99" spans="1:33" ht="15" customHeight="1" thickBot="1">
      <c r="A99" s="1"/>
      <c r="B99" s="2"/>
      <c r="C99" s="9"/>
      <c r="D99" s="9"/>
      <c r="E99" s="9"/>
      <c r="F99" s="9"/>
      <c r="G99" s="3"/>
      <c r="H99" s="57" t="str">
        <f t="shared" si="21"/>
        <v>Global</v>
      </c>
      <c r="I99" s="213" t="s">
        <v>165</v>
      </c>
      <c r="J99" s="213" t="s">
        <v>60</v>
      </c>
      <c r="K99" s="214" t="s">
        <v>169</v>
      </c>
      <c r="L99" s="215">
        <v>43956</v>
      </c>
      <c r="M99" s="216">
        <v>9541539</v>
      </c>
      <c r="N99" s="217" t="s">
        <v>128</v>
      </c>
      <c r="O99" s="218">
        <v>88</v>
      </c>
      <c r="P99" s="64">
        <v>1</v>
      </c>
      <c r="Q99" s="64">
        <v>1</v>
      </c>
      <c r="R99" s="64">
        <v>0.5</v>
      </c>
      <c r="S99" s="64">
        <v>1</v>
      </c>
      <c r="T99" s="65">
        <v>1</v>
      </c>
      <c r="U99" s="65">
        <v>1</v>
      </c>
      <c r="V99" s="66">
        <v>0.5</v>
      </c>
      <c r="W99" s="66">
        <v>1</v>
      </c>
      <c r="X99" s="66">
        <v>1</v>
      </c>
      <c r="Y99" s="66">
        <v>0</v>
      </c>
      <c r="Z99" s="82">
        <f t="shared" si="18"/>
        <v>25.5</v>
      </c>
      <c r="AA99" s="83">
        <f t="shared" si="22"/>
        <v>0.87931034482758619</v>
      </c>
      <c r="AB99" s="84">
        <f t="shared" si="19"/>
        <v>25</v>
      </c>
      <c r="AC99" s="85">
        <f t="shared" si="23"/>
        <v>1</v>
      </c>
      <c r="AD99" s="86">
        <f t="shared" si="20"/>
        <v>37.5</v>
      </c>
      <c r="AE99" s="87">
        <f t="shared" si="24"/>
        <v>0.81521739130434778</v>
      </c>
      <c r="AF99" s="88">
        <f t="shared" si="25"/>
        <v>88</v>
      </c>
      <c r="AG99" s="1"/>
    </row>
    <row r="100" spans="1:33" ht="15" customHeight="1" thickBot="1">
      <c r="A100" s="1"/>
      <c r="B100" s="2"/>
      <c r="C100" s="280" t="s">
        <v>58</v>
      </c>
      <c r="D100" s="280"/>
      <c r="E100" s="281"/>
      <c r="F100" s="282" t="s">
        <v>7</v>
      </c>
      <c r="G100" s="3"/>
      <c r="H100" s="57" t="str">
        <f t="shared" si="21"/>
        <v>Global</v>
      </c>
      <c r="I100" s="213" t="s">
        <v>165</v>
      </c>
      <c r="J100" s="213" t="s">
        <v>60</v>
      </c>
      <c r="K100" s="214" t="s">
        <v>170</v>
      </c>
      <c r="L100" s="215">
        <v>43956</v>
      </c>
      <c r="M100" s="216">
        <v>9536980</v>
      </c>
      <c r="N100" s="217" t="s">
        <v>130</v>
      </c>
      <c r="O100" s="218">
        <v>91.5</v>
      </c>
      <c r="P100" s="64">
        <v>1</v>
      </c>
      <c r="Q100" s="64">
        <v>1</v>
      </c>
      <c r="R100" s="64">
        <v>0.5</v>
      </c>
      <c r="S100" s="64">
        <v>1</v>
      </c>
      <c r="T100" s="65">
        <v>1</v>
      </c>
      <c r="U100" s="65">
        <v>0</v>
      </c>
      <c r="V100" s="66">
        <v>1</v>
      </c>
      <c r="W100" s="66">
        <v>1</v>
      </c>
      <c r="X100" s="66">
        <v>1</v>
      </c>
      <c r="Y100" s="66">
        <v>1</v>
      </c>
      <c r="Z100" s="82">
        <f t="shared" si="18"/>
        <v>25.5</v>
      </c>
      <c r="AA100" s="83">
        <f t="shared" si="22"/>
        <v>0.87931034482758619</v>
      </c>
      <c r="AB100" s="84">
        <f t="shared" si="19"/>
        <v>20</v>
      </c>
      <c r="AC100" s="85">
        <f t="shared" si="23"/>
        <v>0.8</v>
      </c>
      <c r="AD100" s="86">
        <f t="shared" si="20"/>
        <v>46</v>
      </c>
      <c r="AE100" s="87">
        <f t="shared" si="24"/>
        <v>1</v>
      </c>
      <c r="AF100" s="88">
        <f t="shared" si="25"/>
        <v>91.5</v>
      </c>
      <c r="AG100" s="1"/>
    </row>
    <row r="101" spans="1:33" ht="15" customHeight="1" thickBot="1">
      <c r="A101" s="1"/>
      <c r="B101" s="2"/>
      <c r="C101" s="292" t="s">
        <v>2</v>
      </c>
      <c r="D101" s="292"/>
      <c r="E101" s="293"/>
      <c r="F101" s="294">
        <v>20</v>
      </c>
      <c r="G101" s="3"/>
      <c r="H101" s="57" t="str">
        <f t="shared" si="21"/>
        <v>Global</v>
      </c>
      <c r="I101" s="213" t="s">
        <v>165</v>
      </c>
      <c r="J101" s="213" t="s">
        <v>133</v>
      </c>
      <c r="K101" s="214" t="s">
        <v>171</v>
      </c>
      <c r="L101" s="215">
        <v>43956</v>
      </c>
      <c r="M101" s="216">
        <v>9526502</v>
      </c>
      <c r="N101" s="217" t="s">
        <v>130</v>
      </c>
      <c r="O101" s="218">
        <v>96.5</v>
      </c>
      <c r="P101" s="64">
        <v>1</v>
      </c>
      <c r="Q101" s="64">
        <v>1</v>
      </c>
      <c r="R101" s="64">
        <v>0.5</v>
      </c>
      <c r="S101" s="64">
        <v>1</v>
      </c>
      <c r="T101" s="65">
        <v>1</v>
      </c>
      <c r="U101" s="65">
        <v>1</v>
      </c>
      <c r="V101" s="66">
        <v>1</v>
      </c>
      <c r="W101" s="66">
        <v>1</v>
      </c>
      <c r="X101" s="66">
        <v>1</v>
      </c>
      <c r="Y101" s="66">
        <v>1</v>
      </c>
      <c r="Z101" s="82">
        <f t="shared" si="18"/>
        <v>25.5</v>
      </c>
      <c r="AA101" s="83">
        <f t="shared" si="22"/>
        <v>0.87931034482758619</v>
      </c>
      <c r="AB101" s="84">
        <f t="shared" si="19"/>
        <v>25</v>
      </c>
      <c r="AC101" s="85">
        <f t="shared" si="23"/>
        <v>1</v>
      </c>
      <c r="AD101" s="86">
        <f t="shared" si="20"/>
        <v>46</v>
      </c>
      <c r="AE101" s="87">
        <f t="shared" si="24"/>
        <v>1</v>
      </c>
      <c r="AF101" s="88">
        <f t="shared" si="25"/>
        <v>96.5</v>
      </c>
      <c r="AG101" s="1"/>
    </row>
    <row r="102" spans="1:33" ht="15" customHeight="1" thickBot="1">
      <c r="A102" s="1"/>
      <c r="B102" s="2"/>
      <c r="C102" s="292" t="s">
        <v>46</v>
      </c>
      <c r="D102" s="292"/>
      <c r="E102" s="293"/>
      <c r="F102" s="294">
        <v>5</v>
      </c>
      <c r="G102" s="3"/>
      <c r="H102" s="57" t="str">
        <f t="shared" si="21"/>
        <v>Global</v>
      </c>
      <c r="I102" s="213" t="s">
        <v>165</v>
      </c>
      <c r="J102" s="213" t="s">
        <v>64</v>
      </c>
      <c r="K102" s="222" t="s">
        <v>172</v>
      </c>
      <c r="L102" s="215">
        <v>43956</v>
      </c>
      <c r="M102" s="216">
        <v>9520585</v>
      </c>
      <c r="N102" s="217" t="s">
        <v>130</v>
      </c>
      <c r="O102" s="218">
        <v>84</v>
      </c>
      <c r="P102" s="64">
        <v>1</v>
      </c>
      <c r="Q102" s="64">
        <v>1</v>
      </c>
      <c r="R102" s="64">
        <v>0.5</v>
      </c>
      <c r="S102" s="64">
        <v>1</v>
      </c>
      <c r="T102" s="65">
        <v>0.5</v>
      </c>
      <c r="U102" s="65">
        <v>0.5</v>
      </c>
      <c r="V102" s="66">
        <v>1</v>
      </c>
      <c r="W102" s="66">
        <v>1</v>
      </c>
      <c r="X102" s="66">
        <v>1</v>
      </c>
      <c r="Y102" s="66">
        <v>1</v>
      </c>
      <c r="Z102" s="82">
        <f t="shared" si="18"/>
        <v>25.5</v>
      </c>
      <c r="AA102" s="83">
        <f t="shared" si="22"/>
        <v>0.87931034482758619</v>
      </c>
      <c r="AB102" s="84">
        <f t="shared" si="19"/>
        <v>12.5</v>
      </c>
      <c r="AC102" s="85">
        <f t="shared" si="23"/>
        <v>0.5</v>
      </c>
      <c r="AD102" s="86">
        <f t="shared" si="20"/>
        <v>46</v>
      </c>
      <c r="AE102" s="87">
        <f t="shared" si="24"/>
        <v>1</v>
      </c>
      <c r="AF102" s="88">
        <f t="shared" si="25"/>
        <v>84</v>
      </c>
      <c r="AG102" s="1"/>
    </row>
    <row r="103" spans="1:33" ht="15" customHeight="1" thickBot="1">
      <c r="A103" s="1"/>
      <c r="B103" s="2"/>
      <c r="C103" s="295" t="s">
        <v>43</v>
      </c>
      <c r="D103" s="295"/>
      <c r="E103" s="296"/>
      <c r="F103" s="297">
        <f>SUM(F101:F102)</f>
        <v>25</v>
      </c>
      <c r="G103" s="3"/>
      <c r="H103" s="57" t="str">
        <f t="shared" si="21"/>
        <v>Global</v>
      </c>
      <c r="I103" s="213" t="s">
        <v>165</v>
      </c>
      <c r="J103" s="213" t="s">
        <v>64</v>
      </c>
      <c r="K103" s="214" t="s">
        <v>173</v>
      </c>
      <c r="L103" s="215">
        <v>43956</v>
      </c>
      <c r="M103" s="216">
        <v>9518624</v>
      </c>
      <c r="N103" s="217" t="s">
        <v>130</v>
      </c>
      <c r="O103" s="218">
        <v>88</v>
      </c>
      <c r="P103" s="64">
        <v>1</v>
      </c>
      <c r="Q103" s="64">
        <v>1</v>
      </c>
      <c r="R103" s="64">
        <v>0.5</v>
      </c>
      <c r="S103" s="64">
        <v>1</v>
      </c>
      <c r="T103" s="65">
        <v>1</v>
      </c>
      <c r="U103" s="65">
        <v>1</v>
      </c>
      <c r="V103" s="66">
        <v>0.5</v>
      </c>
      <c r="W103" s="66">
        <v>1</v>
      </c>
      <c r="X103" s="66">
        <v>1</v>
      </c>
      <c r="Y103" s="66">
        <v>0</v>
      </c>
      <c r="Z103" s="82">
        <f t="shared" si="18"/>
        <v>25.5</v>
      </c>
      <c r="AA103" s="83">
        <f t="shared" si="22"/>
        <v>0.87931034482758619</v>
      </c>
      <c r="AB103" s="84">
        <f t="shared" si="19"/>
        <v>25</v>
      </c>
      <c r="AC103" s="85">
        <f t="shared" si="23"/>
        <v>1</v>
      </c>
      <c r="AD103" s="86">
        <f t="shared" si="20"/>
        <v>37.5</v>
      </c>
      <c r="AE103" s="87">
        <f t="shared" si="24"/>
        <v>0.81521739130434778</v>
      </c>
      <c r="AF103" s="88">
        <f t="shared" si="25"/>
        <v>88</v>
      </c>
      <c r="AG103" s="1"/>
    </row>
    <row r="104" spans="1:33" ht="15" customHeight="1" thickBot="1">
      <c r="A104" s="1"/>
      <c r="B104" s="2"/>
      <c r="C104" s="124"/>
      <c r="D104" s="124"/>
      <c r="E104" s="124"/>
      <c r="F104" s="124"/>
      <c r="G104" s="3"/>
      <c r="H104" s="57" t="str">
        <f t="shared" si="21"/>
        <v>Global</v>
      </c>
      <c r="I104" s="213" t="s">
        <v>165</v>
      </c>
      <c r="J104" s="213" t="s">
        <v>60</v>
      </c>
      <c r="K104" s="214" t="s">
        <v>174</v>
      </c>
      <c r="L104" s="215">
        <v>43956</v>
      </c>
      <c r="M104" s="216">
        <v>9518459</v>
      </c>
      <c r="N104" s="217" t="s">
        <v>128</v>
      </c>
      <c r="O104" s="218">
        <v>75</v>
      </c>
      <c r="P104" s="64">
        <v>1</v>
      </c>
      <c r="Q104" s="64">
        <v>1</v>
      </c>
      <c r="R104" s="64">
        <v>0</v>
      </c>
      <c r="S104" s="64">
        <v>1</v>
      </c>
      <c r="T104" s="65">
        <v>0.5</v>
      </c>
      <c r="U104" s="65">
        <v>0.5</v>
      </c>
      <c r="V104" s="66">
        <v>0.5</v>
      </c>
      <c r="W104" s="66">
        <v>1</v>
      </c>
      <c r="X104" s="66">
        <v>1</v>
      </c>
      <c r="Y104" s="66">
        <v>1</v>
      </c>
      <c r="Z104" s="82">
        <f t="shared" si="18"/>
        <v>22</v>
      </c>
      <c r="AA104" s="83">
        <f t="shared" si="22"/>
        <v>0.75862068965517238</v>
      </c>
      <c r="AB104" s="84">
        <f t="shared" si="19"/>
        <v>12.5</v>
      </c>
      <c r="AC104" s="85">
        <f t="shared" si="23"/>
        <v>0.5</v>
      </c>
      <c r="AD104" s="86">
        <f t="shared" si="20"/>
        <v>40.5</v>
      </c>
      <c r="AE104" s="87">
        <f t="shared" si="24"/>
        <v>0.88043478260869568</v>
      </c>
      <c r="AF104" s="88">
        <f t="shared" si="25"/>
        <v>75</v>
      </c>
      <c r="AG104" s="1"/>
    </row>
    <row r="105" spans="1:33" ht="15" customHeight="1" thickBot="1">
      <c r="A105" s="1"/>
      <c r="B105" s="2"/>
      <c r="C105" s="280" t="s">
        <v>59</v>
      </c>
      <c r="D105" s="280"/>
      <c r="E105" s="281"/>
      <c r="F105" s="282" t="s">
        <v>7</v>
      </c>
      <c r="G105" s="3"/>
      <c r="H105" s="57" t="str">
        <f t="shared" si="21"/>
        <v>Global</v>
      </c>
      <c r="I105" s="213" t="s">
        <v>165</v>
      </c>
      <c r="J105" s="213" t="s">
        <v>64</v>
      </c>
      <c r="K105" s="214" t="s">
        <v>175</v>
      </c>
      <c r="L105" s="215">
        <v>43956</v>
      </c>
      <c r="M105" s="216">
        <v>9518427</v>
      </c>
      <c r="N105" s="217" t="s">
        <v>128</v>
      </c>
      <c r="O105" s="218">
        <v>95</v>
      </c>
      <c r="P105" s="64">
        <v>0.5</v>
      </c>
      <c r="Q105" s="64">
        <v>1</v>
      </c>
      <c r="R105" s="64">
        <v>1</v>
      </c>
      <c r="S105" s="64">
        <v>0.5</v>
      </c>
      <c r="T105" s="65">
        <v>1</v>
      </c>
      <c r="U105" s="65">
        <v>1</v>
      </c>
      <c r="V105" s="66">
        <v>1</v>
      </c>
      <c r="W105" s="66">
        <v>1</v>
      </c>
      <c r="X105" s="66">
        <v>1</v>
      </c>
      <c r="Y105" s="66">
        <v>1</v>
      </c>
      <c r="Z105" s="82">
        <f t="shared" si="18"/>
        <v>24</v>
      </c>
      <c r="AA105" s="83">
        <f t="shared" si="22"/>
        <v>0.82758620689655171</v>
      </c>
      <c r="AB105" s="84">
        <f t="shared" si="19"/>
        <v>25</v>
      </c>
      <c r="AC105" s="85">
        <f t="shared" si="23"/>
        <v>1</v>
      </c>
      <c r="AD105" s="86">
        <f t="shared" si="20"/>
        <v>46</v>
      </c>
      <c r="AE105" s="87">
        <f t="shared" si="24"/>
        <v>1</v>
      </c>
      <c r="AF105" s="88">
        <f t="shared" si="25"/>
        <v>95</v>
      </c>
      <c r="AG105" s="1"/>
    </row>
    <row r="106" spans="1:33" ht="15" customHeight="1" thickBot="1">
      <c r="A106" s="1"/>
      <c r="B106" s="2"/>
      <c r="C106" s="298" t="s">
        <v>48</v>
      </c>
      <c r="D106" s="298"/>
      <c r="E106" s="299"/>
      <c r="F106" s="300">
        <v>11</v>
      </c>
      <c r="G106" s="3"/>
      <c r="H106" s="57" t="str">
        <f t="shared" si="21"/>
        <v>Global</v>
      </c>
      <c r="I106" s="213" t="s">
        <v>165</v>
      </c>
      <c r="J106" s="213" t="s">
        <v>64</v>
      </c>
      <c r="K106" s="214" t="s">
        <v>176</v>
      </c>
      <c r="L106" s="215">
        <v>43955</v>
      </c>
      <c r="M106" s="216">
        <v>9512327</v>
      </c>
      <c r="N106" s="217" t="s">
        <v>130</v>
      </c>
      <c r="O106" s="218">
        <v>100</v>
      </c>
      <c r="P106" s="64">
        <v>1</v>
      </c>
      <c r="Q106" s="64">
        <v>1</v>
      </c>
      <c r="R106" s="64">
        <v>1</v>
      </c>
      <c r="S106" s="64">
        <v>1</v>
      </c>
      <c r="T106" s="65">
        <v>1</v>
      </c>
      <c r="U106" s="65">
        <v>1</v>
      </c>
      <c r="V106" s="66">
        <v>1</v>
      </c>
      <c r="W106" s="66">
        <v>1</v>
      </c>
      <c r="X106" s="66">
        <v>1</v>
      </c>
      <c r="Y106" s="66">
        <v>1</v>
      </c>
      <c r="Z106" s="82">
        <f t="shared" si="18"/>
        <v>29</v>
      </c>
      <c r="AA106" s="83">
        <f t="shared" si="22"/>
        <v>1</v>
      </c>
      <c r="AB106" s="84">
        <f t="shared" si="19"/>
        <v>25</v>
      </c>
      <c r="AC106" s="85">
        <f t="shared" si="23"/>
        <v>1</v>
      </c>
      <c r="AD106" s="86">
        <f t="shared" si="20"/>
        <v>46</v>
      </c>
      <c r="AE106" s="87">
        <f t="shared" si="24"/>
        <v>1</v>
      </c>
      <c r="AF106" s="88">
        <f t="shared" si="25"/>
        <v>100</v>
      </c>
      <c r="AG106" s="1"/>
    </row>
    <row r="107" spans="1:33" ht="15" customHeight="1" thickBot="1">
      <c r="A107" s="1"/>
      <c r="B107" s="2"/>
      <c r="C107" s="298" t="s">
        <v>24</v>
      </c>
      <c r="D107" s="298"/>
      <c r="E107" s="299"/>
      <c r="F107" s="300">
        <v>20</v>
      </c>
      <c r="G107" s="3"/>
      <c r="H107" s="57" t="str">
        <f t="shared" si="21"/>
        <v>Global</v>
      </c>
      <c r="I107" s="213" t="s">
        <v>165</v>
      </c>
      <c r="J107" s="213" t="s">
        <v>133</v>
      </c>
      <c r="K107" s="214" t="s">
        <v>177</v>
      </c>
      <c r="L107" s="215">
        <v>43955</v>
      </c>
      <c r="M107" s="216">
        <v>9502943</v>
      </c>
      <c r="N107" s="217" t="s">
        <v>128</v>
      </c>
      <c r="O107" s="218">
        <v>33.5</v>
      </c>
      <c r="P107" s="64">
        <v>0.5</v>
      </c>
      <c r="Q107" s="64">
        <v>0</v>
      </c>
      <c r="R107" s="64">
        <v>0</v>
      </c>
      <c r="S107" s="64">
        <v>1</v>
      </c>
      <c r="T107" s="65">
        <v>1</v>
      </c>
      <c r="U107" s="65">
        <v>0</v>
      </c>
      <c r="V107" s="66">
        <v>0</v>
      </c>
      <c r="W107" s="66">
        <v>0</v>
      </c>
      <c r="X107" s="66">
        <v>0.5</v>
      </c>
      <c r="Y107" s="66">
        <v>0</v>
      </c>
      <c r="Z107" s="82">
        <f t="shared" si="18"/>
        <v>7.5</v>
      </c>
      <c r="AA107" s="83">
        <f t="shared" si="22"/>
        <v>0.25862068965517243</v>
      </c>
      <c r="AB107" s="84">
        <f t="shared" si="19"/>
        <v>20</v>
      </c>
      <c r="AC107" s="85">
        <f t="shared" si="23"/>
        <v>0.8</v>
      </c>
      <c r="AD107" s="86">
        <f t="shared" si="20"/>
        <v>6</v>
      </c>
      <c r="AE107" s="87">
        <f t="shared" si="24"/>
        <v>0.13043478260869565</v>
      </c>
      <c r="AF107" s="88">
        <f t="shared" si="25"/>
        <v>33.5</v>
      </c>
      <c r="AG107" s="1"/>
    </row>
    <row r="108" spans="1:33" ht="15" customHeight="1" thickBot="1">
      <c r="A108" s="1"/>
      <c r="B108" s="2"/>
      <c r="C108" s="298" t="s">
        <v>25</v>
      </c>
      <c r="D108" s="298"/>
      <c r="E108" s="299"/>
      <c r="F108" s="300">
        <v>12</v>
      </c>
      <c r="G108" s="3"/>
      <c r="H108" s="57" t="str">
        <f t="shared" si="21"/>
        <v>Global</v>
      </c>
      <c r="I108" s="213" t="s">
        <v>165</v>
      </c>
      <c r="J108" s="213" t="s">
        <v>133</v>
      </c>
      <c r="K108" s="222" t="s">
        <v>178</v>
      </c>
      <c r="L108" s="215">
        <v>43955</v>
      </c>
      <c r="M108" s="216">
        <v>9501939</v>
      </c>
      <c r="N108" s="217" t="s">
        <v>128</v>
      </c>
      <c r="O108" s="218">
        <v>86.5</v>
      </c>
      <c r="P108" s="64">
        <v>1</v>
      </c>
      <c r="Q108" s="64">
        <v>1</v>
      </c>
      <c r="R108" s="64">
        <v>1</v>
      </c>
      <c r="S108" s="64">
        <v>1</v>
      </c>
      <c r="T108" s="65">
        <v>1</v>
      </c>
      <c r="U108" s="65">
        <v>0.5</v>
      </c>
      <c r="V108" s="66">
        <v>0</v>
      </c>
      <c r="W108" s="66">
        <v>1</v>
      </c>
      <c r="X108" s="66">
        <v>1</v>
      </c>
      <c r="Y108" s="66">
        <v>1</v>
      </c>
      <c r="Z108" s="82">
        <f t="shared" si="18"/>
        <v>29</v>
      </c>
      <c r="AA108" s="83">
        <f t="shared" si="22"/>
        <v>1</v>
      </c>
      <c r="AB108" s="84">
        <f t="shared" si="19"/>
        <v>22.5</v>
      </c>
      <c r="AC108" s="85">
        <f t="shared" si="23"/>
        <v>0.9</v>
      </c>
      <c r="AD108" s="86">
        <f t="shared" si="20"/>
        <v>35</v>
      </c>
      <c r="AE108" s="87">
        <f t="shared" si="24"/>
        <v>0.76086956521739135</v>
      </c>
      <c r="AF108" s="88">
        <f t="shared" si="25"/>
        <v>86.5</v>
      </c>
      <c r="AG108" s="1"/>
    </row>
    <row r="109" spans="1:33" ht="15" customHeight="1" thickBot="1">
      <c r="A109" s="1"/>
      <c r="B109" s="2"/>
      <c r="C109" s="298" t="s">
        <v>26</v>
      </c>
      <c r="D109" s="298"/>
      <c r="E109" s="299"/>
      <c r="F109" s="300">
        <v>3</v>
      </c>
      <c r="G109" s="3"/>
      <c r="H109" s="57" t="str">
        <f t="shared" si="21"/>
        <v>Global</v>
      </c>
      <c r="I109" s="213" t="s">
        <v>165</v>
      </c>
      <c r="J109" s="213" t="s">
        <v>64</v>
      </c>
      <c r="K109" s="222" t="s">
        <v>179</v>
      </c>
      <c r="L109" s="215">
        <v>43953</v>
      </c>
      <c r="M109" s="216">
        <v>9488219</v>
      </c>
      <c r="N109" s="217" t="s">
        <v>128</v>
      </c>
      <c r="O109" s="218">
        <v>96.5</v>
      </c>
      <c r="P109" s="64">
        <v>1</v>
      </c>
      <c r="Q109" s="64">
        <v>1</v>
      </c>
      <c r="R109" s="64">
        <v>0.5</v>
      </c>
      <c r="S109" s="64">
        <v>1</v>
      </c>
      <c r="T109" s="65">
        <v>1</v>
      </c>
      <c r="U109" s="65">
        <v>1</v>
      </c>
      <c r="V109" s="66">
        <v>1</v>
      </c>
      <c r="W109" s="66">
        <v>1</v>
      </c>
      <c r="X109" s="66">
        <v>1</v>
      </c>
      <c r="Y109" s="66">
        <v>1</v>
      </c>
      <c r="Z109" s="82">
        <f t="shared" si="18"/>
        <v>25.5</v>
      </c>
      <c r="AA109" s="83">
        <f t="shared" si="22"/>
        <v>0.87931034482758619</v>
      </c>
      <c r="AB109" s="84">
        <f t="shared" si="19"/>
        <v>25</v>
      </c>
      <c r="AC109" s="85">
        <f t="shared" si="23"/>
        <v>1</v>
      </c>
      <c r="AD109" s="86">
        <f t="shared" si="20"/>
        <v>46</v>
      </c>
      <c r="AE109" s="87">
        <f t="shared" si="24"/>
        <v>1</v>
      </c>
      <c r="AF109" s="88">
        <f t="shared" si="25"/>
        <v>96.5</v>
      </c>
      <c r="AG109" s="1"/>
    </row>
    <row r="110" spans="1:33" ht="15" customHeight="1" thickBot="1">
      <c r="A110" s="1"/>
      <c r="B110" s="2"/>
      <c r="C110" s="301" t="s">
        <v>43</v>
      </c>
      <c r="D110" s="301"/>
      <c r="E110" s="302"/>
      <c r="F110" s="303">
        <f>SUM(F106:F109)</f>
        <v>46</v>
      </c>
      <c r="G110" s="3"/>
      <c r="H110" s="57" t="str">
        <f t="shared" si="21"/>
        <v>Global</v>
      </c>
      <c r="I110" s="213" t="s">
        <v>165</v>
      </c>
      <c r="J110" s="213" t="s">
        <v>60</v>
      </c>
      <c r="K110" s="222" t="s">
        <v>180</v>
      </c>
      <c r="L110" s="215">
        <v>43953</v>
      </c>
      <c r="M110" s="216">
        <v>9487432</v>
      </c>
      <c r="N110" s="217" t="s">
        <v>128</v>
      </c>
      <c r="O110" s="218">
        <v>97.5</v>
      </c>
      <c r="P110" s="64">
        <v>1</v>
      </c>
      <c r="Q110" s="64">
        <v>1</v>
      </c>
      <c r="R110" s="64">
        <v>1</v>
      </c>
      <c r="S110" s="64">
        <v>1</v>
      </c>
      <c r="T110" s="65">
        <v>1</v>
      </c>
      <c r="U110" s="65">
        <v>0.5</v>
      </c>
      <c r="V110" s="66">
        <v>1</v>
      </c>
      <c r="W110" s="66">
        <v>1</v>
      </c>
      <c r="X110" s="66">
        <v>1</v>
      </c>
      <c r="Y110" s="66">
        <v>1</v>
      </c>
      <c r="Z110" s="82">
        <f t="shared" si="18"/>
        <v>29</v>
      </c>
      <c r="AA110" s="83">
        <f t="shared" si="22"/>
        <v>1</v>
      </c>
      <c r="AB110" s="84">
        <f t="shared" si="19"/>
        <v>22.5</v>
      </c>
      <c r="AC110" s="85">
        <f t="shared" si="23"/>
        <v>0.9</v>
      </c>
      <c r="AD110" s="86">
        <f t="shared" si="20"/>
        <v>46</v>
      </c>
      <c r="AE110" s="87">
        <f t="shared" si="24"/>
        <v>1</v>
      </c>
      <c r="AF110" s="88">
        <f t="shared" si="25"/>
        <v>97.5</v>
      </c>
      <c r="AG110" s="1"/>
    </row>
    <row r="111" spans="1:33" ht="15" customHeight="1" thickBot="1">
      <c r="A111" s="1"/>
      <c r="B111" s="2"/>
      <c r="C111" s="3"/>
      <c r="D111" s="3"/>
      <c r="E111" s="3"/>
      <c r="F111" s="3"/>
      <c r="G111" s="3"/>
      <c r="H111" s="57" t="str">
        <f t="shared" si="21"/>
        <v>Global</v>
      </c>
      <c r="I111" s="213" t="s">
        <v>165</v>
      </c>
      <c r="J111" s="213" t="s">
        <v>64</v>
      </c>
      <c r="K111" s="222" t="s">
        <v>181</v>
      </c>
      <c r="L111" s="215">
        <v>43953</v>
      </c>
      <c r="M111" s="216">
        <v>9485038</v>
      </c>
      <c r="N111" s="217" t="s">
        <v>128</v>
      </c>
      <c r="O111" s="218">
        <v>96.5</v>
      </c>
      <c r="P111" s="64">
        <v>1</v>
      </c>
      <c r="Q111" s="64">
        <v>1</v>
      </c>
      <c r="R111" s="64">
        <v>0.5</v>
      </c>
      <c r="S111" s="64">
        <v>1</v>
      </c>
      <c r="T111" s="65">
        <v>1</v>
      </c>
      <c r="U111" s="65">
        <v>1</v>
      </c>
      <c r="V111" s="66">
        <v>1</v>
      </c>
      <c r="W111" s="66">
        <v>1</v>
      </c>
      <c r="X111" s="66">
        <v>1</v>
      </c>
      <c r="Y111" s="66">
        <v>1</v>
      </c>
      <c r="Z111" s="82">
        <f t="shared" si="18"/>
        <v>25.5</v>
      </c>
      <c r="AA111" s="83">
        <f t="shared" si="22"/>
        <v>0.87931034482758619</v>
      </c>
      <c r="AB111" s="84">
        <f t="shared" si="19"/>
        <v>25</v>
      </c>
      <c r="AC111" s="85">
        <f t="shared" si="23"/>
        <v>1</v>
      </c>
      <c r="AD111" s="86">
        <f t="shared" si="20"/>
        <v>46</v>
      </c>
      <c r="AE111" s="87">
        <f t="shared" si="24"/>
        <v>1</v>
      </c>
      <c r="AF111" s="88">
        <f t="shared" si="25"/>
        <v>96.5</v>
      </c>
      <c r="AG111" s="1"/>
    </row>
    <row r="112" spans="1:33" ht="15" customHeight="1" thickBot="1">
      <c r="A112" s="1"/>
      <c r="B112" s="2"/>
      <c r="C112" s="3"/>
      <c r="D112" s="3"/>
      <c r="E112" s="3"/>
      <c r="F112" s="3"/>
      <c r="G112" s="3"/>
      <c r="H112" s="57" t="str">
        <f t="shared" si="21"/>
        <v>Global</v>
      </c>
      <c r="I112" s="223" t="s">
        <v>165</v>
      </c>
      <c r="J112" s="223" t="s">
        <v>60</v>
      </c>
      <c r="K112" s="224" t="s">
        <v>182</v>
      </c>
      <c r="L112" s="225">
        <v>43953</v>
      </c>
      <c r="M112" s="226">
        <v>9484261</v>
      </c>
      <c r="N112" s="227" t="s">
        <v>130</v>
      </c>
      <c r="O112" s="228">
        <v>96.5</v>
      </c>
      <c r="P112" s="64">
        <v>1</v>
      </c>
      <c r="Q112" s="64">
        <v>1</v>
      </c>
      <c r="R112" s="64">
        <v>0.5</v>
      </c>
      <c r="S112" s="64">
        <v>1</v>
      </c>
      <c r="T112" s="65">
        <v>1</v>
      </c>
      <c r="U112" s="65">
        <v>1</v>
      </c>
      <c r="V112" s="66">
        <v>1</v>
      </c>
      <c r="W112" s="66">
        <v>1</v>
      </c>
      <c r="X112" s="66">
        <v>1</v>
      </c>
      <c r="Y112" s="66">
        <v>1</v>
      </c>
      <c r="Z112" s="192">
        <f t="shared" si="18"/>
        <v>25.5</v>
      </c>
      <c r="AA112" s="193">
        <f t="shared" si="22"/>
        <v>0.87931034482758619</v>
      </c>
      <c r="AB112" s="194">
        <f t="shared" si="19"/>
        <v>25</v>
      </c>
      <c r="AC112" s="195">
        <f t="shared" si="23"/>
        <v>1</v>
      </c>
      <c r="AD112" s="196">
        <f t="shared" si="20"/>
        <v>46</v>
      </c>
      <c r="AE112" s="197">
        <f t="shared" si="24"/>
        <v>1</v>
      </c>
      <c r="AF112" s="198">
        <f t="shared" si="25"/>
        <v>96.5</v>
      </c>
      <c r="AG112" s="1"/>
    </row>
    <row r="113" spans="1:44" ht="15" customHeight="1">
      <c r="A113" s="1"/>
      <c r="B113" s="2"/>
      <c r="C113" s="3"/>
      <c r="D113" s="3"/>
      <c r="E113" s="3"/>
      <c r="F113" s="3"/>
      <c r="G113" s="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6"/>
      <c r="AA113" s="4"/>
      <c r="AB113" s="6"/>
      <c r="AC113" s="4"/>
      <c r="AD113" s="6"/>
      <c r="AE113" s="4"/>
      <c r="AF113" s="3"/>
      <c r="AG113" s="1"/>
    </row>
    <row r="114" spans="1:44" ht="15" customHeight="1" thickBot="1">
      <c r="A114" s="1"/>
      <c r="B114" s="2"/>
      <c r="C114" s="3"/>
      <c r="D114" s="3"/>
      <c r="E114" s="3"/>
      <c r="F114" s="3"/>
      <c r="G114" s="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6"/>
      <c r="AA114" s="4"/>
      <c r="AB114" s="6"/>
      <c r="AC114" s="4"/>
      <c r="AD114" s="6"/>
      <c r="AE114" s="4"/>
      <c r="AF114" s="3"/>
      <c r="AG114" s="1"/>
    </row>
    <row r="115" spans="1:44" ht="36.75" customHeight="1" thickBot="1">
      <c r="A115" s="1"/>
      <c r="B115" s="2"/>
      <c r="C115" s="3"/>
      <c r="D115" s="3"/>
      <c r="E115" s="3"/>
      <c r="F115" s="3"/>
      <c r="G115" s="3"/>
      <c r="H115" s="1"/>
      <c r="I115" s="12" t="s">
        <v>0</v>
      </c>
      <c r="J115" s="13" t="s">
        <v>192</v>
      </c>
      <c r="K115" s="1"/>
      <c r="L115" s="1"/>
      <c r="M115" s="1"/>
      <c r="N115" s="1"/>
      <c r="O115" s="1"/>
      <c r="P115" s="304">
        <f t="shared" ref="P115:Y115" si="29">SUM(P117:P166)/COUNTA(P117:P166)</f>
        <v>0.93</v>
      </c>
      <c r="Q115" s="304">
        <f t="shared" si="29"/>
        <v>0.85</v>
      </c>
      <c r="R115" s="304">
        <f t="shared" si="29"/>
        <v>0.54</v>
      </c>
      <c r="S115" s="304">
        <f t="shared" si="29"/>
        <v>0.9</v>
      </c>
      <c r="T115" s="304">
        <f t="shared" si="29"/>
        <v>0.87</v>
      </c>
      <c r="U115" s="304">
        <f t="shared" si="29"/>
        <v>0.72</v>
      </c>
      <c r="V115" s="304">
        <f t="shared" si="29"/>
        <v>0.67</v>
      </c>
      <c r="W115" s="304">
        <f t="shared" si="29"/>
        <v>0.91</v>
      </c>
      <c r="X115" s="304">
        <f t="shared" si="29"/>
        <v>0.98</v>
      </c>
      <c r="Y115" s="304">
        <f t="shared" si="29"/>
        <v>0.88</v>
      </c>
      <c r="Z115" s="22" t="s">
        <v>1</v>
      </c>
      <c r="AA115" s="23"/>
      <c r="AB115" s="24" t="s">
        <v>2</v>
      </c>
      <c r="AC115" s="25"/>
      <c r="AD115" s="26" t="s">
        <v>3</v>
      </c>
      <c r="AE115" s="27"/>
      <c r="AF115" s="28" t="s">
        <v>4</v>
      </c>
      <c r="AG115" s="1"/>
    </row>
    <row r="116" spans="1:44" ht="24.9" customHeight="1" thickBot="1">
      <c r="A116" s="1"/>
      <c r="B116" s="2"/>
      <c r="C116" s="3"/>
      <c r="D116" s="3"/>
      <c r="E116" s="3"/>
      <c r="F116" s="3"/>
      <c r="G116" s="3"/>
      <c r="H116" s="1"/>
      <c r="I116" s="305" t="s">
        <v>11</v>
      </c>
      <c r="J116" s="305" t="s">
        <v>12</v>
      </c>
      <c r="K116" s="306" t="s">
        <v>13</v>
      </c>
      <c r="L116" s="307" t="s">
        <v>14</v>
      </c>
      <c r="M116" s="306" t="s">
        <v>15</v>
      </c>
      <c r="N116" s="306" t="s">
        <v>16</v>
      </c>
      <c r="O116" s="39" t="s">
        <v>17</v>
      </c>
      <c r="P116" s="306" t="s">
        <v>18</v>
      </c>
      <c r="Q116" s="306" t="s">
        <v>19</v>
      </c>
      <c r="R116" s="306" t="s">
        <v>20</v>
      </c>
      <c r="S116" s="306" t="s">
        <v>21</v>
      </c>
      <c r="T116" s="306" t="s">
        <v>2</v>
      </c>
      <c r="U116" s="306" t="s">
        <v>22</v>
      </c>
      <c r="V116" s="306" t="s">
        <v>23</v>
      </c>
      <c r="W116" s="306" t="s">
        <v>24</v>
      </c>
      <c r="X116" s="306" t="s">
        <v>25</v>
      </c>
      <c r="Y116" s="306" t="s">
        <v>25</v>
      </c>
      <c r="Z116" s="41" t="s">
        <v>27</v>
      </c>
      <c r="AA116" s="42">
        <v>29</v>
      </c>
      <c r="AB116" s="43" t="s">
        <v>27</v>
      </c>
      <c r="AC116" s="44">
        <v>25</v>
      </c>
      <c r="AD116" s="45" t="s">
        <v>27</v>
      </c>
      <c r="AE116" s="46">
        <v>46</v>
      </c>
      <c r="AF116" s="47" t="s">
        <v>10</v>
      </c>
      <c r="AG116" s="1"/>
      <c r="AI116" s="48" t="s">
        <v>193</v>
      </c>
      <c r="AJ116" s="48"/>
      <c r="AK116" s="48"/>
      <c r="AM116" s="50" t="s">
        <v>29</v>
      </c>
      <c r="AN116" s="50"/>
      <c r="AO116" s="50"/>
      <c r="AP116" s="50"/>
      <c r="AQ116" s="50"/>
      <c r="AR116" s="50"/>
    </row>
    <row r="117" spans="1:44" ht="15" customHeight="1">
      <c r="A117" s="1"/>
      <c r="B117" s="2"/>
      <c r="C117" s="3"/>
      <c r="D117" s="3"/>
      <c r="E117" s="3"/>
      <c r="F117" s="3"/>
      <c r="G117" s="3"/>
      <c r="H117" s="57" t="str">
        <f>IF(ISBLANK(I117)," ","Global")</f>
        <v>Global</v>
      </c>
      <c r="I117" s="308" t="s">
        <v>126</v>
      </c>
      <c r="J117" s="308" t="s">
        <v>60</v>
      </c>
      <c r="K117" s="79" t="s">
        <v>127</v>
      </c>
      <c r="L117" s="78">
        <v>43977</v>
      </c>
      <c r="M117" s="79">
        <v>9850048</v>
      </c>
      <c r="N117" s="79" t="s">
        <v>122</v>
      </c>
      <c r="O117" s="309">
        <v>90</v>
      </c>
      <c r="P117" s="79">
        <v>1</v>
      </c>
      <c r="Q117" s="79">
        <v>1</v>
      </c>
      <c r="R117" s="79">
        <v>1</v>
      </c>
      <c r="S117" s="79">
        <v>1</v>
      </c>
      <c r="T117" s="310">
        <v>0.5</v>
      </c>
      <c r="U117" s="310">
        <v>1</v>
      </c>
      <c r="V117" s="216">
        <v>1</v>
      </c>
      <c r="W117" s="216">
        <v>1</v>
      </c>
      <c r="X117" s="216">
        <v>1</v>
      </c>
      <c r="Y117" s="216">
        <v>1</v>
      </c>
      <c r="Z117" s="67">
        <f>(P117*$D$4)+(Q117*$D$5)+(R117*$D$6)+(S117*$D$7)</f>
        <v>29</v>
      </c>
      <c r="AA117" s="68">
        <f>Z117/$AA$116</f>
        <v>1</v>
      </c>
      <c r="AB117" s="69">
        <f t="shared" ref="AB117:AB166" si="30">(T117*$D$9)+(U117*$D$10)</f>
        <v>15</v>
      </c>
      <c r="AC117" s="70">
        <f>AB117/$AC$116</f>
        <v>0.6</v>
      </c>
      <c r="AD117" s="71">
        <f t="shared" ref="AD117:AD166" si="31">(V117*$D$12)+(W117*$D$13)+(X117*$D$14)+(Y117*$D$15)</f>
        <v>46</v>
      </c>
      <c r="AE117" s="72">
        <f>AD117/$AE$116</f>
        <v>1</v>
      </c>
      <c r="AF117" s="73">
        <f>SUM(Z117+AB117+AD117)</f>
        <v>90</v>
      </c>
      <c r="AG117" s="1"/>
      <c r="AI117" s="49"/>
      <c r="AJ117" s="49"/>
      <c r="AK117" s="49"/>
      <c r="AM117" s="49"/>
      <c r="AN117" s="49"/>
      <c r="AO117" s="74"/>
      <c r="AP117" s="49"/>
      <c r="AQ117" s="49"/>
      <c r="AR117" s="49"/>
    </row>
    <row r="118" spans="1:44" ht="15" customHeight="1">
      <c r="A118" s="1"/>
      <c r="B118" s="2"/>
      <c r="C118" s="3"/>
      <c r="D118" s="3"/>
      <c r="E118" s="3"/>
      <c r="F118" s="3"/>
      <c r="G118" s="3"/>
      <c r="H118" s="57" t="str">
        <f t="shared" ref="H118:H166" si="32">IF(ISBLANK(I118)," ","Global")</f>
        <v>Global</v>
      </c>
      <c r="I118" s="308" t="s">
        <v>126</v>
      </c>
      <c r="J118" s="308" t="s">
        <v>60</v>
      </c>
      <c r="K118" s="79" t="s">
        <v>129</v>
      </c>
      <c r="L118" s="78">
        <v>43977</v>
      </c>
      <c r="M118" s="79">
        <v>9849895</v>
      </c>
      <c r="N118" s="79" t="s">
        <v>117</v>
      </c>
      <c r="O118" s="309">
        <v>97.5</v>
      </c>
      <c r="P118" s="79">
        <v>1</v>
      </c>
      <c r="Q118" s="79">
        <v>1</v>
      </c>
      <c r="R118" s="79">
        <v>1</v>
      </c>
      <c r="S118" s="79">
        <v>0.5</v>
      </c>
      <c r="T118" s="310">
        <v>1</v>
      </c>
      <c r="U118" s="310">
        <v>1</v>
      </c>
      <c r="V118" s="216">
        <v>1</v>
      </c>
      <c r="W118" s="216">
        <v>1</v>
      </c>
      <c r="X118" s="216">
        <v>1</v>
      </c>
      <c r="Y118" s="216">
        <v>1</v>
      </c>
      <c r="Z118" s="82">
        <f t="shared" ref="Z118:Z166" si="33">(P118*$D$4)+(Q118*$D$5)+(R118*$D$6)+(S118*$D$7)</f>
        <v>26.5</v>
      </c>
      <c r="AA118" s="83">
        <f t="shared" ref="AA118:AA166" si="34">Z118/$AA$116</f>
        <v>0.91379310344827591</v>
      </c>
      <c r="AB118" s="84">
        <f t="shared" si="30"/>
        <v>25</v>
      </c>
      <c r="AC118" s="85">
        <f t="shared" ref="AC118:AC166" si="35">AB118/$AC$116</f>
        <v>1</v>
      </c>
      <c r="AD118" s="86">
        <f t="shared" si="31"/>
        <v>46</v>
      </c>
      <c r="AE118" s="87">
        <f t="shared" ref="AE118:AE166" si="36">AD118/$AE$116</f>
        <v>1</v>
      </c>
      <c r="AF118" s="88">
        <f t="shared" ref="AF118:AF166" si="37">SUM(Z118+AB118+AD118)</f>
        <v>97.5</v>
      </c>
      <c r="AG118" s="1"/>
      <c r="AI118" s="89" t="s">
        <v>0</v>
      </c>
      <c r="AJ118" s="90" t="s">
        <v>34</v>
      </c>
      <c r="AK118" s="90"/>
      <c r="AM118" s="92"/>
      <c r="AN118" s="93" t="str">
        <f>AJ118</f>
        <v>ECOUTES MONO GLOBAL</v>
      </c>
      <c r="AO118" s="93"/>
      <c r="AP118" s="93"/>
      <c r="AQ118" s="93"/>
      <c r="AR118" s="93"/>
    </row>
    <row r="119" spans="1:44" ht="15" customHeight="1">
      <c r="A119" s="1"/>
      <c r="B119" s="2"/>
      <c r="C119" s="3"/>
      <c r="D119" s="3"/>
      <c r="E119" s="3"/>
      <c r="F119" s="3"/>
      <c r="G119" s="3"/>
      <c r="H119" s="57" t="str">
        <f t="shared" si="32"/>
        <v>Global</v>
      </c>
      <c r="I119" s="308" t="s">
        <v>126</v>
      </c>
      <c r="J119" s="308" t="s">
        <v>60</v>
      </c>
      <c r="K119" s="79" t="s">
        <v>131</v>
      </c>
      <c r="L119" s="78">
        <v>43977</v>
      </c>
      <c r="M119" s="79">
        <v>9848266</v>
      </c>
      <c r="N119" s="79" t="s">
        <v>125</v>
      </c>
      <c r="O119" s="309">
        <v>89.5</v>
      </c>
      <c r="P119" s="79">
        <v>0.5</v>
      </c>
      <c r="Q119" s="79">
        <v>1</v>
      </c>
      <c r="R119" s="79">
        <v>1</v>
      </c>
      <c r="S119" s="79">
        <v>1</v>
      </c>
      <c r="T119" s="310">
        <v>1</v>
      </c>
      <c r="U119" s="310">
        <v>0.5</v>
      </c>
      <c r="V119" s="216">
        <v>0.5</v>
      </c>
      <c r="W119" s="216">
        <v>1</v>
      </c>
      <c r="X119" s="216">
        <v>1</v>
      </c>
      <c r="Y119" s="216">
        <v>1</v>
      </c>
      <c r="Z119" s="82">
        <f t="shared" si="33"/>
        <v>26.5</v>
      </c>
      <c r="AA119" s="83">
        <f t="shared" si="34"/>
        <v>0.91379310344827591</v>
      </c>
      <c r="AB119" s="84">
        <f t="shared" si="30"/>
        <v>22.5</v>
      </c>
      <c r="AC119" s="85">
        <f t="shared" si="35"/>
        <v>0.9</v>
      </c>
      <c r="AD119" s="86">
        <f t="shared" si="31"/>
        <v>40.5</v>
      </c>
      <c r="AE119" s="87">
        <f t="shared" si="36"/>
        <v>0.88043478260869568</v>
      </c>
      <c r="AF119" s="88">
        <f t="shared" si="37"/>
        <v>89.5</v>
      </c>
      <c r="AG119" s="1"/>
      <c r="AI119" s="94" t="s">
        <v>35</v>
      </c>
      <c r="AJ119" s="94" t="s">
        <v>36</v>
      </c>
      <c r="AK119" s="95" t="s">
        <v>37</v>
      </c>
      <c r="AM119" s="96" t="s">
        <v>35</v>
      </c>
      <c r="AN119" s="97" t="s">
        <v>38</v>
      </c>
      <c r="AO119" s="98" t="s">
        <v>39</v>
      </c>
      <c r="AP119" s="97" t="s">
        <v>30</v>
      </c>
      <c r="AQ119" s="97" t="s">
        <v>40</v>
      </c>
      <c r="AR119" s="97" t="s">
        <v>41</v>
      </c>
    </row>
    <row r="120" spans="1:44" ht="15" customHeight="1">
      <c r="A120" s="1"/>
      <c r="B120" s="2"/>
      <c r="C120" s="3"/>
      <c r="D120" s="3"/>
      <c r="E120" s="3"/>
      <c r="F120" s="3"/>
      <c r="G120" s="3"/>
      <c r="H120" s="57" t="str">
        <f t="shared" si="32"/>
        <v>Global</v>
      </c>
      <c r="I120" s="308" t="s">
        <v>126</v>
      </c>
      <c r="J120" s="308" t="s">
        <v>60</v>
      </c>
      <c r="K120" s="79" t="s">
        <v>132</v>
      </c>
      <c r="L120" s="78">
        <v>43977</v>
      </c>
      <c r="M120" s="79">
        <v>9841657</v>
      </c>
      <c r="N120" s="79" t="s">
        <v>116</v>
      </c>
      <c r="O120" s="309">
        <v>84</v>
      </c>
      <c r="P120" s="79">
        <v>1</v>
      </c>
      <c r="Q120" s="79">
        <v>1</v>
      </c>
      <c r="R120" s="79">
        <v>0.5</v>
      </c>
      <c r="S120" s="79">
        <v>0.5</v>
      </c>
      <c r="T120" s="310">
        <v>0.5</v>
      </c>
      <c r="U120" s="310">
        <v>1</v>
      </c>
      <c r="V120" s="216">
        <v>1</v>
      </c>
      <c r="W120" s="216">
        <v>1</v>
      </c>
      <c r="X120" s="216">
        <v>1</v>
      </c>
      <c r="Y120" s="216">
        <v>1</v>
      </c>
      <c r="Z120" s="82">
        <f t="shared" si="33"/>
        <v>23</v>
      </c>
      <c r="AA120" s="83">
        <f t="shared" si="34"/>
        <v>0.7931034482758621</v>
      </c>
      <c r="AB120" s="84">
        <f t="shared" si="30"/>
        <v>15</v>
      </c>
      <c r="AC120" s="85">
        <f t="shared" si="35"/>
        <v>0.6</v>
      </c>
      <c r="AD120" s="86">
        <f t="shared" si="31"/>
        <v>46</v>
      </c>
      <c r="AE120" s="87">
        <f t="shared" si="36"/>
        <v>1</v>
      </c>
      <c r="AF120" s="88">
        <f t="shared" si="37"/>
        <v>84</v>
      </c>
      <c r="AG120" s="1"/>
      <c r="AI120" s="99" t="s">
        <v>42</v>
      </c>
      <c r="AJ120" s="99">
        <f>SUMPRODUCT(($O$63:$O$112&lt;=100)*($O$63:$O$112&gt;=85)*($H$63:$H$112=$AI$5))</f>
        <v>26</v>
      </c>
      <c r="AK120" s="100">
        <f>SUMPRODUCT(($O$63:$O$112)*($O$63:$O$112&lt;=100)*($O$63:$O$112&gt;=85)*($H$63:$H$112=$AI$5))/$AJ120</f>
        <v>92.90384615384616</v>
      </c>
      <c r="AM120" s="101" t="s">
        <v>42</v>
      </c>
      <c r="AN120" s="101">
        <f>AJ120</f>
        <v>26</v>
      </c>
      <c r="AO120" s="101"/>
      <c r="AP120" s="102">
        <f>SUMPRODUCT(($AA$117:$AA$166)*($O$117:$O$166&lt;=100)*($O$117:$O$166&gt;=85)*($H$117:$H$166=$AI$118))/$AJ120</f>
        <v>0.9137931034482758</v>
      </c>
      <c r="AQ120" s="102">
        <f>SUMPRODUCT(($AC$117:$AC$166)*($O$117:$O$166&lt;=100)*($O$117:$O$166&gt;=85)*($H$117:$H$166=$AI$118))/$AJ120</f>
        <v>0.99230769230769234</v>
      </c>
      <c r="AR120" s="102">
        <f>SUMPRODUCT(($AE$117:$AE$166)*($O$117:$O$166&lt;=100)*($O$117:$O$166&gt;=85)*($H$117:$H$166=$AI$118))/$AJ120</f>
        <v>0.97366220735785958</v>
      </c>
    </row>
    <row r="121" spans="1:44" ht="15" customHeight="1">
      <c r="A121" s="1"/>
      <c r="B121" s="2"/>
      <c r="C121" s="3"/>
      <c r="D121" s="3"/>
      <c r="E121" s="3"/>
      <c r="F121" s="3"/>
      <c r="G121" s="3"/>
      <c r="H121" s="57" t="str">
        <f t="shared" si="32"/>
        <v>Global</v>
      </c>
      <c r="I121" s="308" t="s">
        <v>126</v>
      </c>
      <c r="J121" s="308" t="s">
        <v>133</v>
      </c>
      <c r="K121" s="79" t="s">
        <v>134</v>
      </c>
      <c r="L121" s="78">
        <v>43976</v>
      </c>
      <c r="M121" s="79">
        <v>9839112</v>
      </c>
      <c r="N121" s="79" t="s">
        <v>116</v>
      </c>
      <c r="O121" s="309">
        <v>96.5</v>
      </c>
      <c r="P121" s="79">
        <v>1</v>
      </c>
      <c r="Q121" s="79">
        <v>1</v>
      </c>
      <c r="R121" s="79">
        <v>0.5</v>
      </c>
      <c r="S121" s="79">
        <v>1</v>
      </c>
      <c r="T121" s="310">
        <v>1</v>
      </c>
      <c r="U121" s="310">
        <v>1</v>
      </c>
      <c r="V121" s="216">
        <v>1</v>
      </c>
      <c r="W121" s="216">
        <v>1</v>
      </c>
      <c r="X121" s="216">
        <v>1</v>
      </c>
      <c r="Y121" s="216">
        <v>1</v>
      </c>
      <c r="Z121" s="82">
        <f t="shared" si="33"/>
        <v>25.5</v>
      </c>
      <c r="AA121" s="83">
        <f t="shared" si="34"/>
        <v>0.87931034482758619</v>
      </c>
      <c r="AB121" s="84">
        <f t="shared" si="30"/>
        <v>25</v>
      </c>
      <c r="AC121" s="85">
        <f t="shared" si="35"/>
        <v>1</v>
      </c>
      <c r="AD121" s="86">
        <f t="shared" si="31"/>
        <v>46</v>
      </c>
      <c r="AE121" s="87">
        <f t="shared" si="36"/>
        <v>1</v>
      </c>
      <c r="AF121" s="88">
        <f t="shared" si="37"/>
        <v>96.5</v>
      </c>
      <c r="AG121" s="1"/>
      <c r="AI121" s="99" t="s">
        <v>44</v>
      </c>
      <c r="AJ121" s="99">
        <f>SUMPRODUCT(($O$63:$O$112&lt;85)*($O$117:$O$166&gt;=60)*($H$63:$H$112=$AI$5))</f>
        <v>20</v>
      </c>
      <c r="AK121" s="100">
        <f>SUMPRODUCT(($O$63:$O$112)*($O$63:$O$112&lt;85)*($O$63:$O$112&gt;=60)*($H$117:$H$166=AI118))/$AJ121</f>
        <v>79.325000000000003</v>
      </c>
      <c r="AM121" s="101" t="s">
        <v>44</v>
      </c>
      <c r="AN121" s="101">
        <f>AJ121</f>
        <v>20</v>
      </c>
      <c r="AO121" s="101"/>
      <c r="AP121" s="102">
        <f>SUMPRODUCT(($AC$117:$AC$166)*($O$117:$O$166&lt;85)*($O$117:$O$166&gt;=60)*($H$117:$H$166=$AI$118))/$AJ121</f>
        <v>0.72500000000000009</v>
      </c>
      <c r="AQ121" s="102">
        <f>SUMPRODUCT(($AC$117:$AC$166)*($O$117:$O$166&lt;85)*($O$117:$O$166&gt;=60)*($H$117:$H$166=$AI$118))/$AJ121</f>
        <v>0.72500000000000009</v>
      </c>
      <c r="AR121" s="102">
        <f>SUMPRODUCT(($AE$117:$AE$166)*($O$117:$O$166&lt;85)*($O$117:$O$166&gt;=60)*($H$117:$H$166=$AI$118))/$AJ121</f>
        <v>0.80434782608695632</v>
      </c>
    </row>
    <row r="122" spans="1:44" ht="15" customHeight="1">
      <c r="A122" s="1"/>
      <c r="B122" s="2"/>
      <c r="C122" s="3"/>
      <c r="D122" s="3"/>
      <c r="E122" s="3"/>
      <c r="F122" s="3"/>
      <c r="G122" s="3"/>
      <c r="H122" s="57" t="str">
        <f t="shared" si="32"/>
        <v>Global</v>
      </c>
      <c r="I122" s="308" t="s">
        <v>126</v>
      </c>
      <c r="J122" s="308" t="s">
        <v>64</v>
      </c>
      <c r="K122" s="79" t="s">
        <v>135</v>
      </c>
      <c r="L122" s="78">
        <v>43976</v>
      </c>
      <c r="M122" s="79">
        <v>9838767</v>
      </c>
      <c r="N122" s="79" t="s">
        <v>124</v>
      </c>
      <c r="O122" s="309">
        <v>76.5</v>
      </c>
      <c r="P122" s="79">
        <v>1</v>
      </c>
      <c r="Q122" s="79">
        <v>0.5</v>
      </c>
      <c r="R122" s="79">
        <v>0.5</v>
      </c>
      <c r="S122" s="79">
        <v>1</v>
      </c>
      <c r="T122" s="310">
        <v>1</v>
      </c>
      <c r="U122" s="310">
        <v>1</v>
      </c>
      <c r="V122" s="216">
        <v>0</v>
      </c>
      <c r="W122" s="216">
        <v>1</v>
      </c>
      <c r="X122" s="216">
        <v>1</v>
      </c>
      <c r="Y122" s="216">
        <v>0</v>
      </c>
      <c r="Z122" s="82">
        <f t="shared" si="33"/>
        <v>19.5</v>
      </c>
      <c r="AA122" s="83">
        <f t="shared" si="34"/>
        <v>0.67241379310344829</v>
      </c>
      <c r="AB122" s="84">
        <f t="shared" si="30"/>
        <v>25</v>
      </c>
      <c r="AC122" s="85">
        <f t="shared" si="35"/>
        <v>1</v>
      </c>
      <c r="AD122" s="86">
        <f t="shared" si="31"/>
        <v>32</v>
      </c>
      <c r="AE122" s="87">
        <f t="shared" si="36"/>
        <v>0.69565217391304346</v>
      </c>
      <c r="AF122" s="88">
        <f t="shared" si="37"/>
        <v>76.5</v>
      </c>
      <c r="AG122" s="1"/>
      <c r="AI122" s="99" t="s">
        <v>45</v>
      </c>
      <c r="AJ122" s="99">
        <f>SUMPRODUCT(($O$63:$O$112&lt;60)*($H$63:$H$112=$AI$5))</f>
        <v>4</v>
      </c>
      <c r="AK122" s="100">
        <f>SUMPRODUCT(($O$63:$O$112)*($O$63:$O$112&lt;60)*($H$63:$H$112=AI118))/AJ122</f>
        <v>31.25</v>
      </c>
      <c r="AM122" s="101" t="s">
        <v>45</v>
      </c>
      <c r="AN122" s="101">
        <f t="shared" ref="AN122" si="38">AJ122</f>
        <v>4</v>
      </c>
      <c r="AO122" s="101"/>
      <c r="AP122" s="102">
        <f>SUMPRODUCT(($AA$117:$AA$166)*($O$117:$O$166&lt;60)*($H$117:$H$166=$AI$118))/$AJ122</f>
        <v>0.5043103448275863</v>
      </c>
      <c r="AQ122" s="102">
        <f>SUMPRODUCT(($AC$117:$AC$166)*($O$117:$O$166&lt;60)*($H$117:$H$166=$AI$118))/$AJ122</f>
        <v>0.42500000000000004</v>
      </c>
      <c r="AR122" s="102">
        <f>SUMPRODUCT(($AE$117:$AE$166)*($O$117:$O$166&lt;60)*($H$117:$H$166=$AI$118))/$AJ122</f>
        <v>0.51086956521739135</v>
      </c>
    </row>
    <row r="123" spans="1:44" ht="15" customHeight="1">
      <c r="A123" s="1"/>
      <c r="B123" s="2"/>
      <c r="C123" s="3"/>
      <c r="D123" s="3"/>
      <c r="E123" s="3"/>
      <c r="F123" s="3"/>
      <c r="G123" s="3"/>
      <c r="H123" s="57" t="str">
        <f t="shared" si="32"/>
        <v>Global</v>
      </c>
      <c r="I123" s="308" t="s">
        <v>126</v>
      </c>
      <c r="J123" s="308" t="s">
        <v>136</v>
      </c>
      <c r="K123" s="79" t="s">
        <v>137</v>
      </c>
      <c r="L123" s="78">
        <v>43976</v>
      </c>
      <c r="M123" s="79">
        <v>9832565</v>
      </c>
      <c r="N123" s="79" t="s">
        <v>124</v>
      </c>
      <c r="O123" s="309">
        <v>84</v>
      </c>
      <c r="P123" s="79">
        <v>1</v>
      </c>
      <c r="Q123" s="79">
        <v>1</v>
      </c>
      <c r="R123" s="79">
        <v>0.5</v>
      </c>
      <c r="S123" s="79">
        <v>1</v>
      </c>
      <c r="T123" s="310">
        <v>1</v>
      </c>
      <c r="U123" s="310">
        <v>0.5</v>
      </c>
      <c r="V123" s="216">
        <v>1</v>
      </c>
      <c r="W123" s="216">
        <v>0.5</v>
      </c>
      <c r="X123" s="216">
        <v>1</v>
      </c>
      <c r="Y123" s="216">
        <v>1</v>
      </c>
      <c r="Z123" s="82">
        <f t="shared" si="33"/>
        <v>25.5</v>
      </c>
      <c r="AA123" s="83">
        <f t="shared" si="34"/>
        <v>0.87931034482758619</v>
      </c>
      <c r="AB123" s="84">
        <f t="shared" si="30"/>
        <v>22.5</v>
      </c>
      <c r="AC123" s="85">
        <f t="shared" si="35"/>
        <v>0.9</v>
      </c>
      <c r="AD123" s="86">
        <f t="shared" si="31"/>
        <v>36</v>
      </c>
      <c r="AE123" s="87">
        <f t="shared" si="36"/>
        <v>0.78260869565217395</v>
      </c>
      <c r="AF123" s="88">
        <f t="shared" si="37"/>
        <v>84</v>
      </c>
      <c r="AG123" s="1"/>
      <c r="AI123" s="115" t="s">
        <v>47</v>
      </c>
      <c r="AJ123" s="115">
        <f>SUM(AJ120:AJ122)</f>
        <v>50</v>
      </c>
      <c r="AK123" s="116">
        <f>SUM($O$63:$O$112)/$AJ123</f>
        <v>82.54</v>
      </c>
      <c r="AM123" s="322" t="s">
        <v>47</v>
      </c>
      <c r="AN123" s="322">
        <f>AJ123</f>
        <v>50</v>
      </c>
      <c r="AO123" s="323"/>
      <c r="AP123" s="323">
        <f>SUM($AA$117:$AA$166)/$AJ123</f>
        <v>0.79758620689655202</v>
      </c>
      <c r="AQ123" s="325">
        <f>SUM($AC$117:$AC$166)/$AJ123</f>
        <v>0.83999999999999986</v>
      </c>
      <c r="AR123" s="327">
        <f>SUM($AE$117:$AE$166)/$AJ123</f>
        <v>0.86891304347826082</v>
      </c>
    </row>
    <row r="124" spans="1:44" ht="15" customHeight="1">
      <c r="A124" s="1"/>
      <c r="B124" s="2"/>
      <c r="C124" s="3"/>
      <c r="D124" s="3"/>
      <c r="E124" s="3"/>
      <c r="F124" s="3"/>
      <c r="G124" s="3"/>
      <c r="H124" s="57" t="str">
        <f t="shared" si="32"/>
        <v>Global</v>
      </c>
      <c r="I124" s="308" t="s">
        <v>126</v>
      </c>
      <c r="J124" s="308" t="s">
        <v>133</v>
      </c>
      <c r="K124" s="79" t="s">
        <v>138</v>
      </c>
      <c r="L124" s="78">
        <v>43976</v>
      </c>
      <c r="M124" s="79">
        <v>9831664</v>
      </c>
      <c r="N124" s="79" t="s">
        <v>120</v>
      </c>
      <c r="O124" s="309">
        <v>50.5</v>
      </c>
      <c r="P124" s="79">
        <v>1</v>
      </c>
      <c r="Q124" s="79">
        <v>0</v>
      </c>
      <c r="R124" s="79">
        <v>0.5</v>
      </c>
      <c r="S124" s="79">
        <v>0.5</v>
      </c>
      <c r="T124" s="310">
        <v>0.5</v>
      </c>
      <c r="U124" s="310">
        <v>0.5</v>
      </c>
      <c r="V124" s="216">
        <v>1</v>
      </c>
      <c r="W124" s="216">
        <v>0.5</v>
      </c>
      <c r="X124" s="216">
        <v>0.5</v>
      </c>
      <c r="Y124" s="216">
        <v>0</v>
      </c>
      <c r="Z124" s="82">
        <f t="shared" si="33"/>
        <v>11</v>
      </c>
      <c r="AA124" s="83">
        <f t="shared" si="34"/>
        <v>0.37931034482758619</v>
      </c>
      <c r="AB124" s="84">
        <f t="shared" si="30"/>
        <v>12.5</v>
      </c>
      <c r="AC124" s="85">
        <f t="shared" si="35"/>
        <v>0.5</v>
      </c>
      <c r="AD124" s="86">
        <f t="shared" si="31"/>
        <v>27</v>
      </c>
      <c r="AE124" s="87">
        <f t="shared" si="36"/>
        <v>0.58695652173913049</v>
      </c>
      <c r="AF124" s="88">
        <f t="shared" si="37"/>
        <v>50.5</v>
      </c>
      <c r="AG124" s="1"/>
      <c r="AI124" s="122"/>
      <c r="AJ124" s="122"/>
      <c r="AK124" s="123"/>
      <c r="AM124" s="124"/>
      <c r="AN124" s="124"/>
      <c r="AO124" s="125"/>
      <c r="AP124" s="126"/>
      <c r="AQ124" s="126"/>
      <c r="AR124" s="126"/>
    </row>
    <row r="125" spans="1:44" ht="15" customHeight="1">
      <c r="A125" s="1"/>
      <c r="B125" s="2"/>
      <c r="C125" s="3"/>
      <c r="D125" s="3"/>
      <c r="E125" s="3"/>
      <c r="F125" s="3"/>
      <c r="G125" s="3"/>
      <c r="H125" s="57" t="str">
        <f t="shared" si="32"/>
        <v>Global</v>
      </c>
      <c r="I125" s="308" t="s">
        <v>126</v>
      </c>
      <c r="J125" s="308" t="s">
        <v>133</v>
      </c>
      <c r="K125" s="79" t="s">
        <v>139</v>
      </c>
      <c r="L125" s="78">
        <v>43976</v>
      </c>
      <c r="M125" s="79">
        <v>9826598</v>
      </c>
      <c r="N125" s="79" t="s">
        <v>123</v>
      </c>
      <c r="O125" s="309">
        <v>84.5</v>
      </c>
      <c r="P125" s="79">
        <v>1</v>
      </c>
      <c r="Q125" s="79">
        <v>0.5</v>
      </c>
      <c r="R125" s="79">
        <v>0</v>
      </c>
      <c r="S125" s="79">
        <v>1</v>
      </c>
      <c r="T125" s="310">
        <v>1</v>
      </c>
      <c r="U125" s="310">
        <v>0.5</v>
      </c>
      <c r="V125" s="216">
        <v>1</v>
      </c>
      <c r="W125" s="216">
        <v>1</v>
      </c>
      <c r="X125" s="216">
        <v>1</v>
      </c>
      <c r="Y125" s="216">
        <v>1</v>
      </c>
      <c r="Z125" s="82">
        <f t="shared" si="33"/>
        <v>16</v>
      </c>
      <c r="AA125" s="83">
        <f t="shared" si="34"/>
        <v>0.55172413793103448</v>
      </c>
      <c r="AB125" s="84">
        <f t="shared" si="30"/>
        <v>22.5</v>
      </c>
      <c r="AC125" s="85">
        <f t="shared" si="35"/>
        <v>0.9</v>
      </c>
      <c r="AD125" s="86">
        <f t="shared" si="31"/>
        <v>46</v>
      </c>
      <c r="AE125" s="87">
        <f t="shared" si="36"/>
        <v>1</v>
      </c>
      <c r="AF125" s="88">
        <f t="shared" si="37"/>
        <v>84.5</v>
      </c>
      <c r="AG125" s="1"/>
      <c r="AI125" s="89" t="s">
        <v>60</v>
      </c>
      <c r="AJ125" s="90" t="s">
        <v>61</v>
      </c>
      <c r="AK125" s="90"/>
      <c r="AM125" s="133"/>
      <c r="AN125" s="93" t="str">
        <f>AJ125</f>
        <v>ECOUTES MONO France</v>
      </c>
      <c r="AO125" s="93"/>
      <c r="AP125" s="93"/>
      <c r="AQ125" s="93"/>
      <c r="AR125" s="93"/>
    </row>
    <row r="126" spans="1:44" ht="15" customHeight="1">
      <c r="A126" s="1"/>
      <c r="B126" s="2"/>
      <c r="C126" s="3"/>
      <c r="D126" s="3"/>
      <c r="E126" s="3"/>
      <c r="F126" s="3"/>
      <c r="G126" s="3"/>
      <c r="H126" s="57" t="str">
        <f t="shared" si="32"/>
        <v>Global</v>
      </c>
      <c r="I126" s="308" t="s">
        <v>126</v>
      </c>
      <c r="J126" s="308" t="s">
        <v>133</v>
      </c>
      <c r="K126" s="79" t="s">
        <v>140</v>
      </c>
      <c r="L126" s="78">
        <v>43976</v>
      </c>
      <c r="M126" s="79">
        <v>9826223</v>
      </c>
      <c r="N126" s="79" t="s">
        <v>121</v>
      </c>
      <c r="O126" s="309">
        <v>84</v>
      </c>
      <c r="P126" s="79">
        <v>1</v>
      </c>
      <c r="Q126" s="79">
        <v>1</v>
      </c>
      <c r="R126" s="79">
        <v>0.5</v>
      </c>
      <c r="S126" s="79">
        <v>1</v>
      </c>
      <c r="T126" s="310">
        <v>0.5</v>
      </c>
      <c r="U126" s="310">
        <v>0.5</v>
      </c>
      <c r="V126" s="216">
        <v>1</v>
      </c>
      <c r="W126" s="216">
        <v>1</v>
      </c>
      <c r="X126" s="216">
        <v>1</v>
      </c>
      <c r="Y126" s="216">
        <v>1</v>
      </c>
      <c r="Z126" s="82">
        <f t="shared" si="33"/>
        <v>25.5</v>
      </c>
      <c r="AA126" s="83">
        <f t="shared" si="34"/>
        <v>0.87931034482758619</v>
      </c>
      <c r="AB126" s="84">
        <f t="shared" si="30"/>
        <v>12.5</v>
      </c>
      <c r="AC126" s="85">
        <f t="shared" si="35"/>
        <v>0.5</v>
      </c>
      <c r="AD126" s="86">
        <f t="shared" si="31"/>
        <v>46</v>
      </c>
      <c r="AE126" s="87">
        <f t="shared" si="36"/>
        <v>1</v>
      </c>
      <c r="AF126" s="88">
        <f t="shared" si="37"/>
        <v>84</v>
      </c>
      <c r="AG126" s="1"/>
      <c r="AI126" s="94" t="s">
        <v>35</v>
      </c>
      <c r="AJ126" s="94" t="s">
        <v>36</v>
      </c>
      <c r="AK126" s="95" t="s">
        <v>37</v>
      </c>
      <c r="AM126" s="96" t="s">
        <v>35</v>
      </c>
      <c r="AN126" s="97" t="s">
        <v>38</v>
      </c>
      <c r="AO126" s="98" t="s">
        <v>39</v>
      </c>
      <c r="AP126" s="97" t="s">
        <v>30</v>
      </c>
      <c r="AQ126" s="97" t="s">
        <v>40</v>
      </c>
      <c r="AR126" s="97" t="s">
        <v>41</v>
      </c>
    </row>
    <row r="127" spans="1:44" ht="15" customHeight="1">
      <c r="A127" s="1"/>
      <c r="B127" s="2"/>
      <c r="C127" s="3"/>
      <c r="D127" s="3"/>
      <c r="E127" s="3"/>
      <c r="F127" s="3"/>
      <c r="G127" s="3"/>
      <c r="H127" s="57" t="str">
        <f t="shared" si="32"/>
        <v>Global</v>
      </c>
      <c r="I127" s="308" t="s">
        <v>126</v>
      </c>
      <c r="J127" s="308" t="s">
        <v>64</v>
      </c>
      <c r="K127" s="79" t="s">
        <v>141</v>
      </c>
      <c r="L127" s="78">
        <v>43976</v>
      </c>
      <c r="M127" s="79">
        <v>9825342</v>
      </c>
      <c r="N127" s="79" t="s">
        <v>122</v>
      </c>
      <c r="O127" s="309">
        <v>78</v>
      </c>
      <c r="P127" s="79">
        <v>1</v>
      </c>
      <c r="Q127" s="79">
        <v>0.5</v>
      </c>
      <c r="R127" s="79">
        <v>0.5</v>
      </c>
      <c r="S127" s="79">
        <v>1</v>
      </c>
      <c r="T127" s="310">
        <v>0.5</v>
      </c>
      <c r="U127" s="310">
        <v>0.5</v>
      </c>
      <c r="V127" s="216">
        <v>1</v>
      </c>
      <c r="W127" s="216">
        <v>1</v>
      </c>
      <c r="X127" s="216">
        <v>1</v>
      </c>
      <c r="Y127" s="216">
        <v>1</v>
      </c>
      <c r="Z127" s="82">
        <f t="shared" si="33"/>
        <v>19.5</v>
      </c>
      <c r="AA127" s="83">
        <f t="shared" si="34"/>
        <v>0.67241379310344829</v>
      </c>
      <c r="AB127" s="84">
        <f t="shared" si="30"/>
        <v>12.5</v>
      </c>
      <c r="AC127" s="85">
        <f t="shared" si="35"/>
        <v>0.5</v>
      </c>
      <c r="AD127" s="86">
        <f t="shared" si="31"/>
        <v>46</v>
      </c>
      <c r="AE127" s="87">
        <f t="shared" si="36"/>
        <v>1</v>
      </c>
      <c r="AF127" s="88">
        <f t="shared" si="37"/>
        <v>78</v>
      </c>
      <c r="AG127" s="1"/>
      <c r="AI127" s="135" t="s">
        <v>42</v>
      </c>
      <c r="AJ127" s="99">
        <f>SUMPRODUCT(($O$63:$O$112&lt;=100)*($O$63:$O$112&gt;=85)*($J$63:$J$112=$AI$12))</f>
        <v>13</v>
      </c>
      <c r="AK127" s="100">
        <f>SUMPRODUCT(($O$63:$O$112)*($O$63:$O$112&lt;=100)*($O$63:$O$112&gt;=85)*($J$63:$J$112=$AI$12))/$AJ127</f>
        <v>91.92307692307692</v>
      </c>
      <c r="AM127" s="101" t="s">
        <v>42</v>
      </c>
      <c r="AN127" s="101">
        <f>AJ127</f>
        <v>13</v>
      </c>
      <c r="AO127" s="101"/>
      <c r="AP127" s="102">
        <f>SUMPRODUCT(($AA$117:$AA$166)*($O$117:$O$166&lt;=100)*($O$117:$O$166&gt;=85)*($J$117:$J$166=$AI$125))/$AJ127</f>
        <v>0.85411140583554368</v>
      </c>
      <c r="AQ127" s="102">
        <f>SUMPRODUCT(($AC$117:$AC$166)*($O$117:$O$166&lt;=100)*($O$117:$O$166&gt;=85)*($J$117:$J$166=$AI$125))/$AJ127</f>
        <v>0.9307692307692309</v>
      </c>
      <c r="AR127" s="102">
        <f>SUMPRODUCT(($AE$117:$AE$166)*($O$117:$O$166&lt;=100)*($O$117:$O$166&gt;=85)*($J$117:$J$166=$AI$125))/$AJ127</f>
        <v>0.94899665551839463</v>
      </c>
    </row>
    <row r="128" spans="1:44" ht="15" customHeight="1">
      <c r="A128" s="1"/>
      <c r="B128" s="2"/>
      <c r="C128" s="3"/>
      <c r="D128" s="3"/>
      <c r="E128" s="3"/>
      <c r="F128" s="3"/>
      <c r="G128" s="3"/>
      <c r="H128" s="57" t="str">
        <f t="shared" si="32"/>
        <v>Global</v>
      </c>
      <c r="I128" s="308" t="s">
        <v>126</v>
      </c>
      <c r="J128" s="308" t="s">
        <v>64</v>
      </c>
      <c r="K128" s="79" t="s">
        <v>142</v>
      </c>
      <c r="L128" s="78">
        <v>43974</v>
      </c>
      <c r="M128" s="79">
        <v>9817146</v>
      </c>
      <c r="N128" s="79" t="s">
        <v>123</v>
      </c>
      <c r="O128" s="309">
        <v>85</v>
      </c>
      <c r="P128" s="79">
        <v>1</v>
      </c>
      <c r="Q128" s="79">
        <v>0.5</v>
      </c>
      <c r="R128" s="79">
        <v>0.5</v>
      </c>
      <c r="S128" s="79">
        <v>1</v>
      </c>
      <c r="T128" s="310">
        <v>1</v>
      </c>
      <c r="U128" s="310">
        <v>1</v>
      </c>
      <c r="V128" s="216">
        <v>0.5</v>
      </c>
      <c r="W128" s="216">
        <v>1</v>
      </c>
      <c r="X128" s="216">
        <v>1</v>
      </c>
      <c r="Y128" s="216">
        <v>1</v>
      </c>
      <c r="Z128" s="82">
        <f t="shared" si="33"/>
        <v>19.5</v>
      </c>
      <c r="AA128" s="83">
        <f t="shared" si="34"/>
        <v>0.67241379310344829</v>
      </c>
      <c r="AB128" s="84">
        <f t="shared" si="30"/>
        <v>25</v>
      </c>
      <c r="AC128" s="85">
        <f t="shared" si="35"/>
        <v>1</v>
      </c>
      <c r="AD128" s="86">
        <f t="shared" si="31"/>
        <v>40.5</v>
      </c>
      <c r="AE128" s="87">
        <f t="shared" si="36"/>
        <v>0.88043478260869568</v>
      </c>
      <c r="AF128" s="88">
        <f t="shared" si="37"/>
        <v>85</v>
      </c>
      <c r="AG128" s="1"/>
      <c r="AI128" s="135" t="s">
        <v>44</v>
      </c>
      <c r="AJ128" s="99">
        <f>SUMPRODUCT(($O$63:$O$112&lt;85)*($O$63:$O$112&gt;=60)*($J$63:$J$112=$AI$12))</f>
        <v>6</v>
      </c>
      <c r="AK128" s="100">
        <f>SUMPRODUCT(($O$63:$O$112)*($O$63:$O$112&lt;85)*($O$63:$O$112&gt;=60)*($J$63:$J$112=AI125))/$AJ128</f>
        <v>79.416666666666671</v>
      </c>
      <c r="AM128" s="101" t="s">
        <v>44</v>
      </c>
      <c r="AN128" s="101">
        <f>AJ128</f>
        <v>6</v>
      </c>
      <c r="AO128" s="101"/>
      <c r="AP128" s="102">
        <f>SUMPRODUCT(($AA$117:$AA$166)*($O$117:$O$166&lt;85)*($O$117:$O$166&gt;=60)*($J$117:$J$166=$AI$125))/$AJ128</f>
        <v>0.7816091954022989</v>
      </c>
      <c r="AQ128" s="102">
        <f>SUMPRODUCT(($AC$117:$AC$166)*($O$117:$O$166&lt;85)*($O$117:$O$166&gt;=60)*($J$117:$J$166=$AI$125))/$AJ128</f>
        <v>0.83333333333333337</v>
      </c>
      <c r="AR128" s="102">
        <f>SUMPRODUCT(($AE$117:$AE$166)*($O$117:$O$166&lt;85)*($O$117:$O$166&gt;=60)*($J$117:$J$166=$AI$125))/$AJ128</f>
        <v>0.82427536231884069</v>
      </c>
    </row>
    <row r="129" spans="1:44" ht="15" customHeight="1">
      <c r="A129" s="1"/>
      <c r="B129" s="2"/>
      <c r="C129" s="3"/>
      <c r="D129" s="3"/>
      <c r="E129" s="3"/>
      <c r="F129" s="3"/>
      <c r="G129" s="3"/>
      <c r="H129" s="57" t="str">
        <f t="shared" si="32"/>
        <v>Global</v>
      </c>
      <c r="I129" s="308" t="s">
        <v>126</v>
      </c>
      <c r="J129" s="308" t="s">
        <v>64</v>
      </c>
      <c r="K129" s="79" t="s">
        <v>143</v>
      </c>
      <c r="L129" s="78">
        <v>43974</v>
      </c>
      <c r="M129" s="79">
        <v>9814847</v>
      </c>
      <c r="N129" s="79" t="s">
        <v>125</v>
      </c>
      <c r="O129" s="309">
        <v>84</v>
      </c>
      <c r="P129" s="79">
        <v>1</v>
      </c>
      <c r="Q129" s="79">
        <v>1</v>
      </c>
      <c r="R129" s="79">
        <v>0.5</v>
      </c>
      <c r="S129" s="79">
        <v>1</v>
      </c>
      <c r="T129" s="310">
        <v>0.5</v>
      </c>
      <c r="U129" s="310">
        <v>0.5</v>
      </c>
      <c r="V129" s="216">
        <v>1</v>
      </c>
      <c r="W129" s="216">
        <v>1</v>
      </c>
      <c r="X129" s="216">
        <v>1</v>
      </c>
      <c r="Y129" s="216">
        <v>1</v>
      </c>
      <c r="Z129" s="82">
        <f t="shared" si="33"/>
        <v>25.5</v>
      </c>
      <c r="AA129" s="83">
        <f t="shared" si="34"/>
        <v>0.87931034482758619</v>
      </c>
      <c r="AB129" s="84">
        <f t="shared" si="30"/>
        <v>12.5</v>
      </c>
      <c r="AC129" s="85">
        <f t="shared" si="35"/>
        <v>0.5</v>
      </c>
      <c r="AD129" s="86">
        <f t="shared" si="31"/>
        <v>46</v>
      </c>
      <c r="AE129" s="87">
        <f t="shared" si="36"/>
        <v>1</v>
      </c>
      <c r="AF129" s="88">
        <f t="shared" si="37"/>
        <v>84</v>
      </c>
      <c r="AG129" s="1"/>
      <c r="AI129" s="135" t="s">
        <v>45</v>
      </c>
      <c r="AJ129" s="99">
        <f>SUMPRODUCT(($O$63:$O$112&lt;60)*($J$63:$J$112=$AI$12))</f>
        <v>0</v>
      </c>
      <c r="AK129" s="100" t="e">
        <f>SUMPRODUCT(($O$63:$O$112)*($O$63:$O$112&lt;60)*($J$63:$J$112=AI125))/AJ129</f>
        <v>#DIV/0!</v>
      </c>
      <c r="AM129" s="101" t="s">
        <v>45</v>
      </c>
      <c r="AN129" s="101">
        <f t="shared" ref="AN129" si="39">AJ129</f>
        <v>0</v>
      </c>
      <c r="AO129" s="101"/>
      <c r="AP129" s="102" t="e">
        <f>SUMPRODUCT(($AA$117:$AA$166)*($O$117:$O$166&lt;60)*($J$117:$J$166=$AI$125))/$AJ129</f>
        <v>#DIV/0!</v>
      </c>
      <c r="AQ129" s="102" t="e">
        <f>SUMPRODUCT(($AC$117:$AC$166)*($O$117:$O$166&lt;60)*($J$117:$J$166=$AI$125))/$AJ129</f>
        <v>#DIV/0!</v>
      </c>
      <c r="AR129" s="102" t="e">
        <f>SUMPRODUCT(($AE$117:$AE$166)*($O$117:$O$166&lt;60)*($J$117:$J$166=$AI$125))/$AJ129</f>
        <v>#DIV/0!</v>
      </c>
    </row>
    <row r="130" spans="1:44" ht="15" customHeight="1">
      <c r="A130" s="1"/>
      <c r="B130" s="2"/>
      <c r="C130" s="3"/>
      <c r="D130" s="3"/>
      <c r="E130" s="3"/>
      <c r="F130" s="3"/>
      <c r="G130" s="3"/>
      <c r="H130" s="57" t="str">
        <f t="shared" si="32"/>
        <v>Global</v>
      </c>
      <c r="I130" s="308" t="s">
        <v>126</v>
      </c>
      <c r="J130" s="308" t="s">
        <v>64</v>
      </c>
      <c r="K130" s="79" t="s">
        <v>144</v>
      </c>
      <c r="L130" s="78">
        <v>43974</v>
      </c>
      <c r="M130" s="79">
        <v>9809950</v>
      </c>
      <c r="N130" s="79" t="s">
        <v>119</v>
      </c>
      <c r="O130" s="309">
        <v>73.5</v>
      </c>
      <c r="P130" s="79">
        <v>1</v>
      </c>
      <c r="Q130" s="79">
        <v>1</v>
      </c>
      <c r="R130" s="79">
        <v>0.5</v>
      </c>
      <c r="S130" s="79">
        <v>1</v>
      </c>
      <c r="T130" s="310">
        <v>1</v>
      </c>
      <c r="U130" s="310">
        <v>1</v>
      </c>
      <c r="V130" s="216">
        <v>1</v>
      </c>
      <c r="W130" s="216">
        <v>0</v>
      </c>
      <c r="X130" s="216">
        <v>1</v>
      </c>
      <c r="Y130" s="216">
        <v>0</v>
      </c>
      <c r="Z130" s="82">
        <f t="shared" si="33"/>
        <v>25.5</v>
      </c>
      <c r="AA130" s="83">
        <f t="shared" si="34"/>
        <v>0.87931034482758619</v>
      </c>
      <c r="AB130" s="84">
        <f t="shared" si="30"/>
        <v>25</v>
      </c>
      <c r="AC130" s="85">
        <f t="shared" si="35"/>
        <v>1</v>
      </c>
      <c r="AD130" s="86">
        <f t="shared" si="31"/>
        <v>23</v>
      </c>
      <c r="AE130" s="87">
        <f t="shared" si="36"/>
        <v>0.5</v>
      </c>
      <c r="AF130" s="88">
        <f t="shared" si="37"/>
        <v>73.5</v>
      </c>
      <c r="AG130" s="1"/>
      <c r="AI130" s="115" t="s">
        <v>47</v>
      </c>
      <c r="AJ130" s="115">
        <f>SUM(AJ127:AJ129)</f>
        <v>19</v>
      </c>
      <c r="AK130" s="142">
        <f>SUMPRODUCT(($O$63:$O$112)*($J$63:$J$112=$AI$12))/$AJ130</f>
        <v>87.973684210526315</v>
      </c>
      <c r="AM130" s="117" t="s">
        <v>47</v>
      </c>
      <c r="AN130" s="117">
        <f>AJ130</f>
        <v>19</v>
      </c>
      <c r="AO130" s="118"/>
      <c r="AP130" s="143">
        <f>SUMPRODUCT(($AA$117:$AA$166)*($J$117:$J$166=$AI$12))/$AJ130</f>
        <v>0.83121597096188748</v>
      </c>
      <c r="AQ130" s="143">
        <f>SUMPRODUCT(($AC$117:$AC$166)*($J$117:$J$166=$AI$12))/$AJ130</f>
        <v>0.9</v>
      </c>
      <c r="AR130" s="143">
        <f>SUMPRODUCT(($AE$117:$AE$166)*($J$117:$J$166=$AI$12))/$AJ130</f>
        <v>0.90961098398169327</v>
      </c>
    </row>
    <row r="131" spans="1:44" ht="15" customHeight="1">
      <c r="A131" s="1"/>
      <c r="B131" s="2"/>
      <c r="C131" s="3"/>
      <c r="D131" s="3"/>
      <c r="E131" s="3"/>
      <c r="F131" s="3"/>
      <c r="G131" s="3"/>
      <c r="H131" s="57" t="str">
        <f t="shared" si="32"/>
        <v>Global</v>
      </c>
      <c r="I131" s="308" t="s">
        <v>126</v>
      </c>
      <c r="J131" s="308" t="s">
        <v>133</v>
      </c>
      <c r="K131" s="79" t="s">
        <v>145</v>
      </c>
      <c r="L131" s="78">
        <v>43973</v>
      </c>
      <c r="M131" s="79">
        <v>9798987</v>
      </c>
      <c r="N131" s="79" t="s">
        <v>121</v>
      </c>
      <c r="O131" s="309">
        <v>80.5</v>
      </c>
      <c r="P131" s="79">
        <v>1</v>
      </c>
      <c r="Q131" s="79">
        <v>1</v>
      </c>
      <c r="R131" s="79">
        <v>0</v>
      </c>
      <c r="S131" s="79">
        <v>1</v>
      </c>
      <c r="T131" s="310">
        <v>1</v>
      </c>
      <c r="U131" s="310">
        <v>0.5</v>
      </c>
      <c r="V131" s="216">
        <v>1</v>
      </c>
      <c r="W131" s="216">
        <v>0.5</v>
      </c>
      <c r="X131" s="216">
        <v>1</v>
      </c>
      <c r="Y131" s="216">
        <v>1</v>
      </c>
      <c r="Z131" s="82">
        <f t="shared" si="33"/>
        <v>22</v>
      </c>
      <c r="AA131" s="83">
        <f t="shared" si="34"/>
        <v>0.75862068965517238</v>
      </c>
      <c r="AB131" s="84">
        <f t="shared" si="30"/>
        <v>22.5</v>
      </c>
      <c r="AC131" s="85">
        <f t="shared" si="35"/>
        <v>0.9</v>
      </c>
      <c r="AD131" s="86">
        <f t="shared" si="31"/>
        <v>36</v>
      </c>
      <c r="AE131" s="87">
        <f t="shared" si="36"/>
        <v>0.78260869565217395</v>
      </c>
      <c r="AF131" s="88">
        <f t="shared" si="37"/>
        <v>80.5</v>
      </c>
      <c r="AG131" s="1"/>
      <c r="AI131" s="144"/>
      <c r="AJ131" s="145"/>
      <c r="AK131" s="146"/>
      <c r="AM131" s="124"/>
      <c r="AN131" s="124"/>
      <c r="AO131" s="125"/>
      <c r="AP131" s="145"/>
      <c r="AQ131" s="145"/>
      <c r="AR131" s="145"/>
    </row>
    <row r="132" spans="1:44" ht="15" customHeight="1">
      <c r="A132" s="1"/>
      <c r="B132" s="2"/>
      <c r="C132" s="3"/>
      <c r="D132" s="3"/>
      <c r="E132" s="3"/>
      <c r="F132" s="3"/>
      <c r="G132" s="3"/>
      <c r="H132" s="57" t="str">
        <f t="shared" si="32"/>
        <v>Global</v>
      </c>
      <c r="I132" s="308" t="s">
        <v>126</v>
      </c>
      <c r="J132" s="308" t="s">
        <v>60</v>
      </c>
      <c r="K132" s="79" t="s">
        <v>146</v>
      </c>
      <c r="L132" s="78">
        <v>43971</v>
      </c>
      <c r="M132" s="79">
        <v>9779704</v>
      </c>
      <c r="N132" s="79" t="s">
        <v>116</v>
      </c>
      <c r="O132" s="309">
        <v>79.5</v>
      </c>
      <c r="P132" s="79">
        <v>0.5</v>
      </c>
      <c r="Q132" s="79">
        <v>1</v>
      </c>
      <c r="R132" s="79">
        <v>0</v>
      </c>
      <c r="S132" s="79">
        <v>1</v>
      </c>
      <c r="T132" s="310">
        <v>1</v>
      </c>
      <c r="U132" s="310">
        <v>1</v>
      </c>
      <c r="V132" s="216">
        <v>0</v>
      </c>
      <c r="W132" s="216">
        <v>1</v>
      </c>
      <c r="X132" s="216">
        <v>1</v>
      </c>
      <c r="Y132" s="216">
        <v>1</v>
      </c>
      <c r="Z132" s="82">
        <f t="shared" si="33"/>
        <v>19.5</v>
      </c>
      <c r="AA132" s="83">
        <f t="shared" si="34"/>
        <v>0.67241379310344829</v>
      </c>
      <c r="AB132" s="84">
        <f t="shared" si="30"/>
        <v>25</v>
      </c>
      <c r="AC132" s="85">
        <f t="shared" si="35"/>
        <v>1</v>
      </c>
      <c r="AD132" s="86">
        <f t="shared" si="31"/>
        <v>35</v>
      </c>
      <c r="AE132" s="87">
        <f t="shared" si="36"/>
        <v>0.76086956521739135</v>
      </c>
      <c r="AF132" s="88">
        <f t="shared" si="37"/>
        <v>79.5</v>
      </c>
      <c r="AG132" s="1"/>
      <c r="AI132" s="89" t="s">
        <v>63</v>
      </c>
      <c r="AJ132" s="90" t="s">
        <v>65</v>
      </c>
      <c r="AK132" s="90"/>
      <c r="AM132" s="133"/>
      <c r="AN132" s="93" t="str">
        <f>AJ132</f>
        <v>ECOUTES MONO USA</v>
      </c>
      <c r="AO132" s="93"/>
      <c r="AP132" s="93"/>
      <c r="AQ132" s="93"/>
      <c r="AR132" s="93"/>
    </row>
    <row r="133" spans="1:44" ht="15" customHeight="1" thickBot="1">
      <c r="A133" s="1"/>
      <c r="B133" s="2"/>
      <c r="C133" s="3"/>
      <c r="D133" s="3"/>
      <c r="E133" s="3"/>
      <c r="F133" s="3"/>
      <c r="G133" s="3"/>
      <c r="H133" s="57" t="str">
        <f t="shared" si="32"/>
        <v>Global</v>
      </c>
      <c r="I133" s="308" t="s">
        <v>147</v>
      </c>
      <c r="J133" s="308" t="s">
        <v>64</v>
      </c>
      <c r="K133" s="79" t="s">
        <v>148</v>
      </c>
      <c r="L133" s="78">
        <v>43965</v>
      </c>
      <c r="M133" s="79">
        <v>9679078</v>
      </c>
      <c r="N133" s="79" t="s">
        <v>116</v>
      </c>
      <c r="O133" s="309">
        <v>82</v>
      </c>
      <c r="P133" s="79">
        <v>1</v>
      </c>
      <c r="Q133" s="79">
        <v>1</v>
      </c>
      <c r="R133" s="79">
        <v>0</v>
      </c>
      <c r="S133" s="79">
        <v>1</v>
      </c>
      <c r="T133" s="310">
        <v>1</v>
      </c>
      <c r="U133" s="310">
        <v>1</v>
      </c>
      <c r="V133" s="216">
        <v>0</v>
      </c>
      <c r="W133" s="216">
        <v>1</v>
      </c>
      <c r="X133" s="216">
        <v>1</v>
      </c>
      <c r="Y133" s="216">
        <v>1</v>
      </c>
      <c r="Z133" s="153">
        <f t="shared" si="33"/>
        <v>22</v>
      </c>
      <c r="AA133" s="154">
        <f t="shared" si="34"/>
        <v>0.75862068965517238</v>
      </c>
      <c r="AB133" s="155">
        <f t="shared" si="30"/>
        <v>25</v>
      </c>
      <c r="AC133" s="156">
        <f t="shared" si="35"/>
        <v>1</v>
      </c>
      <c r="AD133" s="157">
        <f t="shared" si="31"/>
        <v>35</v>
      </c>
      <c r="AE133" s="158">
        <f t="shared" si="36"/>
        <v>0.76086956521739135</v>
      </c>
      <c r="AF133" s="159">
        <f t="shared" si="37"/>
        <v>82</v>
      </c>
      <c r="AG133" s="1"/>
      <c r="AI133" s="94" t="s">
        <v>35</v>
      </c>
      <c r="AJ133" s="94" t="s">
        <v>36</v>
      </c>
      <c r="AK133" s="95" t="s">
        <v>37</v>
      </c>
      <c r="AM133" s="96" t="s">
        <v>35</v>
      </c>
      <c r="AN133" s="97" t="s">
        <v>38</v>
      </c>
      <c r="AO133" s="98" t="s">
        <v>39</v>
      </c>
      <c r="AP133" s="97" t="s">
        <v>30</v>
      </c>
      <c r="AQ133" s="97" t="s">
        <v>40</v>
      </c>
      <c r="AR133" s="97" t="s">
        <v>41</v>
      </c>
    </row>
    <row r="134" spans="1:44" ht="15" customHeight="1">
      <c r="A134" s="1"/>
      <c r="B134" s="2"/>
      <c r="C134" s="3"/>
      <c r="D134" s="3"/>
      <c r="E134" s="3"/>
      <c r="F134" s="3"/>
      <c r="G134" s="3"/>
      <c r="H134" s="57" t="str">
        <f t="shared" si="32"/>
        <v>Global</v>
      </c>
      <c r="I134" s="311" t="s">
        <v>147</v>
      </c>
      <c r="J134" s="311" t="s">
        <v>60</v>
      </c>
      <c r="K134" s="312" t="s">
        <v>149</v>
      </c>
      <c r="L134" s="215">
        <v>43964</v>
      </c>
      <c r="M134" s="216">
        <v>9660129</v>
      </c>
      <c r="N134" s="216" t="s">
        <v>120</v>
      </c>
      <c r="O134" s="309">
        <v>100</v>
      </c>
      <c r="P134" s="79">
        <v>1</v>
      </c>
      <c r="Q134" s="79">
        <v>1</v>
      </c>
      <c r="R134" s="79">
        <v>1</v>
      </c>
      <c r="S134" s="79">
        <v>1</v>
      </c>
      <c r="T134" s="310">
        <v>1</v>
      </c>
      <c r="U134" s="310">
        <v>1</v>
      </c>
      <c r="V134" s="216">
        <v>1</v>
      </c>
      <c r="W134" s="216">
        <v>1</v>
      </c>
      <c r="X134" s="216">
        <v>1</v>
      </c>
      <c r="Y134" s="216">
        <v>1</v>
      </c>
      <c r="Z134" s="67">
        <f t="shared" si="33"/>
        <v>29</v>
      </c>
      <c r="AA134" s="68">
        <f t="shared" si="34"/>
        <v>1</v>
      </c>
      <c r="AB134" s="69">
        <f t="shared" si="30"/>
        <v>25</v>
      </c>
      <c r="AC134" s="70">
        <f t="shared" si="35"/>
        <v>1</v>
      </c>
      <c r="AD134" s="71">
        <f t="shared" si="31"/>
        <v>46</v>
      </c>
      <c r="AE134" s="72">
        <f t="shared" si="36"/>
        <v>1</v>
      </c>
      <c r="AF134" s="73">
        <f t="shared" si="37"/>
        <v>100</v>
      </c>
      <c r="AG134" s="1"/>
      <c r="AI134" s="135" t="s">
        <v>42</v>
      </c>
      <c r="AJ134" s="99">
        <f>SUMPRODUCT(($O$63:$O$112&lt;=100)*($O$63:$O$112&gt;=85)*($J$63:$J$112=$AI$19))</f>
        <v>9</v>
      </c>
      <c r="AK134" s="100">
        <f>SUMPRODUCT(($O$63:$O$112)*($O$63:$O$112&lt;=100)*($O$63:$O$112&gt;=85)*($J$63:$J$112=$AI$19))/$AJ134</f>
        <v>93.444444444444443</v>
      </c>
      <c r="AM134" s="101" t="s">
        <v>42</v>
      </c>
      <c r="AN134" s="101">
        <f>AJ134</f>
        <v>9</v>
      </c>
      <c r="AO134" s="101"/>
      <c r="AP134" s="102">
        <f>SUMPRODUCT(($AA$117:$AA$166)*($O$117:$O$166&lt;=100)*($O$117:$O$166&gt;=85)*($J$117:$J$166=$AI$132))/$AJ134</f>
        <v>0.87739463601532564</v>
      </c>
      <c r="AQ134" s="102">
        <f>SUMPRODUCT(($AC$117:$AC$166)*($O$117:$O$166&lt;=100)*($O$117:$O$166&gt;=85)*($J$117:$J$166=$AI$132))/$AJ134</f>
        <v>0.97777777777777786</v>
      </c>
      <c r="AR134" s="102">
        <f>SUMPRODUCT(($AE$117:$AE$166)*($O$117:$O$166&lt;=100)*($O$117:$O$166&gt;=85)*($J$117:$J$166=$AI$132))/$AJ134</f>
        <v>0.93961352657004815</v>
      </c>
    </row>
    <row r="135" spans="1:44" ht="15" customHeight="1">
      <c r="A135" s="1"/>
      <c r="B135" s="2"/>
      <c r="C135" s="3"/>
      <c r="D135" s="3"/>
      <c r="E135" s="3"/>
      <c r="F135" s="3"/>
      <c r="G135" s="3"/>
      <c r="H135" s="57" t="str">
        <f t="shared" si="32"/>
        <v>Global</v>
      </c>
      <c r="I135" s="311" t="s">
        <v>147</v>
      </c>
      <c r="J135" s="311" t="s">
        <v>133</v>
      </c>
      <c r="K135" s="312" t="s">
        <v>150</v>
      </c>
      <c r="L135" s="215">
        <v>43964</v>
      </c>
      <c r="M135" s="216">
        <v>9659067</v>
      </c>
      <c r="N135" s="216" t="s">
        <v>116</v>
      </c>
      <c r="O135" s="309">
        <v>89</v>
      </c>
      <c r="P135" s="79">
        <v>1</v>
      </c>
      <c r="Q135" s="79">
        <v>1</v>
      </c>
      <c r="R135" s="79">
        <v>1</v>
      </c>
      <c r="S135" s="79">
        <v>1</v>
      </c>
      <c r="T135" s="310">
        <v>1</v>
      </c>
      <c r="U135" s="310">
        <v>1</v>
      </c>
      <c r="V135" s="216">
        <v>0</v>
      </c>
      <c r="W135" s="216">
        <v>1</v>
      </c>
      <c r="X135" s="216">
        <v>1</v>
      </c>
      <c r="Y135" s="216">
        <v>1</v>
      </c>
      <c r="Z135" s="82">
        <f t="shared" si="33"/>
        <v>29</v>
      </c>
      <c r="AA135" s="83">
        <f t="shared" si="34"/>
        <v>1</v>
      </c>
      <c r="AB135" s="84">
        <f t="shared" si="30"/>
        <v>25</v>
      </c>
      <c r="AC135" s="85">
        <f t="shared" si="35"/>
        <v>1</v>
      </c>
      <c r="AD135" s="86">
        <f t="shared" si="31"/>
        <v>35</v>
      </c>
      <c r="AE135" s="87">
        <f t="shared" si="36"/>
        <v>0.76086956521739135</v>
      </c>
      <c r="AF135" s="88">
        <f t="shared" si="37"/>
        <v>89</v>
      </c>
      <c r="AG135" s="1"/>
      <c r="AI135" s="135" t="s">
        <v>44</v>
      </c>
      <c r="AJ135" s="99">
        <f>SUMPRODUCT(($O$63:$O$112&lt;85)*($O$63:$O$112&gt;=60)*($J$63:$J$112=$AI$19))</f>
        <v>6</v>
      </c>
      <c r="AK135" s="100">
        <f>SUMPRODUCT(($O$63:$O$112)*($O$63:$O$112&lt;85)*($O$63:$O$112&gt;=60)*($J$63:$J$112=AI132))/$AJ135</f>
        <v>78.916666666666671</v>
      </c>
      <c r="AM135" s="101" t="s">
        <v>44</v>
      </c>
      <c r="AN135" s="101">
        <f>AJ135</f>
        <v>6</v>
      </c>
      <c r="AO135" s="101"/>
      <c r="AP135" s="102">
        <f>SUMPRODUCT(($AA$117:$AA$166)*($O$117:$O$166&lt;85)*($O$117:$O$166&gt;=60)*($J$117:$J$166=$AI$132))/$AJ135</f>
        <v>0.79022988505747127</v>
      </c>
      <c r="AQ135" s="102">
        <f>SUMPRODUCT(($AC$117:$AC$166)*($O$117:$O$166&lt;85)*($O$117:$O$166&gt;=60)*($J$117:$J$166=$AI$132))/$AJ135</f>
        <v>0.73333333333333339</v>
      </c>
      <c r="AR135" s="102">
        <f>SUMPRODUCT(($AE$117:$AE$166)*($O$117:$O$166&lt;85)*($O$117:$O$166&gt;=60)*($J$117:$J$166=$AI$132))/$AJ135</f>
        <v>0.82608695652173914</v>
      </c>
    </row>
    <row r="136" spans="1:44" ht="15" customHeight="1">
      <c r="A136" s="1"/>
      <c r="B136" s="2"/>
      <c r="C136" s="3"/>
      <c r="D136" s="3"/>
      <c r="E136" s="3"/>
      <c r="F136" s="3"/>
      <c r="G136" s="3"/>
      <c r="H136" s="57" t="str">
        <f t="shared" si="32"/>
        <v>Global</v>
      </c>
      <c r="I136" s="311" t="s">
        <v>147</v>
      </c>
      <c r="J136" s="311" t="s">
        <v>133</v>
      </c>
      <c r="K136" s="312" t="s">
        <v>151</v>
      </c>
      <c r="L136" s="215">
        <v>43964</v>
      </c>
      <c r="M136" s="216">
        <v>9648323</v>
      </c>
      <c r="N136" s="216" t="s">
        <v>117</v>
      </c>
      <c r="O136" s="309">
        <v>79</v>
      </c>
      <c r="P136" s="79">
        <v>1</v>
      </c>
      <c r="Q136" s="79">
        <v>0.5</v>
      </c>
      <c r="R136" s="79">
        <v>0</v>
      </c>
      <c r="S136" s="79">
        <v>1</v>
      </c>
      <c r="T136" s="310">
        <v>1</v>
      </c>
      <c r="U136" s="310">
        <v>0.5</v>
      </c>
      <c r="V136" s="216">
        <v>0.5</v>
      </c>
      <c r="W136" s="216">
        <v>1</v>
      </c>
      <c r="X136" s="216">
        <v>1</v>
      </c>
      <c r="Y136" s="216">
        <v>1</v>
      </c>
      <c r="Z136" s="82">
        <f t="shared" si="33"/>
        <v>16</v>
      </c>
      <c r="AA136" s="83">
        <f t="shared" si="34"/>
        <v>0.55172413793103448</v>
      </c>
      <c r="AB136" s="84">
        <f t="shared" si="30"/>
        <v>22.5</v>
      </c>
      <c r="AC136" s="85">
        <f t="shared" si="35"/>
        <v>0.9</v>
      </c>
      <c r="AD136" s="86">
        <f t="shared" si="31"/>
        <v>40.5</v>
      </c>
      <c r="AE136" s="87">
        <f t="shared" si="36"/>
        <v>0.88043478260869568</v>
      </c>
      <c r="AF136" s="88">
        <f t="shared" si="37"/>
        <v>79</v>
      </c>
      <c r="AG136" s="1"/>
      <c r="AI136" s="135" t="s">
        <v>45</v>
      </c>
      <c r="AJ136" s="99">
        <f>SUMPRODUCT(($O$63:$O$112&lt;60)*($J$63:$J$112=$AI$19))</f>
        <v>0</v>
      </c>
      <c r="AK136" s="100" t="e">
        <f>SUMPRODUCT(($O$63:$O$112)*($O$63:$O$112&lt;60)*($J$63:$J$112=AI132))/AJ136</f>
        <v>#DIV/0!</v>
      </c>
      <c r="AM136" s="101" t="s">
        <v>45</v>
      </c>
      <c r="AN136" s="101">
        <f t="shared" ref="AN136" si="40">AJ136</f>
        <v>0</v>
      </c>
      <c r="AO136" s="101"/>
      <c r="AP136" s="102" t="e">
        <f>SUMPRODUCT(($AA$117:$AA$166)*($O$117:$O$166&lt;60)*($J$117:$J$166=$AI$132))/$AJ136</f>
        <v>#DIV/0!</v>
      </c>
      <c r="AQ136" s="102" t="e">
        <f>SUMPRODUCT(($AC$117:$AC$166)*($O$117:$O$166&lt;60)*($J$117:$J$166=$AI$132))/$AJ136</f>
        <v>#DIV/0!</v>
      </c>
      <c r="AR136" s="102" t="e">
        <f>SUMPRODUCT(($AE$117:$AE$166)*($O$117:$O$166&lt;60)*($J$117:$J$166=$AI$132))/$AJ136</f>
        <v>#DIV/0!</v>
      </c>
    </row>
    <row r="137" spans="1:44" ht="15" customHeight="1">
      <c r="A137" s="1"/>
      <c r="B137" s="2"/>
      <c r="C137" s="3"/>
      <c r="D137" s="3"/>
      <c r="E137" s="3"/>
      <c r="F137" s="3"/>
      <c r="G137" s="3"/>
      <c r="H137" s="57" t="str">
        <f t="shared" si="32"/>
        <v>Global</v>
      </c>
      <c r="I137" s="311" t="s">
        <v>147</v>
      </c>
      <c r="J137" s="311" t="s">
        <v>133</v>
      </c>
      <c r="K137" s="312" t="s">
        <v>152</v>
      </c>
      <c r="L137" s="215">
        <v>43964</v>
      </c>
      <c r="M137" s="216">
        <v>9647761</v>
      </c>
      <c r="N137" s="216" t="s">
        <v>123</v>
      </c>
      <c r="O137" s="309">
        <v>74.5</v>
      </c>
      <c r="P137" s="79">
        <v>1</v>
      </c>
      <c r="Q137" s="79">
        <v>0</v>
      </c>
      <c r="R137" s="79">
        <v>0.5</v>
      </c>
      <c r="S137" s="79">
        <v>1</v>
      </c>
      <c r="T137" s="310">
        <v>0.5</v>
      </c>
      <c r="U137" s="310">
        <v>1</v>
      </c>
      <c r="V137" s="216">
        <v>1</v>
      </c>
      <c r="W137" s="216">
        <v>1</v>
      </c>
      <c r="X137" s="216">
        <v>1</v>
      </c>
      <c r="Y137" s="216">
        <v>1</v>
      </c>
      <c r="Z137" s="82">
        <f t="shared" si="33"/>
        <v>13.5</v>
      </c>
      <c r="AA137" s="83">
        <f t="shared" si="34"/>
        <v>0.46551724137931033</v>
      </c>
      <c r="AB137" s="84">
        <f t="shared" si="30"/>
        <v>15</v>
      </c>
      <c r="AC137" s="85">
        <f t="shared" si="35"/>
        <v>0.6</v>
      </c>
      <c r="AD137" s="86">
        <f t="shared" si="31"/>
        <v>46</v>
      </c>
      <c r="AE137" s="87">
        <f t="shared" si="36"/>
        <v>1</v>
      </c>
      <c r="AF137" s="88">
        <f t="shared" si="37"/>
        <v>74.5</v>
      </c>
      <c r="AG137" s="1"/>
      <c r="AI137" s="115" t="s">
        <v>47</v>
      </c>
      <c r="AJ137" s="115">
        <f>SUM(AJ134:AJ136)</f>
        <v>15</v>
      </c>
      <c r="AK137" s="142">
        <f>SUMPRODUCT(($O$4:$O$53)*($J$4:$J$53=$AI$19))/AJ137</f>
        <v>18.8</v>
      </c>
      <c r="AM137" s="117" t="s">
        <v>47</v>
      </c>
      <c r="AN137" s="117">
        <f>AJ137</f>
        <v>15</v>
      </c>
      <c r="AO137" s="118"/>
      <c r="AP137" s="143">
        <f>SUMPRODUCT(($AA$117:$AA$166)*($J$117:$J$166=$AI$132))/$AJ137</f>
        <v>0.84252873563218378</v>
      </c>
      <c r="AQ137" s="143">
        <f>SUMPRODUCT(($AC$117:$AC$166)*($J$117:$J$166=$AI$132))/$AJ137</f>
        <v>0.88000000000000012</v>
      </c>
      <c r="AR137" s="143">
        <f>SUMPRODUCT(($AE$117:$AE$166)*($J$117:$J$166=$AI$132))/$AJ137</f>
        <v>0.89420289855072477</v>
      </c>
    </row>
    <row r="138" spans="1:44" ht="15" customHeight="1">
      <c r="A138" s="1"/>
      <c r="B138" s="2"/>
      <c r="C138" s="3"/>
      <c r="D138" s="3"/>
      <c r="E138" s="3"/>
      <c r="F138" s="3"/>
      <c r="G138" s="3"/>
      <c r="H138" s="57" t="str">
        <f t="shared" si="32"/>
        <v>Global</v>
      </c>
      <c r="I138" s="311" t="s">
        <v>147</v>
      </c>
      <c r="J138" s="311" t="s">
        <v>133</v>
      </c>
      <c r="K138" s="312" t="s">
        <v>153</v>
      </c>
      <c r="L138" s="215">
        <v>43964</v>
      </c>
      <c r="M138" s="216">
        <v>9647361</v>
      </c>
      <c r="N138" s="216" t="s">
        <v>123</v>
      </c>
      <c r="O138" s="309">
        <v>54</v>
      </c>
      <c r="P138" s="79">
        <v>0.5</v>
      </c>
      <c r="Q138" s="79">
        <v>0.5</v>
      </c>
      <c r="R138" s="79">
        <v>0</v>
      </c>
      <c r="S138" s="79">
        <v>1</v>
      </c>
      <c r="T138" s="310">
        <v>0.5</v>
      </c>
      <c r="U138" s="310">
        <v>0</v>
      </c>
      <c r="V138" s="216">
        <v>0.5</v>
      </c>
      <c r="W138" s="216">
        <v>0.5</v>
      </c>
      <c r="X138" s="216">
        <v>1</v>
      </c>
      <c r="Y138" s="216">
        <v>1</v>
      </c>
      <c r="Z138" s="82">
        <f t="shared" si="33"/>
        <v>13.5</v>
      </c>
      <c r="AA138" s="83">
        <f t="shared" si="34"/>
        <v>0.46551724137931033</v>
      </c>
      <c r="AB138" s="84">
        <f t="shared" si="30"/>
        <v>10</v>
      </c>
      <c r="AC138" s="85">
        <f t="shared" si="35"/>
        <v>0.4</v>
      </c>
      <c r="AD138" s="86">
        <f t="shared" si="31"/>
        <v>30.5</v>
      </c>
      <c r="AE138" s="87">
        <f t="shared" si="36"/>
        <v>0.66304347826086951</v>
      </c>
      <c r="AF138" s="88">
        <f t="shared" si="37"/>
        <v>54</v>
      </c>
      <c r="AG138" s="1"/>
    </row>
    <row r="139" spans="1:44" ht="15" customHeight="1">
      <c r="A139" s="1"/>
      <c r="B139" s="2"/>
      <c r="C139" s="3"/>
      <c r="D139" s="3"/>
      <c r="E139" s="3"/>
      <c r="F139" s="3"/>
      <c r="G139" s="3"/>
      <c r="H139" s="57" t="str">
        <f t="shared" si="32"/>
        <v>Global</v>
      </c>
      <c r="I139" s="311" t="s">
        <v>147</v>
      </c>
      <c r="J139" s="311" t="s">
        <v>133</v>
      </c>
      <c r="K139" s="312" t="s">
        <v>154</v>
      </c>
      <c r="L139" s="215">
        <v>43963</v>
      </c>
      <c r="M139" s="216">
        <v>9642703</v>
      </c>
      <c r="N139" s="216" t="s">
        <v>116</v>
      </c>
      <c r="O139" s="309">
        <v>0</v>
      </c>
      <c r="P139" s="79">
        <v>1</v>
      </c>
      <c r="Q139" s="79">
        <v>1</v>
      </c>
      <c r="R139" s="79">
        <v>1</v>
      </c>
      <c r="S139" s="79">
        <v>0.5</v>
      </c>
      <c r="T139" s="310">
        <v>0</v>
      </c>
      <c r="U139" s="310">
        <v>0</v>
      </c>
      <c r="V139" s="216">
        <v>0.5</v>
      </c>
      <c r="W139" s="216">
        <v>0.5</v>
      </c>
      <c r="X139" s="216">
        <v>1</v>
      </c>
      <c r="Y139" s="216">
        <v>1</v>
      </c>
      <c r="Z139" s="82">
        <f t="shared" si="33"/>
        <v>26.5</v>
      </c>
      <c r="AA139" s="83">
        <f t="shared" si="34"/>
        <v>0.91379310344827591</v>
      </c>
      <c r="AB139" s="84">
        <f t="shared" si="30"/>
        <v>0</v>
      </c>
      <c r="AC139" s="85">
        <f t="shared" si="35"/>
        <v>0</v>
      </c>
      <c r="AD139" s="86">
        <f t="shared" si="31"/>
        <v>30.5</v>
      </c>
      <c r="AE139" s="87">
        <f t="shared" si="36"/>
        <v>0.66304347826086951</v>
      </c>
      <c r="AF139" s="88">
        <f t="shared" si="37"/>
        <v>57</v>
      </c>
      <c r="AG139" s="1"/>
    </row>
    <row r="140" spans="1:44" ht="15" customHeight="1">
      <c r="A140" s="1"/>
      <c r="B140" s="2"/>
      <c r="C140" s="3"/>
      <c r="D140" s="3"/>
      <c r="E140" s="3"/>
      <c r="F140" s="3"/>
      <c r="G140" s="3"/>
      <c r="H140" s="57" t="str">
        <f t="shared" si="32"/>
        <v>Global</v>
      </c>
      <c r="I140" s="311" t="s">
        <v>147</v>
      </c>
      <c r="J140" s="311" t="s">
        <v>60</v>
      </c>
      <c r="K140" s="312" t="s">
        <v>155</v>
      </c>
      <c r="L140" s="215">
        <v>43963</v>
      </c>
      <c r="M140" s="216">
        <v>9642213</v>
      </c>
      <c r="N140" s="216" t="s">
        <v>125</v>
      </c>
      <c r="O140" s="309">
        <v>83</v>
      </c>
      <c r="P140" s="79">
        <v>1</v>
      </c>
      <c r="Q140" s="79">
        <v>1</v>
      </c>
      <c r="R140" s="79">
        <v>0.5</v>
      </c>
      <c r="S140" s="79">
        <v>0.5</v>
      </c>
      <c r="T140" s="310">
        <v>1</v>
      </c>
      <c r="U140" s="310">
        <v>1</v>
      </c>
      <c r="V140" s="216">
        <v>0</v>
      </c>
      <c r="W140" s="216">
        <v>1</v>
      </c>
      <c r="X140" s="216">
        <v>1</v>
      </c>
      <c r="Y140" s="216">
        <v>1</v>
      </c>
      <c r="Z140" s="82">
        <f t="shared" si="33"/>
        <v>23</v>
      </c>
      <c r="AA140" s="83">
        <f t="shared" si="34"/>
        <v>0.7931034482758621</v>
      </c>
      <c r="AB140" s="84">
        <f t="shared" si="30"/>
        <v>25</v>
      </c>
      <c r="AC140" s="85">
        <f t="shared" si="35"/>
        <v>1</v>
      </c>
      <c r="AD140" s="86">
        <f t="shared" si="31"/>
        <v>35</v>
      </c>
      <c r="AE140" s="87">
        <f t="shared" si="36"/>
        <v>0.76086956521739135</v>
      </c>
      <c r="AF140" s="88">
        <f t="shared" si="37"/>
        <v>83</v>
      </c>
      <c r="AG140" s="1"/>
    </row>
    <row r="141" spans="1:44" ht="15" customHeight="1">
      <c r="A141" s="1"/>
      <c r="B141" s="2"/>
      <c r="C141" s="3"/>
      <c r="D141" s="3"/>
      <c r="E141" s="3"/>
      <c r="F141" s="3"/>
      <c r="G141" s="3"/>
      <c r="H141" s="57" t="str">
        <f t="shared" si="32"/>
        <v>Global</v>
      </c>
      <c r="I141" s="311" t="s">
        <v>147</v>
      </c>
      <c r="J141" s="311" t="s">
        <v>60</v>
      </c>
      <c r="K141" s="312" t="s">
        <v>156</v>
      </c>
      <c r="L141" s="215">
        <v>43963</v>
      </c>
      <c r="M141" s="216">
        <v>9634565</v>
      </c>
      <c r="N141" s="216" t="s">
        <v>122</v>
      </c>
      <c r="O141" s="309">
        <v>88.5</v>
      </c>
      <c r="P141" s="79">
        <v>1</v>
      </c>
      <c r="Q141" s="79">
        <v>1</v>
      </c>
      <c r="R141" s="79">
        <v>0.5</v>
      </c>
      <c r="S141" s="79">
        <v>0.5</v>
      </c>
      <c r="T141" s="310">
        <v>1</v>
      </c>
      <c r="U141" s="310">
        <v>1</v>
      </c>
      <c r="V141" s="216">
        <v>0.5</v>
      </c>
      <c r="W141" s="216">
        <v>1</v>
      </c>
      <c r="X141" s="216">
        <v>1</v>
      </c>
      <c r="Y141" s="216">
        <v>1</v>
      </c>
      <c r="Z141" s="82">
        <f t="shared" si="33"/>
        <v>23</v>
      </c>
      <c r="AA141" s="83">
        <f t="shared" si="34"/>
        <v>0.7931034482758621</v>
      </c>
      <c r="AB141" s="84">
        <f t="shared" si="30"/>
        <v>25</v>
      </c>
      <c r="AC141" s="85">
        <f t="shared" si="35"/>
        <v>1</v>
      </c>
      <c r="AD141" s="86">
        <f t="shared" si="31"/>
        <v>40.5</v>
      </c>
      <c r="AE141" s="87">
        <f t="shared" si="36"/>
        <v>0.88043478260869568</v>
      </c>
      <c r="AF141" s="88">
        <f t="shared" si="37"/>
        <v>88.5</v>
      </c>
      <c r="AG141" s="1"/>
    </row>
    <row r="142" spans="1:44" ht="15" customHeight="1">
      <c r="A142" s="1"/>
      <c r="B142" s="2"/>
      <c r="C142" s="3"/>
      <c r="D142" s="3"/>
      <c r="E142" s="3"/>
      <c r="F142" s="3"/>
      <c r="G142" s="3"/>
      <c r="H142" s="57" t="str">
        <f t="shared" si="32"/>
        <v>Global</v>
      </c>
      <c r="I142" s="311" t="s">
        <v>147</v>
      </c>
      <c r="J142" s="311" t="s">
        <v>64</v>
      </c>
      <c r="K142" s="312" t="s">
        <v>157</v>
      </c>
      <c r="L142" s="215">
        <v>43963</v>
      </c>
      <c r="M142" s="216">
        <v>9625826</v>
      </c>
      <c r="N142" s="216" t="s">
        <v>119</v>
      </c>
      <c r="O142" s="309">
        <v>94</v>
      </c>
      <c r="P142" s="79">
        <v>1</v>
      </c>
      <c r="Q142" s="79">
        <v>1</v>
      </c>
      <c r="R142" s="79">
        <v>0.5</v>
      </c>
      <c r="S142" s="79">
        <v>1</v>
      </c>
      <c r="T142" s="310">
        <v>1</v>
      </c>
      <c r="U142" s="310">
        <v>0.5</v>
      </c>
      <c r="V142" s="216">
        <v>1</v>
      </c>
      <c r="W142" s="216">
        <v>1</v>
      </c>
      <c r="X142" s="216">
        <v>1</v>
      </c>
      <c r="Y142" s="216">
        <v>1</v>
      </c>
      <c r="Z142" s="82">
        <f t="shared" si="33"/>
        <v>25.5</v>
      </c>
      <c r="AA142" s="83">
        <f t="shared" si="34"/>
        <v>0.87931034482758619</v>
      </c>
      <c r="AB142" s="84">
        <f t="shared" si="30"/>
        <v>22.5</v>
      </c>
      <c r="AC142" s="85">
        <f t="shared" si="35"/>
        <v>0.9</v>
      </c>
      <c r="AD142" s="86">
        <f t="shared" si="31"/>
        <v>46</v>
      </c>
      <c r="AE142" s="87">
        <f t="shared" si="36"/>
        <v>1</v>
      </c>
      <c r="AF142" s="88">
        <f t="shared" si="37"/>
        <v>94</v>
      </c>
      <c r="AG142" s="1"/>
    </row>
    <row r="143" spans="1:44" ht="15" customHeight="1">
      <c r="A143" s="1"/>
      <c r="B143" s="2"/>
      <c r="C143" s="3"/>
      <c r="D143" s="3"/>
      <c r="E143" s="3"/>
      <c r="F143" s="3"/>
      <c r="G143" s="3"/>
      <c r="H143" s="57" t="str">
        <f t="shared" si="32"/>
        <v>Global</v>
      </c>
      <c r="I143" s="311" t="s">
        <v>147</v>
      </c>
      <c r="J143" s="311" t="s">
        <v>133</v>
      </c>
      <c r="K143" s="312" t="s">
        <v>158</v>
      </c>
      <c r="L143" s="215">
        <v>43963</v>
      </c>
      <c r="M143" s="216">
        <v>9624636</v>
      </c>
      <c r="N143" s="216" t="s">
        <v>120</v>
      </c>
      <c r="O143" s="309">
        <v>73</v>
      </c>
      <c r="P143" s="79">
        <v>1</v>
      </c>
      <c r="Q143" s="79">
        <v>1</v>
      </c>
      <c r="R143" s="79">
        <v>0.5</v>
      </c>
      <c r="S143" s="79">
        <v>1</v>
      </c>
      <c r="T143" s="310">
        <v>0.5</v>
      </c>
      <c r="U143" s="310">
        <v>0.5</v>
      </c>
      <c r="V143" s="216">
        <v>0</v>
      </c>
      <c r="W143" s="216">
        <v>1</v>
      </c>
      <c r="X143" s="216">
        <v>1</v>
      </c>
      <c r="Y143" s="216">
        <v>1</v>
      </c>
      <c r="Z143" s="82">
        <f t="shared" si="33"/>
        <v>25.5</v>
      </c>
      <c r="AA143" s="83">
        <f t="shared" si="34"/>
        <v>0.87931034482758619</v>
      </c>
      <c r="AB143" s="84">
        <f t="shared" si="30"/>
        <v>12.5</v>
      </c>
      <c r="AC143" s="85">
        <f t="shared" si="35"/>
        <v>0.5</v>
      </c>
      <c r="AD143" s="86">
        <f t="shared" si="31"/>
        <v>35</v>
      </c>
      <c r="AE143" s="87">
        <f t="shared" si="36"/>
        <v>0.76086956521739135</v>
      </c>
      <c r="AF143" s="88">
        <f t="shared" si="37"/>
        <v>73</v>
      </c>
      <c r="AG143" s="1"/>
    </row>
    <row r="144" spans="1:44" ht="15" customHeight="1">
      <c r="A144" s="1"/>
      <c r="B144" s="2"/>
      <c r="C144" s="3"/>
      <c r="D144" s="3"/>
      <c r="E144" s="3"/>
      <c r="F144" s="3"/>
      <c r="G144" s="3"/>
      <c r="H144" s="57" t="str">
        <f t="shared" si="32"/>
        <v>Global</v>
      </c>
      <c r="I144" s="311" t="s">
        <v>147</v>
      </c>
      <c r="J144" s="311" t="s">
        <v>136</v>
      </c>
      <c r="K144" s="312" t="s">
        <v>159</v>
      </c>
      <c r="L144" s="215">
        <v>43962</v>
      </c>
      <c r="M144" s="216">
        <v>9621159</v>
      </c>
      <c r="N144" s="216" t="s">
        <v>117</v>
      </c>
      <c r="O144" s="309">
        <v>90.5</v>
      </c>
      <c r="P144" s="79">
        <v>1</v>
      </c>
      <c r="Q144" s="79">
        <v>1</v>
      </c>
      <c r="R144" s="79">
        <v>0</v>
      </c>
      <c r="S144" s="79">
        <v>1</v>
      </c>
      <c r="T144" s="310">
        <v>1</v>
      </c>
      <c r="U144" s="310">
        <v>0.5</v>
      </c>
      <c r="V144" s="216">
        <v>1</v>
      </c>
      <c r="W144" s="216">
        <v>1</v>
      </c>
      <c r="X144" s="216">
        <v>1</v>
      </c>
      <c r="Y144" s="216">
        <v>1</v>
      </c>
      <c r="Z144" s="82">
        <f t="shared" si="33"/>
        <v>22</v>
      </c>
      <c r="AA144" s="83">
        <f t="shared" si="34"/>
        <v>0.75862068965517238</v>
      </c>
      <c r="AB144" s="84">
        <f t="shared" si="30"/>
        <v>22.5</v>
      </c>
      <c r="AC144" s="85">
        <f t="shared" si="35"/>
        <v>0.9</v>
      </c>
      <c r="AD144" s="86">
        <f t="shared" si="31"/>
        <v>46</v>
      </c>
      <c r="AE144" s="87">
        <f t="shared" si="36"/>
        <v>1</v>
      </c>
      <c r="AF144" s="88">
        <f t="shared" si="37"/>
        <v>90.5</v>
      </c>
      <c r="AG144" s="1"/>
    </row>
    <row r="145" spans="1:33" ht="15" customHeight="1">
      <c r="A145" s="1"/>
      <c r="B145" s="2"/>
      <c r="C145" s="3"/>
      <c r="D145" s="3"/>
      <c r="E145" s="3"/>
      <c r="F145" s="3"/>
      <c r="G145" s="3"/>
      <c r="H145" s="57" t="str">
        <f t="shared" si="32"/>
        <v>Global</v>
      </c>
      <c r="I145" s="311" t="s">
        <v>147</v>
      </c>
      <c r="J145" s="311" t="s">
        <v>64</v>
      </c>
      <c r="K145" s="312" t="s">
        <v>160</v>
      </c>
      <c r="L145" s="215">
        <v>43962</v>
      </c>
      <c r="M145" s="216">
        <v>9620049</v>
      </c>
      <c r="N145" s="216" t="s">
        <v>125</v>
      </c>
      <c r="O145" s="309">
        <v>96.5</v>
      </c>
      <c r="P145" s="79">
        <v>1</v>
      </c>
      <c r="Q145" s="79">
        <v>1</v>
      </c>
      <c r="R145" s="79">
        <v>0.5</v>
      </c>
      <c r="S145" s="79">
        <v>1</v>
      </c>
      <c r="T145" s="310">
        <v>1</v>
      </c>
      <c r="U145" s="310">
        <v>1</v>
      </c>
      <c r="V145" s="216">
        <v>1</v>
      </c>
      <c r="W145" s="216">
        <v>1</v>
      </c>
      <c r="X145" s="216">
        <v>1</v>
      </c>
      <c r="Y145" s="216">
        <v>1</v>
      </c>
      <c r="Z145" s="82">
        <f t="shared" si="33"/>
        <v>25.5</v>
      </c>
      <c r="AA145" s="83">
        <f t="shared" si="34"/>
        <v>0.87931034482758619</v>
      </c>
      <c r="AB145" s="84">
        <f t="shared" si="30"/>
        <v>25</v>
      </c>
      <c r="AC145" s="85">
        <f t="shared" si="35"/>
        <v>1</v>
      </c>
      <c r="AD145" s="86">
        <f t="shared" si="31"/>
        <v>46</v>
      </c>
      <c r="AE145" s="87">
        <f t="shared" si="36"/>
        <v>1</v>
      </c>
      <c r="AF145" s="88">
        <f t="shared" si="37"/>
        <v>96.5</v>
      </c>
      <c r="AG145" s="1"/>
    </row>
    <row r="146" spans="1:33" ht="15" customHeight="1">
      <c r="A146" s="1"/>
      <c r="B146" s="2"/>
      <c r="C146" s="3"/>
      <c r="D146" s="3"/>
      <c r="E146" s="3"/>
      <c r="F146" s="3"/>
      <c r="G146" s="3"/>
      <c r="H146" s="57" t="str">
        <f t="shared" si="32"/>
        <v>Global</v>
      </c>
      <c r="I146" s="311" t="s">
        <v>147</v>
      </c>
      <c r="J146" s="311" t="s">
        <v>64</v>
      </c>
      <c r="K146" s="312" t="s">
        <v>161</v>
      </c>
      <c r="L146" s="215">
        <v>43962</v>
      </c>
      <c r="M146" s="216">
        <v>9610108</v>
      </c>
      <c r="N146" s="216" t="s">
        <v>121</v>
      </c>
      <c r="O146" s="309">
        <v>85.5</v>
      </c>
      <c r="P146" s="79">
        <v>1</v>
      </c>
      <c r="Q146" s="79">
        <v>1</v>
      </c>
      <c r="R146" s="79">
        <v>0.5</v>
      </c>
      <c r="S146" s="79">
        <v>1</v>
      </c>
      <c r="T146" s="310">
        <v>1</v>
      </c>
      <c r="U146" s="310">
        <v>1</v>
      </c>
      <c r="V146" s="216">
        <v>0</v>
      </c>
      <c r="W146" s="216">
        <v>1</v>
      </c>
      <c r="X146" s="216">
        <v>1</v>
      </c>
      <c r="Y146" s="216">
        <v>1</v>
      </c>
      <c r="Z146" s="82">
        <f t="shared" si="33"/>
        <v>25.5</v>
      </c>
      <c r="AA146" s="83">
        <f t="shared" si="34"/>
        <v>0.87931034482758619</v>
      </c>
      <c r="AB146" s="84">
        <f t="shared" si="30"/>
        <v>25</v>
      </c>
      <c r="AC146" s="85">
        <f t="shared" si="35"/>
        <v>1</v>
      </c>
      <c r="AD146" s="86">
        <f t="shared" si="31"/>
        <v>35</v>
      </c>
      <c r="AE146" s="87">
        <f t="shared" si="36"/>
        <v>0.76086956521739135</v>
      </c>
      <c r="AF146" s="88">
        <f t="shared" si="37"/>
        <v>85.5</v>
      </c>
      <c r="AG146" s="1"/>
    </row>
    <row r="147" spans="1:33" ht="15" customHeight="1">
      <c r="A147" s="1"/>
      <c r="B147" s="2"/>
      <c r="C147" s="3"/>
      <c r="D147" s="3"/>
      <c r="E147" s="3"/>
      <c r="F147" s="3"/>
      <c r="G147" s="3"/>
      <c r="H147" s="57" t="str">
        <f t="shared" si="32"/>
        <v>Global</v>
      </c>
      <c r="I147" s="311" t="s">
        <v>147</v>
      </c>
      <c r="J147" s="311" t="s">
        <v>136</v>
      </c>
      <c r="K147" s="312" t="s">
        <v>162</v>
      </c>
      <c r="L147" s="215">
        <v>43960</v>
      </c>
      <c r="M147" s="216">
        <v>9598103</v>
      </c>
      <c r="N147" s="216" t="s">
        <v>124</v>
      </c>
      <c r="O147" s="309">
        <v>85.5</v>
      </c>
      <c r="P147" s="79">
        <v>0.5</v>
      </c>
      <c r="Q147" s="79">
        <v>0.5</v>
      </c>
      <c r="R147" s="79">
        <v>0.5</v>
      </c>
      <c r="S147" s="79">
        <v>1</v>
      </c>
      <c r="T147" s="310">
        <v>1</v>
      </c>
      <c r="U147" s="310">
        <v>0.5</v>
      </c>
      <c r="V147" s="216">
        <v>1</v>
      </c>
      <c r="W147" s="216">
        <v>1</v>
      </c>
      <c r="X147" s="216">
        <v>1</v>
      </c>
      <c r="Y147" s="216">
        <v>1</v>
      </c>
      <c r="Z147" s="82">
        <f t="shared" si="33"/>
        <v>17</v>
      </c>
      <c r="AA147" s="83">
        <f t="shared" si="34"/>
        <v>0.58620689655172409</v>
      </c>
      <c r="AB147" s="84">
        <f t="shared" si="30"/>
        <v>22.5</v>
      </c>
      <c r="AC147" s="85">
        <f t="shared" si="35"/>
        <v>0.9</v>
      </c>
      <c r="AD147" s="86">
        <f t="shared" si="31"/>
        <v>46</v>
      </c>
      <c r="AE147" s="87">
        <f t="shared" si="36"/>
        <v>1</v>
      </c>
      <c r="AF147" s="88">
        <f t="shared" si="37"/>
        <v>85.5</v>
      </c>
      <c r="AG147" s="1"/>
    </row>
    <row r="148" spans="1:33" ht="15" customHeight="1">
      <c r="A148" s="1"/>
      <c r="B148" s="2"/>
      <c r="C148" s="3"/>
      <c r="D148" s="3"/>
      <c r="E148" s="3"/>
      <c r="F148" s="3"/>
      <c r="G148" s="3"/>
      <c r="H148" s="57" t="str">
        <f t="shared" si="32"/>
        <v>Global</v>
      </c>
      <c r="I148" s="311" t="s">
        <v>147</v>
      </c>
      <c r="J148" s="311" t="s">
        <v>60</v>
      </c>
      <c r="K148" s="312" t="s">
        <v>163</v>
      </c>
      <c r="L148" s="215">
        <v>43960</v>
      </c>
      <c r="M148" s="216">
        <v>9593580</v>
      </c>
      <c r="N148" s="216" t="s">
        <v>124</v>
      </c>
      <c r="O148" s="309">
        <v>94</v>
      </c>
      <c r="P148" s="79">
        <v>1</v>
      </c>
      <c r="Q148" s="79">
        <v>0.5</v>
      </c>
      <c r="R148" s="79">
        <v>1</v>
      </c>
      <c r="S148" s="79">
        <v>1</v>
      </c>
      <c r="T148" s="310">
        <v>1</v>
      </c>
      <c r="U148" s="310">
        <v>1</v>
      </c>
      <c r="V148" s="216">
        <v>1</v>
      </c>
      <c r="W148" s="216">
        <v>1</v>
      </c>
      <c r="X148" s="216">
        <v>1</v>
      </c>
      <c r="Y148" s="216">
        <v>1</v>
      </c>
      <c r="Z148" s="82">
        <f t="shared" si="33"/>
        <v>23</v>
      </c>
      <c r="AA148" s="83">
        <f t="shared" si="34"/>
        <v>0.7931034482758621</v>
      </c>
      <c r="AB148" s="84">
        <f t="shared" si="30"/>
        <v>25</v>
      </c>
      <c r="AC148" s="85">
        <f t="shared" si="35"/>
        <v>1</v>
      </c>
      <c r="AD148" s="86">
        <f t="shared" si="31"/>
        <v>46</v>
      </c>
      <c r="AE148" s="87">
        <f t="shared" si="36"/>
        <v>1</v>
      </c>
      <c r="AF148" s="88">
        <f t="shared" si="37"/>
        <v>94</v>
      </c>
      <c r="AG148" s="1"/>
    </row>
    <row r="149" spans="1:33" ht="15" customHeight="1">
      <c r="A149" s="1"/>
      <c r="B149" s="2"/>
      <c r="C149" s="3"/>
      <c r="D149" s="3"/>
      <c r="E149" s="3"/>
      <c r="F149" s="3"/>
      <c r="G149" s="3"/>
      <c r="H149" s="57" t="str">
        <f t="shared" si="32"/>
        <v>Global</v>
      </c>
      <c r="I149" s="311" t="s">
        <v>147</v>
      </c>
      <c r="J149" s="311" t="s">
        <v>60</v>
      </c>
      <c r="K149" s="312" t="s">
        <v>164</v>
      </c>
      <c r="L149" s="215">
        <v>43960</v>
      </c>
      <c r="M149" s="216">
        <v>9590787</v>
      </c>
      <c r="N149" s="216" t="s">
        <v>119</v>
      </c>
      <c r="O149" s="309">
        <v>83</v>
      </c>
      <c r="P149" s="79">
        <v>1</v>
      </c>
      <c r="Q149" s="79">
        <v>1</v>
      </c>
      <c r="R149" s="79">
        <v>0.5</v>
      </c>
      <c r="S149" s="79">
        <v>0.5</v>
      </c>
      <c r="T149" s="310">
        <v>1</v>
      </c>
      <c r="U149" s="310">
        <v>1</v>
      </c>
      <c r="V149" s="216">
        <v>0</v>
      </c>
      <c r="W149" s="216">
        <v>1</v>
      </c>
      <c r="X149" s="216">
        <v>1</v>
      </c>
      <c r="Y149" s="216">
        <v>1</v>
      </c>
      <c r="Z149" s="82">
        <f t="shared" si="33"/>
        <v>23</v>
      </c>
      <c r="AA149" s="83">
        <f t="shared" si="34"/>
        <v>0.7931034482758621</v>
      </c>
      <c r="AB149" s="84">
        <f t="shared" si="30"/>
        <v>25</v>
      </c>
      <c r="AC149" s="85">
        <f t="shared" si="35"/>
        <v>1</v>
      </c>
      <c r="AD149" s="86">
        <f t="shared" si="31"/>
        <v>35</v>
      </c>
      <c r="AE149" s="87">
        <f t="shared" si="36"/>
        <v>0.76086956521739135</v>
      </c>
      <c r="AF149" s="88">
        <f t="shared" si="37"/>
        <v>83</v>
      </c>
      <c r="AG149" s="1"/>
    </row>
    <row r="150" spans="1:33" ht="15" customHeight="1" thickBot="1">
      <c r="A150" s="1"/>
      <c r="B150" s="2"/>
      <c r="C150" s="3"/>
      <c r="D150" s="3"/>
      <c r="E150" s="3"/>
      <c r="F150" s="3"/>
      <c r="G150" s="3"/>
      <c r="H150" s="57" t="str">
        <f t="shared" si="32"/>
        <v>Global</v>
      </c>
      <c r="I150" s="311" t="s">
        <v>165</v>
      </c>
      <c r="J150" s="311" t="s">
        <v>133</v>
      </c>
      <c r="K150" s="312" t="s">
        <v>166</v>
      </c>
      <c r="L150" s="215">
        <v>43957</v>
      </c>
      <c r="M150" s="216">
        <v>9547206</v>
      </c>
      <c r="N150" s="216" t="s">
        <v>123</v>
      </c>
      <c r="O150" s="309">
        <v>72</v>
      </c>
      <c r="P150" s="79">
        <v>0.5</v>
      </c>
      <c r="Q150" s="79">
        <v>1</v>
      </c>
      <c r="R150" s="79">
        <v>0</v>
      </c>
      <c r="S150" s="79">
        <v>0.5</v>
      </c>
      <c r="T150" s="310">
        <v>1</v>
      </c>
      <c r="U150" s="310">
        <v>0</v>
      </c>
      <c r="V150" s="216">
        <v>0</v>
      </c>
      <c r="W150" s="216">
        <v>1</v>
      </c>
      <c r="X150" s="216">
        <v>1</v>
      </c>
      <c r="Y150" s="216">
        <v>1</v>
      </c>
      <c r="Z150" s="192">
        <f t="shared" si="33"/>
        <v>17</v>
      </c>
      <c r="AA150" s="193">
        <f t="shared" si="34"/>
        <v>0.58620689655172409</v>
      </c>
      <c r="AB150" s="194">
        <f t="shared" si="30"/>
        <v>20</v>
      </c>
      <c r="AC150" s="195">
        <f t="shared" si="35"/>
        <v>0.8</v>
      </c>
      <c r="AD150" s="196">
        <f t="shared" si="31"/>
        <v>35</v>
      </c>
      <c r="AE150" s="197">
        <f t="shared" si="36"/>
        <v>0.76086956521739135</v>
      </c>
      <c r="AF150" s="198">
        <f t="shared" si="37"/>
        <v>72</v>
      </c>
      <c r="AG150" s="1"/>
    </row>
    <row r="151" spans="1:33" ht="15" customHeight="1">
      <c r="A151" s="1"/>
      <c r="B151" s="2"/>
      <c r="C151" s="3"/>
      <c r="D151" s="3"/>
      <c r="E151" s="3"/>
      <c r="F151" s="3"/>
      <c r="G151" s="3"/>
      <c r="H151" s="57" t="str">
        <f t="shared" si="32"/>
        <v>Global</v>
      </c>
      <c r="I151" s="313" t="s">
        <v>165</v>
      </c>
      <c r="J151" s="313" t="s">
        <v>136</v>
      </c>
      <c r="K151" s="314" t="s">
        <v>167</v>
      </c>
      <c r="L151" s="315">
        <v>43957</v>
      </c>
      <c r="M151" s="316">
        <v>9546900</v>
      </c>
      <c r="N151" s="316" t="s">
        <v>116</v>
      </c>
      <c r="O151" s="309">
        <v>89</v>
      </c>
      <c r="P151" s="79">
        <v>1</v>
      </c>
      <c r="Q151" s="79">
        <v>1</v>
      </c>
      <c r="R151" s="79">
        <v>1</v>
      </c>
      <c r="S151" s="79">
        <v>1</v>
      </c>
      <c r="T151" s="310">
        <v>1</v>
      </c>
      <c r="U151" s="310">
        <v>1</v>
      </c>
      <c r="V151" s="216">
        <v>0</v>
      </c>
      <c r="W151" s="216">
        <v>1</v>
      </c>
      <c r="X151" s="216">
        <v>1</v>
      </c>
      <c r="Y151" s="216">
        <v>1</v>
      </c>
      <c r="Z151" s="206">
        <f t="shared" si="33"/>
        <v>29</v>
      </c>
      <c r="AA151" s="207">
        <f t="shared" si="34"/>
        <v>1</v>
      </c>
      <c r="AB151" s="208">
        <f t="shared" si="30"/>
        <v>25</v>
      </c>
      <c r="AC151" s="209">
        <f t="shared" si="35"/>
        <v>1</v>
      </c>
      <c r="AD151" s="210">
        <f t="shared" si="31"/>
        <v>35</v>
      </c>
      <c r="AE151" s="211">
        <f t="shared" si="36"/>
        <v>0.76086956521739135</v>
      </c>
      <c r="AF151" s="88">
        <f t="shared" si="37"/>
        <v>89</v>
      </c>
      <c r="AG151" s="1"/>
    </row>
    <row r="152" spans="1:33" ht="15" customHeight="1">
      <c r="A152" s="1"/>
      <c r="B152" s="2"/>
      <c r="C152" s="3"/>
      <c r="D152" s="3"/>
      <c r="E152" s="3"/>
      <c r="F152" s="3"/>
      <c r="G152" s="3"/>
      <c r="H152" s="57" t="str">
        <f t="shared" si="32"/>
        <v>Global</v>
      </c>
      <c r="I152" s="313" t="s">
        <v>165</v>
      </c>
      <c r="J152" s="313" t="s">
        <v>133</v>
      </c>
      <c r="K152" s="314" t="s">
        <v>168</v>
      </c>
      <c r="L152" s="315">
        <v>43957</v>
      </c>
      <c r="M152" s="316">
        <v>9545688</v>
      </c>
      <c r="N152" s="316" t="s">
        <v>121</v>
      </c>
      <c r="O152" s="309">
        <v>100</v>
      </c>
      <c r="P152" s="79">
        <v>1</v>
      </c>
      <c r="Q152" s="79">
        <v>1</v>
      </c>
      <c r="R152" s="79">
        <v>1</v>
      </c>
      <c r="S152" s="79">
        <v>1</v>
      </c>
      <c r="T152" s="310">
        <v>1</v>
      </c>
      <c r="U152" s="310">
        <v>1</v>
      </c>
      <c r="V152" s="216">
        <v>1</v>
      </c>
      <c r="W152" s="216">
        <v>1</v>
      </c>
      <c r="X152" s="216">
        <v>1</v>
      </c>
      <c r="Y152" s="216">
        <v>1</v>
      </c>
      <c r="Z152" s="82">
        <f t="shared" si="33"/>
        <v>29</v>
      </c>
      <c r="AA152" s="83">
        <f t="shared" si="34"/>
        <v>1</v>
      </c>
      <c r="AB152" s="84">
        <f t="shared" si="30"/>
        <v>25</v>
      </c>
      <c r="AC152" s="85">
        <f t="shared" si="35"/>
        <v>1</v>
      </c>
      <c r="AD152" s="86">
        <f t="shared" si="31"/>
        <v>46</v>
      </c>
      <c r="AE152" s="87">
        <f t="shared" si="36"/>
        <v>1</v>
      </c>
      <c r="AF152" s="88">
        <f t="shared" si="37"/>
        <v>100</v>
      </c>
      <c r="AG152" s="1"/>
    </row>
    <row r="153" spans="1:33" ht="15" customHeight="1">
      <c r="A153" s="1"/>
      <c r="B153" s="2"/>
      <c r="C153" s="3"/>
      <c r="D153" s="3"/>
      <c r="E153" s="3"/>
      <c r="F153" s="3"/>
      <c r="G153" s="3"/>
      <c r="H153" s="57" t="str">
        <f t="shared" si="32"/>
        <v>Global</v>
      </c>
      <c r="I153" s="313" t="s">
        <v>165</v>
      </c>
      <c r="J153" s="313" t="s">
        <v>60</v>
      </c>
      <c r="K153" s="314" t="s">
        <v>169</v>
      </c>
      <c r="L153" s="315">
        <v>43956</v>
      </c>
      <c r="M153" s="316">
        <v>9541539</v>
      </c>
      <c r="N153" s="316" t="s">
        <v>116</v>
      </c>
      <c r="O153" s="309">
        <v>88</v>
      </c>
      <c r="P153" s="79">
        <v>1</v>
      </c>
      <c r="Q153" s="79">
        <v>1</v>
      </c>
      <c r="R153" s="79">
        <v>0.5</v>
      </c>
      <c r="S153" s="79">
        <v>1</v>
      </c>
      <c r="T153" s="310">
        <v>1</v>
      </c>
      <c r="U153" s="310">
        <v>1</v>
      </c>
      <c r="V153" s="216">
        <v>0.5</v>
      </c>
      <c r="W153" s="216">
        <v>1</v>
      </c>
      <c r="X153" s="216">
        <v>1</v>
      </c>
      <c r="Y153" s="216">
        <v>0</v>
      </c>
      <c r="Z153" s="82">
        <f t="shared" si="33"/>
        <v>25.5</v>
      </c>
      <c r="AA153" s="83">
        <f t="shared" si="34"/>
        <v>0.87931034482758619</v>
      </c>
      <c r="AB153" s="84">
        <f t="shared" si="30"/>
        <v>25</v>
      </c>
      <c r="AC153" s="85">
        <f t="shared" si="35"/>
        <v>1</v>
      </c>
      <c r="AD153" s="86">
        <f t="shared" si="31"/>
        <v>37.5</v>
      </c>
      <c r="AE153" s="87">
        <f t="shared" si="36"/>
        <v>0.81521739130434778</v>
      </c>
      <c r="AF153" s="88">
        <f t="shared" si="37"/>
        <v>88</v>
      </c>
      <c r="AG153" s="1"/>
    </row>
    <row r="154" spans="1:33" ht="15" customHeight="1">
      <c r="A154" s="1"/>
      <c r="B154" s="2"/>
      <c r="C154" s="3"/>
      <c r="D154" s="3"/>
      <c r="E154" s="3"/>
      <c r="F154" s="3"/>
      <c r="G154" s="3"/>
      <c r="H154" s="57" t="str">
        <f t="shared" si="32"/>
        <v>Global</v>
      </c>
      <c r="I154" s="313" t="s">
        <v>165</v>
      </c>
      <c r="J154" s="313" t="s">
        <v>60</v>
      </c>
      <c r="K154" s="314" t="s">
        <v>170</v>
      </c>
      <c r="L154" s="315">
        <v>43956</v>
      </c>
      <c r="M154" s="316">
        <v>9536980</v>
      </c>
      <c r="N154" s="316" t="s">
        <v>120</v>
      </c>
      <c r="O154" s="309">
        <v>91.5</v>
      </c>
      <c r="P154" s="79">
        <v>1</v>
      </c>
      <c r="Q154" s="79">
        <v>1</v>
      </c>
      <c r="R154" s="79">
        <v>0.5</v>
      </c>
      <c r="S154" s="79">
        <v>1</v>
      </c>
      <c r="T154" s="310">
        <v>1</v>
      </c>
      <c r="U154" s="310">
        <v>0</v>
      </c>
      <c r="V154" s="216">
        <v>1</v>
      </c>
      <c r="W154" s="216">
        <v>1</v>
      </c>
      <c r="X154" s="216">
        <v>1</v>
      </c>
      <c r="Y154" s="216">
        <v>1</v>
      </c>
      <c r="Z154" s="82">
        <f t="shared" si="33"/>
        <v>25.5</v>
      </c>
      <c r="AA154" s="83">
        <f t="shared" si="34"/>
        <v>0.87931034482758619</v>
      </c>
      <c r="AB154" s="84">
        <f t="shared" si="30"/>
        <v>20</v>
      </c>
      <c r="AC154" s="85">
        <f t="shared" si="35"/>
        <v>0.8</v>
      </c>
      <c r="AD154" s="86">
        <f t="shared" si="31"/>
        <v>46</v>
      </c>
      <c r="AE154" s="87">
        <f t="shared" si="36"/>
        <v>1</v>
      </c>
      <c r="AF154" s="88">
        <f t="shared" si="37"/>
        <v>91.5</v>
      </c>
      <c r="AG154" s="1"/>
    </row>
    <row r="155" spans="1:33" ht="15" customHeight="1">
      <c r="A155" s="1"/>
      <c r="B155" s="2"/>
      <c r="C155" s="3"/>
      <c r="D155" s="3"/>
      <c r="E155" s="3"/>
      <c r="F155" s="3"/>
      <c r="G155" s="3"/>
      <c r="H155" s="57" t="str">
        <f t="shared" si="32"/>
        <v>Global</v>
      </c>
      <c r="I155" s="313" t="s">
        <v>165</v>
      </c>
      <c r="J155" s="313" t="s">
        <v>133</v>
      </c>
      <c r="K155" s="314" t="s">
        <v>171</v>
      </c>
      <c r="L155" s="315">
        <v>43956</v>
      </c>
      <c r="M155" s="316">
        <v>9526502</v>
      </c>
      <c r="N155" s="316" t="s">
        <v>117</v>
      </c>
      <c r="O155" s="309">
        <v>96.5</v>
      </c>
      <c r="P155" s="79">
        <v>1</v>
      </c>
      <c r="Q155" s="79">
        <v>1</v>
      </c>
      <c r="R155" s="79">
        <v>0.5</v>
      </c>
      <c r="S155" s="79">
        <v>1</v>
      </c>
      <c r="T155" s="310">
        <v>1</v>
      </c>
      <c r="U155" s="310">
        <v>1</v>
      </c>
      <c r="V155" s="216">
        <v>1</v>
      </c>
      <c r="W155" s="216">
        <v>1</v>
      </c>
      <c r="X155" s="216">
        <v>1</v>
      </c>
      <c r="Y155" s="216">
        <v>1</v>
      </c>
      <c r="Z155" s="82">
        <f t="shared" si="33"/>
        <v>25.5</v>
      </c>
      <c r="AA155" s="83">
        <f t="shared" si="34"/>
        <v>0.87931034482758619</v>
      </c>
      <c r="AB155" s="84">
        <f t="shared" si="30"/>
        <v>25</v>
      </c>
      <c r="AC155" s="85">
        <f t="shared" si="35"/>
        <v>1</v>
      </c>
      <c r="AD155" s="86">
        <f t="shared" si="31"/>
        <v>46</v>
      </c>
      <c r="AE155" s="87">
        <f t="shared" si="36"/>
        <v>1</v>
      </c>
      <c r="AF155" s="88">
        <f t="shared" si="37"/>
        <v>96.5</v>
      </c>
      <c r="AG155" s="1"/>
    </row>
    <row r="156" spans="1:33" ht="15" customHeight="1">
      <c r="A156" s="1"/>
      <c r="B156" s="2"/>
      <c r="C156" s="3"/>
      <c r="D156" s="3"/>
      <c r="E156" s="3"/>
      <c r="F156" s="3"/>
      <c r="G156" s="3"/>
      <c r="H156" s="57" t="str">
        <f t="shared" si="32"/>
        <v>Global</v>
      </c>
      <c r="I156" s="313" t="s">
        <v>165</v>
      </c>
      <c r="J156" s="313" t="s">
        <v>64</v>
      </c>
      <c r="K156" s="314" t="s">
        <v>172</v>
      </c>
      <c r="L156" s="315">
        <v>43956</v>
      </c>
      <c r="M156" s="316">
        <v>9520585</v>
      </c>
      <c r="N156" s="316" t="s">
        <v>117</v>
      </c>
      <c r="O156" s="309">
        <v>81.5</v>
      </c>
      <c r="P156" s="79">
        <v>1</v>
      </c>
      <c r="Q156" s="79">
        <v>1</v>
      </c>
      <c r="R156" s="79">
        <v>0.5</v>
      </c>
      <c r="S156" s="79">
        <v>1</v>
      </c>
      <c r="T156" s="310">
        <v>0.5</v>
      </c>
      <c r="U156" s="310">
        <v>0</v>
      </c>
      <c r="V156" s="216">
        <v>1</v>
      </c>
      <c r="W156" s="216">
        <v>1</v>
      </c>
      <c r="X156" s="216">
        <v>1</v>
      </c>
      <c r="Y156" s="216">
        <v>1</v>
      </c>
      <c r="Z156" s="82">
        <f t="shared" si="33"/>
        <v>25.5</v>
      </c>
      <c r="AA156" s="83">
        <f t="shared" si="34"/>
        <v>0.87931034482758619</v>
      </c>
      <c r="AB156" s="84">
        <f t="shared" si="30"/>
        <v>10</v>
      </c>
      <c r="AC156" s="85">
        <f t="shared" si="35"/>
        <v>0.4</v>
      </c>
      <c r="AD156" s="86">
        <f t="shared" si="31"/>
        <v>46</v>
      </c>
      <c r="AE156" s="87">
        <f t="shared" si="36"/>
        <v>1</v>
      </c>
      <c r="AF156" s="88">
        <f t="shared" si="37"/>
        <v>81.5</v>
      </c>
      <c r="AG156" s="1"/>
    </row>
    <row r="157" spans="1:33" ht="15" customHeight="1">
      <c r="A157" s="1"/>
      <c r="B157" s="2"/>
      <c r="C157" s="3"/>
      <c r="D157" s="3"/>
      <c r="E157" s="3"/>
      <c r="F157" s="3"/>
      <c r="G157" s="3"/>
      <c r="H157" s="57" t="str">
        <f t="shared" si="32"/>
        <v>Global</v>
      </c>
      <c r="I157" s="313" t="s">
        <v>165</v>
      </c>
      <c r="J157" s="313" t="s">
        <v>64</v>
      </c>
      <c r="K157" s="314" t="s">
        <v>173</v>
      </c>
      <c r="L157" s="315">
        <v>43956</v>
      </c>
      <c r="M157" s="316">
        <v>9518624</v>
      </c>
      <c r="N157" s="316" t="s">
        <v>125</v>
      </c>
      <c r="O157" s="309">
        <v>89</v>
      </c>
      <c r="P157" s="79">
        <v>1</v>
      </c>
      <c r="Q157" s="79">
        <v>1</v>
      </c>
      <c r="R157" s="79">
        <v>1</v>
      </c>
      <c r="S157" s="79">
        <v>1</v>
      </c>
      <c r="T157" s="310">
        <v>1</v>
      </c>
      <c r="U157" s="310">
        <v>0.5</v>
      </c>
      <c r="V157" s="216">
        <v>0.5</v>
      </c>
      <c r="W157" s="216">
        <v>1</v>
      </c>
      <c r="X157" s="216">
        <v>1</v>
      </c>
      <c r="Y157" s="216">
        <v>0</v>
      </c>
      <c r="Z157" s="82">
        <f t="shared" si="33"/>
        <v>29</v>
      </c>
      <c r="AA157" s="83">
        <f t="shared" si="34"/>
        <v>1</v>
      </c>
      <c r="AB157" s="84">
        <f t="shared" si="30"/>
        <v>22.5</v>
      </c>
      <c r="AC157" s="85">
        <f t="shared" si="35"/>
        <v>0.9</v>
      </c>
      <c r="AD157" s="86">
        <f t="shared" si="31"/>
        <v>37.5</v>
      </c>
      <c r="AE157" s="87">
        <f t="shared" si="36"/>
        <v>0.81521739130434778</v>
      </c>
      <c r="AF157" s="88">
        <f t="shared" si="37"/>
        <v>89</v>
      </c>
      <c r="AG157" s="1"/>
    </row>
    <row r="158" spans="1:33" ht="15" customHeight="1">
      <c r="A158" s="1"/>
      <c r="B158" s="2"/>
      <c r="C158" s="3"/>
      <c r="D158" s="3"/>
      <c r="E158" s="3"/>
      <c r="F158" s="3"/>
      <c r="G158" s="3"/>
      <c r="H158" s="57" t="str">
        <f t="shared" si="32"/>
        <v>Global</v>
      </c>
      <c r="I158" s="313" t="s">
        <v>165</v>
      </c>
      <c r="J158" s="313" t="s">
        <v>60</v>
      </c>
      <c r="K158" s="314" t="s">
        <v>174</v>
      </c>
      <c r="L158" s="315">
        <v>43956</v>
      </c>
      <c r="M158" s="316">
        <v>9518459</v>
      </c>
      <c r="N158" s="316" t="s">
        <v>119</v>
      </c>
      <c r="O158" s="309">
        <v>75</v>
      </c>
      <c r="P158" s="79">
        <v>1</v>
      </c>
      <c r="Q158" s="79">
        <v>1</v>
      </c>
      <c r="R158" s="79">
        <v>0</v>
      </c>
      <c r="S158" s="79">
        <v>1</v>
      </c>
      <c r="T158" s="310">
        <v>0.5</v>
      </c>
      <c r="U158" s="310">
        <v>0.5</v>
      </c>
      <c r="V158" s="216">
        <v>0.5</v>
      </c>
      <c r="W158" s="216">
        <v>1</v>
      </c>
      <c r="X158" s="216">
        <v>1</v>
      </c>
      <c r="Y158" s="216">
        <v>1</v>
      </c>
      <c r="Z158" s="82">
        <f t="shared" si="33"/>
        <v>22</v>
      </c>
      <c r="AA158" s="83">
        <f t="shared" si="34"/>
        <v>0.75862068965517238</v>
      </c>
      <c r="AB158" s="84">
        <f t="shared" si="30"/>
        <v>12.5</v>
      </c>
      <c r="AC158" s="85">
        <f t="shared" si="35"/>
        <v>0.5</v>
      </c>
      <c r="AD158" s="86">
        <f t="shared" si="31"/>
        <v>40.5</v>
      </c>
      <c r="AE158" s="87">
        <f t="shared" si="36"/>
        <v>0.88043478260869568</v>
      </c>
      <c r="AF158" s="88">
        <f t="shared" si="37"/>
        <v>75</v>
      </c>
      <c r="AG158" s="1"/>
    </row>
    <row r="159" spans="1:33" ht="15" customHeight="1">
      <c r="A159" s="1"/>
      <c r="B159" s="2"/>
      <c r="C159" s="3"/>
      <c r="D159" s="3"/>
      <c r="E159" s="3"/>
      <c r="F159" s="3"/>
      <c r="G159" s="3"/>
      <c r="H159" s="57" t="str">
        <f t="shared" si="32"/>
        <v>Global</v>
      </c>
      <c r="I159" s="313" t="s">
        <v>165</v>
      </c>
      <c r="J159" s="313" t="s">
        <v>64</v>
      </c>
      <c r="K159" s="314" t="s">
        <v>175</v>
      </c>
      <c r="L159" s="315">
        <v>43956</v>
      </c>
      <c r="M159" s="316">
        <v>9518427</v>
      </c>
      <c r="N159" s="316" t="s">
        <v>119</v>
      </c>
      <c r="O159" s="309">
        <v>95</v>
      </c>
      <c r="P159" s="79">
        <v>0.5</v>
      </c>
      <c r="Q159" s="79">
        <v>1</v>
      </c>
      <c r="R159" s="79">
        <v>1</v>
      </c>
      <c r="S159" s="79">
        <v>0.5</v>
      </c>
      <c r="T159" s="310">
        <v>1</v>
      </c>
      <c r="U159" s="310">
        <v>1</v>
      </c>
      <c r="V159" s="216">
        <v>1</v>
      </c>
      <c r="W159" s="216">
        <v>1</v>
      </c>
      <c r="X159" s="216">
        <v>1</v>
      </c>
      <c r="Y159" s="216">
        <v>1</v>
      </c>
      <c r="Z159" s="82">
        <f t="shared" si="33"/>
        <v>24</v>
      </c>
      <c r="AA159" s="83">
        <f t="shared" si="34"/>
        <v>0.82758620689655171</v>
      </c>
      <c r="AB159" s="84">
        <f t="shared" si="30"/>
        <v>25</v>
      </c>
      <c r="AC159" s="85">
        <f t="shared" si="35"/>
        <v>1</v>
      </c>
      <c r="AD159" s="86">
        <f t="shared" si="31"/>
        <v>46</v>
      </c>
      <c r="AE159" s="87">
        <f t="shared" si="36"/>
        <v>1</v>
      </c>
      <c r="AF159" s="88">
        <f t="shared" si="37"/>
        <v>95</v>
      </c>
      <c r="AG159" s="1"/>
    </row>
    <row r="160" spans="1:33" ht="15" customHeight="1">
      <c r="A160" s="1"/>
      <c r="B160" s="2"/>
      <c r="C160" s="3"/>
      <c r="D160" s="3"/>
      <c r="E160" s="3"/>
      <c r="F160" s="3"/>
      <c r="G160" s="3"/>
      <c r="H160" s="57" t="str">
        <f t="shared" si="32"/>
        <v>Global</v>
      </c>
      <c r="I160" s="313" t="s">
        <v>165</v>
      </c>
      <c r="J160" s="313" t="s">
        <v>64</v>
      </c>
      <c r="K160" s="314" t="s">
        <v>176</v>
      </c>
      <c r="L160" s="315">
        <v>43955</v>
      </c>
      <c r="M160" s="316">
        <v>9512327</v>
      </c>
      <c r="N160" s="316" t="s">
        <v>120</v>
      </c>
      <c r="O160" s="309">
        <v>100</v>
      </c>
      <c r="P160" s="79">
        <v>1</v>
      </c>
      <c r="Q160" s="79">
        <v>1</v>
      </c>
      <c r="R160" s="79">
        <v>1</v>
      </c>
      <c r="S160" s="79">
        <v>1</v>
      </c>
      <c r="T160" s="310">
        <v>1</v>
      </c>
      <c r="U160" s="310">
        <v>1</v>
      </c>
      <c r="V160" s="216">
        <v>1</v>
      </c>
      <c r="W160" s="216">
        <v>1</v>
      </c>
      <c r="X160" s="216">
        <v>1</v>
      </c>
      <c r="Y160" s="216">
        <v>1</v>
      </c>
      <c r="Z160" s="82">
        <f t="shared" si="33"/>
        <v>29</v>
      </c>
      <c r="AA160" s="83">
        <f t="shared" si="34"/>
        <v>1</v>
      </c>
      <c r="AB160" s="84">
        <f t="shared" si="30"/>
        <v>25</v>
      </c>
      <c r="AC160" s="85">
        <f t="shared" si="35"/>
        <v>1</v>
      </c>
      <c r="AD160" s="86">
        <f t="shared" si="31"/>
        <v>46</v>
      </c>
      <c r="AE160" s="87">
        <f t="shared" si="36"/>
        <v>1</v>
      </c>
      <c r="AF160" s="88">
        <f t="shared" si="37"/>
        <v>100</v>
      </c>
      <c r="AG160" s="1"/>
    </row>
    <row r="161" spans="1:34" ht="15" customHeight="1">
      <c r="A161" s="1"/>
      <c r="B161" s="2"/>
      <c r="C161" s="3"/>
      <c r="D161" s="3"/>
      <c r="E161" s="3"/>
      <c r="F161" s="3"/>
      <c r="G161" s="3"/>
      <c r="H161" s="57" t="str">
        <f t="shared" si="32"/>
        <v>Global</v>
      </c>
      <c r="I161" s="313" t="s">
        <v>165</v>
      </c>
      <c r="J161" s="313" t="s">
        <v>133</v>
      </c>
      <c r="K161" s="314" t="s">
        <v>177</v>
      </c>
      <c r="L161" s="315">
        <v>43955</v>
      </c>
      <c r="M161" s="316">
        <v>9502943</v>
      </c>
      <c r="N161" s="316" t="s">
        <v>124</v>
      </c>
      <c r="O161" s="309">
        <v>33.5</v>
      </c>
      <c r="P161" s="79">
        <v>0.5</v>
      </c>
      <c r="Q161" s="79">
        <v>0</v>
      </c>
      <c r="R161" s="79">
        <v>0</v>
      </c>
      <c r="S161" s="79">
        <v>1</v>
      </c>
      <c r="T161" s="310">
        <v>1</v>
      </c>
      <c r="U161" s="310">
        <v>0</v>
      </c>
      <c r="V161" s="216">
        <v>0</v>
      </c>
      <c r="W161" s="216">
        <v>0</v>
      </c>
      <c r="X161" s="216">
        <v>0.5</v>
      </c>
      <c r="Y161" s="216">
        <v>0</v>
      </c>
      <c r="Z161" s="82">
        <f t="shared" si="33"/>
        <v>7.5</v>
      </c>
      <c r="AA161" s="83">
        <f t="shared" si="34"/>
        <v>0.25862068965517243</v>
      </c>
      <c r="AB161" s="84">
        <f t="shared" si="30"/>
        <v>20</v>
      </c>
      <c r="AC161" s="85">
        <f t="shared" si="35"/>
        <v>0.8</v>
      </c>
      <c r="AD161" s="86">
        <f t="shared" si="31"/>
        <v>6</v>
      </c>
      <c r="AE161" s="87">
        <f t="shared" si="36"/>
        <v>0.13043478260869565</v>
      </c>
      <c r="AF161" s="88">
        <f t="shared" si="37"/>
        <v>33.5</v>
      </c>
      <c r="AG161" s="1"/>
    </row>
    <row r="162" spans="1:34" ht="15" customHeight="1">
      <c r="A162" s="1"/>
      <c r="B162" s="2"/>
      <c r="C162" s="3"/>
      <c r="D162" s="3"/>
      <c r="E162" s="3"/>
      <c r="F162" s="3"/>
      <c r="G162" s="3"/>
      <c r="H162" s="57" t="str">
        <f t="shared" si="32"/>
        <v>Global</v>
      </c>
      <c r="I162" s="313" t="s">
        <v>165</v>
      </c>
      <c r="J162" s="313" t="s">
        <v>133</v>
      </c>
      <c r="K162" s="314" t="s">
        <v>178</v>
      </c>
      <c r="L162" s="315">
        <v>43955</v>
      </c>
      <c r="M162" s="316">
        <v>9501939</v>
      </c>
      <c r="N162" s="316" t="s">
        <v>121</v>
      </c>
      <c r="O162" s="309">
        <v>86.5</v>
      </c>
      <c r="P162" s="79">
        <v>1</v>
      </c>
      <c r="Q162" s="79">
        <v>1</v>
      </c>
      <c r="R162" s="79">
        <v>1</v>
      </c>
      <c r="S162" s="79">
        <v>1</v>
      </c>
      <c r="T162" s="310">
        <v>1</v>
      </c>
      <c r="U162" s="310">
        <v>0.5</v>
      </c>
      <c r="V162" s="216">
        <v>0</v>
      </c>
      <c r="W162" s="216">
        <v>1</v>
      </c>
      <c r="X162" s="216">
        <v>1</v>
      </c>
      <c r="Y162" s="216">
        <v>1</v>
      </c>
      <c r="Z162" s="82">
        <f t="shared" si="33"/>
        <v>29</v>
      </c>
      <c r="AA162" s="83">
        <f t="shared" si="34"/>
        <v>1</v>
      </c>
      <c r="AB162" s="84">
        <f t="shared" si="30"/>
        <v>22.5</v>
      </c>
      <c r="AC162" s="85">
        <f t="shared" si="35"/>
        <v>0.9</v>
      </c>
      <c r="AD162" s="86">
        <f t="shared" si="31"/>
        <v>35</v>
      </c>
      <c r="AE162" s="87">
        <f t="shared" si="36"/>
        <v>0.76086956521739135</v>
      </c>
      <c r="AF162" s="88">
        <f t="shared" si="37"/>
        <v>86.5</v>
      </c>
      <c r="AG162" s="1"/>
    </row>
    <row r="163" spans="1:34" ht="15" customHeight="1">
      <c r="A163" s="1"/>
      <c r="B163" s="2"/>
      <c r="C163" s="3"/>
      <c r="D163" s="3"/>
      <c r="E163" s="3"/>
      <c r="F163" s="3"/>
      <c r="G163" s="3"/>
      <c r="H163" s="57" t="str">
        <f t="shared" si="32"/>
        <v>Global</v>
      </c>
      <c r="I163" s="313" t="s">
        <v>165</v>
      </c>
      <c r="J163" s="313" t="s">
        <v>64</v>
      </c>
      <c r="K163" s="314" t="s">
        <v>179</v>
      </c>
      <c r="L163" s="315">
        <v>43953</v>
      </c>
      <c r="M163" s="316">
        <v>9488219</v>
      </c>
      <c r="N163" s="316" t="s">
        <v>122</v>
      </c>
      <c r="O163" s="309">
        <v>96.5</v>
      </c>
      <c r="P163" s="79">
        <v>1</v>
      </c>
      <c r="Q163" s="79">
        <v>1</v>
      </c>
      <c r="R163" s="79">
        <v>0.5</v>
      </c>
      <c r="S163" s="79">
        <v>1</v>
      </c>
      <c r="T163" s="310">
        <v>1</v>
      </c>
      <c r="U163" s="310">
        <v>1</v>
      </c>
      <c r="V163" s="216">
        <v>1</v>
      </c>
      <c r="W163" s="216">
        <v>1</v>
      </c>
      <c r="X163" s="216">
        <v>1</v>
      </c>
      <c r="Y163" s="216">
        <v>1</v>
      </c>
      <c r="Z163" s="82">
        <f t="shared" si="33"/>
        <v>25.5</v>
      </c>
      <c r="AA163" s="83">
        <f t="shared" si="34"/>
        <v>0.87931034482758619</v>
      </c>
      <c r="AB163" s="84">
        <f t="shared" si="30"/>
        <v>25</v>
      </c>
      <c r="AC163" s="85">
        <f t="shared" si="35"/>
        <v>1</v>
      </c>
      <c r="AD163" s="86">
        <f t="shared" si="31"/>
        <v>46</v>
      </c>
      <c r="AE163" s="87">
        <f t="shared" si="36"/>
        <v>1</v>
      </c>
      <c r="AF163" s="88">
        <f t="shared" si="37"/>
        <v>96.5</v>
      </c>
      <c r="AG163" s="1"/>
    </row>
    <row r="164" spans="1:34" ht="15" customHeight="1">
      <c r="A164" s="1"/>
      <c r="B164" s="2"/>
      <c r="C164" s="3"/>
      <c r="D164" s="3"/>
      <c r="E164" s="3"/>
      <c r="F164" s="3"/>
      <c r="G164" s="3"/>
      <c r="H164" s="57" t="str">
        <f t="shared" si="32"/>
        <v>Global</v>
      </c>
      <c r="I164" s="313" t="s">
        <v>165</v>
      </c>
      <c r="J164" s="313" t="s">
        <v>60</v>
      </c>
      <c r="K164" s="314" t="s">
        <v>180</v>
      </c>
      <c r="L164" s="315">
        <v>43953</v>
      </c>
      <c r="M164" s="316">
        <v>9487432</v>
      </c>
      <c r="N164" s="316" t="s">
        <v>116</v>
      </c>
      <c r="O164" s="309">
        <v>94</v>
      </c>
      <c r="P164" s="79">
        <v>1</v>
      </c>
      <c r="Q164" s="79">
        <v>0.5</v>
      </c>
      <c r="R164" s="79">
        <v>1</v>
      </c>
      <c r="S164" s="79">
        <v>1</v>
      </c>
      <c r="T164" s="310">
        <v>1</v>
      </c>
      <c r="U164" s="310">
        <v>1</v>
      </c>
      <c r="V164" s="216">
        <v>1</v>
      </c>
      <c r="W164" s="216">
        <v>1</v>
      </c>
      <c r="X164" s="216">
        <v>1</v>
      </c>
      <c r="Y164" s="216">
        <v>1</v>
      </c>
      <c r="Z164" s="82">
        <f t="shared" si="33"/>
        <v>23</v>
      </c>
      <c r="AA164" s="83">
        <f t="shared" si="34"/>
        <v>0.7931034482758621</v>
      </c>
      <c r="AB164" s="84">
        <f t="shared" si="30"/>
        <v>25</v>
      </c>
      <c r="AC164" s="85">
        <f t="shared" si="35"/>
        <v>1</v>
      </c>
      <c r="AD164" s="86">
        <f t="shared" si="31"/>
        <v>46</v>
      </c>
      <c r="AE164" s="87">
        <f t="shared" si="36"/>
        <v>1</v>
      </c>
      <c r="AF164" s="88">
        <f t="shared" si="37"/>
        <v>94</v>
      </c>
      <c r="AG164" s="1"/>
    </row>
    <row r="165" spans="1:34" ht="15" customHeight="1">
      <c r="A165" s="1"/>
      <c r="B165" s="2"/>
      <c r="C165" s="3"/>
      <c r="D165" s="3"/>
      <c r="E165" s="3"/>
      <c r="F165" s="3"/>
      <c r="G165" s="3"/>
      <c r="H165" s="57" t="str">
        <f t="shared" si="32"/>
        <v>Global</v>
      </c>
      <c r="I165" s="313" t="s">
        <v>165</v>
      </c>
      <c r="J165" s="313" t="s">
        <v>64</v>
      </c>
      <c r="K165" s="314" t="s">
        <v>181</v>
      </c>
      <c r="L165" s="315">
        <v>43953</v>
      </c>
      <c r="M165" s="316">
        <v>9485038</v>
      </c>
      <c r="N165" s="316" t="s">
        <v>122</v>
      </c>
      <c r="O165" s="309">
        <v>96.5</v>
      </c>
      <c r="P165" s="79">
        <v>1</v>
      </c>
      <c r="Q165" s="79">
        <v>1</v>
      </c>
      <c r="R165" s="79">
        <v>0.5</v>
      </c>
      <c r="S165" s="79">
        <v>1</v>
      </c>
      <c r="T165" s="310">
        <v>1</v>
      </c>
      <c r="U165" s="310">
        <v>1</v>
      </c>
      <c r="V165" s="216">
        <v>1</v>
      </c>
      <c r="W165" s="216">
        <v>1</v>
      </c>
      <c r="X165" s="216">
        <v>1</v>
      </c>
      <c r="Y165" s="216">
        <v>1</v>
      </c>
      <c r="Z165" s="82">
        <f t="shared" si="33"/>
        <v>25.5</v>
      </c>
      <c r="AA165" s="83">
        <f t="shared" si="34"/>
        <v>0.87931034482758619</v>
      </c>
      <c r="AB165" s="84">
        <f t="shared" si="30"/>
        <v>25</v>
      </c>
      <c r="AC165" s="85">
        <f t="shared" si="35"/>
        <v>1</v>
      </c>
      <c r="AD165" s="86">
        <f t="shared" si="31"/>
        <v>46</v>
      </c>
      <c r="AE165" s="87">
        <f t="shared" si="36"/>
        <v>1</v>
      </c>
      <c r="AF165" s="88">
        <f t="shared" si="37"/>
        <v>96.5</v>
      </c>
      <c r="AG165" s="1"/>
    </row>
    <row r="166" spans="1:34" ht="15" customHeight="1" thickBot="1">
      <c r="A166" s="1"/>
      <c r="B166" s="2"/>
      <c r="C166" s="3"/>
      <c r="D166" s="3"/>
      <c r="E166" s="3"/>
      <c r="F166" s="3"/>
      <c r="G166" s="3"/>
      <c r="H166" s="57" t="str">
        <f t="shared" si="32"/>
        <v>Global</v>
      </c>
      <c r="I166" s="313" t="s">
        <v>165</v>
      </c>
      <c r="J166" s="313" t="s">
        <v>60</v>
      </c>
      <c r="K166" s="314" t="s">
        <v>182</v>
      </c>
      <c r="L166" s="315">
        <v>43953</v>
      </c>
      <c r="M166" s="316">
        <v>9484261</v>
      </c>
      <c r="N166" s="316" t="s">
        <v>116</v>
      </c>
      <c r="O166" s="309">
        <v>94</v>
      </c>
      <c r="P166" s="79">
        <v>1</v>
      </c>
      <c r="Q166" s="79">
        <v>1</v>
      </c>
      <c r="R166" s="79">
        <v>0.5</v>
      </c>
      <c r="S166" s="79">
        <v>0.5</v>
      </c>
      <c r="T166" s="310">
        <v>1</v>
      </c>
      <c r="U166" s="310">
        <v>1</v>
      </c>
      <c r="V166" s="216">
        <v>1</v>
      </c>
      <c r="W166" s="216">
        <v>1</v>
      </c>
      <c r="X166" s="216">
        <v>1</v>
      </c>
      <c r="Y166" s="216">
        <v>1</v>
      </c>
      <c r="Z166" s="192">
        <f t="shared" si="33"/>
        <v>23</v>
      </c>
      <c r="AA166" s="193">
        <f t="shared" si="34"/>
        <v>0.7931034482758621</v>
      </c>
      <c r="AB166" s="194">
        <f t="shared" si="30"/>
        <v>25</v>
      </c>
      <c r="AC166" s="195">
        <f t="shared" si="35"/>
        <v>1</v>
      </c>
      <c r="AD166" s="196">
        <f t="shared" si="31"/>
        <v>46</v>
      </c>
      <c r="AE166" s="197">
        <f t="shared" si="36"/>
        <v>1</v>
      </c>
      <c r="AF166" s="198">
        <f t="shared" si="37"/>
        <v>94</v>
      </c>
      <c r="AG166" s="1"/>
    </row>
    <row r="167" spans="1:34" ht="15" customHeight="1">
      <c r="A167" s="1"/>
      <c r="B167" s="2"/>
      <c r="C167" s="3"/>
      <c r="D167" s="3"/>
      <c r="E167" s="3"/>
      <c r="F167" s="3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6"/>
      <c r="AA167" s="4"/>
      <c r="AB167" s="6"/>
      <c r="AC167" s="4"/>
      <c r="AD167" s="6"/>
      <c r="AE167" s="4"/>
      <c r="AF167" s="3"/>
      <c r="AG167" s="1"/>
    </row>
    <row r="168" spans="1:34">
      <c r="A168" s="1"/>
      <c r="B168" s="2"/>
      <c r="C168" s="3"/>
      <c r="D168" s="3"/>
      <c r="E168" s="3"/>
      <c r="F168" s="3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6"/>
      <c r="AA168" s="4"/>
      <c r="AB168" s="6"/>
      <c r="AC168" s="4"/>
      <c r="AD168" s="6"/>
      <c r="AE168" s="4"/>
      <c r="AF168" s="3"/>
      <c r="AG168" s="1"/>
    </row>
    <row r="169" spans="1:34" s="317" customFormat="1">
      <c r="B169" s="318"/>
      <c r="C169" s="319"/>
      <c r="D169" s="319"/>
      <c r="E169" s="319"/>
      <c r="F169" s="319"/>
      <c r="G169" s="319"/>
      <c r="Z169" s="320"/>
      <c r="AA169" s="321"/>
      <c r="AB169" s="320"/>
      <c r="AC169" s="321"/>
      <c r="AD169" s="320"/>
      <c r="AE169" s="321"/>
      <c r="AF169" s="319"/>
      <c r="AH169" s="7"/>
    </row>
  </sheetData>
  <mergeCells count="57">
    <mergeCell ref="AJ132:AK132"/>
    <mergeCell ref="AN132:AR132"/>
    <mergeCell ref="AI116:AK116"/>
    <mergeCell ref="AM116:AR116"/>
    <mergeCell ref="AJ118:AK118"/>
    <mergeCell ref="AN118:AR118"/>
    <mergeCell ref="AJ125:AK125"/>
    <mergeCell ref="AN125:AR125"/>
    <mergeCell ref="C108:E108"/>
    <mergeCell ref="C109:E109"/>
    <mergeCell ref="C110:E110"/>
    <mergeCell ref="Z115:AA115"/>
    <mergeCell ref="AB115:AC115"/>
    <mergeCell ref="AD115:AE115"/>
    <mergeCell ref="C101:E101"/>
    <mergeCell ref="C102:E102"/>
    <mergeCell ref="C103:E103"/>
    <mergeCell ref="C105:E105"/>
    <mergeCell ref="C106:E106"/>
    <mergeCell ref="C107:E107"/>
    <mergeCell ref="C94:E94"/>
    <mergeCell ref="C95:E95"/>
    <mergeCell ref="C96:E96"/>
    <mergeCell ref="C97:E97"/>
    <mergeCell ref="C98:E98"/>
    <mergeCell ref="C100:E100"/>
    <mergeCell ref="C86:F86"/>
    <mergeCell ref="C88:F88"/>
    <mergeCell ref="C89:E89"/>
    <mergeCell ref="C90:E90"/>
    <mergeCell ref="C91:E91"/>
    <mergeCell ref="C93:E93"/>
    <mergeCell ref="AM62:AR62"/>
    <mergeCell ref="AJ64:AK64"/>
    <mergeCell ref="AN64:AR64"/>
    <mergeCell ref="AJ71:AK71"/>
    <mergeCell ref="AN71:AR71"/>
    <mergeCell ref="AJ78:AK78"/>
    <mergeCell ref="AN78:AR78"/>
    <mergeCell ref="D23:G23"/>
    <mergeCell ref="D39:G39"/>
    <mergeCell ref="Z61:AA61"/>
    <mergeCell ref="AB61:AC61"/>
    <mergeCell ref="AD61:AE61"/>
    <mergeCell ref="AI62:AK62"/>
    <mergeCell ref="AJ5:AK5"/>
    <mergeCell ref="AN5:AR5"/>
    <mergeCell ref="AJ12:AK12"/>
    <mergeCell ref="AN12:AR12"/>
    <mergeCell ref="AJ19:AK19"/>
    <mergeCell ref="AN19:AR19"/>
    <mergeCell ref="D2:G2"/>
    <mergeCell ref="Z2:AA2"/>
    <mergeCell ref="AB2:AC2"/>
    <mergeCell ref="AD2:AE2"/>
    <mergeCell ref="AI3:AK3"/>
    <mergeCell ref="AM3:AR3"/>
  </mergeCells>
  <conditionalFormatting sqref="P4:Y53">
    <cfRule type="containsText" dxfId="14" priority="19" operator="containsText" text="Non acquis">
      <formula>NOT(ISERROR(SEARCH("Non acquis",P4)))</formula>
    </cfRule>
    <cfRule type="containsText" dxfId="13" priority="20" operator="containsText" text="Partiel">
      <formula>NOT(ISERROR(SEARCH("Partiel",P4)))</formula>
    </cfRule>
    <cfRule type="containsText" dxfId="12" priority="21" operator="containsText" text="Maîtrisé">
      <formula>NOT(ISERROR(SEARCH("Maîtrisé",P4)))</formula>
    </cfRule>
  </conditionalFormatting>
  <conditionalFormatting sqref="O4:O53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63:Y112">
    <cfRule type="containsText" dxfId="11" priority="15" operator="containsText" text="Non acquis">
      <formula>NOT(ISERROR(SEARCH("Non acquis",P63)))</formula>
    </cfRule>
    <cfRule type="containsText" dxfId="10" priority="16" operator="containsText" text="Partiel">
      <formula>NOT(ISERROR(SEARCH("Partiel",P63)))</formula>
    </cfRule>
    <cfRule type="containsText" dxfId="9" priority="17" operator="containsText" text="Maîtrisé">
      <formula>NOT(ISERROR(SEARCH("Maîtrisé",P63)))</formula>
    </cfRule>
  </conditionalFormatting>
  <conditionalFormatting sqref="O63:O11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7:O13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117:O13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7:Y133">
    <cfRule type="containsText" dxfId="8" priority="9" operator="containsText" text="Non acquis">
      <formula>NOT(ISERROR(SEARCH("Non acquis",P117)))</formula>
    </cfRule>
    <cfRule type="containsText" dxfId="7" priority="10" operator="containsText" text="Partiel">
      <formula>NOT(ISERROR(SEARCH("Partiel",P117)))</formula>
    </cfRule>
    <cfRule type="containsText" dxfId="6" priority="11" operator="containsText" text="Maîtrisé">
      <formula>NOT(ISERROR(SEARCH("Maîtrisé",P117)))</formula>
    </cfRule>
  </conditionalFormatting>
  <conditionalFormatting sqref="O134:O150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34:Y150">
    <cfRule type="containsText" dxfId="5" priority="5" operator="containsText" text="Non acquis">
      <formula>NOT(ISERROR(SEARCH("Non acquis",P134)))</formula>
    </cfRule>
    <cfRule type="containsText" dxfId="4" priority="6" operator="containsText" text="Partiel">
      <formula>NOT(ISERROR(SEARCH("Partiel",P134)))</formula>
    </cfRule>
    <cfRule type="containsText" dxfId="3" priority="7" operator="containsText" text="Maîtrisé">
      <formula>NOT(ISERROR(SEARCH("Maîtrisé",P134)))</formula>
    </cfRule>
  </conditionalFormatting>
  <conditionalFormatting sqref="O151:O16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1:Y166">
    <cfRule type="containsText" dxfId="2" priority="1" operator="containsText" text="Non acquis">
      <formula>NOT(ISERROR(SEARCH("Non acquis",P151)))</formula>
    </cfRule>
    <cfRule type="containsText" dxfId="1" priority="2" operator="containsText" text="Partiel">
      <formula>NOT(ISERROR(SEARCH("Partiel",P151)))</formula>
    </cfRule>
    <cfRule type="containsText" dxfId="0" priority="3" operator="containsText" text="Maîtrisé">
      <formula>NOT(ISERROR(SEARCH("Maîtrisé",P151)))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john</dc:creator>
  <cp:lastModifiedBy>john john</cp:lastModifiedBy>
  <dcterms:created xsi:type="dcterms:W3CDTF">2020-06-14T11:19:21Z</dcterms:created>
  <dcterms:modified xsi:type="dcterms:W3CDTF">2020-06-14T17:15:32Z</dcterms:modified>
</cp:coreProperties>
</file>