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480" yWindow="120" windowWidth="18195" windowHeight="7485" activeTab="2"/>
  </bookViews>
  <sheets>
    <sheet name="Données" sheetId="11" r:id="rId1"/>
    <sheet name="Descente télé" sheetId="14" r:id="rId2"/>
    <sheet name="Base données" sheetId="12" r:id="rId3"/>
  </sheets>
  <definedNames>
    <definedName name="frsvtrm094_sqlexpress_PCC4_DS_Act_Flow" localSheetId="2" hidden="1">'Base données'!$A$3:$O$1870</definedName>
    <definedName name="frsvtrm094_sqlexpress_PCC4_DS_Act_Flow_1" localSheetId="2" hidden="1">'Base données'!$W$3:$AD$727</definedName>
    <definedName name="frsvtrm094_sqlexpress_PCC4_DS_Act_Flow_1" localSheetId="1" hidden="1">'Descente télé'!$A$3:$M$1300</definedName>
    <definedName name="frsvtrm094_sqlexpress_PCC4_DS_Act_Flow_2" localSheetId="2" hidden="1">'Base données'!#REF!</definedName>
    <definedName name="frsvtrm094_sqlexpress_PCC4_DS_Act_Flow_3" localSheetId="2" hidden="1">'Base données'!#REF!</definedName>
  </definedNames>
  <calcPr calcId="145621" iterate="1" concurrentCalc="0"/>
</workbook>
</file>

<file path=xl/calcChain.xml><?xml version="1.0" encoding="utf-8"?>
<calcChain xmlns="http://schemas.openxmlformats.org/spreadsheetml/2006/main">
  <c r="R21" i="12" l="1"/>
  <c r="U14" i="12"/>
  <c r="T21" i="12"/>
  <c r="R24" i="12"/>
  <c r="R25" i="12"/>
  <c r="U18" i="12"/>
  <c r="U6" i="12"/>
  <c r="B18" i="11"/>
  <c r="B17" i="11"/>
  <c r="AK4" i="12"/>
  <c r="AK5" i="12"/>
  <c r="AK6" i="12"/>
  <c r="AK7" i="12"/>
  <c r="AK8" i="12"/>
  <c r="AK9" i="12"/>
  <c r="AK10" i="12"/>
  <c r="AK11" i="12"/>
  <c r="AK12" i="12"/>
  <c r="AK13" i="12"/>
  <c r="AK14" i="12"/>
  <c r="AK15" i="12"/>
  <c r="AK16" i="12"/>
  <c r="AK17" i="12"/>
  <c r="AK18" i="12"/>
  <c r="AK19" i="12"/>
  <c r="AK20" i="12"/>
  <c r="AK21" i="12"/>
  <c r="AK22" i="12"/>
  <c r="AK23" i="12"/>
  <c r="AK24" i="12"/>
  <c r="AK25" i="12"/>
  <c r="AK26" i="12"/>
  <c r="AK27" i="12"/>
  <c r="AK28" i="12"/>
  <c r="AK29" i="12"/>
  <c r="AK30" i="12"/>
  <c r="AK31" i="12"/>
  <c r="AK32" i="12"/>
  <c r="AK33" i="12"/>
  <c r="AK34" i="12"/>
  <c r="AK35" i="12"/>
  <c r="AK36" i="12"/>
  <c r="AK37" i="12"/>
  <c r="AK38" i="12"/>
  <c r="AK39" i="12"/>
  <c r="AK40" i="12"/>
  <c r="AK41" i="12"/>
  <c r="AK42" i="12"/>
  <c r="AK43" i="12"/>
  <c r="AK44" i="12"/>
  <c r="AK45" i="12"/>
  <c r="AK46" i="12"/>
  <c r="AK47" i="12"/>
  <c r="AK48" i="12"/>
  <c r="AK49" i="12"/>
  <c r="AK50" i="12"/>
  <c r="AK51" i="12"/>
  <c r="AK52" i="12"/>
  <c r="AK53" i="12"/>
  <c r="AK54" i="12"/>
  <c r="AK55" i="12"/>
  <c r="AK56" i="12"/>
  <c r="AK57" i="12"/>
  <c r="AK58" i="12"/>
  <c r="AK59" i="12"/>
  <c r="AK60" i="12"/>
  <c r="AK61" i="12"/>
  <c r="AK62" i="12"/>
  <c r="AK63" i="12"/>
  <c r="AK64" i="12"/>
  <c r="AK65" i="12"/>
  <c r="AK66" i="12"/>
  <c r="AK67" i="12"/>
  <c r="AK68" i="12"/>
  <c r="AK69" i="12"/>
  <c r="AK70" i="12"/>
  <c r="AK71" i="12"/>
  <c r="AK72" i="12"/>
  <c r="AK73" i="12"/>
  <c r="AK74" i="12"/>
  <c r="AK75" i="12"/>
  <c r="AK76" i="12"/>
  <c r="AK77" i="12"/>
  <c r="AK78" i="12"/>
  <c r="AK79" i="12"/>
  <c r="AK80" i="12"/>
  <c r="AK81" i="12"/>
  <c r="AK82" i="12"/>
  <c r="AK83" i="12"/>
  <c r="AK84" i="12"/>
  <c r="AK85" i="12"/>
  <c r="AK86" i="12"/>
  <c r="AK87" i="12"/>
  <c r="AK88" i="12"/>
  <c r="AK89" i="12"/>
  <c r="AK90" i="12"/>
  <c r="AK91" i="12"/>
  <c r="AK92" i="12"/>
  <c r="AK93" i="12"/>
  <c r="AK94" i="12"/>
  <c r="AK95" i="12"/>
  <c r="AK96" i="12"/>
  <c r="AK97" i="12"/>
  <c r="AK98" i="12"/>
  <c r="AK99" i="12"/>
  <c r="AK100" i="12"/>
  <c r="AK101" i="12"/>
  <c r="AK102" i="12"/>
  <c r="AK103" i="12"/>
  <c r="AK104" i="12"/>
  <c r="AK105" i="12"/>
  <c r="AK106" i="12"/>
  <c r="AK107" i="12"/>
  <c r="AK108" i="12"/>
  <c r="AK109" i="12"/>
  <c r="AK110" i="12"/>
  <c r="AK111" i="12"/>
  <c r="AK112" i="12"/>
  <c r="AK113" i="12"/>
  <c r="AK114" i="12"/>
  <c r="AK115" i="12"/>
  <c r="AK116" i="12"/>
  <c r="AK117" i="12"/>
  <c r="AK118" i="12"/>
  <c r="AK119" i="12"/>
  <c r="AK120" i="12"/>
  <c r="AK121" i="12"/>
  <c r="AK122" i="12"/>
  <c r="AK123" i="12"/>
  <c r="AK124" i="12"/>
  <c r="AK125" i="12"/>
  <c r="AK126" i="12"/>
  <c r="AK127" i="12"/>
  <c r="AK128" i="12"/>
  <c r="AK129" i="12"/>
  <c r="AK130" i="12"/>
  <c r="AK131" i="12"/>
  <c r="AK132" i="12"/>
  <c r="AK133" i="12"/>
  <c r="AK134" i="12"/>
  <c r="AK135" i="12"/>
  <c r="AK136" i="12"/>
  <c r="AK137" i="12"/>
  <c r="AK138" i="12"/>
  <c r="AK139" i="12"/>
  <c r="AK140" i="12"/>
  <c r="AK141" i="12"/>
  <c r="AK142" i="12"/>
  <c r="AK143" i="12"/>
  <c r="AK144" i="12"/>
  <c r="AK145" i="12"/>
  <c r="AK146" i="12"/>
  <c r="AK147" i="12"/>
  <c r="AK148" i="12"/>
  <c r="AK149" i="12"/>
  <c r="AK150" i="12"/>
  <c r="AK151" i="12"/>
  <c r="AK152" i="12"/>
  <c r="AK153" i="12"/>
  <c r="AK154" i="12"/>
  <c r="AK155" i="12"/>
  <c r="AK156" i="12"/>
  <c r="AK157" i="12"/>
  <c r="AK158" i="12"/>
  <c r="AK159" i="12"/>
  <c r="AK160" i="12"/>
  <c r="AK161" i="12"/>
  <c r="AK162" i="12"/>
  <c r="AK163" i="12"/>
  <c r="AK164" i="12"/>
  <c r="AK165" i="12"/>
  <c r="AK166" i="12"/>
  <c r="AK167" i="12"/>
  <c r="AK168" i="12"/>
  <c r="AK169" i="12"/>
  <c r="AK170" i="12"/>
  <c r="AK171" i="12"/>
  <c r="AK172" i="12"/>
  <c r="AK173" i="12"/>
  <c r="AK174" i="12"/>
  <c r="AK175" i="12"/>
  <c r="AK176" i="12"/>
  <c r="AK177" i="12"/>
  <c r="AK178" i="12"/>
  <c r="AK179" i="12"/>
  <c r="AK180" i="12"/>
  <c r="AK181" i="12"/>
  <c r="AK182" i="12"/>
  <c r="AK183" i="12"/>
  <c r="AK184" i="12"/>
  <c r="AK185" i="12"/>
  <c r="AK186" i="12"/>
  <c r="AK187" i="12"/>
  <c r="AK188" i="12"/>
  <c r="AK189" i="12"/>
  <c r="AK190" i="12"/>
  <c r="AK191" i="12"/>
  <c r="AK192" i="12"/>
  <c r="AK193" i="12"/>
  <c r="AK194" i="12"/>
  <c r="AK195" i="12"/>
  <c r="AK196" i="12"/>
  <c r="AK197" i="12"/>
  <c r="AK198" i="12"/>
  <c r="AK199" i="12"/>
  <c r="AK200" i="12"/>
  <c r="AK201" i="12"/>
  <c r="AK202" i="12"/>
  <c r="AK203" i="12"/>
  <c r="AK204" i="12"/>
  <c r="AK205" i="12"/>
  <c r="AK206" i="12"/>
  <c r="AK207" i="12"/>
  <c r="AK208" i="12"/>
  <c r="AK209" i="12"/>
  <c r="AK210" i="12"/>
  <c r="AK211" i="12"/>
  <c r="AK212" i="12"/>
  <c r="AK213" i="12"/>
  <c r="AK214" i="12"/>
  <c r="AK215" i="12"/>
  <c r="AK216" i="12"/>
  <c r="AK217" i="12"/>
  <c r="AK218" i="12"/>
  <c r="AK219" i="12"/>
  <c r="AK220" i="12"/>
  <c r="AK221" i="12"/>
  <c r="AK222" i="12"/>
  <c r="AK223" i="12"/>
  <c r="AK224" i="12"/>
  <c r="AK225" i="12"/>
  <c r="AK226" i="12"/>
  <c r="AK227" i="12"/>
  <c r="AK228" i="12"/>
  <c r="AK229" i="12"/>
  <c r="AK230" i="12"/>
  <c r="AK231" i="12"/>
  <c r="AK232" i="12"/>
  <c r="AK233" i="12"/>
  <c r="AK234" i="12"/>
  <c r="AK235" i="12"/>
  <c r="AK236" i="12"/>
  <c r="AK237" i="12"/>
  <c r="AK238" i="12"/>
  <c r="AK239" i="12"/>
  <c r="AK240" i="12"/>
  <c r="AK241" i="12"/>
  <c r="AK242" i="12"/>
  <c r="AK243" i="12"/>
  <c r="AK244" i="12"/>
  <c r="AK245" i="12"/>
  <c r="AK246" i="12"/>
  <c r="AK247" i="12"/>
  <c r="AK248" i="12"/>
  <c r="AK249" i="12"/>
  <c r="AK250" i="12"/>
  <c r="AK251" i="12"/>
  <c r="AK252" i="12"/>
  <c r="AK253" i="12"/>
  <c r="AK254" i="12"/>
  <c r="AK255" i="12"/>
  <c r="AK256" i="12"/>
  <c r="AK257" i="12"/>
  <c r="AK258" i="12"/>
  <c r="AK259" i="12"/>
  <c r="AK260" i="12"/>
  <c r="AK261" i="12"/>
  <c r="AK262" i="12"/>
  <c r="AK263" i="12"/>
  <c r="AK264" i="12"/>
  <c r="AK265" i="12"/>
  <c r="AK266" i="12"/>
  <c r="AK267" i="12"/>
  <c r="AK268" i="12"/>
  <c r="AK269" i="12"/>
  <c r="AK270" i="12"/>
  <c r="AK271" i="12"/>
  <c r="AK272" i="12"/>
  <c r="AK273" i="12"/>
  <c r="AK274" i="12"/>
  <c r="AK275" i="12"/>
  <c r="AK276" i="12"/>
  <c r="AK277" i="12"/>
  <c r="AK278" i="12"/>
  <c r="AK279" i="12"/>
  <c r="AK280" i="12"/>
  <c r="AK281" i="12"/>
  <c r="AK282" i="12"/>
  <c r="AK283" i="12"/>
  <c r="AK284" i="12"/>
  <c r="AK285" i="12"/>
  <c r="AK286" i="12"/>
  <c r="AK287" i="12"/>
  <c r="AK288" i="12"/>
  <c r="AK289" i="12"/>
  <c r="AK290" i="12"/>
  <c r="AK291" i="12"/>
  <c r="AK292" i="12"/>
  <c r="AK293" i="12"/>
  <c r="AK294" i="12"/>
  <c r="AK295" i="12"/>
  <c r="AK296" i="12"/>
  <c r="AK297" i="12"/>
  <c r="AK298" i="12"/>
  <c r="AK299" i="12"/>
  <c r="AK300" i="12"/>
  <c r="AK301" i="12"/>
  <c r="AK302" i="12"/>
  <c r="AK303" i="12"/>
  <c r="AK304" i="12"/>
  <c r="AK305" i="12"/>
  <c r="AK306" i="12"/>
  <c r="AK307" i="12"/>
  <c r="AK308" i="12"/>
  <c r="AK309" i="12"/>
  <c r="AK310" i="12"/>
  <c r="AK311" i="12"/>
  <c r="AK312" i="12"/>
  <c r="AK313" i="12"/>
  <c r="AK314" i="12"/>
  <c r="AK315" i="12"/>
  <c r="AK316" i="12"/>
  <c r="AK317" i="12"/>
  <c r="AK318" i="12"/>
  <c r="AK319" i="12"/>
  <c r="AK320" i="12"/>
  <c r="AK321" i="12"/>
  <c r="AK322" i="12"/>
  <c r="AK323" i="12"/>
  <c r="AK324" i="12"/>
  <c r="AK325" i="12"/>
  <c r="AK326" i="12"/>
  <c r="AK327" i="12"/>
  <c r="AK328" i="12"/>
  <c r="AK329" i="12"/>
  <c r="AK330" i="12"/>
  <c r="AK331" i="12"/>
  <c r="AK332" i="12"/>
  <c r="AK333" i="12"/>
  <c r="AK334" i="12"/>
  <c r="AK335" i="12"/>
  <c r="AK336" i="12"/>
  <c r="AK337" i="12"/>
  <c r="AK338" i="12"/>
  <c r="AK339" i="12"/>
  <c r="AK340" i="12"/>
  <c r="AK341" i="12"/>
  <c r="AK342" i="12"/>
  <c r="AK343" i="12"/>
  <c r="AK344" i="12"/>
  <c r="AK345" i="12"/>
  <c r="AK346" i="12"/>
  <c r="AK347" i="12"/>
  <c r="AK348" i="12"/>
  <c r="AK349" i="12"/>
  <c r="AK350" i="12"/>
  <c r="AK351" i="12"/>
  <c r="AK352" i="12"/>
  <c r="AK353" i="12"/>
  <c r="AK354" i="12"/>
  <c r="AK355" i="12"/>
  <c r="AK356" i="12"/>
  <c r="AK357" i="12"/>
  <c r="AK358" i="12"/>
  <c r="AK359" i="12"/>
  <c r="AK360" i="12"/>
  <c r="AK361" i="12"/>
  <c r="AK362" i="12"/>
  <c r="AK363" i="12"/>
  <c r="AK364" i="12"/>
  <c r="AK365" i="12"/>
  <c r="AK366" i="12"/>
  <c r="AK367" i="12"/>
  <c r="AK368" i="12"/>
  <c r="AK369" i="12"/>
  <c r="AK370" i="12"/>
  <c r="AK371" i="12"/>
  <c r="AK372" i="12"/>
  <c r="AK373" i="12"/>
  <c r="AK374" i="12"/>
  <c r="AK375" i="12"/>
  <c r="AK376" i="12"/>
  <c r="AK377" i="12"/>
  <c r="AK378" i="12"/>
  <c r="AK379" i="12"/>
  <c r="AK380" i="12"/>
  <c r="AK381" i="12"/>
  <c r="AK382" i="12"/>
  <c r="AK383" i="12"/>
  <c r="AK384" i="12"/>
  <c r="AK385" i="12"/>
  <c r="AK386" i="12"/>
  <c r="AK387" i="12"/>
  <c r="AK388" i="12"/>
  <c r="AK389" i="12"/>
  <c r="AK390" i="12"/>
  <c r="AK391" i="12"/>
  <c r="AK392" i="12"/>
  <c r="AK393" i="12"/>
  <c r="AK394" i="12"/>
  <c r="AK395" i="12"/>
  <c r="AK396" i="12"/>
  <c r="AK397" i="12"/>
  <c r="AK398" i="12"/>
  <c r="AK399" i="12"/>
  <c r="AK400" i="12"/>
  <c r="AK401" i="12"/>
  <c r="AK402" i="12"/>
  <c r="AK403" i="12"/>
  <c r="AK404" i="12"/>
  <c r="AK405" i="12"/>
  <c r="AK406" i="12"/>
  <c r="AK407" i="12"/>
  <c r="AK408" i="12"/>
  <c r="AK409" i="12"/>
  <c r="AK410" i="12"/>
  <c r="AK411" i="12"/>
  <c r="AK412" i="12"/>
  <c r="AK413" i="12"/>
  <c r="AK414" i="12"/>
  <c r="AK415" i="12"/>
  <c r="AK416" i="12"/>
  <c r="AK417" i="12"/>
  <c r="AK418" i="12"/>
  <c r="AK419" i="12"/>
  <c r="AK420" i="12"/>
  <c r="AK421" i="12"/>
  <c r="AK422" i="12"/>
  <c r="AK423" i="12"/>
  <c r="AK424" i="12"/>
  <c r="AK425" i="12"/>
  <c r="AK426" i="12"/>
  <c r="AK427" i="12"/>
  <c r="AK428" i="12"/>
  <c r="AK429" i="12"/>
  <c r="AK430" i="12"/>
  <c r="AK431" i="12"/>
  <c r="AK432" i="12"/>
  <c r="AK433" i="12"/>
  <c r="AK434" i="12"/>
  <c r="AK435" i="12"/>
  <c r="AK436" i="12"/>
  <c r="AK437" i="12"/>
  <c r="AK438" i="12"/>
  <c r="AK439" i="12"/>
  <c r="AK440" i="12"/>
  <c r="AK441" i="12"/>
  <c r="AK442" i="12"/>
  <c r="AK443" i="12"/>
  <c r="AK444" i="12"/>
  <c r="AK445" i="12"/>
  <c r="AK446" i="12"/>
  <c r="AK447" i="12"/>
  <c r="AK448" i="12"/>
  <c r="AK449" i="12"/>
  <c r="AK450" i="12"/>
  <c r="AK451" i="12"/>
  <c r="AK452" i="12"/>
  <c r="AK453" i="12"/>
  <c r="AK454" i="12"/>
  <c r="AK455" i="12"/>
  <c r="AK456" i="12"/>
  <c r="AK457" i="12"/>
  <c r="AK458" i="12"/>
  <c r="AK459" i="12"/>
  <c r="AK460" i="12"/>
  <c r="AK461" i="12"/>
  <c r="AK462" i="12"/>
  <c r="AK463" i="12"/>
  <c r="AK464" i="12"/>
  <c r="AK465" i="12"/>
  <c r="AK466" i="12"/>
  <c r="AK467" i="12"/>
  <c r="AK468" i="12"/>
  <c r="AK469" i="12"/>
  <c r="AK470" i="12"/>
  <c r="AK471" i="12"/>
  <c r="AK472" i="12"/>
  <c r="AK473" i="12"/>
  <c r="AK474" i="12"/>
  <c r="AK475" i="12"/>
  <c r="AK476" i="12"/>
  <c r="AK477" i="12"/>
  <c r="AK478" i="12"/>
  <c r="AK479" i="12"/>
  <c r="AK480" i="12"/>
  <c r="AK481" i="12"/>
  <c r="AK482" i="12"/>
  <c r="AK483" i="12"/>
  <c r="AK484" i="12"/>
  <c r="AK485" i="12"/>
  <c r="AK486" i="12"/>
  <c r="AK487" i="12"/>
  <c r="AK488" i="12"/>
  <c r="AK489" i="12"/>
  <c r="AK490" i="12"/>
  <c r="AK491" i="12"/>
  <c r="AK492" i="12"/>
  <c r="AK493" i="12"/>
  <c r="AK494" i="12"/>
  <c r="AK495" i="12"/>
  <c r="AK496" i="12"/>
  <c r="AK497" i="12"/>
  <c r="AK498" i="12"/>
  <c r="AK499" i="12"/>
  <c r="AK500" i="12"/>
  <c r="AK501" i="12"/>
  <c r="AK502" i="12"/>
  <c r="AK503" i="12"/>
  <c r="AK504" i="12"/>
  <c r="AK505" i="12"/>
  <c r="AK506" i="12"/>
  <c r="AK507" i="12"/>
  <c r="AK508" i="12"/>
  <c r="AK509" i="12"/>
  <c r="AK510" i="12"/>
  <c r="AK511" i="12"/>
  <c r="AK512" i="12"/>
  <c r="AK513" i="12"/>
  <c r="AK514" i="12"/>
  <c r="AK515" i="12"/>
  <c r="AK516" i="12"/>
  <c r="AK517" i="12"/>
  <c r="AK518" i="12"/>
  <c r="AK519" i="12"/>
  <c r="AK520" i="12"/>
  <c r="AK521" i="12"/>
  <c r="AK522" i="12"/>
  <c r="AK523" i="12"/>
  <c r="AK524" i="12"/>
  <c r="AK525" i="12"/>
  <c r="AK526" i="12"/>
  <c r="AK527" i="12"/>
  <c r="AK528" i="12"/>
  <c r="AK529" i="12"/>
  <c r="AK530" i="12"/>
  <c r="AK531" i="12"/>
  <c r="AK532" i="12"/>
  <c r="AK533" i="12"/>
  <c r="AK534" i="12"/>
  <c r="AK535" i="12"/>
  <c r="AK536" i="12"/>
  <c r="AK537" i="12"/>
  <c r="AK538" i="12"/>
  <c r="AK539" i="12"/>
  <c r="AK540" i="12"/>
  <c r="AK541" i="12"/>
  <c r="AK542" i="12"/>
  <c r="AK543" i="12"/>
  <c r="AK544" i="12"/>
  <c r="AK545" i="12"/>
  <c r="AK546" i="12"/>
  <c r="AK547" i="12"/>
  <c r="AK548" i="12"/>
  <c r="AK549" i="12"/>
  <c r="AK550" i="12"/>
  <c r="AK551" i="12"/>
  <c r="AK552" i="12"/>
  <c r="AK553" i="12"/>
  <c r="AK554" i="12"/>
  <c r="AK555" i="12"/>
  <c r="AK556" i="12"/>
  <c r="AK557" i="12"/>
  <c r="AK558" i="12"/>
  <c r="AK559" i="12"/>
  <c r="AK560" i="12"/>
  <c r="AK561" i="12"/>
  <c r="AK562" i="12"/>
  <c r="AK563" i="12"/>
  <c r="AK564" i="12"/>
  <c r="AK565" i="12"/>
  <c r="AK566" i="12"/>
  <c r="AK567" i="12"/>
  <c r="AK568" i="12"/>
  <c r="AK569" i="12"/>
  <c r="AK570" i="12"/>
  <c r="AK571" i="12"/>
  <c r="AK572" i="12"/>
  <c r="AK573" i="12"/>
  <c r="AK574" i="12"/>
  <c r="AK575" i="12"/>
  <c r="AK576" i="12"/>
  <c r="AK577" i="12"/>
  <c r="AK578" i="12"/>
  <c r="AK579" i="12"/>
  <c r="AK580" i="12"/>
  <c r="AK581" i="12"/>
  <c r="AK582" i="12"/>
  <c r="AK583" i="12"/>
  <c r="AK584" i="12"/>
  <c r="AK585" i="12"/>
  <c r="AK586" i="12"/>
  <c r="AK587" i="12"/>
  <c r="AK588" i="12"/>
  <c r="AK589" i="12"/>
  <c r="AK590" i="12"/>
  <c r="AK591" i="12"/>
  <c r="AK592" i="12"/>
  <c r="AK593" i="12"/>
  <c r="AK594" i="12"/>
  <c r="AK595" i="12"/>
  <c r="AK596" i="12"/>
  <c r="AK597" i="12"/>
  <c r="AK598" i="12"/>
  <c r="AK599" i="12"/>
  <c r="AK600" i="12"/>
  <c r="AK601" i="12"/>
  <c r="AK602" i="12"/>
  <c r="AK603" i="12"/>
  <c r="AK604" i="12"/>
  <c r="AK605" i="12"/>
  <c r="AK606" i="12"/>
  <c r="AK607" i="12"/>
  <c r="AK608" i="12"/>
  <c r="AK609" i="12"/>
  <c r="AK610" i="12"/>
  <c r="AK611" i="12"/>
  <c r="AK612" i="12"/>
  <c r="AK613" i="12"/>
  <c r="AK614" i="12"/>
  <c r="AK615" i="12"/>
  <c r="AK616" i="12"/>
  <c r="AK617" i="12"/>
  <c r="AK618" i="12"/>
  <c r="AK619" i="12"/>
  <c r="AK620" i="12"/>
  <c r="AK621" i="12"/>
  <c r="AK622" i="12"/>
  <c r="AK623" i="12"/>
  <c r="AK624" i="12"/>
  <c r="AK625" i="12"/>
  <c r="AK626" i="12"/>
  <c r="AK627" i="12"/>
  <c r="AK628" i="12"/>
  <c r="AK629" i="12"/>
  <c r="AK630" i="12"/>
  <c r="AK631" i="12"/>
  <c r="AK632" i="12"/>
  <c r="AK633" i="12"/>
  <c r="AK634" i="12"/>
  <c r="AK635" i="12"/>
  <c r="AK636" i="12"/>
  <c r="AK637" i="12"/>
  <c r="AK638" i="12"/>
  <c r="AK639" i="12"/>
  <c r="AK640" i="12"/>
  <c r="AK641" i="12"/>
  <c r="AK642" i="12"/>
  <c r="AK643" i="12"/>
  <c r="AK644" i="12"/>
  <c r="AK645" i="12"/>
  <c r="AK646" i="12"/>
  <c r="AK647" i="12"/>
  <c r="AK648" i="12"/>
  <c r="AK649" i="12"/>
  <c r="AK650" i="12"/>
  <c r="AK651" i="12"/>
  <c r="AK652" i="12"/>
  <c r="AK653" i="12"/>
  <c r="AK654" i="12"/>
  <c r="AK655" i="12"/>
  <c r="AK656" i="12"/>
  <c r="AK657" i="12"/>
  <c r="AK658" i="12"/>
  <c r="AK659" i="12"/>
  <c r="AK660" i="12"/>
  <c r="AK661" i="12"/>
  <c r="AK662" i="12"/>
  <c r="AK663" i="12"/>
  <c r="AK664" i="12"/>
  <c r="AK665" i="12"/>
  <c r="AK666" i="12"/>
  <c r="AK667" i="12"/>
  <c r="AK668" i="12"/>
  <c r="AK669" i="12"/>
  <c r="AK670" i="12"/>
  <c r="AK671" i="12"/>
  <c r="AK672" i="12"/>
  <c r="AK673" i="12"/>
  <c r="AK674" i="12"/>
  <c r="AK675" i="12"/>
  <c r="AK676" i="12"/>
  <c r="AK677" i="12"/>
  <c r="AK678" i="12"/>
  <c r="AK679" i="12"/>
  <c r="AK680" i="12"/>
  <c r="AK681" i="12"/>
  <c r="AK682" i="12"/>
  <c r="AK683" i="12"/>
  <c r="AK684" i="12"/>
  <c r="AK685" i="12"/>
  <c r="AK686" i="12"/>
  <c r="AK687" i="12"/>
  <c r="AK688" i="12"/>
  <c r="AK689" i="12"/>
  <c r="AK690" i="12"/>
  <c r="AK691" i="12"/>
  <c r="AK692" i="12"/>
  <c r="AK693" i="12"/>
  <c r="AK694" i="12"/>
  <c r="AK695" i="12"/>
  <c r="AK696" i="12"/>
  <c r="AK697" i="12"/>
  <c r="AK698" i="12"/>
  <c r="AK699" i="12"/>
  <c r="AK700" i="12"/>
  <c r="AK701" i="12"/>
  <c r="AK702" i="12"/>
  <c r="AK703" i="12"/>
  <c r="AK704" i="12"/>
  <c r="AK705" i="12"/>
  <c r="AK706" i="12"/>
  <c r="AK707" i="12"/>
  <c r="AK708" i="12"/>
  <c r="AK709" i="12"/>
  <c r="AK710" i="12"/>
  <c r="AK711" i="12"/>
  <c r="AK712" i="12"/>
  <c r="AK713" i="12"/>
  <c r="AK714" i="12"/>
  <c r="AK715" i="12"/>
  <c r="AK716" i="12"/>
  <c r="AK717" i="12"/>
  <c r="AK718" i="12"/>
  <c r="AK719" i="12"/>
  <c r="AK720" i="12"/>
  <c r="AK721" i="12"/>
  <c r="AK722" i="12"/>
  <c r="AK723" i="12"/>
  <c r="AK724" i="12"/>
  <c r="AK725" i="12"/>
  <c r="AK726" i="12"/>
  <c r="AK727" i="12"/>
  <c r="AJ4" i="12"/>
  <c r="AJ5" i="12"/>
  <c r="AJ6" i="12"/>
  <c r="AJ7" i="12"/>
  <c r="AJ8" i="12"/>
  <c r="AJ9" i="12"/>
  <c r="AJ10" i="12"/>
  <c r="AJ11" i="12"/>
  <c r="AJ12" i="12"/>
  <c r="AJ13" i="12"/>
  <c r="AJ14" i="12"/>
  <c r="AJ15" i="12"/>
  <c r="AJ16" i="12"/>
  <c r="AJ17" i="12"/>
  <c r="AJ18" i="12"/>
  <c r="AJ19" i="12"/>
  <c r="AJ20" i="12"/>
  <c r="AJ21" i="12"/>
  <c r="AJ22" i="12"/>
  <c r="AJ23" i="12"/>
  <c r="AJ24" i="12"/>
  <c r="AJ25" i="12"/>
  <c r="AJ26" i="12"/>
  <c r="AJ27" i="12"/>
  <c r="AJ28" i="12"/>
  <c r="AJ29" i="12"/>
  <c r="AJ30" i="12"/>
  <c r="AJ31" i="12"/>
  <c r="AJ32" i="12"/>
  <c r="AJ33" i="12"/>
  <c r="AJ34" i="12"/>
  <c r="AJ35" i="12"/>
  <c r="AJ36" i="12"/>
  <c r="AJ37" i="12"/>
  <c r="AJ38" i="12"/>
  <c r="AJ39" i="12"/>
  <c r="AJ40" i="12"/>
  <c r="AJ41" i="12"/>
  <c r="AJ42" i="12"/>
  <c r="AJ43" i="12"/>
  <c r="AJ44" i="12"/>
  <c r="AJ45" i="12"/>
  <c r="AJ46" i="12"/>
  <c r="AJ47" i="12"/>
  <c r="AJ48" i="12"/>
  <c r="AJ49" i="12"/>
  <c r="AJ50" i="12"/>
  <c r="AJ51" i="12"/>
  <c r="AJ52" i="12"/>
  <c r="AJ53" i="12"/>
  <c r="AJ54" i="12"/>
  <c r="AJ55" i="12"/>
  <c r="AJ56" i="12"/>
  <c r="AJ57" i="12"/>
  <c r="AJ58" i="12"/>
  <c r="AJ59" i="12"/>
  <c r="AJ60" i="12"/>
  <c r="AJ61" i="12"/>
  <c r="AJ62" i="12"/>
  <c r="AJ63" i="12"/>
  <c r="AJ64" i="12"/>
  <c r="AJ65" i="12"/>
  <c r="AJ66" i="12"/>
  <c r="AJ67" i="12"/>
  <c r="AJ68" i="12"/>
  <c r="AJ69" i="12"/>
  <c r="AJ70" i="12"/>
  <c r="AJ71" i="12"/>
  <c r="AJ72" i="12"/>
  <c r="AJ73" i="12"/>
  <c r="AJ74" i="12"/>
  <c r="AJ75" i="12"/>
  <c r="AJ76" i="12"/>
  <c r="AJ77" i="12"/>
  <c r="AJ78" i="12"/>
  <c r="AJ79" i="12"/>
  <c r="AJ80" i="12"/>
  <c r="AJ81" i="12"/>
  <c r="AJ82" i="12"/>
  <c r="AJ83" i="12"/>
  <c r="AJ84" i="12"/>
  <c r="AJ85" i="12"/>
  <c r="AJ86" i="12"/>
  <c r="AJ87" i="12"/>
  <c r="AJ88" i="12"/>
  <c r="AJ89" i="12"/>
  <c r="AJ90" i="12"/>
  <c r="AJ91" i="12"/>
  <c r="AJ92" i="12"/>
  <c r="AJ93" i="12"/>
  <c r="AJ94" i="12"/>
  <c r="AJ95" i="12"/>
  <c r="AJ96" i="12"/>
  <c r="AJ97" i="12"/>
  <c r="AJ98" i="12"/>
  <c r="AJ99" i="12"/>
  <c r="AJ100" i="12"/>
  <c r="AJ101" i="12"/>
  <c r="AJ102" i="12"/>
  <c r="AJ103" i="12"/>
  <c r="AJ104" i="12"/>
  <c r="AJ105" i="12"/>
  <c r="AJ106" i="12"/>
  <c r="AJ107" i="12"/>
  <c r="AJ108" i="12"/>
  <c r="AJ109" i="12"/>
  <c r="AJ110" i="12"/>
  <c r="AJ111" i="12"/>
  <c r="AJ112" i="12"/>
  <c r="AJ113" i="12"/>
  <c r="AJ114" i="12"/>
  <c r="AJ115" i="12"/>
  <c r="AJ116" i="12"/>
  <c r="AJ117" i="12"/>
  <c r="AJ118" i="12"/>
  <c r="AJ119" i="12"/>
  <c r="AJ120" i="12"/>
  <c r="AJ121" i="12"/>
  <c r="AJ122" i="12"/>
  <c r="AJ123" i="12"/>
  <c r="AJ124" i="12"/>
  <c r="AJ125" i="12"/>
  <c r="AJ126" i="12"/>
  <c r="AJ127" i="12"/>
  <c r="AJ128" i="12"/>
  <c r="AJ129" i="12"/>
  <c r="AJ130" i="12"/>
  <c r="AJ131" i="12"/>
  <c r="AJ132" i="12"/>
  <c r="AJ133" i="12"/>
  <c r="AJ134" i="12"/>
  <c r="AJ135" i="12"/>
  <c r="AJ136" i="12"/>
  <c r="AJ137" i="12"/>
  <c r="AJ138" i="12"/>
  <c r="AJ139" i="12"/>
  <c r="AJ140" i="12"/>
  <c r="AJ141" i="12"/>
  <c r="AJ142" i="12"/>
  <c r="AJ143" i="12"/>
  <c r="AJ144" i="12"/>
  <c r="AJ145" i="12"/>
  <c r="AJ146" i="12"/>
  <c r="AJ147" i="12"/>
  <c r="AJ148" i="12"/>
  <c r="AJ149" i="12"/>
  <c r="AJ150" i="12"/>
  <c r="AJ151" i="12"/>
  <c r="AJ152" i="12"/>
  <c r="AJ153" i="12"/>
  <c r="AJ154" i="12"/>
  <c r="AJ155" i="12"/>
  <c r="AJ156" i="12"/>
  <c r="AJ157" i="12"/>
  <c r="AJ158" i="12"/>
  <c r="AJ159" i="12"/>
  <c r="AJ160" i="12"/>
  <c r="AJ161" i="12"/>
  <c r="AJ162" i="12"/>
  <c r="AJ163" i="12"/>
  <c r="AJ164" i="12"/>
  <c r="AJ165" i="12"/>
  <c r="AJ166" i="12"/>
  <c r="AJ167" i="12"/>
  <c r="AJ168" i="12"/>
  <c r="AJ169" i="12"/>
  <c r="AJ170" i="12"/>
  <c r="AJ171" i="12"/>
  <c r="AJ172" i="12"/>
  <c r="AJ173" i="12"/>
  <c r="AJ174" i="12"/>
  <c r="AJ175" i="12"/>
  <c r="AJ176" i="12"/>
  <c r="AJ177" i="12"/>
  <c r="AJ178" i="12"/>
  <c r="AJ179" i="12"/>
  <c r="AJ180" i="12"/>
  <c r="AJ181" i="12"/>
  <c r="AJ182" i="12"/>
  <c r="AJ183" i="12"/>
  <c r="AJ184" i="12"/>
  <c r="AJ185" i="12"/>
  <c r="AJ186" i="12"/>
  <c r="AJ187" i="12"/>
  <c r="AJ188" i="12"/>
  <c r="AJ189" i="12"/>
  <c r="AJ190" i="12"/>
  <c r="AJ191" i="12"/>
  <c r="AJ192" i="12"/>
  <c r="AJ193" i="12"/>
  <c r="AJ194" i="12"/>
  <c r="AJ195" i="12"/>
  <c r="AJ196" i="12"/>
  <c r="AJ197" i="12"/>
  <c r="AJ198" i="12"/>
  <c r="AJ199" i="12"/>
  <c r="AJ200" i="12"/>
  <c r="AJ201" i="12"/>
  <c r="AJ202" i="12"/>
  <c r="AJ203" i="12"/>
  <c r="AJ204" i="12"/>
  <c r="AJ205" i="12"/>
  <c r="AJ206" i="12"/>
  <c r="AJ207" i="12"/>
  <c r="AJ208" i="12"/>
  <c r="AJ209" i="12"/>
  <c r="AJ210" i="12"/>
  <c r="AJ211" i="12"/>
  <c r="AJ212" i="12"/>
  <c r="AJ213" i="12"/>
  <c r="AJ214" i="12"/>
  <c r="AJ215" i="12"/>
  <c r="AJ216" i="12"/>
  <c r="AJ217" i="12"/>
  <c r="AJ218" i="12"/>
  <c r="AJ219" i="12"/>
  <c r="AJ220" i="12"/>
  <c r="AJ221" i="12"/>
  <c r="AJ222" i="12"/>
  <c r="AJ223" i="12"/>
  <c r="AJ224" i="12"/>
  <c r="AJ225" i="12"/>
  <c r="AJ226" i="12"/>
  <c r="AJ227" i="12"/>
  <c r="AJ228" i="12"/>
  <c r="AJ229" i="12"/>
  <c r="AJ230" i="12"/>
  <c r="AJ231" i="12"/>
  <c r="AJ232" i="12"/>
  <c r="AJ233" i="12"/>
  <c r="AJ234" i="12"/>
  <c r="AJ235" i="12"/>
  <c r="AJ236" i="12"/>
  <c r="AJ237" i="12"/>
  <c r="AJ238" i="12"/>
  <c r="AJ239" i="12"/>
  <c r="AJ240" i="12"/>
  <c r="AJ241" i="12"/>
  <c r="AJ242" i="12"/>
  <c r="AJ243" i="12"/>
  <c r="AJ244" i="12"/>
  <c r="AJ245" i="12"/>
  <c r="AJ246" i="12"/>
  <c r="AJ247" i="12"/>
  <c r="AJ248" i="12"/>
  <c r="AJ249" i="12"/>
  <c r="AJ250" i="12"/>
  <c r="AJ251" i="12"/>
  <c r="AJ252" i="12"/>
  <c r="AJ253" i="12"/>
  <c r="AJ254" i="12"/>
  <c r="AJ255" i="12"/>
  <c r="AJ256" i="12"/>
  <c r="AJ257" i="12"/>
  <c r="AJ258" i="12"/>
  <c r="AJ259" i="12"/>
  <c r="AJ260" i="12"/>
  <c r="AJ261" i="12"/>
  <c r="AJ262" i="12"/>
  <c r="AJ263" i="12"/>
  <c r="AJ264" i="12"/>
  <c r="AJ265" i="12"/>
  <c r="AJ266" i="12"/>
  <c r="AJ267" i="12"/>
  <c r="AJ268" i="12"/>
  <c r="AJ269" i="12"/>
  <c r="AJ270" i="12"/>
  <c r="AJ271" i="12"/>
  <c r="AJ272" i="12"/>
  <c r="AJ273" i="12"/>
  <c r="AJ274" i="12"/>
  <c r="AJ275" i="12"/>
  <c r="AJ276" i="12"/>
  <c r="AJ277" i="12"/>
  <c r="AJ278" i="12"/>
  <c r="AJ279" i="12"/>
  <c r="AJ280" i="12"/>
  <c r="AJ281" i="12"/>
  <c r="AJ282" i="12"/>
  <c r="AJ283" i="12"/>
  <c r="AJ284" i="12"/>
  <c r="AJ285" i="12"/>
  <c r="AJ286" i="12"/>
  <c r="AJ287" i="12"/>
  <c r="AJ288" i="12"/>
  <c r="AJ289" i="12"/>
  <c r="AJ290" i="12"/>
  <c r="AJ291" i="12"/>
  <c r="AJ292" i="12"/>
  <c r="AJ293" i="12"/>
  <c r="AJ294" i="12"/>
  <c r="AJ295" i="12"/>
  <c r="AJ296" i="12"/>
  <c r="AJ297" i="12"/>
  <c r="AJ298" i="12"/>
  <c r="AJ299" i="12"/>
  <c r="AJ300" i="12"/>
  <c r="AJ301" i="12"/>
  <c r="AJ302" i="12"/>
  <c r="AJ303" i="12"/>
  <c r="AJ304" i="12"/>
  <c r="AJ305" i="12"/>
  <c r="AJ306" i="12"/>
  <c r="AJ307" i="12"/>
  <c r="AJ308" i="12"/>
  <c r="AJ309" i="12"/>
  <c r="AJ310" i="12"/>
  <c r="AJ311" i="12"/>
  <c r="AJ312" i="12"/>
  <c r="AJ313" i="12"/>
  <c r="AJ314" i="12"/>
  <c r="AJ315" i="12"/>
  <c r="AJ316" i="12"/>
  <c r="AJ317" i="12"/>
  <c r="AJ318" i="12"/>
  <c r="AJ319" i="12"/>
  <c r="AJ320" i="12"/>
  <c r="AJ321" i="12"/>
  <c r="AJ322" i="12"/>
  <c r="AJ323" i="12"/>
  <c r="AJ324" i="12"/>
  <c r="AJ325" i="12"/>
  <c r="AJ326" i="12"/>
  <c r="AJ327" i="12"/>
  <c r="AJ328" i="12"/>
  <c r="AJ329" i="12"/>
  <c r="AJ330" i="12"/>
  <c r="AJ331" i="12"/>
  <c r="AJ332" i="12"/>
  <c r="AJ333" i="12"/>
  <c r="AJ334" i="12"/>
  <c r="AJ335" i="12"/>
  <c r="AJ336" i="12"/>
  <c r="AJ337" i="12"/>
  <c r="AJ338" i="12"/>
  <c r="AJ339" i="12"/>
  <c r="AJ340" i="12"/>
  <c r="AJ341" i="12"/>
  <c r="AJ342" i="12"/>
  <c r="AJ343" i="12"/>
  <c r="AJ344" i="12"/>
  <c r="AJ345" i="12"/>
  <c r="AJ346" i="12"/>
  <c r="AJ347" i="12"/>
  <c r="AJ348" i="12"/>
  <c r="AJ349" i="12"/>
  <c r="AJ350" i="12"/>
  <c r="AJ351" i="12"/>
  <c r="AJ352" i="12"/>
  <c r="AJ353" i="12"/>
  <c r="AJ354" i="12"/>
  <c r="AJ355" i="12"/>
  <c r="AJ356" i="12"/>
  <c r="AJ357" i="12"/>
  <c r="AJ358" i="12"/>
  <c r="AJ359" i="12"/>
  <c r="AJ360" i="12"/>
  <c r="AJ361" i="12"/>
  <c r="AJ362" i="12"/>
  <c r="AJ363" i="12"/>
  <c r="AJ364" i="12"/>
  <c r="AJ365" i="12"/>
  <c r="AJ366" i="12"/>
  <c r="AJ367" i="12"/>
  <c r="AJ368" i="12"/>
  <c r="AJ369" i="12"/>
  <c r="AJ370" i="12"/>
  <c r="AJ371" i="12"/>
  <c r="AJ372" i="12"/>
  <c r="AJ373" i="12"/>
  <c r="AJ374" i="12"/>
  <c r="AJ375" i="12"/>
  <c r="AJ376" i="12"/>
  <c r="AJ377" i="12"/>
  <c r="AJ378" i="12"/>
  <c r="AJ379" i="12"/>
  <c r="AJ380" i="12"/>
  <c r="AJ381" i="12"/>
  <c r="AJ382" i="12"/>
  <c r="AJ383" i="12"/>
  <c r="AJ384" i="12"/>
  <c r="AJ385" i="12"/>
  <c r="AJ386" i="12"/>
  <c r="AJ387" i="12"/>
  <c r="AJ388" i="12"/>
  <c r="AJ389" i="12"/>
  <c r="AJ390" i="12"/>
  <c r="AJ391" i="12"/>
  <c r="AJ392" i="12"/>
  <c r="AJ393" i="12"/>
  <c r="AJ394" i="12"/>
  <c r="AJ395" i="12"/>
  <c r="AJ396" i="12"/>
  <c r="AJ397" i="12"/>
  <c r="AJ398" i="12"/>
  <c r="AJ399" i="12"/>
  <c r="AJ400" i="12"/>
  <c r="AJ401" i="12"/>
  <c r="AJ402" i="12"/>
  <c r="AJ403" i="12"/>
  <c r="AJ404" i="12"/>
  <c r="AJ405" i="12"/>
  <c r="AJ406" i="12"/>
  <c r="AJ407" i="12"/>
  <c r="AJ408" i="12"/>
  <c r="AJ409" i="12"/>
  <c r="AJ410" i="12"/>
  <c r="AJ411" i="12"/>
  <c r="AJ412" i="12"/>
  <c r="AJ413" i="12"/>
  <c r="AJ414" i="12"/>
  <c r="AJ415" i="12"/>
  <c r="AJ416" i="12"/>
  <c r="AJ417" i="12"/>
  <c r="AJ418" i="12"/>
  <c r="AJ419" i="12"/>
  <c r="AJ420" i="12"/>
  <c r="AJ421" i="12"/>
  <c r="AJ422" i="12"/>
  <c r="AJ423" i="12"/>
  <c r="AJ424" i="12"/>
  <c r="AJ425" i="12"/>
  <c r="AJ426" i="12"/>
  <c r="AJ427" i="12"/>
  <c r="AJ428" i="12"/>
  <c r="AJ429" i="12"/>
  <c r="AJ430" i="12"/>
  <c r="AJ431" i="12"/>
  <c r="AJ432" i="12"/>
  <c r="AJ433" i="12"/>
  <c r="AJ434" i="12"/>
  <c r="AJ435" i="12"/>
  <c r="AJ436" i="12"/>
  <c r="AJ437" i="12"/>
  <c r="AJ438" i="12"/>
  <c r="AJ439" i="12"/>
  <c r="AJ440" i="12"/>
  <c r="AJ441" i="12"/>
  <c r="AJ442" i="12"/>
  <c r="AJ443" i="12"/>
  <c r="AJ444" i="12"/>
  <c r="AJ445" i="12"/>
  <c r="AJ446" i="12"/>
  <c r="AJ447" i="12"/>
  <c r="AJ448" i="12"/>
  <c r="AJ449" i="12"/>
  <c r="AJ450" i="12"/>
  <c r="AJ451" i="12"/>
  <c r="AJ452" i="12"/>
  <c r="AJ453" i="12"/>
  <c r="AJ454" i="12"/>
  <c r="AJ455" i="12"/>
  <c r="AJ456" i="12"/>
  <c r="AJ457" i="12"/>
  <c r="AJ458" i="12"/>
  <c r="AJ459" i="12"/>
  <c r="AJ460" i="12"/>
  <c r="AJ461" i="12"/>
  <c r="AJ462" i="12"/>
  <c r="AJ463" i="12"/>
  <c r="AJ464" i="12"/>
  <c r="AJ465" i="12"/>
  <c r="AJ466" i="12"/>
  <c r="AJ467" i="12"/>
  <c r="AJ468" i="12"/>
  <c r="AJ469" i="12"/>
  <c r="AJ470" i="12"/>
  <c r="AJ471" i="12"/>
  <c r="AJ472" i="12"/>
  <c r="AJ473" i="12"/>
  <c r="AJ474" i="12"/>
  <c r="AJ475" i="12"/>
  <c r="AJ476" i="12"/>
  <c r="AJ477" i="12"/>
  <c r="AJ478" i="12"/>
  <c r="AJ479" i="12"/>
  <c r="AJ480" i="12"/>
  <c r="AJ481" i="12"/>
  <c r="AJ482" i="12"/>
  <c r="AJ483" i="12"/>
  <c r="AJ484" i="12"/>
  <c r="AJ485" i="12"/>
  <c r="AJ486" i="12"/>
  <c r="AJ487" i="12"/>
  <c r="AJ488" i="12"/>
  <c r="AJ489" i="12"/>
  <c r="AJ490" i="12"/>
  <c r="AJ491" i="12"/>
  <c r="AJ492" i="12"/>
  <c r="AJ493" i="12"/>
  <c r="AJ494" i="12"/>
  <c r="AJ495" i="12"/>
  <c r="AJ496" i="12"/>
  <c r="AJ497" i="12"/>
  <c r="AJ498" i="12"/>
  <c r="AJ499" i="12"/>
  <c r="AJ500" i="12"/>
  <c r="AJ501" i="12"/>
  <c r="AJ502" i="12"/>
  <c r="AJ503" i="12"/>
  <c r="AJ504" i="12"/>
  <c r="AJ505" i="12"/>
  <c r="AJ506" i="12"/>
  <c r="AJ507" i="12"/>
  <c r="AJ508" i="12"/>
  <c r="AJ509" i="12"/>
  <c r="AJ510" i="12"/>
  <c r="AJ511" i="12"/>
  <c r="AJ512" i="12"/>
  <c r="AJ513" i="12"/>
  <c r="AJ514" i="12"/>
  <c r="AJ515" i="12"/>
  <c r="AJ516" i="12"/>
  <c r="AJ517" i="12"/>
  <c r="AJ518" i="12"/>
  <c r="AJ519" i="12"/>
  <c r="AJ520" i="12"/>
  <c r="AJ521" i="12"/>
  <c r="AJ522" i="12"/>
  <c r="AJ523" i="12"/>
  <c r="AJ524" i="12"/>
  <c r="AJ525" i="12"/>
  <c r="AJ526" i="12"/>
  <c r="AJ527" i="12"/>
  <c r="AJ528" i="12"/>
  <c r="AJ529" i="12"/>
  <c r="AJ530" i="12"/>
  <c r="AJ531" i="12"/>
  <c r="AJ532" i="12"/>
  <c r="AJ533" i="12"/>
  <c r="AJ534" i="12"/>
  <c r="AJ535" i="12"/>
  <c r="AJ536" i="12"/>
  <c r="AJ537" i="12"/>
  <c r="AJ538" i="12"/>
  <c r="AJ539" i="12"/>
  <c r="AJ540" i="12"/>
  <c r="AJ541" i="12"/>
  <c r="AJ542" i="12"/>
  <c r="AJ543" i="12"/>
  <c r="AJ544" i="12"/>
  <c r="AJ545" i="12"/>
  <c r="AJ546" i="12"/>
  <c r="AJ547" i="12"/>
  <c r="AJ548" i="12"/>
  <c r="AJ549" i="12"/>
  <c r="AJ550" i="12"/>
  <c r="AJ551" i="12"/>
  <c r="AJ552" i="12"/>
  <c r="AJ553" i="12"/>
  <c r="AJ554" i="12"/>
  <c r="AJ555" i="12"/>
  <c r="AJ556" i="12"/>
  <c r="AJ557" i="12"/>
  <c r="AJ558" i="12"/>
  <c r="AJ559" i="12"/>
  <c r="AJ560" i="12"/>
  <c r="AJ561" i="12"/>
  <c r="AJ562" i="12"/>
  <c r="AJ563" i="12"/>
  <c r="AJ564" i="12"/>
  <c r="AJ565" i="12"/>
  <c r="AJ566" i="12"/>
  <c r="AJ567" i="12"/>
  <c r="AJ568" i="12"/>
  <c r="AJ569" i="12"/>
  <c r="AJ570" i="12"/>
  <c r="AJ571" i="12"/>
  <c r="AJ572" i="12"/>
  <c r="AJ573" i="12"/>
  <c r="AJ574" i="12"/>
  <c r="AJ575" i="12"/>
  <c r="AJ576" i="12"/>
  <c r="AJ577" i="12"/>
  <c r="AJ578" i="12"/>
  <c r="AJ579" i="12"/>
  <c r="AJ580" i="12"/>
  <c r="AJ581" i="12"/>
  <c r="AJ582" i="12"/>
  <c r="AJ583" i="12"/>
  <c r="AJ584" i="12"/>
  <c r="AJ585" i="12"/>
  <c r="AJ586" i="12"/>
  <c r="AJ587" i="12"/>
  <c r="AJ588" i="12"/>
  <c r="AJ589" i="12"/>
  <c r="AJ590" i="12"/>
  <c r="AJ591" i="12"/>
  <c r="AJ592" i="12"/>
  <c r="AJ593" i="12"/>
  <c r="AJ594" i="12"/>
  <c r="AJ595" i="12"/>
  <c r="AJ596" i="12"/>
  <c r="AJ597" i="12"/>
  <c r="AJ598" i="12"/>
  <c r="AJ599" i="12"/>
  <c r="AJ600" i="12"/>
  <c r="AJ601" i="12"/>
  <c r="AJ602" i="12"/>
  <c r="AJ603" i="12"/>
  <c r="AJ604" i="12"/>
  <c r="AJ605" i="12"/>
  <c r="AJ606" i="12"/>
  <c r="AJ607" i="12"/>
  <c r="AJ608" i="12"/>
  <c r="AJ609" i="12"/>
  <c r="AJ610" i="12"/>
  <c r="AJ611" i="12"/>
  <c r="AJ612" i="12"/>
  <c r="AJ613" i="12"/>
  <c r="AJ614" i="12"/>
  <c r="AJ615" i="12"/>
  <c r="AJ616" i="12"/>
  <c r="AJ617" i="12"/>
  <c r="AJ618" i="12"/>
  <c r="AJ619" i="12"/>
  <c r="AJ620" i="12"/>
  <c r="AJ621" i="12"/>
  <c r="AJ622" i="12"/>
  <c r="AJ623" i="12"/>
  <c r="AJ624" i="12"/>
  <c r="AJ625" i="12"/>
  <c r="AJ626" i="12"/>
  <c r="AJ627" i="12"/>
  <c r="AJ628" i="12"/>
  <c r="AJ629" i="12"/>
  <c r="AJ630" i="12"/>
  <c r="AJ631" i="12"/>
  <c r="AJ632" i="12"/>
  <c r="AJ633" i="12"/>
  <c r="AJ634" i="12"/>
  <c r="AJ635" i="12"/>
  <c r="AJ636" i="12"/>
  <c r="AJ637" i="12"/>
  <c r="AJ638" i="12"/>
  <c r="AJ639" i="12"/>
  <c r="AJ640" i="12"/>
  <c r="AJ641" i="12"/>
  <c r="AJ642" i="12"/>
  <c r="AJ643" i="12"/>
  <c r="AJ644" i="12"/>
  <c r="AJ645" i="12"/>
  <c r="AJ646" i="12"/>
  <c r="AJ647" i="12"/>
  <c r="AJ648" i="12"/>
  <c r="AJ649" i="12"/>
  <c r="AJ650" i="12"/>
  <c r="AJ651" i="12"/>
  <c r="AJ652" i="12"/>
  <c r="AJ653" i="12"/>
  <c r="AJ654" i="12"/>
  <c r="AJ655" i="12"/>
  <c r="AJ656" i="12"/>
  <c r="AJ657" i="12"/>
  <c r="AJ658" i="12"/>
  <c r="AJ659" i="12"/>
  <c r="AJ660" i="12"/>
  <c r="AJ661" i="12"/>
  <c r="AJ662" i="12"/>
  <c r="AJ663" i="12"/>
  <c r="AJ664" i="12"/>
  <c r="AJ665" i="12"/>
  <c r="AJ666" i="12"/>
  <c r="AJ667" i="12"/>
  <c r="AJ668" i="12"/>
  <c r="AJ669" i="12"/>
  <c r="AJ670" i="12"/>
  <c r="AJ671" i="12"/>
  <c r="AJ672" i="12"/>
  <c r="AJ673" i="12"/>
  <c r="AJ674" i="12"/>
  <c r="AJ675" i="12"/>
  <c r="AJ676" i="12"/>
  <c r="AJ677" i="12"/>
  <c r="AJ678" i="12"/>
  <c r="AJ679" i="12"/>
  <c r="AJ680" i="12"/>
  <c r="AJ681" i="12"/>
  <c r="AJ682" i="12"/>
  <c r="AJ683" i="12"/>
  <c r="AJ684" i="12"/>
  <c r="AJ685" i="12"/>
  <c r="AJ686" i="12"/>
  <c r="AJ687" i="12"/>
  <c r="AJ688" i="12"/>
  <c r="AJ689" i="12"/>
  <c r="AJ690" i="12"/>
  <c r="AJ691" i="12"/>
  <c r="AJ692" i="12"/>
  <c r="AJ693" i="12"/>
  <c r="AJ694" i="12"/>
  <c r="AJ695" i="12"/>
  <c r="AJ696" i="12"/>
  <c r="AJ697" i="12"/>
  <c r="AJ698" i="12"/>
  <c r="AJ699" i="12"/>
  <c r="AJ700" i="12"/>
  <c r="AJ701" i="12"/>
  <c r="AJ702" i="12"/>
  <c r="AJ703" i="12"/>
  <c r="AJ704" i="12"/>
  <c r="AJ705" i="12"/>
  <c r="AJ706" i="12"/>
  <c r="AJ707" i="12"/>
  <c r="AJ708" i="12"/>
  <c r="AJ709" i="12"/>
  <c r="AJ710" i="12"/>
  <c r="AJ711" i="12"/>
  <c r="AJ712" i="12"/>
  <c r="AJ713" i="12"/>
  <c r="AJ714" i="12"/>
  <c r="AJ715" i="12"/>
  <c r="AJ716" i="12"/>
  <c r="AJ717" i="12"/>
  <c r="AJ718" i="12"/>
  <c r="AJ719" i="12"/>
  <c r="AJ720" i="12"/>
  <c r="AJ721" i="12"/>
  <c r="AJ722" i="12"/>
  <c r="AJ723" i="12"/>
  <c r="AJ724" i="12"/>
  <c r="AJ725" i="12"/>
  <c r="AJ726" i="12"/>
  <c r="AJ727" i="12"/>
  <c r="AI4" i="12"/>
  <c r="AI5" i="12"/>
  <c r="AI6" i="12"/>
  <c r="AI7" i="12"/>
  <c r="AI8" i="12"/>
  <c r="AI9" i="12"/>
  <c r="AI10" i="12"/>
  <c r="AI11" i="12"/>
  <c r="AI12" i="12"/>
  <c r="AI13" i="12"/>
  <c r="AI14" i="12"/>
  <c r="AI15" i="12"/>
  <c r="AI16" i="12"/>
  <c r="AI17" i="12"/>
  <c r="AI18" i="12"/>
  <c r="AI19" i="12"/>
  <c r="AI20" i="12"/>
  <c r="AI21" i="12"/>
  <c r="AI22" i="12"/>
  <c r="AI23" i="12"/>
  <c r="AI24" i="12"/>
  <c r="AI25" i="12"/>
  <c r="AI26" i="12"/>
  <c r="AI27" i="12"/>
  <c r="AI28" i="12"/>
  <c r="AI29" i="12"/>
  <c r="AI30" i="12"/>
  <c r="AI31" i="12"/>
  <c r="AI32" i="12"/>
  <c r="AI33" i="12"/>
  <c r="AI34" i="12"/>
  <c r="AI35" i="12"/>
  <c r="AI36" i="12"/>
  <c r="AI37" i="12"/>
  <c r="AI38" i="12"/>
  <c r="AI39" i="12"/>
  <c r="AI40" i="12"/>
  <c r="AI41" i="12"/>
  <c r="AI42" i="12"/>
  <c r="AI43" i="12"/>
  <c r="AI44" i="12"/>
  <c r="AI45" i="12"/>
  <c r="AI46" i="12"/>
  <c r="AI47" i="12"/>
  <c r="AI48" i="12"/>
  <c r="AI49" i="12"/>
  <c r="AI50" i="12"/>
  <c r="AI51" i="12"/>
  <c r="AI52" i="12"/>
  <c r="AI53" i="12"/>
  <c r="AI54" i="12"/>
  <c r="AI55" i="12"/>
  <c r="AI56" i="12"/>
  <c r="AI57" i="12"/>
  <c r="AI58" i="12"/>
  <c r="AI59" i="12"/>
  <c r="AI60" i="12"/>
  <c r="AI61" i="12"/>
  <c r="AI62" i="12"/>
  <c r="AI63" i="12"/>
  <c r="AI64" i="12"/>
  <c r="AI65" i="12"/>
  <c r="AI66" i="12"/>
  <c r="AI67" i="12"/>
  <c r="AI68" i="12"/>
  <c r="AI69" i="12"/>
  <c r="AI70" i="12"/>
  <c r="AI71" i="12"/>
  <c r="AI72" i="12"/>
  <c r="AI73" i="12"/>
  <c r="AI74" i="12"/>
  <c r="AI75" i="12"/>
  <c r="AI76" i="12"/>
  <c r="AI77" i="12"/>
  <c r="AI78" i="12"/>
  <c r="AI79" i="12"/>
  <c r="AI80" i="12"/>
  <c r="AI81" i="12"/>
  <c r="AI82" i="12"/>
  <c r="AI83" i="12"/>
  <c r="AI84" i="12"/>
  <c r="AI85" i="12"/>
  <c r="AI86" i="12"/>
  <c r="AI87" i="12"/>
  <c r="AI88" i="12"/>
  <c r="AI89" i="12"/>
  <c r="AI90" i="12"/>
  <c r="AI91" i="12"/>
  <c r="AI92" i="12"/>
  <c r="AI93" i="12"/>
  <c r="AI94" i="12"/>
  <c r="AI95" i="12"/>
  <c r="AI96" i="12"/>
  <c r="AI97" i="12"/>
  <c r="AI98" i="12"/>
  <c r="AI99" i="12"/>
  <c r="AI100" i="12"/>
  <c r="AI101" i="12"/>
  <c r="AI102" i="12"/>
  <c r="AI103" i="12"/>
  <c r="AI104" i="12"/>
  <c r="AI105" i="12"/>
  <c r="AI106" i="12"/>
  <c r="AI107" i="12"/>
  <c r="AI108" i="12"/>
  <c r="AI109" i="12"/>
  <c r="AI110" i="12"/>
  <c r="AI111" i="12"/>
  <c r="AI112" i="12"/>
  <c r="AI113" i="12"/>
  <c r="AI114" i="12"/>
  <c r="AI115" i="12"/>
  <c r="AI116" i="12"/>
  <c r="AI117" i="12"/>
  <c r="AI118" i="12"/>
  <c r="AI119" i="12"/>
  <c r="AI120" i="12"/>
  <c r="AI121" i="12"/>
  <c r="AI122" i="12"/>
  <c r="AI123" i="12"/>
  <c r="AI124" i="12"/>
  <c r="AI125" i="12"/>
  <c r="AI126" i="12"/>
  <c r="AI127" i="12"/>
  <c r="AI128" i="12"/>
  <c r="AI129" i="12"/>
  <c r="AI130" i="12"/>
  <c r="AI131" i="12"/>
  <c r="AI132" i="12"/>
  <c r="AI133" i="12"/>
  <c r="AI134" i="12"/>
  <c r="AI135" i="12"/>
  <c r="AI136" i="12"/>
  <c r="AI137" i="12"/>
  <c r="AI138" i="12"/>
  <c r="AI139" i="12"/>
  <c r="AI140" i="12"/>
  <c r="AI141" i="12"/>
  <c r="AI142" i="12"/>
  <c r="AI143" i="12"/>
  <c r="AI144" i="12"/>
  <c r="AI145" i="12"/>
  <c r="AI146" i="12"/>
  <c r="AI147" i="12"/>
  <c r="AI148" i="12"/>
  <c r="AI149" i="12"/>
  <c r="AI150" i="12"/>
  <c r="AI151" i="12"/>
  <c r="AI152" i="12"/>
  <c r="AI153" i="12"/>
  <c r="AI154" i="12"/>
  <c r="AI155" i="12"/>
  <c r="AI156" i="12"/>
  <c r="AI157" i="12"/>
  <c r="AI158" i="12"/>
  <c r="AI159" i="12"/>
  <c r="AI160" i="12"/>
  <c r="AI161" i="12"/>
  <c r="AI162" i="12"/>
  <c r="AI163" i="12"/>
  <c r="AI164" i="12"/>
  <c r="AI165" i="12"/>
  <c r="AI166" i="12"/>
  <c r="AI167" i="12"/>
  <c r="AI168" i="12"/>
  <c r="AI169" i="12"/>
  <c r="AI170" i="12"/>
  <c r="AI171" i="12"/>
  <c r="AI172" i="12"/>
  <c r="AI173" i="12"/>
  <c r="AI174" i="12"/>
  <c r="AI175" i="12"/>
  <c r="AI176" i="12"/>
  <c r="AI177" i="12"/>
  <c r="AI178" i="12"/>
  <c r="AI179" i="12"/>
  <c r="AI180" i="12"/>
  <c r="AI181" i="12"/>
  <c r="AI182" i="12"/>
  <c r="AI183" i="12"/>
  <c r="AI184" i="12"/>
  <c r="AI185" i="12"/>
  <c r="AI186" i="12"/>
  <c r="AI187" i="12"/>
  <c r="AI188" i="12"/>
  <c r="AI189" i="12"/>
  <c r="AI190" i="12"/>
  <c r="AI191" i="12"/>
  <c r="AI192" i="12"/>
  <c r="AI193" i="12"/>
  <c r="AI194" i="12"/>
  <c r="AI195" i="12"/>
  <c r="AI196" i="12"/>
  <c r="AI197" i="12"/>
  <c r="AI198" i="12"/>
  <c r="AI199" i="12"/>
  <c r="AI200" i="12"/>
  <c r="AI201" i="12"/>
  <c r="AI202" i="12"/>
  <c r="AI203" i="12"/>
  <c r="AI204" i="12"/>
  <c r="AI205" i="12"/>
  <c r="AI206" i="12"/>
  <c r="AI207" i="12"/>
  <c r="AI208" i="12"/>
  <c r="AI209" i="12"/>
  <c r="AI210" i="12"/>
  <c r="AI211" i="12"/>
  <c r="AI212" i="12"/>
  <c r="AI213" i="12"/>
  <c r="AI214" i="12"/>
  <c r="AI215" i="12"/>
  <c r="AI216" i="12"/>
  <c r="AI217" i="12"/>
  <c r="AI218" i="12"/>
  <c r="AI219" i="12"/>
  <c r="AI220" i="12"/>
  <c r="AI221" i="12"/>
  <c r="AI222" i="12"/>
  <c r="AI223" i="12"/>
  <c r="AI224" i="12"/>
  <c r="AI225" i="12"/>
  <c r="AI226" i="12"/>
  <c r="AI227" i="12"/>
  <c r="AI228" i="12"/>
  <c r="AI229" i="12"/>
  <c r="AI230" i="12"/>
  <c r="AI231" i="12"/>
  <c r="AI232" i="12"/>
  <c r="AI233" i="12"/>
  <c r="AI234" i="12"/>
  <c r="AI235" i="12"/>
  <c r="AI236" i="12"/>
  <c r="AI237" i="12"/>
  <c r="AI238" i="12"/>
  <c r="AI239" i="12"/>
  <c r="AI240" i="12"/>
  <c r="AI241" i="12"/>
  <c r="AI242" i="12"/>
  <c r="AI243" i="12"/>
  <c r="AI244" i="12"/>
  <c r="AI245" i="12"/>
  <c r="AI246" i="12"/>
  <c r="AI247" i="12"/>
  <c r="AI248" i="12"/>
  <c r="AI249" i="12"/>
  <c r="AI250" i="12"/>
  <c r="AI251" i="12"/>
  <c r="AI252" i="12"/>
  <c r="AI253" i="12"/>
  <c r="AI254" i="12"/>
  <c r="AI255" i="12"/>
  <c r="AI256" i="12"/>
  <c r="AI257" i="12"/>
  <c r="AI258" i="12"/>
  <c r="AI259" i="12"/>
  <c r="AI260" i="12"/>
  <c r="AI261" i="12"/>
  <c r="AI262" i="12"/>
  <c r="AI263" i="12"/>
  <c r="AI264" i="12"/>
  <c r="AI265" i="12"/>
  <c r="AI266" i="12"/>
  <c r="AI267" i="12"/>
  <c r="AI268" i="12"/>
  <c r="AI269" i="12"/>
  <c r="AI270" i="12"/>
  <c r="AI271" i="12"/>
  <c r="AI272" i="12"/>
  <c r="AI273" i="12"/>
  <c r="AI274" i="12"/>
  <c r="AI275" i="12"/>
  <c r="AI276" i="12"/>
  <c r="AI277" i="12"/>
  <c r="AI278" i="12"/>
  <c r="AI279" i="12"/>
  <c r="AI280" i="12"/>
  <c r="AI281" i="12"/>
  <c r="AI282" i="12"/>
  <c r="AI283" i="12"/>
  <c r="AI284" i="12"/>
  <c r="AI285" i="12"/>
  <c r="AI286" i="12"/>
  <c r="AI287" i="12"/>
  <c r="AI288" i="12"/>
  <c r="AI289" i="12"/>
  <c r="AI290" i="12"/>
  <c r="AI291" i="12"/>
  <c r="AI292" i="12"/>
  <c r="AI293" i="12"/>
  <c r="AI294" i="12"/>
  <c r="AI295" i="12"/>
  <c r="AI296" i="12"/>
  <c r="AI297" i="12"/>
  <c r="AI298" i="12"/>
  <c r="AI299" i="12"/>
  <c r="AI300" i="12"/>
  <c r="AI301" i="12"/>
  <c r="AI302" i="12"/>
  <c r="AI303" i="12"/>
  <c r="AI304" i="12"/>
  <c r="AI305" i="12"/>
  <c r="AI306" i="12"/>
  <c r="AI307" i="12"/>
  <c r="AI308" i="12"/>
  <c r="AI309" i="12"/>
  <c r="AI310" i="12"/>
  <c r="AI311" i="12"/>
  <c r="AI312" i="12"/>
  <c r="AI313" i="12"/>
  <c r="AI314" i="12"/>
  <c r="AI315" i="12"/>
  <c r="AI316" i="12"/>
  <c r="AI317" i="12"/>
  <c r="AI318" i="12"/>
  <c r="AI319" i="12"/>
  <c r="AI320" i="12"/>
  <c r="AI321" i="12"/>
  <c r="AI322" i="12"/>
  <c r="AI323" i="12"/>
  <c r="AI324" i="12"/>
  <c r="AI325" i="12"/>
  <c r="AI326" i="12"/>
  <c r="AI327" i="12"/>
  <c r="AI328" i="12"/>
  <c r="AI329" i="12"/>
  <c r="AI330" i="12"/>
  <c r="AI331" i="12"/>
  <c r="AI332" i="12"/>
  <c r="AI333" i="12"/>
  <c r="AI334" i="12"/>
  <c r="AI335" i="12"/>
  <c r="AI336" i="12"/>
  <c r="AI337" i="12"/>
  <c r="AI338" i="12"/>
  <c r="AI339" i="12"/>
  <c r="AI340" i="12"/>
  <c r="AI341" i="12"/>
  <c r="AI342" i="12"/>
  <c r="AI343" i="12"/>
  <c r="AI344" i="12"/>
  <c r="AI345" i="12"/>
  <c r="AI346" i="12"/>
  <c r="AI347" i="12"/>
  <c r="AI348" i="12"/>
  <c r="AI349" i="12"/>
  <c r="AI350" i="12"/>
  <c r="AI351" i="12"/>
  <c r="AI352" i="12"/>
  <c r="AI353" i="12"/>
  <c r="AI354" i="12"/>
  <c r="AI355" i="12"/>
  <c r="AI356" i="12"/>
  <c r="AI357" i="12"/>
  <c r="AI358" i="12"/>
  <c r="AI359" i="12"/>
  <c r="AI360" i="12"/>
  <c r="AI361" i="12"/>
  <c r="AI362" i="12"/>
  <c r="AI363" i="12"/>
  <c r="AI364" i="12"/>
  <c r="AI365" i="12"/>
  <c r="AI366" i="12"/>
  <c r="AI367" i="12"/>
  <c r="AI368" i="12"/>
  <c r="AI369" i="12"/>
  <c r="AI370" i="12"/>
  <c r="AI371" i="12"/>
  <c r="AI372" i="12"/>
  <c r="AI373" i="12"/>
  <c r="AI374" i="12"/>
  <c r="AI375" i="12"/>
  <c r="AI376" i="12"/>
  <c r="AI377" i="12"/>
  <c r="AI378" i="12"/>
  <c r="AI379" i="12"/>
  <c r="AI380" i="12"/>
  <c r="AI381" i="12"/>
  <c r="AI382" i="12"/>
  <c r="AI383" i="12"/>
  <c r="AI384" i="12"/>
  <c r="AI385" i="12"/>
  <c r="AI386" i="12"/>
  <c r="AI387" i="12"/>
  <c r="AI388" i="12"/>
  <c r="AI389" i="12"/>
  <c r="AI390" i="12"/>
  <c r="AI391" i="12"/>
  <c r="AI392" i="12"/>
  <c r="AI393" i="12"/>
  <c r="AI394" i="12"/>
  <c r="AI395" i="12"/>
  <c r="AI396" i="12"/>
  <c r="AI397" i="12"/>
  <c r="AI398" i="12"/>
  <c r="AI399" i="12"/>
  <c r="AI400" i="12"/>
  <c r="AI401" i="12"/>
  <c r="AI402" i="12"/>
  <c r="AI403" i="12"/>
  <c r="AI404" i="12"/>
  <c r="AI405" i="12"/>
  <c r="AI406" i="12"/>
  <c r="AI407" i="12"/>
  <c r="AI408" i="12"/>
  <c r="AI409" i="12"/>
  <c r="AI410" i="12"/>
  <c r="AI411" i="12"/>
  <c r="AI412" i="12"/>
  <c r="AI413" i="12"/>
  <c r="AI414" i="12"/>
  <c r="AI415" i="12"/>
  <c r="AI416" i="12"/>
  <c r="AI417" i="12"/>
  <c r="AI418" i="12"/>
  <c r="AI419" i="12"/>
  <c r="AI420" i="12"/>
  <c r="AI421" i="12"/>
  <c r="AI422" i="12"/>
  <c r="AI423" i="12"/>
  <c r="AI424" i="12"/>
  <c r="AI425" i="12"/>
  <c r="AI426" i="12"/>
  <c r="AI427" i="12"/>
  <c r="AI428" i="12"/>
  <c r="AI429" i="12"/>
  <c r="AI430" i="12"/>
  <c r="AI431" i="12"/>
  <c r="AI432" i="12"/>
  <c r="AI433" i="12"/>
  <c r="AI434" i="12"/>
  <c r="AI435" i="12"/>
  <c r="AI436" i="12"/>
  <c r="AI437" i="12"/>
  <c r="AI438" i="12"/>
  <c r="AI439" i="12"/>
  <c r="AI440" i="12"/>
  <c r="AI441" i="12"/>
  <c r="AI442" i="12"/>
  <c r="AI443" i="12"/>
  <c r="AI444" i="12"/>
  <c r="AI445" i="12"/>
  <c r="AI446" i="12"/>
  <c r="AI447" i="12"/>
  <c r="AI448" i="12"/>
  <c r="AI449" i="12"/>
  <c r="AI450" i="12"/>
  <c r="AI451" i="12"/>
  <c r="AI452" i="12"/>
  <c r="AI453" i="12"/>
  <c r="AI454" i="12"/>
  <c r="AI455" i="12"/>
  <c r="AI456" i="12"/>
  <c r="AI457" i="12"/>
  <c r="AI458" i="12"/>
  <c r="AI459" i="12"/>
  <c r="AI460" i="12"/>
  <c r="AI461" i="12"/>
  <c r="AI462" i="12"/>
  <c r="AI463" i="12"/>
  <c r="AI464" i="12"/>
  <c r="AI465" i="12"/>
  <c r="AI466" i="12"/>
  <c r="AI467" i="12"/>
  <c r="AI468" i="12"/>
  <c r="AI469" i="12"/>
  <c r="AI470" i="12"/>
  <c r="AI471" i="12"/>
  <c r="AI472" i="12"/>
  <c r="AI473" i="12"/>
  <c r="AI474" i="12"/>
  <c r="AI475" i="12"/>
  <c r="AI476" i="12"/>
  <c r="AI477" i="12"/>
  <c r="AI478" i="12"/>
  <c r="AI479" i="12"/>
  <c r="AI480" i="12"/>
  <c r="AI481" i="12"/>
  <c r="AI482" i="12"/>
  <c r="AI483" i="12"/>
  <c r="AI484" i="12"/>
  <c r="AI485" i="12"/>
  <c r="AI486" i="12"/>
  <c r="AI487" i="12"/>
  <c r="AI488" i="12"/>
  <c r="AI489" i="12"/>
  <c r="AI490" i="12"/>
  <c r="AI491" i="12"/>
  <c r="AI492" i="12"/>
  <c r="AI493" i="12"/>
  <c r="AI494" i="12"/>
  <c r="AI495" i="12"/>
  <c r="AI496" i="12"/>
  <c r="AI497" i="12"/>
  <c r="AI498" i="12"/>
  <c r="AI499" i="12"/>
  <c r="AI500" i="12"/>
  <c r="AI501" i="12"/>
  <c r="AI502" i="12"/>
  <c r="AI503" i="12"/>
  <c r="AI504" i="12"/>
  <c r="AI505" i="12"/>
  <c r="AI506" i="12"/>
  <c r="AI507" i="12"/>
  <c r="AI508" i="12"/>
  <c r="AI509" i="12"/>
  <c r="AI510" i="12"/>
  <c r="AI511" i="12"/>
  <c r="AI512" i="12"/>
  <c r="AI513" i="12"/>
  <c r="AI514" i="12"/>
  <c r="AI515" i="12"/>
  <c r="AI516" i="12"/>
  <c r="AI517" i="12"/>
  <c r="AI518" i="12"/>
  <c r="AI519" i="12"/>
  <c r="AI520" i="12"/>
  <c r="AI521" i="12"/>
  <c r="AI522" i="12"/>
  <c r="AI523" i="12"/>
  <c r="AI524" i="12"/>
  <c r="AI525" i="12"/>
  <c r="AI526" i="12"/>
  <c r="AI527" i="12"/>
  <c r="AI528" i="12"/>
  <c r="AI529" i="12"/>
  <c r="AI530" i="12"/>
  <c r="AI531" i="12"/>
  <c r="AI532" i="12"/>
  <c r="AI533" i="12"/>
  <c r="AI534" i="12"/>
  <c r="AI535" i="12"/>
  <c r="AI536" i="12"/>
  <c r="AI537" i="12"/>
  <c r="AI538" i="12"/>
  <c r="AI539" i="12"/>
  <c r="AI540" i="12"/>
  <c r="AI541" i="12"/>
  <c r="AI542" i="12"/>
  <c r="AI543" i="12"/>
  <c r="AI544" i="12"/>
  <c r="AI545" i="12"/>
  <c r="AI546" i="12"/>
  <c r="AI547" i="12"/>
  <c r="AI548" i="12"/>
  <c r="AI549" i="12"/>
  <c r="AI550" i="12"/>
  <c r="AI551" i="12"/>
  <c r="AI552" i="12"/>
  <c r="AI553" i="12"/>
  <c r="AI554" i="12"/>
  <c r="AI555" i="12"/>
  <c r="AI556" i="12"/>
  <c r="AI557" i="12"/>
  <c r="AI558" i="12"/>
  <c r="AI559" i="12"/>
  <c r="AI560" i="12"/>
  <c r="AI561" i="12"/>
  <c r="AI562" i="12"/>
  <c r="AI563" i="12"/>
  <c r="AI564" i="12"/>
  <c r="AI565" i="12"/>
  <c r="AI566" i="12"/>
  <c r="AI567" i="12"/>
  <c r="AI568" i="12"/>
  <c r="AI569" i="12"/>
  <c r="AI570" i="12"/>
  <c r="AI571" i="12"/>
  <c r="AI572" i="12"/>
  <c r="AI573" i="12"/>
  <c r="AI574" i="12"/>
  <c r="AI575" i="12"/>
  <c r="AI576" i="12"/>
  <c r="AI577" i="12"/>
  <c r="AI578" i="12"/>
  <c r="AI579" i="12"/>
  <c r="AI580" i="12"/>
  <c r="AI581" i="12"/>
  <c r="AI582" i="12"/>
  <c r="AI583" i="12"/>
  <c r="AI584" i="12"/>
  <c r="AI585" i="12"/>
  <c r="AI586" i="12"/>
  <c r="AI587" i="12"/>
  <c r="AI588" i="12"/>
  <c r="AI589" i="12"/>
  <c r="AI590" i="12"/>
  <c r="AI591" i="12"/>
  <c r="AI592" i="12"/>
  <c r="AI593" i="12"/>
  <c r="AI594" i="12"/>
  <c r="AI595" i="12"/>
  <c r="AI596" i="12"/>
  <c r="AI597" i="12"/>
  <c r="AI598" i="12"/>
  <c r="AI599" i="12"/>
  <c r="AI600" i="12"/>
  <c r="AI601" i="12"/>
  <c r="AI602" i="12"/>
  <c r="AI603" i="12"/>
  <c r="AI604" i="12"/>
  <c r="AI605" i="12"/>
  <c r="AI606" i="12"/>
  <c r="AI607" i="12"/>
  <c r="AI608" i="12"/>
  <c r="AI609" i="12"/>
  <c r="AI610" i="12"/>
  <c r="AI611" i="12"/>
  <c r="AI612" i="12"/>
  <c r="AI613" i="12"/>
  <c r="AI614" i="12"/>
  <c r="AI615" i="12"/>
  <c r="AI616" i="12"/>
  <c r="AI617" i="12"/>
  <c r="AI618" i="12"/>
  <c r="AI619" i="12"/>
  <c r="AI620" i="12"/>
  <c r="AI621" i="12"/>
  <c r="AI622" i="12"/>
  <c r="AI623" i="12"/>
  <c r="AI624" i="12"/>
  <c r="AI625" i="12"/>
  <c r="AI626" i="12"/>
  <c r="AI627" i="12"/>
  <c r="AI628" i="12"/>
  <c r="AI629" i="12"/>
  <c r="AI630" i="12"/>
  <c r="AI631" i="12"/>
  <c r="AI632" i="12"/>
  <c r="AI633" i="12"/>
  <c r="AI634" i="12"/>
  <c r="AI635" i="12"/>
  <c r="AI636" i="12"/>
  <c r="AI637" i="12"/>
  <c r="AI638" i="12"/>
  <c r="AI639" i="12"/>
  <c r="AI640" i="12"/>
  <c r="AI641" i="12"/>
  <c r="AI642" i="12"/>
  <c r="AI643" i="12"/>
  <c r="AI644" i="12"/>
  <c r="AI645" i="12"/>
  <c r="AI646" i="12"/>
  <c r="AI647" i="12"/>
  <c r="AI648" i="12"/>
  <c r="AI649" i="12"/>
  <c r="AI650" i="12"/>
  <c r="AI651" i="12"/>
  <c r="AI652" i="12"/>
  <c r="AI653" i="12"/>
  <c r="AI654" i="12"/>
  <c r="AI655" i="12"/>
  <c r="AI656" i="12"/>
  <c r="AI657" i="12"/>
  <c r="AI658" i="12"/>
  <c r="AI659" i="12"/>
  <c r="AI660" i="12"/>
  <c r="AI661" i="12"/>
  <c r="AI662" i="12"/>
  <c r="AI663" i="12"/>
  <c r="AI664" i="12"/>
  <c r="AI665" i="12"/>
  <c r="AI666" i="12"/>
  <c r="AI667" i="12"/>
  <c r="AI668" i="12"/>
  <c r="AI669" i="12"/>
  <c r="AI670" i="12"/>
  <c r="AI671" i="12"/>
  <c r="AI672" i="12"/>
  <c r="AI673" i="12"/>
  <c r="AI674" i="12"/>
  <c r="AI675" i="12"/>
  <c r="AI676" i="12"/>
  <c r="AI677" i="12"/>
  <c r="AI678" i="12"/>
  <c r="AI679" i="12"/>
  <c r="AI680" i="12"/>
  <c r="AI681" i="12"/>
  <c r="AI682" i="12"/>
  <c r="AI683" i="12"/>
  <c r="AI684" i="12"/>
  <c r="AI685" i="12"/>
  <c r="AI686" i="12"/>
  <c r="AI687" i="12"/>
  <c r="AI688" i="12"/>
  <c r="AI689" i="12"/>
  <c r="AI690" i="12"/>
  <c r="AI691" i="12"/>
  <c r="AI692" i="12"/>
  <c r="AI693" i="12"/>
  <c r="AI694" i="12"/>
  <c r="AI695" i="12"/>
  <c r="AI696" i="12"/>
  <c r="AI697" i="12"/>
  <c r="AI698" i="12"/>
  <c r="AI699" i="12"/>
  <c r="AI700" i="12"/>
  <c r="AI701" i="12"/>
  <c r="AI702" i="12"/>
  <c r="AI703" i="12"/>
  <c r="AI704" i="12"/>
  <c r="AI705" i="12"/>
  <c r="AI706" i="12"/>
  <c r="AI707" i="12"/>
  <c r="AI708" i="12"/>
  <c r="AI709" i="12"/>
  <c r="AI710" i="12"/>
  <c r="AI711" i="12"/>
  <c r="AI712" i="12"/>
  <c r="AI713" i="12"/>
  <c r="AI714" i="12"/>
  <c r="AI715" i="12"/>
  <c r="AI716" i="12"/>
  <c r="AI717" i="12"/>
  <c r="AI718" i="12"/>
  <c r="AI719" i="12"/>
  <c r="AI720" i="12"/>
  <c r="AI721" i="12"/>
  <c r="AI722" i="12"/>
  <c r="AI723" i="12"/>
  <c r="AI724" i="12"/>
  <c r="AI725" i="12"/>
  <c r="AI726" i="12"/>
  <c r="AI727" i="12"/>
  <c r="AH4" i="12"/>
  <c r="AH5" i="12"/>
  <c r="AH6" i="12"/>
  <c r="AH7" i="12"/>
  <c r="AH8" i="12"/>
  <c r="AH9" i="12"/>
  <c r="AH10" i="12"/>
  <c r="AH11" i="12"/>
  <c r="AH12" i="12"/>
  <c r="AH13" i="12"/>
  <c r="AH14" i="12"/>
  <c r="AH15" i="12"/>
  <c r="AH16" i="12"/>
  <c r="AH17" i="12"/>
  <c r="AH18" i="12"/>
  <c r="AH19" i="12"/>
  <c r="AH20" i="12"/>
  <c r="AH21" i="12"/>
  <c r="AH22" i="12"/>
  <c r="AH23" i="12"/>
  <c r="AH24" i="12"/>
  <c r="AH25" i="12"/>
  <c r="AH26" i="12"/>
  <c r="AH27" i="12"/>
  <c r="AH28" i="12"/>
  <c r="AH29" i="12"/>
  <c r="AH30" i="12"/>
  <c r="AH31" i="12"/>
  <c r="AH32" i="12"/>
  <c r="AH33" i="12"/>
  <c r="AH34" i="12"/>
  <c r="AH35" i="12"/>
  <c r="AH36" i="12"/>
  <c r="AH37" i="12"/>
  <c r="AH38" i="12"/>
  <c r="AH39" i="12"/>
  <c r="AH40" i="12"/>
  <c r="AH41" i="12"/>
  <c r="AH42" i="12"/>
  <c r="AH43" i="12"/>
  <c r="AH44" i="12"/>
  <c r="AH45" i="12"/>
  <c r="AH46" i="12"/>
  <c r="AH47" i="12"/>
  <c r="AH48" i="12"/>
  <c r="AH49" i="12"/>
  <c r="AH50" i="12"/>
  <c r="AH51" i="12"/>
  <c r="AH52" i="12"/>
  <c r="AH53" i="12"/>
  <c r="AH54" i="12"/>
  <c r="AH55" i="12"/>
  <c r="AH56" i="12"/>
  <c r="AH57" i="12"/>
  <c r="AH58" i="12"/>
  <c r="AH59" i="12"/>
  <c r="AH60" i="12"/>
  <c r="AH61" i="12"/>
  <c r="AH62" i="12"/>
  <c r="AH63" i="12"/>
  <c r="AH64" i="12"/>
  <c r="AH65" i="12"/>
  <c r="AH66" i="12"/>
  <c r="AH67" i="12"/>
  <c r="AH68" i="12"/>
  <c r="AH69" i="12"/>
  <c r="AH70" i="12"/>
  <c r="AH71" i="12"/>
  <c r="AH72" i="12"/>
  <c r="AH73" i="12"/>
  <c r="AH74" i="12"/>
  <c r="AH75" i="12"/>
  <c r="AH76" i="12"/>
  <c r="AH77" i="12"/>
  <c r="AH78" i="12"/>
  <c r="AH79" i="12"/>
  <c r="AH80" i="12"/>
  <c r="AH81" i="12"/>
  <c r="AH82" i="12"/>
  <c r="AH83" i="12"/>
  <c r="AH84" i="12"/>
  <c r="AH85" i="12"/>
  <c r="AH86" i="12"/>
  <c r="AH87" i="12"/>
  <c r="AH88" i="12"/>
  <c r="AH89" i="12"/>
  <c r="AH90" i="12"/>
  <c r="AH91" i="12"/>
  <c r="AH92" i="12"/>
  <c r="AH93" i="12"/>
  <c r="AH94" i="12"/>
  <c r="AH95" i="12"/>
  <c r="AH96" i="12"/>
  <c r="AH97" i="12"/>
  <c r="AH98" i="12"/>
  <c r="AH99" i="12"/>
  <c r="AH100" i="12"/>
  <c r="AH101" i="12"/>
  <c r="AH102" i="12"/>
  <c r="AH103" i="12"/>
  <c r="AH104" i="12"/>
  <c r="AH105" i="12"/>
  <c r="AH106" i="12"/>
  <c r="AH107" i="12"/>
  <c r="AH108" i="12"/>
  <c r="AH109" i="12"/>
  <c r="AH110" i="12"/>
  <c r="AH111" i="12"/>
  <c r="AH112" i="12"/>
  <c r="AH113" i="12"/>
  <c r="AH114" i="12"/>
  <c r="AH115" i="12"/>
  <c r="AH116" i="12"/>
  <c r="AH117" i="12"/>
  <c r="AH118" i="12"/>
  <c r="AH119" i="12"/>
  <c r="AH120" i="12"/>
  <c r="AH121" i="12"/>
  <c r="AH122" i="12"/>
  <c r="AH123" i="12"/>
  <c r="AH124" i="12"/>
  <c r="AH125" i="12"/>
  <c r="AH126" i="12"/>
  <c r="AH127" i="12"/>
  <c r="AH128" i="12"/>
  <c r="AH129" i="12"/>
  <c r="AH130" i="12"/>
  <c r="AH131" i="12"/>
  <c r="AH132" i="12"/>
  <c r="AH133" i="12"/>
  <c r="AH134" i="12"/>
  <c r="AH135" i="12"/>
  <c r="AH136" i="12"/>
  <c r="AH137" i="12"/>
  <c r="AH138" i="12"/>
  <c r="AH139" i="12"/>
  <c r="AH140" i="12"/>
  <c r="AH141" i="12"/>
  <c r="AH142" i="12"/>
  <c r="AH143" i="12"/>
  <c r="AH144" i="12"/>
  <c r="AH145" i="12"/>
  <c r="AH146" i="12"/>
  <c r="AH147" i="12"/>
  <c r="AH148" i="12"/>
  <c r="AH149" i="12"/>
  <c r="AH150" i="12"/>
  <c r="AH151" i="12"/>
  <c r="AH152" i="12"/>
  <c r="AH153" i="12"/>
  <c r="AH154" i="12"/>
  <c r="AH155" i="12"/>
  <c r="AH156" i="12"/>
  <c r="AH157" i="12"/>
  <c r="AH158" i="12"/>
  <c r="AH159" i="12"/>
  <c r="AH160" i="12"/>
  <c r="AH161" i="12"/>
  <c r="AH162" i="12"/>
  <c r="AH163" i="12"/>
  <c r="AH164" i="12"/>
  <c r="AH165" i="12"/>
  <c r="AH166" i="12"/>
  <c r="AH167" i="12"/>
  <c r="AH168" i="12"/>
  <c r="AH169" i="12"/>
  <c r="AH170" i="12"/>
  <c r="AH171" i="12"/>
  <c r="AH172" i="12"/>
  <c r="AH173" i="12"/>
  <c r="AH174" i="12"/>
  <c r="AH175" i="12"/>
  <c r="AH176" i="12"/>
  <c r="AH177" i="12"/>
  <c r="AH178" i="12"/>
  <c r="AH179" i="12"/>
  <c r="AH180" i="12"/>
  <c r="AH181" i="12"/>
  <c r="AH182" i="12"/>
  <c r="AH183" i="12"/>
  <c r="AH184" i="12"/>
  <c r="AH185" i="12"/>
  <c r="AH186" i="12"/>
  <c r="AH187" i="12"/>
  <c r="AH188" i="12"/>
  <c r="AH189" i="12"/>
  <c r="AH190" i="12"/>
  <c r="AH191" i="12"/>
  <c r="AH192" i="12"/>
  <c r="AH193" i="12"/>
  <c r="AH194" i="12"/>
  <c r="AH195" i="12"/>
  <c r="AH196" i="12"/>
  <c r="AH197" i="12"/>
  <c r="AH198" i="12"/>
  <c r="AH199" i="12"/>
  <c r="AH200" i="12"/>
  <c r="AH201" i="12"/>
  <c r="AH202" i="12"/>
  <c r="AH203" i="12"/>
  <c r="AH204" i="12"/>
  <c r="AH205" i="12"/>
  <c r="AH206" i="12"/>
  <c r="AH207" i="12"/>
  <c r="AH208" i="12"/>
  <c r="AH209" i="12"/>
  <c r="AH210" i="12"/>
  <c r="AH211" i="12"/>
  <c r="AH212" i="12"/>
  <c r="AH213" i="12"/>
  <c r="AH214" i="12"/>
  <c r="AH215" i="12"/>
  <c r="AH216" i="12"/>
  <c r="AH217" i="12"/>
  <c r="AH218" i="12"/>
  <c r="AH219" i="12"/>
  <c r="AH220" i="12"/>
  <c r="AH221" i="12"/>
  <c r="AH222" i="12"/>
  <c r="AH223" i="12"/>
  <c r="AH224" i="12"/>
  <c r="AH225" i="12"/>
  <c r="AH226" i="12"/>
  <c r="AH227" i="12"/>
  <c r="AH228" i="12"/>
  <c r="AH229" i="12"/>
  <c r="AH230" i="12"/>
  <c r="AH231" i="12"/>
  <c r="AH232" i="12"/>
  <c r="AH233" i="12"/>
  <c r="AH234" i="12"/>
  <c r="AH235" i="12"/>
  <c r="AH236" i="12"/>
  <c r="AH237" i="12"/>
  <c r="AH238" i="12"/>
  <c r="AH239" i="12"/>
  <c r="AH240" i="12"/>
  <c r="AH241" i="12"/>
  <c r="AH242" i="12"/>
  <c r="AH243" i="12"/>
  <c r="AH244" i="12"/>
  <c r="AH245" i="12"/>
  <c r="AH246" i="12"/>
  <c r="AH247" i="12"/>
  <c r="AH248" i="12"/>
  <c r="AH249" i="12"/>
  <c r="AH250" i="12"/>
  <c r="AH251" i="12"/>
  <c r="AH252" i="12"/>
  <c r="AH253" i="12"/>
  <c r="AH254" i="12"/>
  <c r="AH255" i="12"/>
  <c r="AH256" i="12"/>
  <c r="AH257" i="12"/>
  <c r="AH258" i="12"/>
  <c r="AH259" i="12"/>
  <c r="AH260" i="12"/>
  <c r="AH261" i="12"/>
  <c r="AH262" i="12"/>
  <c r="AH263" i="12"/>
  <c r="AH264" i="12"/>
  <c r="AH265" i="12"/>
  <c r="AH266" i="12"/>
  <c r="AH267" i="12"/>
  <c r="AH268" i="12"/>
  <c r="AH269" i="12"/>
  <c r="AH270" i="12"/>
  <c r="AH271" i="12"/>
  <c r="AH272" i="12"/>
  <c r="AH273" i="12"/>
  <c r="AH274" i="12"/>
  <c r="AH275" i="12"/>
  <c r="AH276" i="12"/>
  <c r="AH277" i="12"/>
  <c r="AH278" i="12"/>
  <c r="AH279" i="12"/>
  <c r="AH280" i="12"/>
  <c r="AH281" i="12"/>
  <c r="AH282" i="12"/>
  <c r="AH283" i="12"/>
  <c r="AH284" i="12"/>
  <c r="AH285" i="12"/>
  <c r="AH286" i="12"/>
  <c r="AH287" i="12"/>
  <c r="AH288" i="12"/>
  <c r="AH289" i="12"/>
  <c r="AH290" i="12"/>
  <c r="AH291" i="12"/>
  <c r="AH292" i="12"/>
  <c r="AH293" i="12"/>
  <c r="AH294" i="12"/>
  <c r="AH295" i="12"/>
  <c r="AH296" i="12"/>
  <c r="AH297" i="12"/>
  <c r="AH298" i="12"/>
  <c r="AH299" i="12"/>
  <c r="AH300" i="12"/>
  <c r="AH301" i="12"/>
  <c r="AH302" i="12"/>
  <c r="AH303" i="12"/>
  <c r="AH304" i="12"/>
  <c r="AH305" i="12"/>
  <c r="AH306" i="12"/>
  <c r="AH307" i="12"/>
  <c r="AH308" i="12"/>
  <c r="AH309" i="12"/>
  <c r="AH310" i="12"/>
  <c r="AH311" i="12"/>
  <c r="AH312" i="12"/>
  <c r="AH313" i="12"/>
  <c r="AH314" i="12"/>
  <c r="AH315" i="12"/>
  <c r="AH316" i="12"/>
  <c r="AH317" i="12"/>
  <c r="AH318" i="12"/>
  <c r="AH319" i="12"/>
  <c r="AH320" i="12"/>
  <c r="AH321" i="12"/>
  <c r="AH322" i="12"/>
  <c r="AH323" i="12"/>
  <c r="AH324" i="12"/>
  <c r="AH325" i="12"/>
  <c r="AH326" i="12"/>
  <c r="AH327" i="12"/>
  <c r="AH328" i="12"/>
  <c r="AH329" i="12"/>
  <c r="AH330" i="12"/>
  <c r="AH331" i="12"/>
  <c r="AH332" i="12"/>
  <c r="AH333" i="12"/>
  <c r="AH334" i="12"/>
  <c r="AH335" i="12"/>
  <c r="AH336" i="12"/>
  <c r="AH337" i="12"/>
  <c r="AH338" i="12"/>
  <c r="AH339" i="12"/>
  <c r="AH340" i="12"/>
  <c r="AH341" i="12"/>
  <c r="AH342" i="12"/>
  <c r="AH343" i="12"/>
  <c r="AH344" i="12"/>
  <c r="AH345" i="12"/>
  <c r="AH346" i="12"/>
  <c r="AH347" i="12"/>
  <c r="AH348" i="12"/>
  <c r="AH349" i="12"/>
  <c r="AH350" i="12"/>
  <c r="AH351" i="12"/>
  <c r="AH352" i="12"/>
  <c r="AH353" i="12"/>
  <c r="AH354" i="12"/>
  <c r="AH355" i="12"/>
  <c r="AH356" i="12"/>
  <c r="AH357" i="12"/>
  <c r="AH358" i="12"/>
  <c r="AH359" i="12"/>
  <c r="AH360" i="12"/>
  <c r="AH361" i="12"/>
  <c r="AH362" i="12"/>
  <c r="AH363" i="12"/>
  <c r="AH364" i="12"/>
  <c r="AH365" i="12"/>
  <c r="AH366" i="12"/>
  <c r="AH367" i="12"/>
  <c r="AH368" i="12"/>
  <c r="AH369" i="12"/>
  <c r="AH370" i="12"/>
  <c r="AH371" i="12"/>
  <c r="AH372" i="12"/>
  <c r="AH373" i="12"/>
  <c r="AH374" i="12"/>
  <c r="AH375" i="12"/>
  <c r="AH376" i="12"/>
  <c r="AH377" i="12"/>
  <c r="AH378" i="12"/>
  <c r="AH379" i="12"/>
  <c r="AH380" i="12"/>
  <c r="AH381" i="12"/>
  <c r="AH382" i="12"/>
  <c r="AH383" i="12"/>
  <c r="AH384" i="12"/>
  <c r="AH385" i="12"/>
  <c r="AH386" i="12"/>
  <c r="AH387" i="12"/>
  <c r="AH388" i="12"/>
  <c r="AH389" i="12"/>
  <c r="AH390" i="12"/>
  <c r="AH391" i="12"/>
  <c r="AH392" i="12"/>
  <c r="AH393" i="12"/>
  <c r="AH394" i="12"/>
  <c r="AH395" i="12"/>
  <c r="AH396" i="12"/>
  <c r="AH397" i="12"/>
  <c r="AH398" i="12"/>
  <c r="AH399" i="12"/>
  <c r="AH400" i="12"/>
  <c r="AH401" i="12"/>
  <c r="AH402" i="12"/>
  <c r="AH403" i="12"/>
  <c r="AH404" i="12"/>
  <c r="AH405" i="12"/>
  <c r="AH406" i="12"/>
  <c r="AH407" i="12"/>
  <c r="AH408" i="12"/>
  <c r="AH409" i="12"/>
  <c r="AH410" i="12"/>
  <c r="AH411" i="12"/>
  <c r="AH412" i="12"/>
  <c r="AH413" i="12"/>
  <c r="AH414" i="12"/>
  <c r="AH415" i="12"/>
  <c r="AH416" i="12"/>
  <c r="AH417" i="12"/>
  <c r="AH418" i="12"/>
  <c r="AH419" i="12"/>
  <c r="AH420" i="12"/>
  <c r="AH421" i="12"/>
  <c r="AH422" i="12"/>
  <c r="AH423" i="12"/>
  <c r="AH424" i="12"/>
  <c r="AH425" i="12"/>
  <c r="AH426" i="12"/>
  <c r="AH427" i="12"/>
  <c r="AH428" i="12"/>
  <c r="AH429" i="12"/>
  <c r="AH430" i="12"/>
  <c r="AH431" i="12"/>
  <c r="AH432" i="12"/>
  <c r="AH433" i="12"/>
  <c r="AH434" i="12"/>
  <c r="AH435" i="12"/>
  <c r="AH436" i="12"/>
  <c r="AH437" i="12"/>
  <c r="AH438" i="12"/>
  <c r="AH439" i="12"/>
  <c r="AH440" i="12"/>
  <c r="AH441" i="12"/>
  <c r="AH442" i="12"/>
  <c r="AH443" i="12"/>
  <c r="AH444" i="12"/>
  <c r="AH445" i="12"/>
  <c r="AH446" i="12"/>
  <c r="AH447" i="12"/>
  <c r="AH448" i="12"/>
  <c r="AH449" i="12"/>
  <c r="AH450" i="12"/>
  <c r="AH451" i="12"/>
  <c r="AH452" i="12"/>
  <c r="AH453" i="12"/>
  <c r="AH454" i="12"/>
  <c r="AH455" i="12"/>
  <c r="AH456" i="12"/>
  <c r="AH457" i="12"/>
  <c r="AH458" i="12"/>
  <c r="AH459" i="12"/>
  <c r="AH460" i="12"/>
  <c r="AH461" i="12"/>
  <c r="AH462" i="12"/>
  <c r="AH463" i="12"/>
  <c r="AH464" i="12"/>
  <c r="AH465" i="12"/>
  <c r="AH466" i="12"/>
  <c r="AH467" i="12"/>
  <c r="AH468" i="12"/>
  <c r="AH469" i="12"/>
  <c r="AH470" i="12"/>
  <c r="AH471" i="12"/>
  <c r="AH472" i="12"/>
  <c r="AH473" i="12"/>
  <c r="AH474" i="12"/>
  <c r="AH475" i="12"/>
  <c r="AH476" i="12"/>
  <c r="AH477" i="12"/>
  <c r="AH478" i="12"/>
  <c r="AH479" i="12"/>
  <c r="AH480" i="12"/>
  <c r="AH481" i="12"/>
  <c r="AH482" i="12"/>
  <c r="AH483" i="12"/>
  <c r="AH484" i="12"/>
  <c r="AH485" i="12"/>
  <c r="AH486" i="12"/>
  <c r="AH487" i="12"/>
  <c r="AH488" i="12"/>
  <c r="AH489" i="12"/>
  <c r="AH490" i="12"/>
  <c r="AH491" i="12"/>
  <c r="AH492" i="12"/>
  <c r="AH493" i="12"/>
  <c r="AH494" i="12"/>
  <c r="AH495" i="12"/>
  <c r="AH496" i="12"/>
  <c r="AH497" i="12"/>
  <c r="AH498" i="12"/>
  <c r="AH499" i="12"/>
  <c r="AH500" i="12"/>
  <c r="AH501" i="12"/>
  <c r="AH502" i="12"/>
  <c r="AH503" i="12"/>
  <c r="AH504" i="12"/>
  <c r="AH505" i="12"/>
  <c r="AH506" i="12"/>
  <c r="AH507" i="12"/>
  <c r="AH508" i="12"/>
  <c r="AH509" i="12"/>
  <c r="AH510" i="12"/>
  <c r="AH511" i="12"/>
  <c r="AH512" i="12"/>
  <c r="AH513" i="12"/>
  <c r="AH514" i="12"/>
  <c r="AH515" i="12"/>
  <c r="AH516" i="12"/>
  <c r="AH517" i="12"/>
  <c r="AH518" i="12"/>
  <c r="AH519" i="12"/>
  <c r="AH520" i="12"/>
  <c r="AH521" i="12"/>
  <c r="AH522" i="12"/>
  <c r="AH523" i="12"/>
  <c r="AH524" i="12"/>
  <c r="AH525" i="12"/>
  <c r="AH526" i="12"/>
  <c r="AH527" i="12"/>
  <c r="AH528" i="12"/>
  <c r="AH529" i="12"/>
  <c r="AH530" i="12"/>
  <c r="AH531" i="12"/>
  <c r="AH532" i="12"/>
  <c r="AH533" i="12"/>
  <c r="AH534" i="12"/>
  <c r="AH535" i="12"/>
  <c r="AH536" i="12"/>
  <c r="AH537" i="12"/>
  <c r="AH538" i="12"/>
  <c r="AH539" i="12"/>
  <c r="AH540" i="12"/>
  <c r="AH541" i="12"/>
  <c r="AH542" i="12"/>
  <c r="AH543" i="12"/>
  <c r="AH544" i="12"/>
  <c r="AH545" i="12"/>
  <c r="AH546" i="12"/>
  <c r="AH547" i="12"/>
  <c r="AH548" i="12"/>
  <c r="AH549" i="12"/>
  <c r="AH550" i="12"/>
  <c r="AH551" i="12"/>
  <c r="AH552" i="12"/>
  <c r="AH553" i="12"/>
  <c r="AH554" i="12"/>
  <c r="AH555" i="12"/>
  <c r="AH556" i="12"/>
  <c r="AH557" i="12"/>
  <c r="AH558" i="12"/>
  <c r="AH559" i="12"/>
  <c r="AH560" i="12"/>
  <c r="AH561" i="12"/>
  <c r="AH562" i="12"/>
  <c r="AH563" i="12"/>
  <c r="AH564" i="12"/>
  <c r="AH565" i="12"/>
  <c r="AH566" i="12"/>
  <c r="AH567" i="12"/>
  <c r="AH568" i="12"/>
  <c r="AH569" i="12"/>
  <c r="AH570" i="12"/>
  <c r="AH571" i="12"/>
  <c r="AH572" i="12"/>
  <c r="AH573" i="12"/>
  <c r="AH574" i="12"/>
  <c r="AH575" i="12"/>
  <c r="AH576" i="12"/>
  <c r="AH577" i="12"/>
  <c r="AH578" i="12"/>
  <c r="AH579" i="12"/>
  <c r="AH580" i="12"/>
  <c r="AH581" i="12"/>
  <c r="AH582" i="12"/>
  <c r="AH583" i="12"/>
  <c r="AH584" i="12"/>
  <c r="AH585" i="12"/>
  <c r="AH586" i="12"/>
  <c r="AH587" i="12"/>
  <c r="AH588" i="12"/>
  <c r="AH589" i="12"/>
  <c r="AH590" i="12"/>
  <c r="AH591" i="12"/>
  <c r="AH592" i="12"/>
  <c r="AH593" i="12"/>
  <c r="AH594" i="12"/>
  <c r="AH595" i="12"/>
  <c r="AH596" i="12"/>
  <c r="AH597" i="12"/>
  <c r="AH598" i="12"/>
  <c r="AH599" i="12"/>
  <c r="AH600" i="12"/>
  <c r="AH601" i="12"/>
  <c r="AH602" i="12"/>
  <c r="AH603" i="12"/>
  <c r="AH604" i="12"/>
  <c r="AH605" i="12"/>
  <c r="AH606" i="12"/>
  <c r="AH607" i="12"/>
  <c r="AH608" i="12"/>
  <c r="AH609" i="12"/>
  <c r="AH610" i="12"/>
  <c r="AH611" i="12"/>
  <c r="AH612" i="12"/>
  <c r="AH613" i="12"/>
  <c r="AH614" i="12"/>
  <c r="AH615" i="12"/>
  <c r="AH616" i="12"/>
  <c r="AH617" i="12"/>
  <c r="AH618" i="12"/>
  <c r="AH619" i="12"/>
  <c r="AH620" i="12"/>
  <c r="AH621" i="12"/>
  <c r="AH622" i="12"/>
  <c r="AH623" i="12"/>
  <c r="AH624" i="12"/>
  <c r="AH625" i="12"/>
  <c r="AH626" i="12"/>
  <c r="AH627" i="12"/>
  <c r="AH628" i="12"/>
  <c r="AH629" i="12"/>
  <c r="AH630" i="12"/>
  <c r="AH631" i="12"/>
  <c r="AH632" i="12"/>
  <c r="AH633" i="12"/>
  <c r="AH634" i="12"/>
  <c r="AH635" i="12"/>
  <c r="AH636" i="12"/>
  <c r="AH637" i="12"/>
  <c r="AH638" i="12"/>
  <c r="AH639" i="12"/>
  <c r="AH640" i="12"/>
  <c r="AH641" i="12"/>
  <c r="AH642" i="12"/>
  <c r="AH643" i="12"/>
  <c r="AH644" i="12"/>
  <c r="AH645" i="12"/>
  <c r="AH646" i="12"/>
  <c r="AH647" i="12"/>
  <c r="AH648" i="12"/>
  <c r="AH649" i="12"/>
  <c r="AH650" i="12"/>
  <c r="AH651" i="12"/>
  <c r="AH652" i="12"/>
  <c r="AH653" i="12"/>
  <c r="AH654" i="12"/>
  <c r="AH655" i="12"/>
  <c r="AH656" i="12"/>
  <c r="AH657" i="12"/>
  <c r="AH658" i="12"/>
  <c r="AH659" i="12"/>
  <c r="AH660" i="12"/>
  <c r="AH661" i="12"/>
  <c r="AH662" i="12"/>
  <c r="AH663" i="12"/>
  <c r="AH664" i="12"/>
  <c r="AH665" i="12"/>
  <c r="AH666" i="12"/>
  <c r="AH667" i="12"/>
  <c r="AH668" i="12"/>
  <c r="AH669" i="12"/>
  <c r="AH670" i="12"/>
  <c r="AH671" i="12"/>
  <c r="AH672" i="12"/>
  <c r="AH673" i="12"/>
  <c r="AH674" i="12"/>
  <c r="AH675" i="12"/>
  <c r="AH676" i="12"/>
  <c r="AH677" i="12"/>
  <c r="AH678" i="12"/>
  <c r="AH679" i="12"/>
  <c r="AH680" i="12"/>
  <c r="AH681" i="12"/>
  <c r="AH682" i="12"/>
  <c r="AH683" i="12"/>
  <c r="AH684" i="12"/>
  <c r="AH685" i="12"/>
  <c r="AH686" i="12"/>
  <c r="AH687" i="12"/>
  <c r="AH688" i="12"/>
  <c r="AH689" i="12"/>
  <c r="AH690" i="12"/>
  <c r="AH691" i="12"/>
  <c r="AH692" i="12"/>
  <c r="AH693" i="12"/>
  <c r="AH694" i="12"/>
  <c r="AH695" i="12"/>
  <c r="AH696" i="12"/>
  <c r="AH697" i="12"/>
  <c r="AH698" i="12"/>
  <c r="AH699" i="12"/>
  <c r="AH700" i="12"/>
  <c r="AH701" i="12"/>
  <c r="AH702" i="12"/>
  <c r="AH703" i="12"/>
  <c r="AH704" i="12"/>
  <c r="AH705" i="12"/>
  <c r="AH706" i="12"/>
  <c r="AH707" i="12"/>
  <c r="AH708" i="12"/>
  <c r="AH709" i="12"/>
  <c r="AH710" i="12"/>
  <c r="AH711" i="12"/>
  <c r="AH712" i="12"/>
  <c r="AH713" i="12"/>
  <c r="AH714" i="12"/>
  <c r="AH715" i="12"/>
  <c r="AH716" i="12"/>
  <c r="AH717" i="12"/>
  <c r="AH718" i="12"/>
  <c r="AH719" i="12"/>
  <c r="AH720" i="12"/>
  <c r="AH721" i="12"/>
  <c r="AH722" i="12"/>
  <c r="AH723" i="12"/>
  <c r="AH724" i="12"/>
  <c r="AH725" i="12"/>
  <c r="AH726" i="12"/>
  <c r="AH727" i="12"/>
  <c r="AG4" i="12"/>
  <c r="AG5" i="12"/>
  <c r="AG6" i="12"/>
  <c r="AG7" i="12"/>
  <c r="AG8" i="12"/>
  <c r="AG9" i="12"/>
  <c r="AG10" i="12"/>
  <c r="AG11" i="12"/>
  <c r="AG12" i="12"/>
  <c r="AG13" i="12"/>
  <c r="AG14" i="12"/>
  <c r="AG15" i="12"/>
  <c r="AG16" i="12"/>
  <c r="AG17" i="12"/>
  <c r="AG18" i="12"/>
  <c r="AG19" i="12"/>
  <c r="AG20" i="12"/>
  <c r="AG21" i="12"/>
  <c r="AG22" i="12"/>
  <c r="AG23" i="12"/>
  <c r="AG24" i="12"/>
  <c r="AG25" i="12"/>
  <c r="AG26" i="12"/>
  <c r="AG27" i="12"/>
  <c r="AG28" i="12"/>
  <c r="AG29" i="12"/>
  <c r="AG30" i="12"/>
  <c r="AG31" i="12"/>
  <c r="AG32" i="12"/>
  <c r="AG33" i="12"/>
  <c r="AG34" i="12"/>
  <c r="AG35" i="12"/>
  <c r="AG36" i="12"/>
  <c r="AG37" i="12"/>
  <c r="AG38" i="12"/>
  <c r="AG39" i="12"/>
  <c r="AG40" i="12"/>
  <c r="AG41" i="12"/>
  <c r="AG42" i="12"/>
  <c r="AG43" i="12"/>
  <c r="AG44" i="12"/>
  <c r="AG45" i="12"/>
  <c r="AG46" i="12"/>
  <c r="AG47" i="12"/>
  <c r="AG48" i="12"/>
  <c r="AG49" i="12"/>
  <c r="AG50" i="12"/>
  <c r="AG51" i="12"/>
  <c r="AG52" i="12"/>
  <c r="AG53" i="12"/>
  <c r="AG54" i="12"/>
  <c r="AG55" i="12"/>
  <c r="AG56" i="12"/>
  <c r="AG57" i="12"/>
  <c r="AG58" i="12"/>
  <c r="AG59" i="12"/>
  <c r="AG60" i="12"/>
  <c r="AG61" i="12"/>
  <c r="AG62" i="12"/>
  <c r="AG63" i="12"/>
  <c r="AG64" i="12"/>
  <c r="AG65" i="12"/>
  <c r="AG66" i="12"/>
  <c r="AG67" i="12"/>
  <c r="AG68" i="12"/>
  <c r="AG69" i="12"/>
  <c r="AG70" i="12"/>
  <c r="AG71" i="12"/>
  <c r="AG72" i="12"/>
  <c r="AG73" i="12"/>
  <c r="AG74" i="12"/>
  <c r="AG75" i="12"/>
  <c r="AG76" i="12"/>
  <c r="AG77" i="12"/>
  <c r="AG78" i="12"/>
  <c r="AG79" i="12"/>
  <c r="AG80" i="12"/>
  <c r="AG81" i="12"/>
  <c r="AG82" i="12"/>
  <c r="AG83" i="12"/>
  <c r="AG84" i="12"/>
  <c r="AG85" i="12"/>
  <c r="AG86" i="12"/>
  <c r="AG87" i="12"/>
  <c r="AG88" i="12"/>
  <c r="AG89" i="12"/>
  <c r="AG90" i="12"/>
  <c r="AG91" i="12"/>
  <c r="AG92" i="12"/>
  <c r="AG93" i="12"/>
  <c r="AG94" i="12"/>
  <c r="AG95" i="12"/>
  <c r="AG96" i="12"/>
  <c r="AG97" i="12"/>
  <c r="AG98" i="12"/>
  <c r="AG99" i="12"/>
  <c r="AG100" i="12"/>
  <c r="AG101" i="12"/>
  <c r="AG102" i="12"/>
  <c r="AG103" i="12"/>
  <c r="AG104" i="12"/>
  <c r="AG105" i="12"/>
  <c r="AG106" i="12"/>
  <c r="AG107" i="12"/>
  <c r="AG108" i="12"/>
  <c r="AG109" i="12"/>
  <c r="AG110" i="12"/>
  <c r="AG111" i="12"/>
  <c r="AG112" i="12"/>
  <c r="AG113" i="12"/>
  <c r="AG114" i="12"/>
  <c r="AG115" i="12"/>
  <c r="AG116" i="12"/>
  <c r="AG117" i="12"/>
  <c r="AG118" i="12"/>
  <c r="AG119" i="12"/>
  <c r="AG120" i="12"/>
  <c r="AG121" i="12"/>
  <c r="AG122" i="12"/>
  <c r="AG123" i="12"/>
  <c r="AG124" i="12"/>
  <c r="AG125" i="12"/>
  <c r="AG126" i="12"/>
  <c r="AG127" i="12"/>
  <c r="AG128" i="12"/>
  <c r="AG129" i="12"/>
  <c r="AG130" i="12"/>
  <c r="AG131" i="12"/>
  <c r="AG132" i="12"/>
  <c r="AG133" i="12"/>
  <c r="AG134" i="12"/>
  <c r="AG135" i="12"/>
  <c r="AG136" i="12"/>
  <c r="AG137" i="12"/>
  <c r="AG138" i="12"/>
  <c r="AG139" i="12"/>
  <c r="AG140" i="12"/>
  <c r="AG141" i="12"/>
  <c r="AG142" i="12"/>
  <c r="AG143" i="12"/>
  <c r="AG144" i="12"/>
  <c r="AG145" i="12"/>
  <c r="AG146" i="12"/>
  <c r="AG147" i="12"/>
  <c r="AG148" i="12"/>
  <c r="AG149" i="12"/>
  <c r="AG150" i="12"/>
  <c r="AG151" i="12"/>
  <c r="AG152" i="12"/>
  <c r="AG153" i="12"/>
  <c r="AG154" i="12"/>
  <c r="AG155" i="12"/>
  <c r="AG156" i="12"/>
  <c r="AG157" i="12"/>
  <c r="AG158" i="12"/>
  <c r="AG159" i="12"/>
  <c r="AG160" i="12"/>
  <c r="AG161" i="12"/>
  <c r="AG162" i="12"/>
  <c r="AG163" i="12"/>
  <c r="AG164" i="12"/>
  <c r="AG165" i="12"/>
  <c r="AG166" i="12"/>
  <c r="AG167" i="12"/>
  <c r="AG168" i="12"/>
  <c r="AG169" i="12"/>
  <c r="AG170" i="12"/>
  <c r="AG171" i="12"/>
  <c r="AG172" i="12"/>
  <c r="AG173" i="12"/>
  <c r="AG174" i="12"/>
  <c r="AG175" i="12"/>
  <c r="AG176" i="12"/>
  <c r="AG177" i="12"/>
  <c r="AG178" i="12"/>
  <c r="AG179" i="12"/>
  <c r="AG180" i="12"/>
  <c r="AG181" i="12"/>
  <c r="AG182" i="12"/>
  <c r="AG183" i="12"/>
  <c r="AG184" i="12"/>
  <c r="AG185" i="12"/>
  <c r="AG186" i="12"/>
  <c r="AG187" i="12"/>
  <c r="AG188" i="12"/>
  <c r="AG189" i="12"/>
  <c r="AG190" i="12"/>
  <c r="AG191" i="12"/>
  <c r="AG192" i="12"/>
  <c r="AG193" i="12"/>
  <c r="AG194" i="12"/>
  <c r="AG195" i="12"/>
  <c r="AG196" i="12"/>
  <c r="AG197" i="12"/>
  <c r="AG198" i="12"/>
  <c r="AG199" i="12"/>
  <c r="AG200" i="12"/>
  <c r="AG201" i="12"/>
  <c r="AG202" i="12"/>
  <c r="AG203" i="12"/>
  <c r="AG204" i="12"/>
  <c r="AG205" i="12"/>
  <c r="AG206" i="12"/>
  <c r="AG207" i="12"/>
  <c r="AG208" i="12"/>
  <c r="AG209" i="12"/>
  <c r="AG210" i="12"/>
  <c r="AG211" i="12"/>
  <c r="AG212" i="12"/>
  <c r="AG213" i="12"/>
  <c r="AG214" i="12"/>
  <c r="AG215" i="12"/>
  <c r="AG216" i="12"/>
  <c r="AG217" i="12"/>
  <c r="AG218" i="12"/>
  <c r="AG219" i="12"/>
  <c r="AG220" i="12"/>
  <c r="AG221" i="12"/>
  <c r="AG222" i="12"/>
  <c r="AG223" i="12"/>
  <c r="AG224" i="12"/>
  <c r="AG225" i="12"/>
  <c r="AG226" i="12"/>
  <c r="AG227" i="12"/>
  <c r="AG228" i="12"/>
  <c r="AG229" i="12"/>
  <c r="AG230" i="12"/>
  <c r="AG231" i="12"/>
  <c r="AG232" i="12"/>
  <c r="AG233" i="12"/>
  <c r="AG234" i="12"/>
  <c r="AG235" i="12"/>
  <c r="AG236" i="12"/>
  <c r="AG237" i="12"/>
  <c r="AG238" i="12"/>
  <c r="AG239" i="12"/>
  <c r="AG240" i="12"/>
  <c r="AG241" i="12"/>
  <c r="AG242" i="12"/>
  <c r="AG243" i="12"/>
  <c r="AG244" i="12"/>
  <c r="AG245" i="12"/>
  <c r="AG246" i="12"/>
  <c r="AG247" i="12"/>
  <c r="AG248" i="12"/>
  <c r="AG249" i="12"/>
  <c r="AG250" i="12"/>
  <c r="AG251" i="12"/>
  <c r="AG252" i="12"/>
  <c r="AG253" i="12"/>
  <c r="AG254" i="12"/>
  <c r="AG255" i="12"/>
  <c r="AG256" i="12"/>
  <c r="AG257" i="12"/>
  <c r="AG258" i="12"/>
  <c r="AG259" i="12"/>
  <c r="AG260" i="12"/>
  <c r="AG261" i="12"/>
  <c r="AG262" i="12"/>
  <c r="AG263" i="12"/>
  <c r="AG264" i="12"/>
  <c r="AG265" i="12"/>
  <c r="AG266" i="12"/>
  <c r="AG267" i="12"/>
  <c r="AG268" i="12"/>
  <c r="AG269" i="12"/>
  <c r="AG270" i="12"/>
  <c r="AG271" i="12"/>
  <c r="AG272" i="12"/>
  <c r="AG273" i="12"/>
  <c r="AG274" i="12"/>
  <c r="AG275" i="12"/>
  <c r="AG276" i="12"/>
  <c r="AG277" i="12"/>
  <c r="AG278" i="12"/>
  <c r="AG279" i="12"/>
  <c r="AG280" i="12"/>
  <c r="AG281" i="12"/>
  <c r="AG282" i="12"/>
  <c r="AG283" i="12"/>
  <c r="AG284" i="12"/>
  <c r="AG285" i="12"/>
  <c r="AG286" i="12"/>
  <c r="AG287" i="12"/>
  <c r="AG288" i="12"/>
  <c r="AG289" i="12"/>
  <c r="AG290" i="12"/>
  <c r="AG291" i="12"/>
  <c r="AG292" i="12"/>
  <c r="AG293" i="12"/>
  <c r="AG294" i="12"/>
  <c r="AG295" i="12"/>
  <c r="AG296" i="12"/>
  <c r="AG297" i="12"/>
  <c r="AG298" i="12"/>
  <c r="AG299" i="12"/>
  <c r="AG300" i="12"/>
  <c r="AG301" i="12"/>
  <c r="AG302" i="12"/>
  <c r="AG303" i="12"/>
  <c r="AG304" i="12"/>
  <c r="AG305" i="12"/>
  <c r="AG306" i="12"/>
  <c r="AG307" i="12"/>
  <c r="AG308" i="12"/>
  <c r="AG309" i="12"/>
  <c r="AG310" i="12"/>
  <c r="AG311" i="12"/>
  <c r="AG312" i="12"/>
  <c r="AG313" i="12"/>
  <c r="AG314" i="12"/>
  <c r="AG315" i="12"/>
  <c r="AG316" i="12"/>
  <c r="AG317" i="12"/>
  <c r="AG318" i="12"/>
  <c r="AG319" i="12"/>
  <c r="AG320" i="12"/>
  <c r="AG321" i="12"/>
  <c r="AG322" i="12"/>
  <c r="AG323" i="12"/>
  <c r="AG324" i="12"/>
  <c r="AG325" i="12"/>
  <c r="AG326" i="12"/>
  <c r="AG327" i="12"/>
  <c r="AG328" i="12"/>
  <c r="AG329" i="12"/>
  <c r="AG330" i="12"/>
  <c r="AG331" i="12"/>
  <c r="AG332" i="12"/>
  <c r="AG333" i="12"/>
  <c r="AG334" i="12"/>
  <c r="AG335" i="12"/>
  <c r="AG336" i="12"/>
  <c r="AG337" i="12"/>
  <c r="AG338" i="12"/>
  <c r="AG339" i="12"/>
  <c r="AG340" i="12"/>
  <c r="AG341" i="12"/>
  <c r="AG342" i="12"/>
  <c r="AG343" i="12"/>
  <c r="AG344" i="12"/>
  <c r="AG345" i="12"/>
  <c r="AG346" i="12"/>
  <c r="AG347" i="12"/>
  <c r="AG348" i="12"/>
  <c r="AG349" i="12"/>
  <c r="AG350" i="12"/>
  <c r="AG351" i="12"/>
  <c r="AG352" i="12"/>
  <c r="AG353" i="12"/>
  <c r="AG354" i="12"/>
  <c r="AG355" i="12"/>
  <c r="AG356" i="12"/>
  <c r="AG357" i="12"/>
  <c r="AG358" i="12"/>
  <c r="AG359" i="12"/>
  <c r="AG360" i="12"/>
  <c r="AG361" i="12"/>
  <c r="AG362" i="12"/>
  <c r="AG363" i="12"/>
  <c r="AG364" i="12"/>
  <c r="AG365" i="12"/>
  <c r="AG366" i="12"/>
  <c r="AG367" i="12"/>
  <c r="AG368" i="12"/>
  <c r="AG369" i="12"/>
  <c r="AG370" i="12"/>
  <c r="AG371" i="12"/>
  <c r="AG372" i="12"/>
  <c r="AG373" i="12"/>
  <c r="AG374" i="12"/>
  <c r="AG375" i="12"/>
  <c r="AG376" i="12"/>
  <c r="AG377" i="12"/>
  <c r="AG378" i="12"/>
  <c r="AG379" i="12"/>
  <c r="AG380" i="12"/>
  <c r="AG381" i="12"/>
  <c r="AG382" i="12"/>
  <c r="AG383" i="12"/>
  <c r="AG384" i="12"/>
  <c r="AG385" i="12"/>
  <c r="AG386" i="12"/>
  <c r="AG387" i="12"/>
  <c r="AG388" i="12"/>
  <c r="AG389" i="12"/>
  <c r="AG390" i="12"/>
  <c r="AG391" i="12"/>
  <c r="AG392" i="12"/>
  <c r="AG393" i="12"/>
  <c r="AG394" i="12"/>
  <c r="AG395" i="12"/>
  <c r="AG396" i="12"/>
  <c r="AG397" i="12"/>
  <c r="AG398" i="12"/>
  <c r="AG399" i="12"/>
  <c r="AG400" i="12"/>
  <c r="AG401" i="12"/>
  <c r="AG402" i="12"/>
  <c r="AG403" i="12"/>
  <c r="AG404" i="12"/>
  <c r="AG405" i="12"/>
  <c r="AG406" i="12"/>
  <c r="AG407" i="12"/>
  <c r="AG408" i="12"/>
  <c r="AG409" i="12"/>
  <c r="AG410" i="12"/>
  <c r="AG411" i="12"/>
  <c r="AG412" i="12"/>
  <c r="AG413" i="12"/>
  <c r="AG414" i="12"/>
  <c r="AG415" i="12"/>
  <c r="AG416" i="12"/>
  <c r="AG417" i="12"/>
  <c r="AG418" i="12"/>
  <c r="AG419" i="12"/>
  <c r="AG420" i="12"/>
  <c r="AG421" i="12"/>
  <c r="AG422" i="12"/>
  <c r="AG423" i="12"/>
  <c r="AG424" i="12"/>
  <c r="AG425" i="12"/>
  <c r="AG426" i="12"/>
  <c r="AG427" i="12"/>
  <c r="AG428" i="12"/>
  <c r="AG429" i="12"/>
  <c r="AG430" i="12"/>
  <c r="AG431" i="12"/>
  <c r="AG432" i="12"/>
  <c r="AG433" i="12"/>
  <c r="AG434" i="12"/>
  <c r="AG435" i="12"/>
  <c r="AG436" i="12"/>
  <c r="AG437" i="12"/>
  <c r="AG438" i="12"/>
  <c r="AG439" i="12"/>
  <c r="AG440" i="12"/>
  <c r="AG441" i="12"/>
  <c r="AG442" i="12"/>
  <c r="AG443" i="12"/>
  <c r="AG444" i="12"/>
  <c r="AG445" i="12"/>
  <c r="AG446" i="12"/>
  <c r="AG447" i="12"/>
  <c r="AG448" i="12"/>
  <c r="AG449" i="12"/>
  <c r="AG450" i="12"/>
  <c r="AG451" i="12"/>
  <c r="AG452" i="12"/>
  <c r="AG453" i="12"/>
  <c r="AG454" i="12"/>
  <c r="AG455" i="12"/>
  <c r="AG456" i="12"/>
  <c r="AG457" i="12"/>
  <c r="AG458" i="12"/>
  <c r="AG459" i="12"/>
  <c r="AG460" i="12"/>
  <c r="AG461" i="12"/>
  <c r="AG462" i="12"/>
  <c r="AG463" i="12"/>
  <c r="AG464" i="12"/>
  <c r="AG465" i="12"/>
  <c r="AG466" i="12"/>
  <c r="AG467" i="12"/>
  <c r="AG468" i="12"/>
  <c r="AG469" i="12"/>
  <c r="AG470" i="12"/>
  <c r="AG471" i="12"/>
  <c r="AG472" i="12"/>
  <c r="AG473" i="12"/>
  <c r="AG474" i="12"/>
  <c r="AG475" i="12"/>
  <c r="AG476" i="12"/>
  <c r="AG477" i="12"/>
  <c r="AG478" i="12"/>
  <c r="AG479" i="12"/>
  <c r="AG480" i="12"/>
  <c r="AG481" i="12"/>
  <c r="AG482" i="12"/>
  <c r="AG483" i="12"/>
  <c r="AG484" i="12"/>
  <c r="AG485" i="12"/>
  <c r="AG486" i="12"/>
  <c r="AG487" i="12"/>
  <c r="AG488" i="12"/>
  <c r="AG489" i="12"/>
  <c r="AG490" i="12"/>
  <c r="AG491" i="12"/>
  <c r="AG492" i="12"/>
  <c r="AG493" i="12"/>
  <c r="AG494" i="12"/>
  <c r="AG495" i="12"/>
  <c r="AG496" i="12"/>
  <c r="AG497" i="12"/>
  <c r="AG498" i="12"/>
  <c r="AG499" i="12"/>
  <c r="AG500" i="12"/>
  <c r="AG501" i="12"/>
  <c r="AG502" i="12"/>
  <c r="AG503" i="12"/>
  <c r="AG504" i="12"/>
  <c r="AG505" i="12"/>
  <c r="AG506" i="12"/>
  <c r="AG507" i="12"/>
  <c r="AG508" i="12"/>
  <c r="AG509" i="12"/>
  <c r="AG510" i="12"/>
  <c r="AG511" i="12"/>
  <c r="AG512" i="12"/>
  <c r="AG513" i="12"/>
  <c r="AG514" i="12"/>
  <c r="AG515" i="12"/>
  <c r="AG516" i="12"/>
  <c r="AG517" i="12"/>
  <c r="AG518" i="12"/>
  <c r="AG519" i="12"/>
  <c r="AG520" i="12"/>
  <c r="AG521" i="12"/>
  <c r="AG522" i="12"/>
  <c r="AG523" i="12"/>
  <c r="AG524" i="12"/>
  <c r="AG525" i="12"/>
  <c r="AG526" i="12"/>
  <c r="AG527" i="12"/>
  <c r="AG528" i="12"/>
  <c r="AG529" i="12"/>
  <c r="AG530" i="12"/>
  <c r="AG531" i="12"/>
  <c r="AG532" i="12"/>
  <c r="AG533" i="12"/>
  <c r="AG534" i="12"/>
  <c r="AG535" i="12"/>
  <c r="AG536" i="12"/>
  <c r="AG537" i="12"/>
  <c r="AG538" i="12"/>
  <c r="AG539" i="12"/>
  <c r="AG540" i="12"/>
  <c r="AG541" i="12"/>
  <c r="AG542" i="12"/>
  <c r="AG543" i="12"/>
  <c r="AG544" i="12"/>
  <c r="AG545" i="12"/>
  <c r="AG546" i="12"/>
  <c r="AG547" i="12"/>
  <c r="AG548" i="12"/>
  <c r="AG549" i="12"/>
  <c r="AG550" i="12"/>
  <c r="AG551" i="12"/>
  <c r="AG552" i="12"/>
  <c r="AG553" i="12"/>
  <c r="AG554" i="12"/>
  <c r="AG555" i="12"/>
  <c r="AG556" i="12"/>
  <c r="AG557" i="12"/>
  <c r="AG558" i="12"/>
  <c r="AG559" i="12"/>
  <c r="AG560" i="12"/>
  <c r="AG561" i="12"/>
  <c r="AG562" i="12"/>
  <c r="AG563" i="12"/>
  <c r="AG564" i="12"/>
  <c r="AG565" i="12"/>
  <c r="AG566" i="12"/>
  <c r="AG567" i="12"/>
  <c r="AG568" i="12"/>
  <c r="AG569" i="12"/>
  <c r="AG570" i="12"/>
  <c r="AG571" i="12"/>
  <c r="AG572" i="12"/>
  <c r="AG573" i="12"/>
  <c r="AG574" i="12"/>
  <c r="AG575" i="12"/>
  <c r="AG576" i="12"/>
  <c r="AG577" i="12"/>
  <c r="AG578" i="12"/>
  <c r="AG579" i="12"/>
  <c r="AG580" i="12"/>
  <c r="AG581" i="12"/>
  <c r="AG582" i="12"/>
  <c r="AG583" i="12"/>
  <c r="AG584" i="12"/>
  <c r="AG585" i="12"/>
  <c r="AG586" i="12"/>
  <c r="AG587" i="12"/>
  <c r="AG588" i="12"/>
  <c r="AG589" i="12"/>
  <c r="AG590" i="12"/>
  <c r="AG591" i="12"/>
  <c r="AG592" i="12"/>
  <c r="AG593" i="12"/>
  <c r="AG594" i="12"/>
  <c r="AG595" i="12"/>
  <c r="AG596" i="12"/>
  <c r="AG597" i="12"/>
  <c r="AG598" i="12"/>
  <c r="AG599" i="12"/>
  <c r="AG600" i="12"/>
  <c r="AG601" i="12"/>
  <c r="AG602" i="12"/>
  <c r="AG603" i="12"/>
  <c r="AG604" i="12"/>
  <c r="AG605" i="12"/>
  <c r="AG606" i="12"/>
  <c r="AG607" i="12"/>
  <c r="AG608" i="12"/>
  <c r="AG609" i="12"/>
  <c r="AG610" i="12"/>
  <c r="AG611" i="12"/>
  <c r="AG612" i="12"/>
  <c r="AG613" i="12"/>
  <c r="AG614" i="12"/>
  <c r="AG615" i="12"/>
  <c r="AG616" i="12"/>
  <c r="AG617" i="12"/>
  <c r="AG618" i="12"/>
  <c r="AG619" i="12"/>
  <c r="AG620" i="12"/>
  <c r="AG621" i="12"/>
  <c r="AG622" i="12"/>
  <c r="AG623" i="12"/>
  <c r="AG624" i="12"/>
  <c r="AG625" i="12"/>
  <c r="AG626" i="12"/>
  <c r="AG627" i="12"/>
  <c r="AG628" i="12"/>
  <c r="AG629" i="12"/>
  <c r="AG630" i="12"/>
  <c r="AG631" i="12"/>
  <c r="AG632" i="12"/>
  <c r="AG633" i="12"/>
  <c r="AG634" i="12"/>
  <c r="AG635" i="12"/>
  <c r="AG636" i="12"/>
  <c r="AG637" i="12"/>
  <c r="AG638" i="12"/>
  <c r="AG639" i="12"/>
  <c r="AG640" i="12"/>
  <c r="AG641" i="12"/>
  <c r="AG642" i="12"/>
  <c r="AG643" i="12"/>
  <c r="AG644" i="12"/>
  <c r="AG645" i="12"/>
  <c r="AG646" i="12"/>
  <c r="AG647" i="12"/>
  <c r="AG648" i="12"/>
  <c r="AG649" i="12"/>
  <c r="AG650" i="12"/>
  <c r="AG651" i="12"/>
  <c r="AG652" i="12"/>
  <c r="AG653" i="12"/>
  <c r="AG654" i="12"/>
  <c r="AG655" i="12"/>
  <c r="AG656" i="12"/>
  <c r="AG657" i="12"/>
  <c r="AG658" i="12"/>
  <c r="AG659" i="12"/>
  <c r="AG660" i="12"/>
  <c r="AG661" i="12"/>
  <c r="AG662" i="12"/>
  <c r="AG663" i="12"/>
  <c r="AG664" i="12"/>
  <c r="AG665" i="12"/>
  <c r="AG666" i="12"/>
  <c r="AG667" i="12"/>
  <c r="AG668" i="12"/>
  <c r="AG669" i="12"/>
  <c r="AG670" i="12"/>
  <c r="AG671" i="12"/>
  <c r="AG672" i="12"/>
  <c r="AG673" i="12"/>
  <c r="AG674" i="12"/>
  <c r="AG675" i="12"/>
  <c r="AG676" i="12"/>
  <c r="AG677" i="12"/>
  <c r="AG678" i="12"/>
  <c r="AG679" i="12"/>
  <c r="AG680" i="12"/>
  <c r="AG681" i="12"/>
  <c r="AG682" i="12"/>
  <c r="AG683" i="12"/>
  <c r="AG684" i="12"/>
  <c r="AG685" i="12"/>
  <c r="AG686" i="12"/>
  <c r="AG687" i="12"/>
  <c r="AG688" i="12"/>
  <c r="AG689" i="12"/>
  <c r="AG690" i="12"/>
  <c r="AG691" i="12"/>
  <c r="AG692" i="12"/>
  <c r="AG693" i="12"/>
  <c r="AG694" i="12"/>
  <c r="AG695" i="12"/>
  <c r="AG696" i="12"/>
  <c r="AG697" i="12"/>
  <c r="AG698" i="12"/>
  <c r="AG699" i="12"/>
  <c r="AG700" i="12"/>
  <c r="AG701" i="12"/>
  <c r="AG702" i="12"/>
  <c r="AG703" i="12"/>
  <c r="AG704" i="12"/>
  <c r="AG705" i="12"/>
  <c r="AG706" i="12"/>
  <c r="AG707" i="12"/>
  <c r="AG708" i="12"/>
  <c r="AG709" i="12"/>
  <c r="AG710" i="12"/>
  <c r="AG711" i="12"/>
  <c r="AG712" i="12"/>
  <c r="AG713" i="12"/>
  <c r="AG714" i="12"/>
  <c r="AG715" i="12"/>
  <c r="AG716" i="12"/>
  <c r="AG717" i="12"/>
  <c r="AG718" i="12"/>
  <c r="AG719" i="12"/>
  <c r="AG720" i="12"/>
  <c r="AG721" i="12"/>
  <c r="AG722" i="12"/>
  <c r="AG723" i="12"/>
  <c r="AG724" i="12"/>
  <c r="AG725" i="12"/>
  <c r="AG726" i="12"/>
  <c r="AG727" i="12"/>
  <c r="AF4" i="12"/>
  <c r="AF5" i="12"/>
  <c r="AF6" i="12"/>
  <c r="AF7" i="12"/>
  <c r="AF8" i="12"/>
  <c r="AF9" i="12"/>
  <c r="AF10" i="12"/>
  <c r="AF11" i="12"/>
  <c r="AF12" i="12"/>
  <c r="AF13" i="12"/>
  <c r="AF14" i="12"/>
  <c r="AF15" i="12"/>
  <c r="AF16" i="12"/>
  <c r="AF17" i="12"/>
  <c r="AF18" i="12"/>
  <c r="AF19" i="12"/>
  <c r="AF20" i="12"/>
  <c r="AF21" i="12"/>
  <c r="AF22" i="12"/>
  <c r="AF23" i="12"/>
  <c r="AF24" i="12"/>
  <c r="AF25" i="12"/>
  <c r="AF26" i="12"/>
  <c r="AF27" i="12"/>
  <c r="AF28" i="12"/>
  <c r="AF29" i="12"/>
  <c r="AF30" i="12"/>
  <c r="AF31" i="12"/>
  <c r="AF32" i="12"/>
  <c r="AF33" i="12"/>
  <c r="AF34" i="12"/>
  <c r="AF35" i="12"/>
  <c r="AF36" i="12"/>
  <c r="AF37" i="12"/>
  <c r="AF38" i="12"/>
  <c r="AF39" i="12"/>
  <c r="AF40" i="12"/>
  <c r="AF41" i="12"/>
  <c r="AF42" i="12"/>
  <c r="AF43" i="12"/>
  <c r="AF44" i="12"/>
  <c r="AF45" i="12"/>
  <c r="AF46" i="12"/>
  <c r="AF47" i="12"/>
  <c r="AF48" i="12"/>
  <c r="AF49" i="12"/>
  <c r="AF50" i="12"/>
  <c r="AF51" i="12"/>
  <c r="AF52" i="12"/>
  <c r="AF53" i="12"/>
  <c r="AF54" i="12"/>
  <c r="AF55" i="12"/>
  <c r="AF56" i="12"/>
  <c r="AF57" i="12"/>
  <c r="AF58" i="12"/>
  <c r="AF59" i="12"/>
  <c r="AF60" i="12"/>
  <c r="AF61" i="12"/>
  <c r="AF62" i="12"/>
  <c r="AF63" i="12"/>
  <c r="AF64" i="12"/>
  <c r="AF65" i="12"/>
  <c r="AF66" i="12"/>
  <c r="AF67" i="12"/>
  <c r="AF68" i="12"/>
  <c r="AF69" i="12"/>
  <c r="AF70" i="12"/>
  <c r="AF71" i="12"/>
  <c r="AF72" i="12"/>
  <c r="AF73" i="12"/>
  <c r="AF74" i="12"/>
  <c r="AF75" i="12"/>
  <c r="AF76" i="12"/>
  <c r="AF77" i="12"/>
  <c r="AF78" i="12"/>
  <c r="AF79" i="12"/>
  <c r="AF80" i="12"/>
  <c r="AF81" i="12"/>
  <c r="AF82" i="12"/>
  <c r="AF83" i="12"/>
  <c r="AF84" i="12"/>
  <c r="AF85" i="12"/>
  <c r="AF86" i="12"/>
  <c r="AF87" i="12"/>
  <c r="AF88" i="12"/>
  <c r="AF89" i="12"/>
  <c r="AF90" i="12"/>
  <c r="AF91" i="12"/>
  <c r="AF92" i="12"/>
  <c r="AF93" i="12"/>
  <c r="AF94" i="12"/>
  <c r="AF95" i="12"/>
  <c r="AF96" i="12"/>
  <c r="AF97" i="12"/>
  <c r="AF98" i="12"/>
  <c r="AF99" i="12"/>
  <c r="AF100" i="12"/>
  <c r="AF101" i="12"/>
  <c r="AF102" i="12"/>
  <c r="AF103" i="12"/>
  <c r="AF104" i="12"/>
  <c r="AF105" i="12"/>
  <c r="AF106" i="12"/>
  <c r="AF107" i="12"/>
  <c r="AF108" i="12"/>
  <c r="AF109" i="12"/>
  <c r="AF110" i="12"/>
  <c r="AF111" i="12"/>
  <c r="AF112" i="12"/>
  <c r="AF113" i="12"/>
  <c r="AF114" i="12"/>
  <c r="AF115" i="12"/>
  <c r="AF116" i="12"/>
  <c r="AF117" i="12"/>
  <c r="AF118" i="12"/>
  <c r="AF119" i="12"/>
  <c r="AF120" i="12"/>
  <c r="AF121" i="12"/>
  <c r="AF122" i="12"/>
  <c r="AF123" i="12"/>
  <c r="AF124" i="12"/>
  <c r="AF125" i="12"/>
  <c r="AF126" i="12"/>
  <c r="AF127" i="12"/>
  <c r="AF128" i="12"/>
  <c r="AF129" i="12"/>
  <c r="AF130" i="12"/>
  <c r="AF131" i="12"/>
  <c r="AF132" i="12"/>
  <c r="AF133" i="12"/>
  <c r="AF134" i="12"/>
  <c r="AF135" i="12"/>
  <c r="AF136" i="12"/>
  <c r="AF137" i="12"/>
  <c r="AF138" i="12"/>
  <c r="AF139" i="12"/>
  <c r="AF140" i="12"/>
  <c r="AF141" i="12"/>
  <c r="AF142" i="12"/>
  <c r="AF143" i="12"/>
  <c r="AF144" i="12"/>
  <c r="AF145" i="12"/>
  <c r="AF146" i="12"/>
  <c r="AF147" i="12"/>
  <c r="AF148" i="12"/>
  <c r="AF149" i="12"/>
  <c r="AF150" i="12"/>
  <c r="AF151" i="12"/>
  <c r="AF152" i="12"/>
  <c r="AF153" i="12"/>
  <c r="AF154" i="12"/>
  <c r="AF155" i="12"/>
  <c r="AF156" i="12"/>
  <c r="AF157" i="12"/>
  <c r="AF158" i="12"/>
  <c r="AF159" i="12"/>
  <c r="AF160" i="12"/>
  <c r="AF161" i="12"/>
  <c r="AF162" i="12"/>
  <c r="AF163" i="12"/>
  <c r="AF164" i="12"/>
  <c r="AF165" i="12"/>
  <c r="AF166" i="12"/>
  <c r="AF167" i="12"/>
  <c r="AF168" i="12"/>
  <c r="AF169" i="12"/>
  <c r="AF170" i="12"/>
  <c r="AF171" i="12"/>
  <c r="AF172" i="12"/>
  <c r="AF173" i="12"/>
  <c r="AF174" i="12"/>
  <c r="AF175" i="12"/>
  <c r="AF176" i="12"/>
  <c r="AF177" i="12"/>
  <c r="AF178" i="12"/>
  <c r="AF179" i="12"/>
  <c r="AF180" i="12"/>
  <c r="AF181" i="12"/>
  <c r="AF182" i="12"/>
  <c r="AF183" i="12"/>
  <c r="AF184" i="12"/>
  <c r="AF185" i="12"/>
  <c r="AF186" i="12"/>
  <c r="AF187" i="12"/>
  <c r="AF188" i="12"/>
  <c r="AF189" i="12"/>
  <c r="AF190" i="12"/>
  <c r="AF191" i="12"/>
  <c r="AF192" i="12"/>
  <c r="AF193" i="12"/>
  <c r="AF194" i="12"/>
  <c r="AF195" i="12"/>
  <c r="AF196" i="12"/>
  <c r="AF197" i="12"/>
  <c r="AF198" i="12"/>
  <c r="AF199" i="12"/>
  <c r="AF200" i="12"/>
  <c r="AF201" i="12"/>
  <c r="AF202" i="12"/>
  <c r="AF203" i="12"/>
  <c r="AF204" i="12"/>
  <c r="AF205" i="12"/>
  <c r="AF206" i="12"/>
  <c r="AF207" i="12"/>
  <c r="AF208" i="12"/>
  <c r="AF209" i="12"/>
  <c r="AF210" i="12"/>
  <c r="AF211" i="12"/>
  <c r="AF212" i="12"/>
  <c r="AF213" i="12"/>
  <c r="AF214" i="12"/>
  <c r="AF215" i="12"/>
  <c r="AF216" i="12"/>
  <c r="AF217" i="12"/>
  <c r="AF218" i="12"/>
  <c r="AF219" i="12"/>
  <c r="AF220" i="12"/>
  <c r="AF221" i="12"/>
  <c r="AF222" i="12"/>
  <c r="AF223" i="12"/>
  <c r="AF224" i="12"/>
  <c r="AF225" i="12"/>
  <c r="AF226" i="12"/>
  <c r="AF227" i="12"/>
  <c r="AF228" i="12"/>
  <c r="AF229" i="12"/>
  <c r="AF230" i="12"/>
  <c r="AF231" i="12"/>
  <c r="AF232" i="12"/>
  <c r="AF233" i="12"/>
  <c r="AF234" i="12"/>
  <c r="AF235" i="12"/>
  <c r="AF236" i="12"/>
  <c r="AF237" i="12"/>
  <c r="AF238" i="12"/>
  <c r="AF239" i="12"/>
  <c r="AF240" i="12"/>
  <c r="AF241" i="12"/>
  <c r="AF242" i="12"/>
  <c r="AF243" i="12"/>
  <c r="AF244" i="12"/>
  <c r="AF245" i="12"/>
  <c r="AF246" i="12"/>
  <c r="AF247" i="12"/>
  <c r="AF248" i="12"/>
  <c r="AF249" i="12"/>
  <c r="AF250" i="12"/>
  <c r="AF251" i="12"/>
  <c r="AF252" i="12"/>
  <c r="AF253" i="12"/>
  <c r="AF254" i="12"/>
  <c r="AF255" i="12"/>
  <c r="AF256" i="12"/>
  <c r="AF257" i="12"/>
  <c r="AF258" i="12"/>
  <c r="AF259" i="12"/>
  <c r="AF260" i="12"/>
  <c r="AF261" i="12"/>
  <c r="AF262" i="12"/>
  <c r="AF263" i="12"/>
  <c r="AF264" i="12"/>
  <c r="AF265" i="12"/>
  <c r="AF266" i="12"/>
  <c r="AF267" i="12"/>
  <c r="AF268" i="12"/>
  <c r="AF269" i="12"/>
  <c r="AF270" i="12"/>
  <c r="AF271" i="12"/>
  <c r="AF272" i="12"/>
  <c r="AF273" i="12"/>
  <c r="AF274" i="12"/>
  <c r="AF275" i="12"/>
  <c r="AF276" i="12"/>
  <c r="AF277" i="12"/>
  <c r="AF278" i="12"/>
  <c r="AF279" i="12"/>
  <c r="AF280" i="12"/>
  <c r="AF281" i="12"/>
  <c r="AF282" i="12"/>
  <c r="AF283" i="12"/>
  <c r="AF284" i="12"/>
  <c r="AF285" i="12"/>
  <c r="AF286" i="12"/>
  <c r="AF287" i="12"/>
  <c r="AF288" i="12"/>
  <c r="AF289" i="12"/>
  <c r="AF290" i="12"/>
  <c r="AF291" i="12"/>
  <c r="AF292" i="12"/>
  <c r="AF293" i="12"/>
  <c r="AF294" i="12"/>
  <c r="AF295" i="12"/>
  <c r="AF296" i="12"/>
  <c r="AF297" i="12"/>
  <c r="AF298" i="12"/>
  <c r="AF299" i="12"/>
  <c r="AF300" i="12"/>
  <c r="AF301" i="12"/>
  <c r="AF302" i="12"/>
  <c r="AF303" i="12"/>
  <c r="AF304" i="12"/>
  <c r="AF305" i="12"/>
  <c r="AF306" i="12"/>
  <c r="AF307" i="12"/>
  <c r="AF308" i="12"/>
  <c r="AF309" i="12"/>
  <c r="AF310" i="12"/>
  <c r="AF311" i="12"/>
  <c r="AF312" i="12"/>
  <c r="AF313" i="12"/>
  <c r="AF314" i="12"/>
  <c r="AF315" i="12"/>
  <c r="AF316" i="12"/>
  <c r="AF317" i="12"/>
  <c r="AF318" i="12"/>
  <c r="AF319" i="12"/>
  <c r="AF320" i="12"/>
  <c r="AF321" i="12"/>
  <c r="AF322" i="12"/>
  <c r="AF323" i="12"/>
  <c r="AF324" i="12"/>
  <c r="AF325" i="12"/>
  <c r="AF326" i="12"/>
  <c r="AF327" i="12"/>
  <c r="AF328" i="12"/>
  <c r="AF329" i="12"/>
  <c r="AF330" i="12"/>
  <c r="AF331" i="12"/>
  <c r="AF332" i="12"/>
  <c r="AF333" i="12"/>
  <c r="AF334" i="12"/>
  <c r="AF335" i="12"/>
  <c r="AF336" i="12"/>
  <c r="AF337" i="12"/>
  <c r="AF338" i="12"/>
  <c r="AF339" i="12"/>
  <c r="AF340" i="12"/>
  <c r="AF341" i="12"/>
  <c r="AF342" i="12"/>
  <c r="AF343" i="12"/>
  <c r="AF344" i="12"/>
  <c r="AF345" i="12"/>
  <c r="AF346" i="12"/>
  <c r="AF347" i="12"/>
  <c r="AF348" i="12"/>
  <c r="AF349" i="12"/>
  <c r="AF350" i="12"/>
  <c r="AF351" i="12"/>
  <c r="AF352" i="12"/>
  <c r="AF353" i="12"/>
  <c r="AF354" i="12"/>
  <c r="AF355" i="12"/>
  <c r="AF356" i="12"/>
  <c r="AF357" i="12"/>
  <c r="AF358" i="12"/>
  <c r="AF359" i="12"/>
  <c r="AF360" i="12"/>
  <c r="AF361" i="12"/>
  <c r="AF362" i="12"/>
  <c r="AF363" i="12"/>
  <c r="AF364" i="12"/>
  <c r="AF365" i="12"/>
  <c r="AF366" i="12"/>
  <c r="AF367" i="12"/>
  <c r="AF368" i="12"/>
  <c r="AF369" i="12"/>
  <c r="AF370" i="12"/>
  <c r="AF371" i="12"/>
  <c r="AF372" i="12"/>
  <c r="AF373" i="12"/>
  <c r="AF374" i="12"/>
  <c r="AF375" i="12"/>
  <c r="AF376" i="12"/>
  <c r="AF377" i="12"/>
  <c r="AF378" i="12"/>
  <c r="AF379" i="12"/>
  <c r="AF380" i="12"/>
  <c r="AF381" i="12"/>
  <c r="AF382" i="12"/>
  <c r="AF383" i="12"/>
  <c r="AF384" i="12"/>
  <c r="AF385" i="12"/>
  <c r="AF386" i="12"/>
  <c r="AF387" i="12"/>
  <c r="AF388" i="12"/>
  <c r="AF389" i="12"/>
  <c r="AF390" i="12"/>
  <c r="AF391" i="12"/>
  <c r="AF392" i="12"/>
  <c r="AF393" i="12"/>
  <c r="AF394" i="12"/>
  <c r="AF395" i="12"/>
  <c r="AF396" i="12"/>
  <c r="AF397" i="12"/>
  <c r="AF398" i="12"/>
  <c r="AF399" i="12"/>
  <c r="AF400" i="12"/>
  <c r="AF401" i="12"/>
  <c r="AF402" i="12"/>
  <c r="AF403" i="12"/>
  <c r="AF404" i="12"/>
  <c r="AF405" i="12"/>
  <c r="AF406" i="12"/>
  <c r="AF407" i="12"/>
  <c r="AF408" i="12"/>
  <c r="AF409" i="12"/>
  <c r="AF410" i="12"/>
  <c r="AF411" i="12"/>
  <c r="AF412" i="12"/>
  <c r="AF413" i="12"/>
  <c r="AF414" i="12"/>
  <c r="AF415" i="12"/>
  <c r="AF416" i="12"/>
  <c r="AF417" i="12"/>
  <c r="AF418" i="12"/>
  <c r="AF419" i="12"/>
  <c r="AF420" i="12"/>
  <c r="AF421" i="12"/>
  <c r="AF422" i="12"/>
  <c r="AF423" i="12"/>
  <c r="AF424" i="12"/>
  <c r="AF425" i="12"/>
  <c r="AF426" i="12"/>
  <c r="AF427" i="12"/>
  <c r="AF428" i="12"/>
  <c r="AF429" i="12"/>
  <c r="AF430" i="12"/>
  <c r="AF431" i="12"/>
  <c r="AF432" i="12"/>
  <c r="AF433" i="12"/>
  <c r="AF434" i="12"/>
  <c r="AF435" i="12"/>
  <c r="AF436" i="12"/>
  <c r="AF437" i="12"/>
  <c r="AF438" i="12"/>
  <c r="AF439" i="12"/>
  <c r="AF440" i="12"/>
  <c r="AF441" i="12"/>
  <c r="AF442" i="12"/>
  <c r="AF443" i="12"/>
  <c r="AF444" i="12"/>
  <c r="AF445" i="12"/>
  <c r="AF446" i="12"/>
  <c r="AF447" i="12"/>
  <c r="AF448" i="12"/>
  <c r="AF449" i="12"/>
  <c r="AF450" i="12"/>
  <c r="AF451" i="12"/>
  <c r="AF452" i="12"/>
  <c r="AF453" i="12"/>
  <c r="AF454" i="12"/>
  <c r="AF455" i="12"/>
  <c r="AF456" i="12"/>
  <c r="AF457" i="12"/>
  <c r="AF458" i="12"/>
  <c r="AF459" i="12"/>
  <c r="AF460" i="12"/>
  <c r="AF461" i="12"/>
  <c r="AF462" i="12"/>
  <c r="AF463" i="12"/>
  <c r="AF464" i="12"/>
  <c r="AF465" i="12"/>
  <c r="AF466" i="12"/>
  <c r="AF467" i="12"/>
  <c r="AF468" i="12"/>
  <c r="AF469" i="12"/>
  <c r="AF470" i="12"/>
  <c r="AF471" i="12"/>
  <c r="AF472" i="12"/>
  <c r="AF473" i="12"/>
  <c r="AF474" i="12"/>
  <c r="AF475" i="12"/>
  <c r="AF476" i="12"/>
  <c r="AF477" i="12"/>
  <c r="AF478" i="12"/>
  <c r="AF479" i="12"/>
  <c r="AF480" i="12"/>
  <c r="AF481" i="12"/>
  <c r="AF482" i="12"/>
  <c r="AF483" i="12"/>
  <c r="AF484" i="12"/>
  <c r="AF485" i="12"/>
  <c r="AF486" i="12"/>
  <c r="AF487" i="12"/>
  <c r="AF488" i="12"/>
  <c r="AF489" i="12"/>
  <c r="AF490" i="12"/>
  <c r="AF491" i="12"/>
  <c r="AF492" i="12"/>
  <c r="AF493" i="12"/>
  <c r="AF494" i="12"/>
  <c r="AF495" i="12"/>
  <c r="AF496" i="12"/>
  <c r="AF497" i="12"/>
  <c r="AF498" i="12"/>
  <c r="AF499" i="12"/>
  <c r="AF500" i="12"/>
  <c r="AF501" i="12"/>
  <c r="AF502" i="12"/>
  <c r="AF503" i="12"/>
  <c r="AF504" i="12"/>
  <c r="AF505" i="12"/>
  <c r="AF506" i="12"/>
  <c r="AF507" i="12"/>
  <c r="AF508" i="12"/>
  <c r="AF509" i="12"/>
  <c r="AF510" i="12"/>
  <c r="AF511" i="12"/>
  <c r="AF512" i="12"/>
  <c r="AF513" i="12"/>
  <c r="AF514" i="12"/>
  <c r="AF515" i="12"/>
  <c r="AF516" i="12"/>
  <c r="AF517" i="12"/>
  <c r="AF518" i="12"/>
  <c r="AF519" i="12"/>
  <c r="AF520" i="12"/>
  <c r="AF521" i="12"/>
  <c r="AF522" i="12"/>
  <c r="AF523" i="12"/>
  <c r="AF524" i="12"/>
  <c r="AF525" i="12"/>
  <c r="AF526" i="12"/>
  <c r="AF527" i="12"/>
  <c r="AF528" i="12"/>
  <c r="AF529" i="12"/>
  <c r="AF530" i="12"/>
  <c r="AF531" i="12"/>
  <c r="AF532" i="12"/>
  <c r="AF533" i="12"/>
  <c r="AF534" i="12"/>
  <c r="AF535" i="12"/>
  <c r="AF536" i="12"/>
  <c r="AF537" i="12"/>
  <c r="AF538" i="12"/>
  <c r="AF539" i="12"/>
  <c r="AF540" i="12"/>
  <c r="AF541" i="12"/>
  <c r="AF542" i="12"/>
  <c r="AF543" i="12"/>
  <c r="AF544" i="12"/>
  <c r="AF545" i="12"/>
  <c r="AF546" i="12"/>
  <c r="AF547" i="12"/>
  <c r="AF548" i="12"/>
  <c r="AF549" i="12"/>
  <c r="AF550" i="12"/>
  <c r="AF551" i="12"/>
  <c r="AF552" i="12"/>
  <c r="AF553" i="12"/>
  <c r="AF554" i="12"/>
  <c r="AF555" i="12"/>
  <c r="AF556" i="12"/>
  <c r="AF557" i="12"/>
  <c r="AF558" i="12"/>
  <c r="AF559" i="12"/>
  <c r="AF560" i="12"/>
  <c r="AF561" i="12"/>
  <c r="AF562" i="12"/>
  <c r="AF563" i="12"/>
  <c r="AF564" i="12"/>
  <c r="AF565" i="12"/>
  <c r="AF566" i="12"/>
  <c r="AF567" i="12"/>
  <c r="AF568" i="12"/>
  <c r="AF569" i="12"/>
  <c r="AF570" i="12"/>
  <c r="AF571" i="12"/>
  <c r="AF572" i="12"/>
  <c r="AF573" i="12"/>
  <c r="AF574" i="12"/>
  <c r="AF575" i="12"/>
  <c r="AF576" i="12"/>
  <c r="AF577" i="12"/>
  <c r="AF578" i="12"/>
  <c r="AF579" i="12"/>
  <c r="AF580" i="12"/>
  <c r="AF581" i="12"/>
  <c r="AF582" i="12"/>
  <c r="AF583" i="12"/>
  <c r="AF584" i="12"/>
  <c r="AF585" i="12"/>
  <c r="AF586" i="12"/>
  <c r="AF587" i="12"/>
  <c r="AF588" i="12"/>
  <c r="AF589" i="12"/>
  <c r="AF590" i="12"/>
  <c r="AF591" i="12"/>
  <c r="AF592" i="12"/>
  <c r="AF593" i="12"/>
  <c r="AF594" i="12"/>
  <c r="AF595" i="12"/>
  <c r="AF596" i="12"/>
  <c r="AF597" i="12"/>
  <c r="AF598" i="12"/>
  <c r="AF599" i="12"/>
  <c r="AF600" i="12"/>
  <c r="AF601" i="12"/>
  <c r="AF602" i="12"/>
  <c r="AF603" i="12"/>
  <c r="AF604" i="12"/>
  <c r="AF605" i="12"/>
  <c r="AF606" i="12"/>
  <c r="AF607" i="12"/>
  <c r="AF608" i="12"/>
  <c r="AF609" i="12"/>
  <c r="AF610" i="12"/>
  <c r="AF611" i="12"/>
  <c r="AF612" i="12"/>
  <c r="AF613" i="12"/>
  <c r="AF614" i="12"/>
  <c r="AF615" i="12"/>
  <c r="AF616" i="12"/>
  <c r="AF617" i="12"/>
  <c r="AF618" i="12"/>
  <c r="AF619" i="12"/>
  <c r="AF620" i="12"/>
  <c r="AF621" i="12"/>
  <c r="AF622" i="12"/>
  <c r="AF623" i="12"/>
  <c r="AF624" i="12"/>
  <c r="AF625" i="12"/>
  <c r="AF626" i="12"/>
  <c r="AF627" i="12"/>
  <c r="AF628" i="12"/>
  <c r="AF629" i="12"/>
  <c r="AF630" i="12"/>
  <c r="AF631" i="12"/>
  <c r="AF632" i="12"/>
  <c r="AF633" i="12"/>
  <c r="AF634" i="12"/>
  <c r="AF635" i="12"/>
  <c r="AF636" i="12"/>
  <c r="AF637" i="12"/>
  <c r="AF638" i="12"/>
  <c r="AF639" i="12"/>
  <c r="AF640" i="12"/>
  <c r="AF641" i="12"/>
  <c r="AF642" i="12"/>
  <c r="AF643" i="12"/>
  <c r="AF644" i="12"/>
  <c r="AF645" i="12"/>
  <c r="AF646" i="12"/>
  <c r="AF647" i="12"/>
  <c r="AF648" i="12"/>
  <c r="AF649" i="12"/>
  <c r="AF650" i="12"/>
  <c r="AF651" i="12"/>
  <c r="AF652" i="12"/>
  <c r="AF653" i="12"/>
  <c r="AF654" i="12"/>
  <c r="AF655" i="12"/>
  <c r="AF656" i="12"/>
  <c r="AF657" i="12"/>
  <c r="AF658" i="12"/>
  <c r="AF659" i="12"/>
  <c r="AF660" i="12"/>
  <c r="AF661" i="12"/>
  <c r="AF662" i="12"/>
  <c r="AF663" i="12"/>
  <c r="AF664" i="12"/>
  <c r="AF665" i="12"/>
  <c r="AF666" i="12"/>
  <c r="AF667" i="12"/>
  <c r="AF668" i="12"/>
  <c r="AF669" i="12"/>
  <c r="AF670" i="12"/>
  <c r="AF671" i="12"/>
  <c r="AF672" i="12"/>
  <c r="AF673" i="12"/>
  <c r="AF674" i="12"/>
  <c r="AF675" i="12"/>
  <c r="AF676" i="12"/>
  <c r="AF677" i="12"/>
  <c r="AF678" i="12"/>
  <c r="AF679" i="12"/>
  <c r="AF680" i="12"/>
  <c r="AF681" i="12"/>
  <c r="AF682" i="12"/>
  <c r="AF683" i="12"/>
  <c r="AF684" i="12"/>
  <c r="AF685" i="12"/>
  <c r="AF686" i="12"/>
  <c r="AF687" i="12"/>
  <c r="AF688" i="12"/>
  <c r="AF689" i="12"/>
  <c r="AF690" i="12"/>
  <c r="AF691" i="12"/>
  <c r="AF692" i="12"/>
  <c r="AF693" i="12"/>
  <c r="AF694" i="12"/>
  <c r="AF695" i="12"/>
  <c r="AF696" i="12"/>
  <c r="AF697" i="12"/>
  <c r="AF698" i="12"/>
  <c r="AF699" i="12"/>
  <c r="AF700" i="12"/>
  <c r="AF701" i="12"/>
  <c r="AF702" i="12"/>
  <c r="AF703" i="12"/>
  <c r="AF704" i="12"/>
  <c r="AF705" i="12"/>
  <c r="AF706" i="12"/>
  <c r="AF707" i="12"/>
  <c r="AF708" i="12"/>
  <c r="AF709" i="12"/>
  <c r="AF710" i="12"/>
  <c r="AF711" i="12"/>
  <c r="AF712" i="12"/>
  <c r="AF713" i="12"/>
  <c r="AF714" i="12"/>
  <c r="AF715" i="12"/>
  <c r="AF716" i="12"/>
  <c r="AF717" i="12"/>
  <c r="AF718" i="12"/>
  <c r="AF719" i="12"/>
  <c r="AF720" i="12"/>
  <c r="AF721" i="12"/>
  <c r="AF722" i="12"/>
  <c r="AF723" i="12"/>
  <c r="AF724" i="12"/>
  <c r="AF725" i="12"/>
  <c r="AF726" i="12"/>
  <c r="AF727" i="12"/>
  <c r="B19" i="11"/>
  <c r="U10" i="12"/>
  <c r="B6" i="11"/>
  <c r="U11" i="12"/>
  <c r="B22" i="11"/>
  <c r="B5" i="11"/>
  <c r="U7" i="12"/>
  <c r="B24" i="11"/>
  <c r="B25" i="11"/>
  <c r="M9" i="11"/>
  <c r="B21" i="11"/>
</calcChain>
</file>

<file path=xl/connections.xml><?xml version="1.0" encoding="utf-8"?>
<connections xmlns="http://schemas.openxmlformats.org/spreadsheetml/2006/main">
  <connection id="1" keepAlive="1" name="melange_tele" type="5" refreshedVersion="4" savePassword="1" background="1" saveData="1">
    <dbPr connection="Provider=SQLOLEDB.1;Password=imerys&amp;1;Persist Security Info=True;User ID=userstrimouns.read;Initial Catalog=PCC4_DS;Data Source=frsvtrm094\sqlexpress;Use Procedure for Prepare=1;Auto Translate=True;Packet Size=4096;Workstation ID=ITLWPRTKLEINT8;Use Encryption for Data=False;Tag with column collation when possible=False" command="Select wo_number, wo.enddate as time,  p.value as tons, irdorig.name as OriginProduct, origZoneD.name as origin,irdDest.name as DestProduct, YEAR(wo.enddate) as year, MONTH(wo.enddate) as month_x000d__x000a_from WO_x000d__x000a_inner join Flow f on f.wo_fk=wo.pk_x000d__x000a_inner join point p on p.record_fk=f.record_fk_x000d__x000a_left join TecData_Dictio tdd on tdd.tecdata_fk=p.tecdata_fk_x000d__x000a_left join Equipment_Dictio ed on ed.equipment_fk=wo.equipment_2_fk_x000d__x000a__x000d__x000a_left join Zone origZone on origZone.pk=f.zone_a_fk_x000d__x000a_left join Zone_Dictio origZoneD on origZoneD.zone_fk=origZone.pk_x000d__x000a_left join Item_Ref_Dictio irdorig on irdorig.item_ref_fk=origZone.product_fk_x000d__x000a__x000d__x000a_left join Item i on i.pk=f.item_fk_x000d__x000a_left join Item_Ref_Dictio irdDest on irdDest.item_ref_fk=i.item_ref_fk_x000d__x000a_where work_fk=3_x000d__x000a_and tdd.pk=103_x000d__x000a_and year(wo.enddate)&gt;=2019"/>
  </connection>
  <connection id="2" keepAlive="1" name="Stats_Descente" type="5" refreshedVersion="4" savePassword="1" background="1" saveData="1" credentials="none">
    <dbPr connection="Provider=SQLOLEDB.1;Password=imerys&amp;1;Persist Security Info=True;User ID=userstrimouns.read;Initial Catalog=PCC4_DS;Data Source=frsvtrm094\sqlexpress;Use Procedure for Prepare=1;Auto Translate=True;Packet Size=4096;Workstation ID=ITLWPRTKLEINT8;Use Encryption for Data=False;Tag with column collation when possible=False" command="Select descente.wo_number, descente.time, descente.DestProduct, descente.tons, analyse.*_x000d__x000a_ from(_x000d__x000a__x0009_Select f.pk,wo_number,wo.enddate as time,  ird.name as DestProduct, p.value as tons_x000d__x000a__x0009_from WO_x000d__x000a__x0009_inner join Flow f on f.wo_fk=wo.pk_x000d__x000a__x0009_inner join point p on p.record_fk=f.record_fk_x000d__x000a__x0009_left join Item i on i.pk=f.item_fk_x000d__x000a__x0009_left join Item_Ref_Dictio ird on ird.item_ref_fk=i.item_ref_fk_x000d__x000a__x0009_where year(wo.enddate)&gt;=2019_x000d__x000a__x0009_and  p.tecdata_fk=99_x000d__x000a_) descente_x000d__x000a__x000d__x000a_left join(_x000d__x000a__x000d__x000a__x0009_select pvt.pk, [16] as Al2O3,[17] as Fe2O3, [18] as MgO, [19] as CaOX,_x000d__x000a__x0009_  [20] as S, [24] as X, [25] as Y, [26] as Z_x000d__x000a__x0009_from (_x000d__x000a__x0009__x0009_select  f.pk ,p.tecdata_fk, p.value _x000d__x000a__x0009__x0009_from Flow f_x000d__x000a__x0009__x0009_inner join record r on f.record_fk=r.pk_x000d__x000a__x0009__x0009_left join Point p on p.record_fk=r.pk_x000d__x000a__x0009__x0009_left join Zone z on z.pk=f.zone_a_fk_x000d__x000a__x000d__x000a__x0009__x0009_where YEAR(f.time)&gt;=2019_x000d__x000a__x0009__x0009_and p.tecdata_fk in (16,17, 18, 19, 20, 24, 25, 26)_x000d__x000a__x0009__x0009__x000d__x000a__x0009__x0009__x000d__x000a__x0009_) as src pivot (_x000d__x000a__x0009__x0009_avg(src.value)_x000d__x000a__x0009__x0009_for src.tecdata_fk in ([16],[17], [18], [19], [20], [21], [22], [23], [24], [25], [26])_x000d__x000a__x0009_) as pvt_x000d__x000a_) analyse on analyse.pk=descente.pk"/>
  </connection>
  <connection id="3" keepAlive="1" name="Stats_piles" type="5" refreshedVersion="4" savePassword="1" background="1" saveData="1" credentials="none">
    <dbPr connection="Provider=SQLOLEDB.1;Password=imerys&amp;1;Persist Security Info=True;User ID=userstrimouns.read;Initial Catalog=PCC4_DS;Data Source=frsvtrm094\sqlexpress;Use Procedure for Prepare=1;Auto Translate=True;Packet Size=4096;Workstation ID=ITLWPRTKLEINT8;Use Encryption for Data=False;Tag with column collation when possible=False" command="select zd1.name as Pile, ird1.name as GradePile,zd2.name as Destination, ird2.name as GradeDest, tons.tons_x000d__x000a__x0009_,analyse.X,analyse.Y,analyse.Z,analyse.Al2O3,analyse.Fe2O3, analyse.MgO,analyse.CaOX, minTime, maxTime_x000d__x000a__x0009_, zdparent.name as Chantier_x000d__x000a_from(_x000d__x000a__x0009_Select z1.pk as Z1, z2.pk as Z2, sum(p.value) as tons , min(f.time_stamp) as minTime, MAX(f.time_stamp) as maxTime_x000d__x000a__x0009_from flow f_x000d__x000a__x0009_left join Zone z1 on z1.pk=f.zone_a_fk_x000d__x000a__x0009_left join Zone z2 on z2.pk=f.zone_b_fk_x000d__x000a__x000d__x000a__x0009_left join record r on f.record_fk=r.pk_x000d__x000a__x0009_left join Point p on p.record_fk=r.pk_x000d__x000a__x000d__x000a__x0009_where YEAR(f.time)&gt;=2019 and p.tecdata_fk=2 and Z1.zone_level_fk=8_x000d__x000a__x0009_group by z1.pk, z2.pk_x000d__x000a_) as tons_x000d__x000a_inner join Zone z1 on z1.pk=tons.Z1_x000d__x000a_left join Zone_Dictio zd1 on zd1.zone_fk=tons.Z1_x000d__x000a_left join Zone zparent on zparent.pk=z1.super_zone_pk_x000d__x000a_left join Zone_Dictio zdparent on zdparent.zone_fk=zparent.pk_x000d__x000a_left join Item_Ref_Dictio ird1 on ird1.item_ref_fk=z1.product_fk_x000d__x000a_left join Zone z2 on z2.pk=tons.Z2_x000d__x000a_left join Zone_Dictio zd2 on zd2.zone_fk=z2.pk_x000d__x000a_inner join Item_Ref_Dictio ird2 on ird2.item_ref_fk=z2.product_fk_x000d__x000a_left join(_x000d__x000a__x000d__x000a__x0009_select pvt.pk, [16] as Al2O3,[17] as Fe2O3, [18] as MgO, [19] as CaOX,_x000d__x000a__x0009_  [20] as S, [21] as Talc, [22] as Chlorite, [23] as Dolomie, [24] as X, [25] as Y, [26] as Z_x000d__x000a__x0009_from (_x000d__x000a__x0009__x0009_select z.pk ,p.tecdata_fk, p.value _x000d__x000a__x0009__x0009_from Flow f_x000d__x000a__x0009__x0009_inner join record r on f.record_fk=r.pk_x000d__x000a__x0009__x0009_left join Point p on p.record_fk=r.pk_x000d__x000a__x0009__x0009_left join Zone z on z.pk=f.zone_a_fk_x000d__x000a__x000d__x000a__x0009__x0009_where z.zone_level_fk=8 and YEAR(f.time)&gt;=2019_x000d__x000a__x0009__x0009_and p.tecdata_fk in (16,17, 18, 19, 20, 21, 22, 23, 24, 25, 26)_x000d__x000a__x0009_) as src pivot (_x000d__x000a__x0009__x0009_avg(src.value)_x000d__x000a__x0009__x0009_for src.tecdata_fk in ([16],[17], [18], [19], [20], [21], [22], [23], [24], [25], [26])_x000d__x000a__x0009_) as pvt_x000d__x000a_) analyse on analyse.pk=z1.pk"/>
  </connection>
</connections>
</file>

<file path=xl/sharedStrings.xml><?xml version="1.0" encoding="utf-8"?>
<sst xmlns="http://schemas.openxmlformats.org/spreadsheetml/2006/main" count="14990" uniqueCount="2486">
  <si>
    <t>Pile</t>
  </si>
  <si>
    <t>GradePile</t>
  </si>
  <si>
    <t>Destination</t>
  </si>
  <si>
    <t>GradeDest</t>
  </si>
  <si>
    <t>tons</t>
  </si>
  <si>
    <t>X</t>
  </si>
  <si>
    <t>Y</t>
  </si>
  <si>
    <t>Z</t>
  </si>
  <si>
    <t>Al2O3</t>
  </si>
  <si>
    <t>Fe2O3</t>
  </si>
  <si>
    <t>MgO</t>
  </si>
  <si>
    <t>CaOX</t>
  </si>
  <si>
    <t>minTime</t>
  </si>
  <si>
    <t>maxTime</t>
  </si>
  <si>
    <t>2EME TO</t>
  </si>
  <si>
    <t>T26</t>
  </si>
  <si>
    <t>00 TO</t>
  </si>
  <si>
    <t>T14</t>
  </si>
  <si>
    <t>1ERE</t>
  </si>
  <si>
    <t>T03</t>
  </si>
  <si>
    <t>1ERE TO</t>
  </si>
  <si>
    <t>T05</t>
  </si>
  <si>
    <t>T29</t>
  </si>
  <si>
    <t>OXO TO</t>
  </si>
  <si>
    <t>T07</t>
  </si>
  <si>
    <t>T15</t>
  </si>
  <si>
    <t>3 EME</t>
  </si>
  <si>
    <t>T19</t>
  </si>
  <si>
    <t>T09</t>
  </si>
  <si>
    <t>1 ERE BLANCHE</t>
  </si>
  <si>
    <t>T11</t>
  </si>
  <si>
    <t>T04</t>
  </si>
  <si>
    <t>T13</t>
  </si>
  <si>
    <t>2EME TALQUEUSE</t>
  </si>
  <si>
    <t>T08</t>
  </si>
  <si>
    <t>T06</t>
  </si>
  <si>
    <t>T12</t>
  </si>
  <si>
    <t>T16</t>
  </si>
  <si>
    <t>T01</t>
  </si>
  <si>
    <t>T02</t>
  </si>
  <si>
    <t>T10</t>
  </si>
  <si>
    <t>A1615</t>
  </si>
  <si>
    <t>T36</t>
  </si>
  <si>
    <t>1ERE MS</t>
  </si>
  <si>
    <t>T27</t>
  </si>
  <si>
    <t>C1615</t>
  </si>
  <si>
    <t>C1620</t>
  </si>
  <si>
    <t>S1615</t>
  </si>
  <si>
    <t>F1620</t>
  </si>
  <si>
    <t>3EME TALQUEUSE</t>
  </si>
  <si>
    <t>T20</t>
  </si>
  <si>
    <t>T21</t>
  </si>
  <si>
    <t>S1620</t>
  </si>
  <si>
    <t>A1620</t>
  </si>
  <si>
    <t>Chantier</t>
  </si>
  <si>
    <t>A4920</t>
  </si>
  <si>
    <t>C3800</t>
  </si>
  <si>
    <t>S2604</t>
  </si>
  <si>
    <t>C3803</t>
  </si>
  <si>
    <t>F2741</t>
  </si>
  <si>
    <t>F2743</t>
  </si>
  <si>
    <t>F2747</t>
  </si>
  <si>
    <t>F2748</t>
  </si>
  <si>
    <t>F2752</t>
  </si>
  <si>
    <t>F2753</t>
  </si>
  <si>
    <t>S2614</t>
  </si>
  <si>
    <t>A4924</t>
  </si>
  <si>
    <t>C3812</t>
  </si>
  <si>
    <t>C3813</t>
  </si>
  <si>
    <t>F2765</t>
  </si>
  <si>
    <t>F2767</t>
  </si>
  <si>
    <t>S2634</t>
  </si>
  <si>
    <t>A4930</t>
  </si>
  <si>
    <t>C3820</t>
  </si>
  <si>
    <t>F2778</t>
  </si>
  <si>
    <t>C3830</t>
  </si>
  <si>
    <t>F2786</t>
  </si>
  <si>
    <t>S2678</t>
  </si>
  <si>
    <t>F2800</t>
  </si>
  <si>
    <t>S2682</t>
  </si>
  <si>
    <t>A4941</t>
  </si>
  <si>
    <t>F2817</t>
  </si>
  <si>
    <t>C3849</t>
  </si>
  <si>
    <t>C3853</t>
  </si>
  <si>
    <t>F2828</t>
  </si>
  <si>
    <t>S2700</t>
  </si>
  <si>
    <t>S2705</t>
  </si>
  <si>
    <t>F2835</t>
  </si>
  <si>
    <t>C3856</t>
  </si>
  <si>
    <t>C3862</t>
  </si>
  <si>
    <t>C3863</t>
  </si>
  <si>
    <t>S2719</t>
  </si>
  <si>
    <t>S2720</t>
  </si>
  <si>
    <t>S2724</t>
  </si>
  <si>
    <t>F2858</t>
  </si>
  <si>
    <t>F2859</t>
  </si>
  <si>
    <t>C3870</t>
  </si>
  <si>
    <t>S2731</t>
  </si>
  <si>
    <t>S2734</t>
  </si>
  <si>
    <t>F2876</t>
  </si>
  <si>
    <t>S2754</t>
  </si>
  <si>
    <t>S2755</t>
  </si>
  <si>
    <t>S2756</t>
  </si>
  <si>
    <t>F2879</t>
  </si>
  <si>
    <t>S2761</t>
  </si>
  <si>
    <t>C3884</t>
  </si>
  <si>
    <t>F2900</t>
  </si>
  <si>
    <t>S2771</t>
  </si>
  <si>
    <t>C3886</t>
  </si>
  <si>
    <t>F2909</t>
  </si>
  <si>
    <t>F2915</t>
  </si>
  <si>
    <t>C3905</t>
  </si>
  <si>
    <t>C3907</t>
  </si>
  <si>
    <t>S2799</t>
  </si>
  <si>
    <t>S2804</t>
  </si>
  <si>
    <t>C3911</t>
  </si>
  <si>
    <t>C3920</t>
  </si>
  <si>
    <t>S2809</t>
  </si>
  <si>
    <t>S2810</t>
  </si>
  <si>
    <t>C3921</t>
  </si>
  <si>
    <t>S2816</t>
  </si>
  <si>
    <t>F2921</t>
  </si>
  <si>
    <t>S2822</t>
  </si>
  <si>
    <t>C3940</t>
  </si>
  <si>
    <t>F2928</t>
  </si>
  <si>
    <t>C3950</t>
  </si>
  <si>
    <t>F2938</t>
  </si>
  <si>
    <t>S2835</t>
  </si>
  <si>
    <t>C3952</t>
  </si>
  <si>
    <t>C3961</t>
  </si>
  <si>
    <t>S2842</t>
  </si>
  <si>
    <t>S2843</t>
  </si>
  <si>
    <t>F2947</t>
  </si>
  <si>
    <t>C3968</t>
  </si>
  <si>
    <t>S2847</t>
  </si>
  <si>
    <t>S2848</t>
  </si>
  <si>
    <t>C3979</t>
  </si>
  <si>
    <t>C3983</t>
  </si>
  <si>
    <t>S2864</t>
  </si>
  <si>
    <t>C3995</t>
  </si>
  <si>
    <t>S2877</t>
  </si>
  <si>
    <t>S2880</t>
  </si>
  <si>
    <t>C4011</t>
  </si>
  <si>
    <t>C4031</t>
  </si>
  <si>
    <t>C4034</t>
  </si>
  <si>
    <t>C4037</t>
  </si>
  <si>
    <t>C4045</t>
  </si>
  <si>
    <t>C4050</t>
  </si>
  <si>
    <t>S2899</t>
  </si>
  <si>
    <t>C4063</t>
  </si>
  <si>
    <t>F2977</t>
  </si>
  <si>
    <t>F2984</t>
  </si>
  <si>
    <t>C4090</t>
  </si>
  <si>
    <t>C4101</t>
  </si>
  <si>
    <t>C4107</t>
  </si>
  <si>
    <t>C4108</t>
  </si>
  <si>
    <t>C4115</t>
  </si>
  <si>
    <t>C4119</t>
  </si>
  <si>
    <t>S2909</t>
  </si>
  <si>
    <t>C4124</t>
  </si>
  <si>
    <t>F3006</t>
  </si>
  <si>
    <t>C4134</t>
  </si>
  <si>
    <t>S2919</t>
  </si>
  <si>
    <t>S2920</t>
  </si>
  <si>
    <t>S2929</t>
  </si>
  <si>
    <t>S2930</t>
  </si>
  <si>
    <t>C4149</t>
  </si>
  <si>
    <t>C4151</t>
  </si>
  <si>
    <t>C4152</t>
  </si>
  <si>
    <t>C4153</t>
  </si>
  <si>
    <t>C4156</t>
  </si>
  <si>
    <t>F3029</t>
  </si>
  <si>
    <t>F3032</t>
  </si>
  <si>
    <t>C4159</t>
  </si>
  <si>
    <t>C4162</t>
  </si>
  <si>
    <t>C4173</t>
  </si>
  <si>
    <t>A4959</t>
  </si>
  <si>
    <t>S2942</t>
  </si>
  <si>
    <t>S2945</t>
  </si>
  <si>
    <t>F3049</t>
  </si>
  <si>
    <t>C4185</t>
  </si>
  <si>
    <t>A4962</t>
  </si>
  <si>
    <t>C4189</t>
  </si>
  <si>
    <t>S2949</t>
  </si>
  <si>
    <t>S2951</t>
  </si>
  <si>
    <t>S2950</t>
  </si>
  <si>
    <t>S2955</t>
  </si>
  <si>
    <t>A4970</t>
  </si>
  <si>
    <t>S2956</t>
  </si>
  <si>
    <t>A4971</t>
  </si>
  <si>
    <t>C4192</t>
  </si>
  <si>
    <t>C4194</t>
  </si>
  <si>
    <t>A4975</t>
  </si>
  <si>
    <t>A4976</t>
  </si>
  <si>
    <t>C4198</t>
  </si>
  <si>
    <t>C4199</t>
  </si>
  <si>
    <t>C4201</t>
  </si>
  <si>
    <t>C4203</t>
  </si>
  <si>
    <t>C4205</t>
  </si>
  <si>
    <t>S2964</t>
  </si>
  <si>
    <t>S2965</t>
  </si>
  <si>
    <t>A4986</t>
  </si>
  <si>
    <t>A4987</t>
  </si>
  <si>
    <t>S2968</t>
  </si>
  <si>
    <t>A4989</t>
  </si>
  <si>
    <t>A4991</t>
  </si>
  <si>
    <t>A4992</t>
  </si>
  <si>
    <t>C4208</t>
  </si>
  <si>
    <t>S2970</t>
  </si>
  <si>
    <t>A4996</t>
  </si>
  <si>
    <t>A5001</t>
  </si>
  <si>
    <t>S2974</t>
  </si>
  <si>
    <t>A5008</t>
  </si>
  <si>
    <t>A5009</t>
  </si>
  <si>
    <t>S2978</t>
  </si>
  <si>
    <t>A5013</t>
  </si>
  <si>
    <t>A5018</t>
  </si>
  <si>
    <t>S2987</t>
  </si>
  <si>
    <t>S2990</t>
  </si>
  <si>
    <t>A5026</t>
  </si>
  <si>
    <t>C4228</t>
  </si>
  <si>
    <t>A5031</t>
  </si>
  <si>
    <t>A5034</t>
  </si>
  <si>
    <t>A5038</t>
  </si>
  <si>
    <t>S2993</t>
  </si>
  <si>
    <t>A5039</t>
  </si>
  <si>
    <t>A5040</t>
  </si>
  <si>
    <t>A5042</t>
  </si>
  <si>
    <t>A5043</t>
  </si>
  <si>
    <t>C4232</t>
  </si>
  <si>
    <t>A5044</t>
  </si>
  <si>
    <t>A5046</t>
  </si>
  <si>
    <t>C4240</t>
  </si>
  <si>
    <t>C4242</t>
  </si>
  <si>
    <t>A5048</t>
  </si>
  <si>
    <t>A5055</t>
  </si>
  <si>
    <t>A5057</t>
  </si>
  <si>
    <t>A5080</t>
  </si>
  <si>
    <t>A5085</t>
  </si>
  <si>
    <t>A5086</t>
  </si>
  <si>
    <t>A5091</t>
  </si>
  <si>
    <t>A5095</t>
  </si>
  <si>
    <t>A5100</t>
  </si>
  <si>
    <t>S3011</t>
  </si>
  <si>
    <t>A5102</t>
  </si>
  <si>
    <t>A5108</t>
  </si>
  <si>
    <t>A5110</t>
  </si>
  <si>
    <t>A5112</t>
  </si>
  <si>
    <t>A5113</t>
  </si>
  <si>
    <t>A5117</t>
  </si>
  <si>
    <t>A5121</t>
  </si>
  <si>
    <t>A5122</t>
  </si>
  <si>
    <t>C4280</t>
  </si>
  <si>
    <t>A5124</t>
  </si>
  <si>
    <t>A5125</t>
  </si>
  <si>
    <t>F3058</t>
  </si>
  <si>
    <t>A5130</t>
  </si>
  <si>
    <t>A5131</t>
  </si>
  <si>
    <t>A5138</t>
  </si>
  <si>
    <t>A5140</t>
  </si>
  <si>
    <t>A5141</t>
  </si>
  <si>
    <t>A5153</t>
  </si>
  <si>
    <t>Piles direction T01</t>
  </si>
  <si>
    <t>Moyenne pondéré des dernières valeurs</t>
  </si>
  <si>
    <t>Qualité Silos Trimouns</t>
  </si>
  <si>
    <t>Tonnage des 10 dernière valeurs</t>
  </si>
  <si>
    <t>Nb de dernière valeurs prise en compte</t>
  </si>
  <si>
    <t>Moyenne Tonnage Pile entrante</t>
  </si>
  <si>
    <t>Moyenne Y Pile entrante</t>
  </si>
  <si>
    <t>Tonnage de départ Silo</t>
  </si>
  <si>
    <t>Total</t>
  </si>
  <si>
    <t>Entrée</t>
  </si>
  <si>
    <t>Sortie</t>
  </si>
  <si>
    <t>Tonnage actuel Silo</t>
  </si>
  <si>
    <t>Pondéré actuel silo</t>
  </si>
  <si>
    <t>wo_number</t>
  </si>
  <si>
    <t>time</t>
  </si>
  <si>
    <t>DestProduct</t>
  </si>
  <si>
    <t>019/093/002</t>
  </si>
  <si>
    <t>019/093/001</t>
  </si>
  <si>
    <t>019/091/001</t>
  </si>
  <si>
    <t>019/092/001</t>
  </si>
  <si>
    <t>019/093/003</t>
  </si>
  <si>
    <t>019/094/002</t>
  </si>
  <si>
    <t>019/095/001</t>
  </si>
  <si>
    <t>019/098/001</t>
  </si>
  <si>
    <t>019/095/003</t>
  </si>
  <si>
    <t>019/094/001</t>
  </si>
  <si>
    <t>019/098/002</t>
  </si>
  <si>
    <t>019/095/002</t>
  </si>
  <si>
    <t>019/099/001</t>
  </si>
  <si>
    <t>019/099/002</t>
  </si>
  <si>
    <t>019/098/003</t>
  </si>
  <si>
    <t>019/100/001</t>
  </si>
  <si>
    <t>019/101/001</t>
  </si>
  <si>
    <t>019/102/001</t>
  </si>
  <si>
    <t>019/100/002</t>
  </si>
  <si>
    <t>019/102/002</t>
  </si>
  <si>
    <t>019/102/003</t>
  </si>
  <si>
    <t>019/105/001</t>
  </si>
  <si>
    <t>019/105/002</t>
  </si>
  <si>
    <t>019/105/003</t>
  </si>
  <si>
    <t>019/105/004</t>
  </si>
  <si>
    <t>019/106/001</t>
  </si>
  <si>
    <t>019/106/002</t>
  </si>
  <si>
    <t>019/106/003</t>
  </si>
  <si>
    <t>019/106/004</t>
  </si>
  <si>
    <t>019/107/001</t>
  </si>
  <si>
    <t>019/107/002</t>
  </si>
  <si>
    <t>019/107/003</t>
  </si>
  <si>
    <t>019/107/004</t>
  </si>
  <si>
    <t>019/108/001</t>
  </si>
  <si>
    <t>019/108/002</t>
  </si>
  <si>
    <t>019/108/003</t>
  </si>
  <si>
    <t>019/108/004</t>
  </si>
  <si>
    <t>019/109/001</t>
  </si>
  <si>
    <t>019/109/002</t>
  </si>
  <si>
    <t>019/109/003</t>
  </si>
  <si>
    <t>019/109/004</t>
  </si>
  <si>
    <t>019/109/005</t>
  </si>
  <si>
    <t>019/110/001</t>
  </si>
  <si>
    <t>019/113/001</t>
  </si>
  <si>
    <t>019/113/002</t>
  </si>
  <si>
    <t>019/113/003</t>
  </si>
  <si>
    <t>019/114/001</t>
  </si>
  <si>
    <t>019/114/002</t>
  </si>
  <si>
    <t>019/114/003</t>
  </si>
  <si>
    <t>019/115/001</t>
  </si>
  <si>
    <t>019/115/002</t>
  </si>
  <si>
    <t>019/116/001</t>
  </si>
  <si>
    <t>019/120/004</t>
  </si>
  <si>
    <t>019/121/001</t>
  </si>
  <si>
    <t>019/122/001</t>
  </si>
  <si>
    <t>019/122/002</t>
  </si>
  <si>
    <t>019/123/001</t>
  </si>
  <si>
    <t>019/123/002</t>
  </si>
  <si>
    <t>019/116/002</t>
  </si>
  <si>
    <t>019/116/003</t>
  </si>
  <si>
    <t>019/117/001</t>
  </si>
  <si>
    <t>019/119/001</t>
  </si>
  <si>
    <t>019/119/002</t>
  </si>
  <si>
    <t>019/119/003</t>
  </si>
  <si>
    <t>019/120/001</t>
  </si>
  <si>
    <t>019/120/002</t>
  </si>
  <si>
    <t>019/123/003</t>
  </si>
  <si>
    <t>019/123/004</t>
  </si>
  <si>
    <t>019/123/005</t>
  </si>
  <si>
    <t>019/084/001</t>
  </si>
  <si>
    <t>019/087/001</t>
  </si>
  <si>
    <t>019/126/001</t>
  </si>
  <si>
    <t>019/126/002</t>
  </si>
  <si>
    <t>019/126/003</t>
  </si>
  <si>
    <t>019/126/004</t>
  </si>
  <si>
    <t>019/127/001</t>
  </si>
  <si>
    <t>019/120/003</t>
  </si>
  <si>
    <t>019/127/002</t>
  </si>
  <si>
    <t>019/127/003</t>
  </si>
  <si>
    <t>019/127/004</t>
  </si>
  <si>
    <t>019/128/001</t>
  </si>
  <si>
    <t>019/129/001</t>
  </si>
  <si>
    <t>019/129/002</t>
  </si>
  <si>
    <t>019/129/003</t>
  </si>
  <si>
    <t>019/129/004</t>
  </si>
  <si>
    <t>019/130/001</t>
  </si>
  <si>
    <t>019/130/002</t>
  </si>
  <si>
    <t>019/130/003</t>
  </si>
  <si>
    <t>019/130/004</t>
  </si>
  <si>
    <t>019/131/001</t>
  </si>
  <si>
    <t>019/133/002</t>
  </si>
  <si>
    <t>019/133/003</t>
  </si>
  <si>
    <t>019/134/001</t>
  </si>
  <si>
    <t>019/134/002</t>
  </si>
  <si>
    <t>019/134/003</t>
  </si>
  <si>
    <t>019/133/001</t>
  </si>
  <si>
    <t>019/134/004</t>
  </si>
  <si>
    <t>019/135/001</t>
  </si>
  <si>
    <t>019/135/002</t>
  </si>
  <si>
    <t>019/136/003</t>
  </si>
  <si>
    <t>019/136/004</t>
  </si>
  <si>
    <t>019/137/001</t>
  </si>
  <si>
    <t>019/137/002</t>
  </si>
  <si>
    <t>019/137/003</t>
  </si>
  <si>
    <t>019/137/004</t>
  </si>
  <si>
    <t>019/138/001</t>
  </si>
  <si>
    <t>019/135/003</t>
  </si>
  <si>
    <t>019/135/004</t>
  </si>
  <si>
    <t>019/136/001</t>
  </si>
  <si>
    <t>019/136/002</t>
  </si>
  <si>
    <t>019/140/001</t>
  </si>
  <si>
    <t>019/140/002</t>
  </si>
  <si>
    <t>019/140/003</t>
  </si>
  <si>
    <t>019/141/001</t>
  </si>
  <si>
    <t>019/141/002</t>
  </si>
  <si>
    <t>019/141/003</t>
  </si>
  <si>
    <t>019/141/004</t>
  </si>
  <si>
    <t>019/142/001</t>
  </si>
  <si>
    <t>019/142/002</t>
  </si>
  <si>
    <t>019/142/003</t>
  </si>
  <si>
    <t>019/142/004</t>
  </si>
  <si>
    <t>019/142/005</t>
  </si>
  <si>
    <t>019/143/001</t>
  </si>
  <si>
    <t>019/143/003</t>
  </si>
  <si>
    <t>019/143/004</t>
  </si>
  <si>
    <t>019/143/005</t>
  </si>
  <si>
    <t>019/143/006</t>
  </si>
  <si>
    <t>019/143/002</t>
  </si>
  <si>
    <t>019/144/001</t>
  </si>
  <si>
    <t>019/144/002</t>
  </si>
  <si>
    <t>019/144/003</t>
  </si>
  <si>
    <t>019/144/004</t>
  </si>
  <si>
    <t>019/145/001</t>
  </si>
  <si>
    <t>019/147/001</t>
  </si>
  <si>
    <t>019/147/002</t>
  </si>
  <si>
    <t>019/147/003</t>
  </si>
  <si>
    <t>019/148/001</t>
  </si>
  <si>
    <t>019/148/002</t>
  </si>
  <si>
    <t>019/148/003</t>
  </si>
  <si>
    <t>019/149/001</t>
  </si>
  <si>
    <t>019/149/002</t>
  </si>
  <si>
    <t>019/149/003</t>
  </si>
  <si>
    <t>019/149/004</t>
  </si>
  <si>
    <t>019/150/001</t>
  </si>
  <si>
    <t>019/151/001</t>
  </si>
  <si>
    <t>019/151/002</t>
  </si>
  <si>
    <t>019/151/003</t>
  </si>
  <si>
    <t>019/152/001</t>
  </si>
  <si>
    <t>019/154/002</t>
  </si>
  <si>
    <t>019/154/003</t>
  </si>
  <si>
    <t>019/155/001</t>
  </si>
  <si>
    <t>019/154/001</t>
  </si>
  <si>
    <t>019/155/003</t>
  </si>
  <si>
    <t>019/155/004</t>
  </si>
  <si>
    <t>019/156/001</t>
  </si>
  <si>
    <t>019/156/002</t>
  </si>
  <si>
    <t>019/156/003</t>
  </si>
  <si>
    <t>019/156/004</t>
  </si>
  <si>
    <t>019/156/005</t>
  </si>
  <si>
    <t>019/157/001</t>
  </si>
  <si>
    <t>019/157/002</t>
  </si>
  <si>
    <t>019/157/003</t>
  </si>
  <si>
    <t>019/158/001</t>
  </si>
  <si>
    <t>019/158/003</t>
  </si>
  <si>
    <t>019/158/004</t>
  </si>
  <si>
    <t>019/159/001</t>
  </si>
  <si>
    <t>019/162/001</t>
  </si>
  <si>
    <t>019/162/002</t>
  </si>
  <si>
    <t>019/162/003</t>
  </si>
  <si>
    <t>019/162/004</t>
  </si>
  <si>
    <t>019/163/001</t>
  </si>
  <si>
    <t>019/163/002</t>
  </si>
  <si>
    <t>019/163/003</t>
  </si>
  <si>
    <t>019/163/004</t>
  </si>
  <si>
    <t>019/163/005</t>
  </si>
  <si>
    <t>019/164/001</t>
  </si>
  <si>
    <t>019/164/002</t>
  </si>
  <si>
    <t>019/164/003</t>
  </si>
  <si>
    <t>019/158/002</t>
  </si>
  <si>
    <t>019/155/002</t>
  </si>
  <si>
    <t>019/164/004</t>
  </si>
  <si>
    <t>019/165/001</t>
  </si>
  <si>
    <t>019/165/002</t>
  </si>
  <si>
    <t>019/165/003</t>
  </si>
  <si>
    <t>019/166/001</t>
  </si>
  <si>
    <t>019/168/001</t>
  </si>
  <si>
    <t>019/168/002</t>
  </si>
  <si>
    <t>019/168/003</t>
  </si>
  <si>
    <t>019/169/001</t>
  </si>
  <si>
    <t>019/169/002</t>
  </si>
  <si>
    <t>019/169/004</t>
  </si>
  <si>
    <t>019/169/005</t>
  </si>
  <si>
    <t>019/169/006</t>
  </si>
  <si>
    <t>019/170/001</t>
  </si>
  <si>
    <t>019/170/003</t>
  </si>
  <si>
    <t>019/171/001</t>
  </si>
  <si>
    <t>019/171/002</t>
  </si>
  <si>
    <t>019/170/002</t>
  </si>
  <si>
    <t>019/171/003</t>
  </si>
  <si>
    <t>019/171/004</t>
  </si>
  <si>
    <t>019/171/005</t>
  </si>
  <si>
    <t>019/172/001</t>
  </si>
  <si>
    <t>019/172/002</t>
  </si>
  <si>
    <t>019/172/003</t>
  </si>
  <si>
    <t>019/172/004</t>
  </si>
  <si>
    <t>019/175/001</t>
  </si>
  <si>
    <t>019/175/002</t>
  </si>
  <si>
    <t>019/175/003</t>
  </si>
  <si>
    <t>019/175/004</t>
  </si>
  <si>
    <t>019/176/001</t>
  </si>
  <si>
    <t>019/176/002</t>
  </si>
  <si>
    <t>019/176/003</t>
  </si>
  <si>
    <t>019/176/004</t>
  </si>
  <si>
    <t>019/176/005</t>
  </si>
  <si>
    <t>019/177/001</t>
  </si>
  <si>
    <t>019/177/002</t>
  </si>
  <si>
    <t>019/177/003</t>
  </si>
  <si>
    <t>019/178/001</t>
  </si>
  <si>
    <t>019/178/002</t>
  </si>
  <si>
    <t>019/178/003</t>
  </si>
  <si>
    <t>019/179/001</t>
  </si>
  <si>
    <t>019/179/002</t>
  </si>
  <si>
    <t>019/179/003</t>
  </si>
  <si>
    <t>019/179/004</t>
  </si>
  <si>
    <t>019/182/001</t>
  </si>
  <si>
    <t>019/182/002</t>
  </si>
  <si>
    <t>019/182/003</t>
  </si>
  <si>
    <t>019/182/004</t>
  </si>
  <si>
    <t>019/183/001</t>
  </si>
  <si>
    <t>019/183/002</t>
  </si>
  <si>
    <t>019/183/003</t>
  </si>
  <si>
    <t>019/184/001</t>
  </si>
  <si>
    <t>019/185/001</t>
  </si>
  <si>
    <t>019/185/002</t>
  </si>
  <si>
    <t>019/185/003</t>
  </si>
  <si>
    <t>019/185/004</t>
  </si>
  <si>
    <t>019/185/005</t>
  </si>
  <si>
    <t>019/186/001</t>
  </si>
  <si>
    <t>019/186/002</t>
  </si>
  <si>
    <t>019/186/003</t>
  </si>
  <si>
    <t>019/186/004</t>
  </si>
  <si>
    <t>019/187/001</t>
  </si>
  <si>
    <t>019/189/001</t>
  </si>
  <si>
    <t>019/189/002</t>
  </si>
  <si>
    <t>019/189/003</t>
  </si>
  <si>
    <t>019/189/004</t>
  </si>
  <si>
    <t>019/190/001</t>
  </si>
  <si>
    <t>019/190/002</t>
  </si>
  <si>
    <t>019/190/003</t>
  </si>
  <si>
    <t>019/190/004</t>
  </si>
  <si>
    <t>019/191/001</t>
  </si>
  <si>
    <t>019/191/002</t>
  </si>
  <si>
    <t>019/191/004</t>
  </si>
  <si>
    <t>019/191/005</t>
  </si>
  <si>
    <t>019/191/003</t>
  </si>
  <si>
    <t>019/192/001</t>
  </si>
  <si>
    <t>019/192/002</t>
  </si>
  <si>
    <t>019/192/003</t>
  </si>
  <si>
    <t>019/193/001</t>
  </si>
  <si>
    <t>019/193/002</t>
  </si>
  <si>
    <t>019/193/003</t>
  </si>
  <si>
    <t>019/193/004</t>
  </si>
  <si>
    <t>019/194/001</t>
  </si>
  <si>
    <t>019/196/001</t>
  </si>
  <si>
    <t>019/196/002</t>
  </si>
  <si>
    <t>019/196/003</t>
  </si>
  <si>
    <t>019/197/001</t>
  </si>
  <si>
    <t>019/197/002</t>
  </si>
  <si>
    <t>019/198/001</t>
  </si>
  <si>
    <t>019/198/002</t>
  </si>
  <si>
    <t>019/198/003</t>
  </si>
  <si>
    <t>019/198/004</t>
  </si>
  <si>
    <t>019/199/001</t>
  </si>
  <si>
    <t>019/199/002</t>
  </si>
  <si>
    <t>019/199/003</t>
  </si>
  <si>
    <t>019/199/004</t>
  </si>
  <si>
    <t>019/200/001</t>
  </si>
  <si>
    <t>019/200/002</t>
  </si>
  <si>
    <t>019/200/003</t>
  </si>
  <si>
    <t>019/200/004</t>
  </si>
  <si>
    <t>019/200/005</t>
  </si>
  <si>
    <t>019/203/001</t>
  </si>
  <si>
    <t>019/203/002</t>
  </si>
  <si>
    <t>019/203/003</t>
  </si>
  <si>
    <t>019/204/001</t>
  </si>
  <si>
    <t>019/204/002</t>
  </si>
  <si>
    <t>019/204/003</t>
  </si>
  <si>
    <t>019/205/001</t>
  </si>
  <si>
    <t>019/205/002</t>
  </si>
  <si>
    <t>019/205/003</t>
  </si>
  <si>
    <t>019/205/004</t>
  </si>
  <si>
    <t>019/206/001</t>
  </si>
  <si>
    <t>019/206/002</t>
  </si>
  <si>
    <t>019/206/003</t>
  </si>
  <si>
    <t>019/206/004</t>
  </si>
  <si>
    <t>019/206/005</t>
  </si>
  <si>
    <t>019/207/002</t>
  </si>
  <si>
    <t>019/207/003</t>
  </si>
  <si>
    <t>019/207/004</t>
  </si>
  <si>
    <t>019/207/001</t>
  </si>
  <si>
    <t>019/210/001</t>
  </si>
  <si>
    <t>019/210/002</t>
  </si>
  <si>
    <t>019/211/001</t>
  </si>
  <si>
    <t>019/211/002</t>
  </si>
  <si>
    <t>019/211/003</t>
  </si>
  <si>
    <t>019/210/004</t>
  </si>
  <si>
    <t>019/211/004</t>
  </si>
  <si>
    <t>019/211/005</t>
  </si>
  <si>
    <t>019/212/001</t>
  </si>
  <si>
    <t>019/210/003</t>
  </si>
  <si>
    <t>019/212/002</t>
  </si>
  <si>
    <t>019/212/003</t>
  </si>
  <si>
    <t>019/213/001</t>
  </si>
  <si>
    <t>019/213/002</t>
  </si>
  <si>
    <t>019/213/003</t>
  </si>
  <si>
    <t>019/213/004</t>
  </si>
  <si>
    <t>019/213/005</t>
  </si>
  <si>
    <t>019/213/006</t>
  </si>
  <si>
    <t>019/214/001</t>
  </si>
  <si>
    <t>019/214/002</t>
  </si>
  <si>
    <t>019/214/003</t>
  </si>
  <si>
    <t>019/215/001</t>
  </si>
  <si>
    <t>019/217/001</t>
  </si>
  <si>
    <t>019/217/002</t>
  </si>
  <si>
    <t>019/218/001</t>
  </si>
  <si>
    <t>019/218/002</t>
  </si>
  <si>
    <t>019/218/003</t>
  </si>
  <si>
    <t>019/218/004</t>
  </si>
  <si>
    <t>019/218/005</t>
  </si>
  <si>
    <t>019/219/001</t>
  </si>
  <si>
    <t>019/219/002</t>
  </si>
  <si>
    <t>019/219/003</t>
  </si>
  <si>
    <t>019/219/004</t>
  </si>
  <si>
    <t>019/220/001</t>
  </si>
  <si>
    <t>019/220/002</t>
  </si>
  <si>
    <t>019/220/003</t>
  </si>
  <si>
    <t>019/220/004</t>
  </si>
  <si>
    <t>019/220/005</t>
  </si>
  <si>
    <t>019/221/001</t>
  </si>
  <si>
    <t>019/221/002</t>
  </si>
  <si>
    <t>019/221/003</t>
  </si>
  <si>
    <t>019/222/001</t>
  </si>
  <si>
    <t>019/224/001</t>
  </si>
  <si>
    <t>019/224/002</t>
  </si>
  <si>
    <t>019/224/003</t>
  </si>
  <si>
    <t>019/225/001</t>
  </si>
  <si>
    <t>019/225/002</t>
  </si>
  <si>
    <t>019/225/003</t>
  </si>
  <si>
    <t>019/226/001</t>
  </si>
  <si>
    <t>019/226/002</t>
  </si>
  <si>
    <t>019/226/003</t>
  </si>
  <si>
    <t>019/231/001</t>
  </si>
  <si>
    <t>019/231/002</t>
  </si>
  <si>
    <t>019/231/003</t>
  </si>
  <si>
    <t>019/232/001</t>
  </si>
  <si>
    <t>019/232/002</t>
  </si>
  <si>
    <t>019/232/003</t>
  </si>
  <si>
    <t>019/233/001</t>
  </si>
  <si>
    <t>019/233/002</t>
  </si>
  <si>
    <t>019/233/003</t>
  </si>
  <si>
    <t>019/234/001</t>
  </si>
  <si>
    <t>019/234/002</t>
  </si>
  <si>
    <t>019/234/003</t>
  </si>
  <si>
    <t>019/234/004</t>
  </si>
  <si>
    <t>019/235/001</t>
  </si>
  <si>
    <t>019/235/002</t>
  </si>
  <si>
    <t>019/235/003</t>
  </si>
  <si>
    <t>019/235/004</t>
  </si>
  <si>
    <t>019/235/005</t>
  </si>
  <si>
    <t>019/238/001</t>
  </si>
  <si>
    <t>019/238/002</t>
  </si>
  <si>
    <t>019/238/003</t>
  </si>
  <si>
    <t>019/239/001</t>
  </si>
  <si>
    <t>019/239/002</t>
  </si>
  <si>
    <t>019/239/003</t>
  </si>
  <si>
    <t>019/239/004</t>
  </si>
  <si>
    <t>019/240/001</t>
  </si>
  <si>
    <t>019/240/002</t>
  </si>
  <si>
    <t>019/240/004</t>
  </si>
  <si>
    <t>019/240/003</t>
  </si>
  <si>
    <t>019/241/001</t>
  </si>
  <si>
    <t>019/241/002</t>
  </si>
  <si>
    <t>019/241/003</t>
  </si>
  <si>
    <t>019/241/004</t>
  </si>
  <si>
    <t>019/242/001</t>
  </si>
  <si>
    <t>019/242/002</t>
  </si>
  <si>
    <t>019/242/003</t>
  </si>
  <si>
    <t>019/242/004</t>
  </si>
  <si>
    <t>019/243/001</t>
  </si>
  <si>
    <t>019/243/002</t>
  </si>
  <si>
    <t>019/245/001</t>
  </si>
  <si>
    <t>019/245/002</t>
  </si>
  <si>
    <t>019/245/003</t>
  </si>
  <si>
    <t>019/245/004</t>
  </si>
  <si>
    <t>019/245/005</t>
  </si>
  <si>
    <t>019/246/001</t>
  </si>
  <si>
    <t>019/246/002</t>
  </si>
  <si>
    <t>019/246/003</t>
  </si>
  <si>
    <t>019/246/004</t>
  </si>
  <si>
    <t>019/247/001</t>
  </si>
  <si>
    <t>019/247/002</t>
  </si>
  <si>
    <t>019/247/003</t>
  </si>
  <si>
    <t>019/247/004</t>
  </si>
  <si>
    <t>019/247/005</t>
  </si>
  <si>
    <t>019/248/001</t>
  </si>
  <si>
    <t>019/248/002</t>
  </si>
  <si>
    <t>019/248/003</t>
  </si>
  <si>
    <t>019/249/001</t>
  </si>
  <si>
    <t>019/249/002</t>
  </si>
  <si>
    <t>019/249/003</t>
  </si>
  <si>
    <t>019/250/001</t>
  </si>
  <si>
    <t>019/252/001</t>
  </si>
  <si>
    <t>019/252/002</t>
  </si>
  <si>
    <t>019/252/003</t>
  </si>
  <si>
    <t>019/252/004</t>
  </si>
  <si>
    <t>019/253/001</t>
  </si>
  <si>
    <t>019/253/002</t>
  </si>
  <si>
    <t>019/253/003</t>
  </si>
  <si>
    <t>019/253/004</t>
  </si>
  <si>
    <t>019/254/001</t>
  </si>
  <si>
    <t>019/254/002</t>
  </si>
  <si>
    <t>019/254/003</t>
  </si>
  <si>
    <t>019/254/004</t>
  </si>
  <si>
    <t>019/254/005</t>
  </si>
  <si>
    <t>019/255/001</t>
  </si>
  <si>
    <t>019/255/002</t>
  </si>
  <si>
    <t>019/255/003</t>
  </si>
  <si>
    <t>019/255/004</t>
  </si>
  <si>
    <t>019/256/001</t>
  </si>
  <si>
    <t>019/256/002</t>
  </si>
  <si>
    <t>019/256/003</t>
  </si>
  <si>
    <t>019/256/004</t>
  </si>
  <si>
    <t>019/256/005</t>
  </si>
  <si>
    <t>019/257/001</t>
  </si>
  <si>
    <t>019/259/001</t>
  </si>
  <si>
    <t>019/259/002</t>
  </si>
  <si>
    <t>019/260/001</t>
  </si>
  <si>
    <t>019/260/002</t>
  </si>
  <si>
    <t>019/260/003</t>
  </si>
  <si>
    <t>019/261/001</t>
  </si>
  <si>
    <t>019/261/002</t>
  </si>
  <si>
    <t>019/261/003</t>
  </si>
  <si>
    <t>019/262/001</t>
  </si>
  <si>
    <t>019/262/002</t>
  </si>
  <si>
    <t>019/262/003</t>
  </si>
  <si>
    <t>019/262/004</t>
  </si>
  <si>
    <t>019/263/002</t>
  </si>
  <si>
    <t>019/263/003</t>
  </si>
  <si>
    <t>019/264/001</t>
  </si>
  <si>
    <t>019/266/001</t>
  </si>
  <si>
    <t>019/266/002</t>
  </si>
  <si>
    <t>019/267/001</t>
  </si>
  <si>
    <t>019/267/002</t>
  </si>
  <si>
    <t>019/267/003</t>
  </si>
  <si>
    <t>019/267/004</t>
  </si>
  <si>
    <t>019/268/001</t>
  </si>
  <si>
    <t>019/268/002</t>
  </si>
  <si>
    <t>019/268/003</t>
  </si>
  <si>
    <t>019/269/001</t>
  </si>
  <si>
    <t>019/269/002</t>
  </si>
  <si>
    <t>019/270/001</t>
  </si>
  <si>
    <t>019/263/001</t>
  </si>
  <si>
    <t>019/270/002</t>
  </si>
  <si>
    <t>019/271/001</t>
  </si>
  <si>
    <t>019/273/001</t>
  </si>
  <si>
    <t>019/273/002</t>
  </si>
  <si>
    <t>019/273/003</t>
  </si>
  <si>
    <t>019/274/001</t>
  </si>
  <si>
    <t>019/274/002</t>
  </si>
  <si>
    <t>019/275/001</t>
  </si>
  <si>
    <t>019/275/002</t>
  </si>
  <si>
    <t>019/276/001</t>
  </si>
  <si>
    <t>019/276/002</t>
  </si>
  <si>
    <t>019/277/001</t>
  </si>
  <si>
    <t>019/277/002</t>
  </si>
  <si>
    <t>019/289/001</t>
  </si>
  <si>
    <t>019/289/002</t>
  </si>
  <si>
    <t>019/289/003</t>
  </si>
  <si>
    <t>019/290/001</t>
  </si>
  <si>
    <t>019/290/002</t>
  </si>
  <si>
    <t>019/290/003</t>
  </si>
  <si>
    <t>019/290/004</t>
  </si>
  <si>
    <t>019/290/005</t>
  </si>
  <si>
    <t>019/291/001</t>
  </si>
  <si>
    <t>019/291/002</t>
  </si>
  <si>
    <t>019/291/003</t>
  </si>
  <si>
    <t>019/291/004</t>
  </si>
  <si>
    <t>019/292/001</t>
  </si>
  <si>
    <t>019/292/002</t>
  </si>
  <si>
    <t>019/292/003</t>
  </si>
  <si>
    <t>019/292/004</t>
  </si>
  <si>
    <t>019/293/001</t>
  </si>
  <si>
    <t>019/293/002</t>
  </si>
  <si>
    <t>019/293/003</t>
  </si>
  <si>
    <t>019/293/004</t>
  </si>
  <si>
    <t>019/293/005</t>
  </si>
  <si>
    <t>019/294/001</t>
  </si>
  <si>
    <t>019/294/002</t>
  </si>
  <si>
    <t>019/294/003</t>
  </si>
  <si>
    <t>019/294/005</t>
  </si>
  <si>
    <t>019/294/006</t>
  </si>
  <si>
    <t>019/295/001</t>
  </si>
  <si>
    <t>019/294/004</t>
  </si>
  <si>
    <t>019/295/002</t>
  </si>
  <si>
    <t>019/295/003</t>
  </si>
  <si>
    <t>019/295/004</t>
  </si>
  <si>
    <t>019/295/005</t>
  </si>
  <si>
    <t>019/295/006</t>
  </si>
  <si>
    <t>019/296/001</t>
  </si>
  <si>
    <t>019/296/003</t>
  </si>
  <si>
    <t>019/296/002</t>
  </si>
  <si>
    <t>019/297/001</t>
  </si>
  <si>
    <t>019/297/002</t>
  </si>
  <si>
    <t>019/297/003</t>
  </si>
  <si>
    <t>019/298/001</t>
  </si>
  <si>
    <t>pk</t>
  </si>
  <si>
    <t>S</t>
  </si>
  <si>
    <t>Analyses descentes télé</t>
  </si>
  <si>
    <t>OriginProduct</t>
  </si>
  <si>
    <t>origin</t>
  </si>
  <si>
    <t>year</t>
  </si>
  <si>
    <t>month</t>
  </si>
  <si>
    <t>3 A</t>
  </si>
  <si>
    <t>STT</t>
  </si>
  <si>
    <t>6 C</t>
  </si>
  <si>
    <t>2 A</t>
  </si>
  <si>
    <t>1 H</t>
  </si>
  <si>
    <t>Al203</t>
  </si>
  <si>
    <t>Fe203</t>
  </si>
  <si>
    <t>Minerai</t>
  </si>
  <si>
    <t>Pondéré pile silo T01 :</t>
  </si>
  <si>
    <t>Pondéré sortie silo T01 :</t>
  </si>
  <si>
    <t>Tonnes :</t>
  </si>
  <si>
    <t>Transfert entrée</t>
  </si>
  <si>
    <t>Transfert sortie</t>
  </si>
  <si>
    <t>019/169/003</t>
  </si>
  <si>
    <t>S2417</t>
  </si>
  <si>
    <t>C3663</t>
  </si>
  <si>
    <t>A4905</t>
  </si>
  <si>
    <t>2 EME</t>
  </si>
  <si>
    <t>F2668</t>
  </si>
  <si>
    <t>F1625</t>
  </si>
  <si>
    <t>A4906</t>
  </si>
  <si>
    <t>C3664</t>
  </si>
  <si>
    <t>F2669</t>
  </si>
  <si>
    <t>S2418</t>
  </si>
  <si>
    <t>S2419</t>
  </si>
  <si>
    <t>S2420</t>
  </si>
  <si>
    <t>1ERE TALQUEUSE</t>
  </si>
  <si>
    <t>S2421</t>
  </si>
  <si>
    <t>S2422</t>
  </si>
  <si>
    <t>S2423</t>
  </si>
  <si>
    <t>S2424</t>
  </si>
  <si>
    <t>S2425</t>
  </si>
  <si>
    <t>S2426</t>
  </si>
  <si>
    <t>S2427</t>
  </si>
  <si>
    <t>S2428</t>
  </si>
  <si>
    <t>C3665</t>
  </si>
  <si>
    <t>C3666</t>
  </si>
  <si>
    <t>C3667</t>
  </si>
  <si>
    <t>C3668</t>
  </si>
  <si>
    <t>C3669</t>
  </si>
  <si>
    <t>C3670</t>
  </si>
  <si>
    <t>S2429</t>
  </si>
  <si>
    <t>S2430</t>
  </si>
  <si>
    <t>C3671</t>
  </si>
  <si>
    <t>C3672</t>
  </si>
  <si>
    <t>C3673</t>
  </si>
  <si>
    <t>C3674</t>
  </si>
  <si>
    <t>C3675</t>
  </si>
  <si>
    <t>S2431</t>
  </si>
  <si>
    <t>S2432</t>
  </si>
  <si>
    <t>S2433</t>
  </si>
  <si>
    <t>C3676</t>
  </si>
  <si>
    <t>C3677</t>
  </si>
  <si>
    <t>C3678</t>
  </si>
  <si>
    <t>C3679</t>
  </si>
  <si>
    <t>C3680</t>
  </si>
  <si>
    <t>S2434</t>
  </si>
  <si>
    <t>S2435</t>
  </si>
  <si>
    <t>S2436</t>
  </si>
  <si>
    <t>S2437</t>
  </si>
  <si>
    <t>C3681</t>
  </si>
  <si>
    <t>C3682</t>
  </si>
  <si>
    <t>C3683</t>
  </si>
  <si>
    <t>C3684</t>
  </si>
  <si>
    <t>C3685</t>
  </si>
  <si>
    <t>C3686</t>
  </si>
  <si>
    <t>C3687</t>
  </si>
  <si>
    <t>C3688</t>
  </si>
  <si>
    <t>C3689</t>
  </si>
  <si>
    <t>C3690</t>
  </si>
  <si>
    <t>S2438</t>
  </si>
  <si>
    <t>S2439</t>
  </si>
  <si>
    <t>S2440</t>
  </si>
  <si>
    <t>S2441</t>
  </si>
  <si>
    <t>S2442</t>
  </si>
  <si>
    <t>S2443</t>
  </si>
  <si>
    <t>S2444</t>
  </si>
  <si>
    <t>S2445</t>
  </si>
  <si>
    <t>S2446</t>
  </si>
  <si>
    <t>S2447</t>
  </si>
  <si>
    <t>S2448</t>
  </si>
  <si>
    <t>S2449</t>
  </si>
  <si>
    <t>S2450</t>
  </si>
  <si>
    <t>C3691</t>
  </si>
  <si>
    <t>C3692</t>
  </si>
  <si>
    <t>C3693</t>
  </si>
  <si>
    <t>C3695</t>
  </si>
  <si>
    <t>S2452</t>
  </si>
  <si>
    <t>S2451</t>
  </si>
  <si>
    <t>S2453</t>
  </si>
  <si>
    <t>S2454</t>
  </si>
  <si>
    <t>S2457</t>
  </si>
  <si>
    <t>S2458</t>
  </si>
  <si>
    <t>S2456</t>
  </si>
  <si>
    <t>S2459</t>
  </si>
  <si>
    <t>S2460</t>
  </si>
  <si>
    <t>S2461</t>
  </si>
  <si>
    <t>S2455</t>
  </si>
  <si>
    <t>S2462</t>
  </si>
  <si>
    <t>S2463</t>
  </si>
  <si>
    <t>S2464</t>
  </si>
  <si>
    <t>C3694</t>
  </si>
  <si>
    <t>C3696</t>
  </si>
  <si>
    <t>C3697</t>
  </si>
  <si>
    <t>C3698</t>
  </si>
  <si>
    <t>C3699</t>
  </si>
  <si>
    <t>C3700</t>
  </si>
  <si>
    <t>C3702</t>
  </si>
  <si>
    <t>F2670</t>
  </si>
  <si>
    <t>C3703</t>
  </si>
  <si>
    <t>C3704</t>
  </si>
  <si>
    <t>C3701</t>
  </si>
  <si>
    <t>S2465</t>
  </si>
  <si>
    <t>S2466</t>
  </si>
  <si>
    <t>S2467</t>
  </si>
  <si>
    <t>S2468</t>
  </si>
  <si>
    <t>S2469</t>
  </si>
  <si>
    <t>S2470</t>
  </si>
  <si>
    <t>S2471</t>
  </si>
  <si>
    <t>C3705</t>
  </si>
  <si>
    <t>C3706</t>
  </si>
  <si>
    <t>C3707</t>
  </si>
  <si>
    <t>C3708</t>
  </si>
  <si>
    <t>C3709</t>
  </si>
  <si>
    <t>C3710</t>
  </si>
  <si>
    <t>A4907</t>
  </si>
  <si>
    <t>A4908</t>
  </si>
  <si>
    <t>A4909</t>
  </si>
  <si>
    <t>A4910</t>
  </si>
  <si>
    <t>F2671</t>
  </si>
  <si>
    <t>F2672</t>
  </si>
  <si>
    <t>F1630</t>
  </si>
  <si>
    <t>F2673</t>
  </si>
  <si>
    <t>S2472</t>
  </si>
  <si>
    <t>S2473</t>
  </si>
  <si>
    <t>S2474</t>
  </si>
  <si>
    <t>A4911</t>
  </si>
  <si>
    <t>C3711</t>
  </si>
  <si>
    <t>C3712</t>
  </si>
  <si>
    <t>C3713</t>
  </si>
  <si>
    <t>C3714</t>
  </si>
  <si>
    <t>C3715</t>
  </si>
  <si>
    <t>C3716</t>
  </si>
  <si>
    <t>C3717</t>
  </si>
  <si>
    <t>S2475</t>
  </si>
  <si>
    <t>S2476</t>
  </si>
  <si>
    <t>S2477</t>
  </si>
  <si>
    <t>S2478</t>
  </si>
  <si>
    <t>S2479</t>
  </si>
  <si>
    <t>S2480</t>
  </si>
  <si>
    <t>C3718</t>
  </si>
  <si>
    <t>C3719</t>
  </si>
  <si>
    <t>C3720</t>
  </si>
  <si>
    <t>C3721</t>
  </si>
  <si>
    <t>C3722</t>
  </si>
  <si>
    <t>C3723</t>
  </si>
  <si>
    <t>S2481</t>
  </si>
  <si>
    <t>S2482</t>
  </si>
  <si>
    <t>S2483</t>
  </si>
  <si>
    <t>S2484</t>
  </si>
  <si>
    <t>S2485</t>
  </si>
  <si>
    <t>C3724</t>
  </si>
  <si>
    <t>C3725</t>
  </si>
  <si>
    <t>C3726</t>
  </si>
  <si>
    <t>C3727</t>
  </si>
  <si>
    <t>C3728</t>
  </si>
  <si>
    <t>C1625</t>
  </si>
  <si>
    <t>S2486</t>
  </si>
  <si>
    <t>S2487</t>
  </si>
  <si>
    <t>S2488</t>
  </si>
  <si>
    <t>S2489</t>
  </si>
  <si>
    <t>S2490</t>
  </si>
  <si>
    <t>S2491</t>
  </si>
  <si>
    <t>S2492</t>
  </si>
  <si>
    <t>C3729</t>
  </si>
  <si>
    <t>C3730</t>
  </si>
  <si>
    <t>C3731</t>
  </si>
  <si>
    <t>C3732</t>
  </si>
  <si>
    <t>S2493</t>
  </si>
  <si>
    <t>S2494</t>
  </si>
  <si>
    <t>S2495</t>
  </si>
  <si>
    <t>S2496</t>
  </si>
  <si>
    <t>S2497</t>
  </si>
  <si>
    <t>S2498</t>
  </si>
  <si>
    <t>S2499</t>
  </si>
  <si>
    <t>S2500</t>
  </si>
  <si>
    <t>S2501</t>
  </si>
  <si>
    <t>S2502</t>
  </si>
  <si>
    <t>S2503</t>
  </si>
  <si>
    <t>S2504</t>
  </si>
  <si>
    <t>S2505</t>
  </si>
  <si>
    <t>S2506</t>
  </si>
  <si>
    <t>S2507</t>
  </si>
  <si>
    <t>S2508</t>
  </si>
  <si>
    <t>S2509</t>
  </si>
  <si>
    <t>S2510</t>
  </si>
  <si>
    <t>S2511</t>
  </si>
  <si>
    <t>S2512</t>
  </si>
  <si>
    <t>S2513</t>
  </si>
  <si>
    <t>C3733</t>
  </si>
  <si>
    <t>C3734</t>
  </si>
  <si>
    <t>C3735</t>
  </si>
  <si>
    <t>C3736</t>
  </si>
  <si>
    <t>C3737</t>
  </si>
  <si>
    <t>C3738</t>
  </si>
  <si>
    <t>C3739</t>
  </si>
  <si>
    <t>C3740</t>
  </si>
  <si>
    <t>S2514</t>
  </si>
  <si>
    <t>S2515</t>
  </si>
  <si>
    <t>S2516</t>
  </si>
  <si>
    <t>S2517</t>
  </si>
  <si>
    <t>S2518</t>
  </si>
  <si>
    <t>S2519</t>
  </si>
  <si>
    <t>S2520</t>
  </si>
  <si>
    <t>C3741</t>
  </si>
  <si>
    <t>C3742</t>
  </si>
  <si>
    <t>C3743</t>
  </si>
  <si>
    <t>C3744</t>
  </si>
  <si>
    <t>S2521</t>
  </si>
  <si>
    <t>S2522</t>
  </si>
  <si>
    <t>C3745</t>
  </si>
  <si>
    <t>C3746</t>
  </si>
  <si>
    <t>C3747</t>
  </si>
  <si>
    <t>C3748</t>
  </si>
  <si>
    <t>C3749</t>
  </si>
  <si>
    <t>C3750</t>
  </si>
  <si>
    <t>S2523</t>
  </si>
  <si>
    <t>S2524</t>
  </si>
  <si>
    <t>S2525</t>
  </si>
  <si>
    <t>A4912</t>
  </si>
  <si>
    <t>A4913</t>
  </si>
  <si>
    <t>A4914</t>
  </si>
  <si>
    <t>F2674</t>
  </si>
  <si>
    <t>F2675</t>
  </si>
  <si>
    <t>A4915</t>
  </si>
  <si>
    <t>C3751</t>
  </si>
  <si>
    <t>C3752</t>
  </si>
  <si>
    <t>S2526</t>
  </si>
  <si>
    <t>S2527</t>
  </si>
  <si>
    <t>C3753</t>
  </si>
  <si>
    <t>C3754</t>
  </si>
  <si>
    <t>C3755</t>
  </si>
  <si>
    <t>C3756</t>
  </si>
  <si>
    <t>S2528</t>
  </si>
  <si>
    <t>S2529</t>
  </si>
  <si>
    <t>S2530</t>
  </si>
  <si>
    <t>F2676</t>
  </si>
  <si>
    <t>F2677</t>
  </si>
  <si>
    <t>C3757</t>
  </si>
  <si>
    <t>C3758</t>
  </si>
  <si>
    <t>C3759</t>
  </si>
  <si>
    <t>C3760</t>
  </si>
  <si>
    <t>F2678</t>
  </si>
  <si>
    <t>F2679</t>
  </si>
  <si>
    <t>S2531</t>
  </si>
  <si>
    <t>S2532</t>
  </si>
  <si>
    <t>S2533</t>
  </si>
  <si>
    <t>F2680</t>
  </si>
  <si>
    <t>F2681</t>
  </si>
  <si>
    <t>F2682</t>
  </si>
  <si>
    <t>C3761</t>
  </si>
  <si>
    <t>C3762</t>
  </si>
  <si>
    <t>C3763</t>
  </si>
  <si>
    <t>C3764</t>
  </si>
  <si>
    <t>F2683</t>
  </si>
  <si>
    <t>F2684</t>
  </si>
  <si>
    <t>S2534</t>
  </si>
  <si>
    <t>S2535</t>
  </si>
  <si>
    <t>S2536</t>
  </si>
  <si>
    <t>S2537</t>
  </si>
  <si>
    <t>S2538</t>
  </si>
  <si>
    <t>C3765</t>
  </si>
  <si>
    <t>C3766</t>
  </si>
  <si>
    <t>A4916</t>
  </si>
  <si>
    <t>F2685</t>
  </si>
  <si>
    <t>F2686</t>
  </si>
  <si>
    <t>F2687</t>
  </si>
  <si>
    <t>F2688</t>
  </si>
  <si>
    <t>F2689</t>
  </si>
  <si>
    <t>F2690</t>
  </si>
  <si>
    <t xml:space="preserve">F1640 </t>
  </si>
  <si>
    <t>F2691</t>
  </si>
  <si>
    <t>F2692</t>
  </si>
  <si>
    <t>F2693</t>
  </si>
  <si>
    <t>C3767</t>
  </si>
  <si>
    <t>C3768</t>
  </si>
  <si>
    <t>C3769</t>
  </si>
  <si>
    <t>C3770</t>
  </si>
  <si>
    <t>F2694</t>
  </si>
  <si>
    <t>F2695</t>
  </si>
  <si>
    <t>F2696</t>
  </si>
  <si>
    <t>F2697</t>
  </si>
  <si>
    <t>S2539</t>
  </si>
  <si>
    <t>S2540</t>
  </si>
  <si>
    <t>S2541</t>
  </si>
  <si>
    <t>S2542</t>
  </si>
  <si>
    <t>S2543</t>
  </si>
  <si>
    <t>C3771</t>
  </si>
  <si>
    <t>C3772</t>
  </si>
  <si>
    <t>C3773</t>
  </si>
  <si>
    <t>C3774</t>
  </si>
  <si>
    <t>C3775</t>
  </si>
  <si>
    <t>C3776</t>
  </si>
  <si>
    <t>C3777</t>
  </si>
  <si>
    <t>F2698</t>
  </si>
  <si>
    <t>F2699</t>
  </si>
  <si>
    <t>S2544</t>
  </si>
  <si>
    <t>S2545</t>
  </si>
  <si>
    <t>S2546</t>
  </si>
  <si>
    <t>S2547</t>
  </si>
  <si>
    <t>F2700</t>
  </si>
  <si>
    <t>F2701</t>
  </si>
  <si>
    <t>S2548</t>
  </si>
  <si>
    <t>S2549</t>
  </si>
  <si>
    <t>S2550</t>
  </si>
  <si>
    <t>F2702</t>
  </si>
  <si>
    <t>F2703</t>
  </si>
  <si>
    <t>F2704</t>
  </si>
  <si>
    <t>F2705</t>
  </si>
  <si>
    <t>F2706</t>
  </si>
  <si>
    <t>C3778</t>
  </si>
  <si>
    <t>F2707</t>
  </si>
  <si>
    <t>S2551</t>
  </si>
  <si>
    <t>A4917</t>
  </si>
  <si>
    <t>A4918</t>
  </si>
  <si>
    <t>F2708</t>
  </si>
  <si>
    <t>F2709</t>
  </si>
  <si>
    <t>F2710</t>
  </si>
  <si>
    <t>S2552</t>
  </si>
  <si>
    <t>S2553</t>
  </si>
  <si>
    <t>S2554</t>
  </si>
  <si>
    <t>S2555</t>
  </si>
  <si>
    <t>S2556</t>
  </si>
  <si>
    <t>F2711</t>
  </si>
  <si>
    <t>F2712</t>
  </si>
  <si>
    <t>F2713</t>
  </si>
  <si>
    <t>A4919</t>
  </si>
  <si>
    <t>C3779</t>
  </si>
  <si>
    <t>C3780</t>
  </si>
  <si>
    <t>C3781</t>
  </si>
  <si>
    <t>C3782</t>
  </si>
  <si>
    <t>C3783</t>
  </si>
  <si>
    <t>C3784</t>
  </si>
  <si>
    <t>S2557</t>
  </si>
  <si>
    <t>S2558</t>
  </si>
  <si>
    <t>S2559</t>
  </si>
  <si>
    <t>S2560</t>
  </si>
  <si>
    <t>S2561</t>
  </si>
  <si>
    <t>S2562</t>
  </si>
  <si>
    <t>S2563</t>
  </si>
  <si>
    <t>S2564</t>
  </si>
  <si>
    <t>S2565</t>
  </si>
  <si>
    <t>S2566</t>
  </si>
  <si>
    <t>S2567</t>
  </si>
  <si>
    <t>S2568</t>
  </si>
  <si>
    <t>S2569</t>
  </si>
  <si>
    <t>S2570</t>
  </si>
  <si>
    <t>S2571</t>
  </si>
  <si>
    <t>S2572</t>
  </si>
  <si>
    <t>F2714</t>
  </si>
  <si>
    <t>F2715</t>
  </si>
  <si>
    <t>F2716</t>
  </si>
  <si>
    <t>S2573</t>
  </si>
  <si>
    <t>S2574</t>
  </si>
  <si>
    <t>S2575</t>
  </si>
  <si>
    <t>S2576</t>
  </si>
  <si>
    <t>C3785</t>
  </si>
  <si>
    <t>C3786</t>
  </si>
  <si>
    <t>C3787</t>
  </si>
  <si>
    <t>C3788</t>
  </si>
  <si>
    <t>C3789</t>
  </si>
  <si>
    <t>C3790</t>
  </si>
  <si>
    <t>F2717</t>
  </si>
  <si>
    <t>F2718</t>
  </si>
  <si>
    <t>F2719</t>
  </si>
  <si>
    <t>F2720</t>
  </si>
  <si>
    <t>F2721</t>
  </si>
  <si>
    <t>F2722</t>
  </si>
  <si>
    <t>F2723</t>
  </si>
  <si>
    <t>S2577</t>
  </si>
  <si>
    <t>S2578</t>
  </si>
  <si>
    <t>S2579</t>
  </si>
  <si>
    <t>S2580</t>
  </si>
  <si>
    <t>S2581</t>
  </si>
  <si>
    <t>S2582</t>
  </si>
  <si>
    <t>S2583</t>
  </si>
  <si>
    <t>S2584</t>
  </si>
  <si>
    <t>S2585</t>
  </si>
  <si>
    <t>F2724</t>
  </si>
  <si>
    <t>F2725</t>
  </si>
  <si>
    <t>C3791</t>
  </si>
  <si>
    <t>C3792</t>
  </si>
  <si>
    <t>C3793</t>
  </si>
  <si>
    <t>C3794</t>
  </si>
  <si>
    <t>F2726</t>
  </si>
  <si>
    <t>F2727</t>
  </si>
  <si>
    <t>C3795</t>
  </si>
  <si>
    <t>C3796</t>
  </si>
  <si>
    <t>F2728</t>
  </si>
  <si>
    <t>F2729</t>
  </si>
  <si>
    <t>F2730</t>
  </si>
  <si>
    <t>F2731</t>
  </si>
  <si>
    <t>F2732</t>
  </si>
  <si>
    <t>F2733</t>
  </si>
  <si>
    <t>F2734</t>
  </si>
  <si>
    <t>F2735</t>
  </si>
  <si>
    <t>S2586</t>
  </si>
  <si>
    <t>S2587</t>
  </si>
  <si>
    <t>S2588</t>
  </si>
  <si>
    <t>S2589</t>
  </si>
  <si>
    <t>S2590</t>
  </si>
  <si>
    <t>S2591</t>
  </si>
  <si>
    <t>S2592</t>
  </si>
  <si>
    <t>S2593</t>
  </si>
  <si>
    <t>S2594</t>
  </si>
  <si>
    <t>S2595</t>
  </si>
  <si>
    <t>S2596</t>
  </si>
  <si>
    <t>S2597</t>
  </si>
  <si>
    <t>S2598</t>
  </si>
  <si>
    <t>C3797</t>
  </si>
  <si>
    <t>C3798</t>
  </si>
  <si>
    <t>C3799</t>
  </si>
  <si>
    <t>C3801</t>
  </si>
  <si>
    <t>S2599</t>
  </si>
  <si>
    <t>S2600</t>
  </si>
  <si>
    <t>S2601</t>
  </si>
  <si>
    <t>S2602</t>
  </si>
  <si>
    <t>S2603</t>
  </si>
  <si>
    <t>S2605</t>
  </si>
  <si>
    <t>F2736</t>
  </si>
  <si>
    <t>F2737</t>
  </si>
  <si>
    <t>F2738</t>
  </si>
  <si>
    <t>F2739</t>
  </si>
  <si>
    <t>C3802</t>
  </si>
  <si>
    <t>C3804</t>
  </si>
  <si>
    <t>C3805</t>
  </si>
  <si>
    <t>C3806</t>
  </si>
  <si>
    <t>F2740</t>
  </si>
  <si>
    <t>F2742</t>
  </si>
  <si>
    <t>F2744</t>
  </si>
  <si>
    <t>C3807</t>
  </si>
  <si>
    <t>C3808</t>
  </si>
  <si>
    <t>C3809</t>
  </si>
  <si>
    <t>C3810</t>
  </si>
  <si>
    <t>C3811</t>
  </si>
  <si>
    <t>S2606</t>
  </si>
  <si>
    <t>S2608</t>
  </si>
  <si>
    <t>S2607</t>
  </si>
  <si>
    <t>F2745</t>
  </si>
  <si>
    <t>F2746</t>
  </si>
  <si>
    <t>F2749</t>
  </si>
  <si>
    <t>A4921</t>
  </si>
  <si>
    <t>S2609</t>
  </si>
  <si>
    <t>A4922</t>
  </si>
  <si>
    <t>F2750</t>
  </si>
  <si>
    <t>F2754</t>
  </si>
  <si>
    <t>S2610</t>
  </si>
  <si>
    <t>S2611</t>
  </si>
  <si>
    <t>S2612</t>
  </si>
  <si>
    <t>S2613</t>
  </si>
  <si>
    <t>F2751</t>
  </si>
  <si>
    <t>A4923</t>
  </si>
  <si>
    <t>F2755</t>
  </si>
  <si>
    <t>A4925</t>
  </si>
  <si>
    <t>A4926</t>
  </si>
  <si>
    <t>A4927</t>
  </si>
  <si>
    <t>S2615</t>
  </si>
  <si>
    <t>S2616</t>
  </si>
  <si>
    <t>S2617</t>
  </si>
  <si>
    <t>S2618</t>
  </si>
  <si>
    <t>F2756</t>
  </si>
  <si>
    <t>F2757</t>
  </si>
  <si>
    <t>F2758</t>
  </si>
  <si>
    <t>F2759</t>
  </si>
  <si>
    <t>F2760</t>
  </si>
  <si>
    <t>F2761</t>
  </si>
  <si>
    <t>F2762</t>
  </si>
  <si>
    <t>F2763</t>
  </si>
  <si>
    <t>F2764</t>
  </si>
  <si>
    <t>S2619</t>
  </si>
  <si>
    <t>S2620</t>
  </si>
  <si>
    <t>S2621</t>
  </si>
  <si>
    <t>C3814</t>
  </si>
  <si>
    <t>S2622</t>
  </si>
  <si>
    <t>S2623</t>
  </si>
  <si>
    <t>S2624</t>
  </si>
  <si>
    <t>S2625</t>
  </si>
  <si>
    <t>F2766</t>
  </si>
  <si>
    <t>F2768</t>
  </si>
  <si>
    <t>F2769</t>
  </si>
  <si>
    <t>F2770</t>
  </si>
  <si>
    <t>S2626</t>
  </si>
  <si>
    <t>S2627</t>
  </si>
  <si>
    <t>S2628</t>
  </si>
  <si>
    <t>S2629</t>
  </si>
  <si>
    <t>S2630</t>
  </si>
  <si>
    <t>S2631</t>
  </si>
  <si>
    <t>S2632</t>
  </si>
  <si>
    <t>S2633</t>
  </si>
  <si>
    <t>F2771</t>
  </si>
  <si>
    <t>C3815</t>
  </si>
  <si>
    <t>C3816</t>
  </si>
  <si>
    <t>A4928</t>
  </si>
  <si>
    <t>A4929</t>
  </si>
  <si>
    <t>A4931</t>
  </si>
  <si>
    <t>S2635</t>
  </si>
  <si>
    <t>S2636</t>
  </si>
  <si>
    <t>S1640</t>
  </si>
  <si>
    <t>S2637</t>
  </si>
  <si>
    <t>S2638</t>
  </si>
  <si>
    <t>F2772</t>
  </si>
  <si>
    <t>C3817</t>
  </si>
  <si>
    <t>C3818</t>
  </si>
  <si>
    <t>C3819</t>
  </si>
  <si>
    <t>A4932</t>
  </si>
  <si>
    <t>A4933</t>
  </si>
  <si>
    <t>F2773</t>
  </si>
  <si>
    <t>F2774</t>
  </si>
  <si>
    <t>S2639</t>
  </si>
  <si>
    <t>S2640</t>
  </si>
  <si>
    <t>S2641</t>
  </si>
  <si>
    <t>S2642</t>
  </si>
  <si>
    <t>S2643</t>
  </si>
  <si>
    <t>F2775</t>
  </si>
  <si>
    <t>F2776</t>
  </si>
  <si>
    <t>C3821</t>
  </si>
  <si>
    <t>C3822</t>
  </si>
  <si>
    <t>C3823</t>
  </si>
  <si>
    <t>F2777</t>
  </si>
  <si>
    <t>S2644</t>
  </si>
  <si>
    <t>S2645</t>
  </si>
  <si>
    <t>A4934</t>
  </si>
  <si>
    <t>A4935</t>
  </si>
  <si>
    <t>F2779</t>
  </si>
  <si>
    <t>S2646</t>
  </si>
  <si>
    <t>S2647</t>
  </si>
  <si>
    <t>S2648</t>
  </si>
  <si>
    <t>S2649</t>
  </si>
  <si>
    <t>S1645</t>
  </si>
  <si>
    <t>S2650</t>
  </si>
  <si>
    <t>A4936</t>
  </si>
  <si>
    <t>C3824</t>
  </si>
  <si>
    <t>C3825</t>
  </si>
  <si>
    <t>C3826</t>
  </si>
  <si>
    <t>F2780</t>
  </si>
  <si>
    <t>F2781</t>
  </si>
  <si>
    <t>S2651</t>
  </si>
  <si>
    <t>S2652</t>
  </si>
  <si>
    <t>S2653</t>
  </si>
  <si>
    <t>S2654</t>
  </si>
  <si>
    <t>S2655</t>
  </si>
  <si>
    <t>S2656</t>
  </si>
  <si>
    <t>S2657</t>
  </si>
  <si>
    <t>S2658</t>
  </si>
  <si>
    <t>S2659</t>
  </si>
  <si>
    <t>C3827</t>
  </si>
  <si>
    <t>C3828</t>
  </si>
  <si>
    <t>F2782</t>
  </si>
  <si>
    <t>F2783</t>
  </si>
  <si>
    <t>S2660</t>
  </si>
  <si>
    <t>S2661</t>
  </si>
  <si>
    <t>S2662</t>
  </si>
  <si>
    <t>S2663</t>
  </si>
  <si>
    <t>S2664</t>
  </si>
  <si>
    <t>F2784</t>
  </si>
  <si>
    <t>F2785</t>
  </si>
  <si>
    <t>C3829</t>
  </si>
  <si>
    <t>S2665</t>
  </si>
  <si>
    <t>S2666</t>
  </si>
  <si>
    <t>S2667</t>
  </si>
  <si>
    <t>S2668</t>
  </si>
  <si>
    <t>S2669</t>
  </si>
  <si>
    <t>S2670</t>
  </si>
  <si>
    <t>C3831</t>
  </si>
  <si>
    <t>C3832</t>
  </si>
  <si>
    <t>C3833</t>
  </si>
  <si>
    <t>S2671</t>
  </si>
  <si>
    <t>S2672</t>
  </si>
  <si>
    <t>S2673</t>
  </si>
  <si>
    <t>S2674</t>
  </si>
  <si>
    <t>S2675</t>
  </si>
  <si>
    <t>F2787</t>
  </si>
  <si>
    <t>F2788</t>
  </si>
  <si>
    <t>F2789</t>
  </si>
  <si>
    <t>F2790</t>
  </si>
  <si>
    <t>F2791</t>
  </si>
  <si>
    <t>F2792</t>
  </si>
  <si>
    <t>F2793</t>
  </si>
  <si>
    <t>C3834</t>
  </si>
  <si>
    <t>C3835</t>
  </si>
  <si>
    <t>A4937</t>
  </si>
  <si>
    <t>A4938</t>
  </si>
  <si>
    <t>S2676</t>
  </si>
  <si>
    <t>S2677</t>
  </si>
  <si>
    <t>C3836</t>
  </si>
  <si>
    <t>C3837</t>
  </si>
  <si>
    <t>S2679</t>
  </si>
  <si>
    <t>S2680</t>
  </si>
  <si>
    <t>C3838</t>
  </si>
  <si>
    <t>C3839</t>
  </si>
  <si>
    <t>C3840</t>
  </si>
  <si>
    <t>C3841</t>
  </si>
  <si>
    <t>C3842</t>
  </si>
  <si>
    <t>F2794</t>
  </si>
  <si>
    <t>F2795</t>
  </si>
  <si>
    <t>F2796</t>
  </si>
  <si>
    <t>F2797</t>
  </si>
  <si>
    <t>F2798</t>
  </si>
  <si>
    <t>F2799</t>
  </si>
  <si>
    <t>S2681</t>
  </si>
  <si>
    <t>S2683</t>
  </si>
  <si>
    <t>S2684</t>
  </si>
  <si>
    <t>S2685</t>
  </si>
  <si>
    <t>S2686</t>
  </si>
  <si>
    <t>F2801</t>
  </si>
  <si>
    <t>F2802</t>
  </si>
  <si>
    <t>F2803</t>
  </si>
  <si>
    <t>F2804</t>
  </si>
  <si>
    <t>F2805</t>
  </si>
  <si>
    <t>F2806</t>
  </si>
  <si>
    <t>S2687</t>
  </si>
  <si>
    <t>S2688</t>
  </si>
  <si>
    <t>S2689</t>
  </si>
  <si>
    <t>S2690</t>
  </si>
  <si>
    <t>C3843</t>
  </si>
  <si>
    <t>C3844</t>
  </si>
  <si>
    <t>C3845</t>
  </si>
  <si>
    <t>F2807</t>
  </si>
  <si>
    <t>F2808</t>
  </si>
  <si>
    <t>C3846</t>
  </si>
  <si>
    <t>C3847</t>
  </si>
  <si>
    <t>C3848</t>
  </si>
  <si>
    <t>F2809</t>
  </si>
  <si>
    <t>F2810</t>
  </si>
  <si>
    <t>F2811</t>
  </si>
  <si>
    <t>F2812</t>
  </si>
  <si>
    <t>S2691</t>
  </si>
  <si>
    <t>S2692</t>
  </si>
  <si>
    <t>S2693</t>
  </si>
  <si>
    <t>S2694</t>
  </si>
  <si>
    <t>A4939</t>
  </si>
  <si>
    <t>A4940</t>
  </si>
  <si>
    <t>F2813</t>
  </si>
  <si>
    <t>F2814</t>
  </si>
  <si>
    <t>F2815</t>
  </si>
  <si>
    <t>F2816</t>
  </si>
  <si>
    <t>A4942</t>
  </si>
  <si>
    <t>A4943</t>
  </si>
  <si>
    <t>C3850</t>
  </si>
  <si>
    <t>C3851</t>
  </si>
  <si>
    <t>C3852</t>
  </si>
  <si>
    <t>F2818</t>
  </si>
  <si>
    <t>F2819</t>
  </si>
  <si>
    <t>F2820</t>
  </si>
  <si>
    <t>F2821</t>
  </si>
  <si>
    <t>F2822</t>
  </si>
  <si>
    <t>F2823</t>
  </si>
  <si>
    <t>S2695</t>
  </si>
  <si>
    <t>S2696</t>
  </si>
  <si>
    <t>S2697</t>
  </si>
  <si>
    <t>S2698</t>
  </si>
  <si>
    <t>F2824</t>
  </si>
  <si>
    <t>F2825</t>
  </si>
  <si>
    <t>F2826</t>
  </si>
  <si>
    <t>F2827</t>
  </si>
  <si>
    <t>A4944</t>
  </si>
  <si>
    <t>A4945</t>
  </si>
  <si>
    <t>A4946</t>
  </si>
  <si>
    <t>C3854</t>
  </si>
  <si>
    <t>C3855</t>
  </si>
  <si>
    <t>F2829</t>
  </si>
  <si>
    <t>F2830</t>
  </si>
  <si>
    <t>S2699</t>
  </si>
  <si>
    <t>S2701</t>
  </si>
  <si>
    <t>S2702</t>
  </si>
  <si>
    <t>S2703</t>
  </si>
  <si>
    <t>S2704</t>
  </si>
  <si>
    <t>F2831</t>
  </si>
  <si>
    <t>F2832</t>
  </si>
  <si>
    <t>F2833</t>
  </si>
  <si>
    <t>F2834</t>
  </si>
  <si>
    <t>S2706</t>
  </si>
  <si>
    <t>S1630</t>
  </si>
  <si>
    <t>S2707</t>
  </si>
  <si>
    <t>C3857</t>
  </si>
  <si>
    <t>F2836</t>
  </si>
  <si>
    <t>F2837</t>
  </si>
  <si>
    <t>F2838</t>
  </si>
  <si>
    <t>F2839</t>
  </si>
  <si>
    <t>F2840</t>
  </si>
  <si>
    <t>C3858</t>
  </si>
  <si>
    <t>C3859</t>
  </si>
  <si>
    <t>C3860</t>
  </si>
  <si>
    <t>S2708</t>
  </si>
  <si>
    <t>S2709</t>
  </si>
  <si>
    <t>S2710</t>
  </si>
  <si>
    <t>S2711</t>
  </si>
  <si>
    <t>S2712</t>
  </si>
  <si>
    <t>S2713</t>
  </si>
  <si>
    <t>S2714</t>
  </si>
  <si>
    <t>S2715</t>
  </si>
  <si>
    <t>C3861</t>
  </si>
  <si>
    <t>F2842</t>
  </si>
  <si>
    <t>F2843</t>
  </si>
  <si>
    <t>F2844</t>
  </si>
  <si>
    <t>F2841</t>
  </si>
  <si>
    <t>F2845</t>
  </si>
  <si>
    <t>F2846</t>
  </si>
  <si>
    <t>C3864</t>
  </si>
  <si>
    <t>C3865</t>
  </si>
  <si>
    <t>F2847</t>
  </si>
  <si>
    <t>F2848</t>
  </si>
  <si>
    <t>S2716</t>
  </si>
  <si>
    <t>S2717</t>
  </si>
  <si>
    <t>S2718</t>
  </si>
  <si>
    <t>C3866</t>
  </si>
  <si>
    <t>C3867</t>
  </si>
  <si>
    <t>C3868</t>
  </si>
  <si>
    <t>C3869</t>
  </si>
  <si>
    <t>F2849</t>
  </si>
  <si>
    <t>F2850</t>
  </si>
  <si>
    <t>F2851</t>
  </si>
  <si>
    <t>F2852</t>
  </si>
  <si>
    <t>F2853</t>
  </si>
  <si>
    <t>S2721</t>
  </si>
  <si>
    <t>S2722</t>
  </si>
  <si>
    <t>S2723</t>
  </si>
  <si>
    <t>S2725</t>
  </si>
  <si>
    <t>F2854</t>
  </si>
  <si>
    <t>F2855</t>
  </si>
  <si>
    <t>F2856</t>
  </si>
  <si>
    <t>F2857</t>
  </si>
  <si>
    <t>S2726</t>
  </si>
  <si>
    <t>S2727</t>
  </si>
  <si>
    <t>S2728</t>
  </si>
  <si>
    <t>S2729</t>
  </si>
  <si>
    <t>S2730</t>
  </si>
  <si>
    <t>C3871</t>
  </si>
  <si>
    <t>C3872</t>
  </si>
  <si>
    <t>C3873</t>
  </si>
  <si>
    <t>F2860</t>
  </si>
  <si>
    <t>F2861</t>
  </si>
  <si>
    <t>F2862</t>
  </si>
  <si>
    <t>F2863</t>
  </si>
  <si>
    <t>F2864</t>
  </si>
  <si>
    <t>S2732</t>
  </si>
  <si>
    <t>S1635</t>
  </si>
  <si>
    <t>S2733</t>
  </si>
  <si>
    <t>F2865</t>
  </si>
  <si>
    <t>F2866</t>
  </si>
  <si>
    <t>C3874</t>
  </si>
  <si>
    <t>C3875</t>
  </si>
  <si>
    <t>C3876</t>
  </si>
  <si>
    <t>F2867</t>
  </si>
  <si>
    <t>F2868</t>
  </si>
  <si>
    <t>S2735</t>
  </si>
  <si>
    <t>S2736</t>
  </si>
  <si>
    <t>S2737</t>
  </si>
  <si>
    <t>S2738</t>
  </si>
  <si>
    <t>S2739</t>
  </si>
  <si>
    <t>F2869</t>
  </si>
  <si>
    <t>F2870</t>
  </si>
  <si>
    <t>A4947</t>
  </si>
  <si>
    <t>A4948</t>
  </si>
  <si>
    <t>C3877</t>
  </si>
  <si>
    <t>C3878</t>
  </si>
  <si>
    <t>F2871</t>
  </si>
  <si>
    <t>F2872</t>
  </si>
  <si>
    <t>F2873</t>
  </si>
  <si>
    <t>F2875</t>
  </si>
  <si>
    <t>F2877</t>
  </si>
  <si>
    <t>S2740</t>
  </si>
  <si>
    <t>S2741</t>
  </si>
  <si>
    <t>S2742</t>
  </si>
  <si>
    <t>S2743</t>
  </si>
  <si>
    <t>S2744</t>
  </si>
  <si>
    <t>S2745</t>
  </si>
  <si>
    <t>S2746</t>
  </si>
  <si>
    <t>C3879</t>
  </si>
  <si>
    <t>S2747</t>
  </si>
  <si>
    <t>S2748</t>
  </si>
  <si>
    <t>S2749</t>
  </si>
  <si>
    <t>S2750</t>
  </si>
  <si>
    <t>S2751</t>
  </si>
  <si>
    <t>S2752</t>
  </si>
  <si>
    <t>S2753</t>
  </si>
  <si>
    <t>F2878</t>
  </si>
  <si>
    <t>F2880</t>
  </si>
  <si>
    <t>F2881</t>
  </si>
  <si>
    <t>F2882</t>
  </si>
  <si>
    <t>F2883</t>
  </si>
  <si>
    <t>F2884</t>
  </si>
  <si>
    <t>F2885</t>
  </si>
  <si>
    <t>S2757</t>
  </si>
  <si>
    <t>S2758</t>
  </si>
  <si>
    <t>S2759</t>
  </si>
  <si>
    <t>S2760</t>
  </si>
  <si>
    <t>C3880</t>
  </si>
  <si>
    <t>C3881</t>
  </si>
  <si>
    <t>F2886</t>
  </si>
  <si>
    <t>F2887</t>
  </si>
  <si>
    <t>F2888</t>
  </si>
  <si>
    <t>F2889</t>
  </si>
  <si>
    <t>F2893</t>
  </si>
  <si>
    <t>F2890</t>
  </si>
  <si>
    <t>S2762</t>
  </si>
  <si>
    <t>S2763</t>
  </si>
  <si>
    <t>S2764</t>
  </si>
  <si>
    <t>S2765</t>
  </si>
  <si>
    <t>C3882</t>
  </si>
  <si>
    <t>C3883</t>
  </si>
  <si>
    <t>F2891</t>
  </si>
  <si>
    <t>F2892</t>
  </si>
  <si>
    <t>F2894</t>
  </si>
  <si>
    <t>F2895</t>
  </si>
  <si>
    <t>F2896</t>
  </si>
  <si>
    <t>F2897</t>
  </si>
  <si>
    <t>F2898</t>
  </si>
  <si>
    <t>F2899</t>
  </si>
  <si>
    <t>S2766</t>
  </si>
  <si>
    <t>S2767</t>
  </si>
  <si>
    <t>S2768</t>
  </si>
  <si>
    <t>S2769</t>
  </si>
  <si>
    <t>F2901</t>
  </si>
  <si>
    <t>F2902</t>
  </si>
  <si>
    <t>F2903</t>
  </si>
  <si>
    <t>F2904</t>
  </si>
  <si>
    <t>F2905</t>
  </si>
  <si>
    <t>S2770</t>
  </si>
  <si>
    <t>C3885</t>
  </si>
  <si>
    <t>C3887</t>
  </si>
  <si>
    <t>C3888</t>
  </si>
  <si>
    <t>F2906</t>
  </si>
  <si>
    <t>F2907</t>
  </si>
  <si>
    <t>S2772</t>
  </si>
  <si>
    <t>S2773</t>
  </si>
  <si>
    <t>S2774</t>
  </si>
  <si>
    <t>S2775</t>
  </si>
  <si>
    <t>S2776</t>
  </si>
  <si>
    <t>S2777</t>
  </si>
  <si>
    <t>S2778</t>
  </si>
  <si>
    <t>S2779</t>
  </si>
  <si>
    <t>S2780</t>
  </si>
  <si>
    <t>C3889</t>
  </si>
  <si>
    <t>C3890</t>
  </si>
  <si>
    <t>C3891</t>
  </si>
  <si>
    <t>C3892</t>
  </si>
  <si>
    <t>C3893</t>
  </si>
  <si>
    <t>S2781</t>
  </si>
  <si>
    <t>S2782</t>
  </si>
  <si>
    <t>S2783</t>
  </si>
  <si>
    <t>F2908</t>
  </si>
  <si>
    <t>C3894</t>
  </si>
  <si>
    <t>C3895</t>
  </si>
  <si>
    <t>S2784</t>
  </si>
  <si>
    <t>S2785</t>
  </si>
  <si>
    <t>S2786</t>
  </si>
  <si>
    <t>S2787</t>
  </si>
  <si>
    <t>S2788</t>
  </si>
  <si>
    <t>S2789</t>
  </si>
  <si>
    <t>S2790</t>
  </si>
  <si>
    <t>F2910</t>
  </si>
  <si>
    <t>F2911</t>
  </si>
  <si>
    <t>F2912</t>
  </si>
  <si>
    <t>F2913</t>
  </si>
  <si>
    <t>C3896</t>
  </si>
  <si>
    <t>C3897</t>
  </si>
  <si>
    <t>C3898</t>
  </si>
  <si>
    <t>C3899</t>
  </si>
  <si>
    <t>C3900</t>
  </si>
  <si>
    <t>F2914</t>
  </si>
  <si>
    <t>F2916</t>
  </si>
  <si>
    <t>S2791</t>
  </si>
  <si>
    <t>S2792</t>
  </si>
  <si>
    <t>S2793</t>
  </si>
  <si>
    <t>S2794</t>
  </si>
  <si>
    <t>S2795</t>
  </si>
  <si>
    <t>S2796</t>
  </si>
  <si>
    <t>C3901</t>
  </si>
  <si>
    <t>C3902</t>
  </si>
  <si>
    <t>C3903</t>
  </si>
  <si>
    <t>C3904</t>
  </si>
  <si>
    <t>C3906</t>
  </si>
  <si>
    <t>S2797</t>
  </si>
  <si>
    <t>S2798</t>
  </si>
  <si>
    <t>S2800</t>
  </si>
  <si>
    <t>S2801</t>
  </si>
  <si>
    <t>F2917</t>
  </si>
  <si>
    <t>F2918</t>
  </si>
  <si>
    <t>F2919</t>
  </si>
  <si>
    <t>S2802</t>
  </si>
  <si>
    <t>S2803</t>
  </si>
  <si>
    <t>S2805</t>
  </si>
  <si>
    <t>C3908</t>
  </si>
  <si>
    <t>C3909</t>
  </si>
  <si>
    <t>C3910</t>
  </si>
  <si>
    <t>C3912</t>
  </si>
  <si>
    <t>C3913</t>
  </si>
  <si>
    <t>C3914</t>
  </si>
  <si>
    <t>C3915</t>
  </si>
  <si>
    <t>C3916</t>
  </si>
  <si>
    <t>C3917</t>
  </si>
  <si>
    <t>S2806</t>
  </si>
  <si>
    <t>S2807</t>
  </si>
  <si>
    <t>C3918</t>
  </si>
  <si>
    <t>C3919</t>
  </si>
  <si>
    <t>S2808</t>
  </si>
  <si>
    <t>C3922</t>
  </si>
  <si>
    <t>C3923</t>
  </si>
  <si>
    <t>C3924</t>
  </si>
  <si>
    <t>C3925</t>
  </si>
  <si>
    <t>C3926</t>
  </si>
  <si>
    <t>C3927</t>
  </si>
  <si>
    <t>S2811</t>
  </si>
  <si>
    <t>S2812</t>
  </si>
  <si>
    <t>S2813</t>
  </si>
  <si>
    <t>S2814</t>
  </si>
  <si>
    <t>S2815</t>
  </si>
  <si>
    <t>S2817</t>
  </si>
  <si>
    <t>S2818</t>
  </si>
  <si>
    <t>S2819</t>
  </si>
  <si>
    <t>S2820</t>
  </si>
  <si>
    <t>F2920</t>
  </si>
  <si>
    <t>F2922</t>
  </si>
  <si>
    <t>F2923</t>
  </si>
  <si>
    <t>C3928</t>
  </si>
  <si>
    <t>C3929</t>
  </si>
  <si>
    <t>C3930</t>
  </si>
  <si>
    <t>C3931</t>
  </si>
  <si>
    <t>C3932</t>
  </si>
  <si>
    <t>C3933</t>
  </si>
  <si>
    <t>C3934</t>
  </si>
  <si>
    <t>C3935</t>
  </si>
  <si>
    <t>F2924</t>
  </si>
  <si>
    <t>F2925</t>
  </si>
  <si>
    <t>F2926</t>
  </si>
  <si>
    <t>F2927</t>
  </si>
  <si>
    <t>S2821</t>
  </si>
  <si>
    <t>S2823</t>
  </si>
  <si>
    <t>S2824</t>
  </si>
  <si>
    <t>S2825</t>
  </si>
  <si>
    <t>C3936</t>
  </si>
  <si>
    <t>C3937</t>
  </si>
  <si>
    <t>C3938</t>
  </si>
  <si>
    <t>C3939</t>
  </si>
  <si>
    <t>C3941</t>
  </si>
  <si>
    <t>C3942</t>
  </si>
  <si>
    <t>C3943</t>
  </si>
  <si>
    <t>C3944</t>
  </si>
  <si>
    <t>C3945</t>
  </si>
  <si>
    <t>C3946</t>
  </si>
  <si>
    <t>C3947</t>
  </si>
  <si>
    <t>S2826</t>
  </si>
  <si>
    <t>S2827</t>
  </si>
  <si>
    <t>S2828</t>
  </si>
  <si>
    <t>S2829</t>
  </si>
  <si>
    <t>S2830</t>
  </si>
  <si>
    <t>S2831</t>
  </si>
  <si>
    <t>S2832</t>
  </si>
  <si>
    <t>S2833</t>
  </si>
  <si>
    <t>F2929</t>
  </si>
  <si>
    <t>F2930</t>
  </si>
  <si>
    <t>F2931</t>
  </si>
  <si>
    <t>F2932</t>
  </si>
  <si>
    <t>F2933</t>
  </si>
  <si>
    <t>F2934</t>
  </si>
  <si>
    <t>C3948</t>
  </si>
  <si>
    <t>C3949</t>
  </si>
  <si>
    <t>C3951</t>
  </si>
  <si>
    <t>S2834</t>
  </si>
  <si>
    <t>F2935</t>
  </si>
  <si>
    <t>F2936</t>
  </si>
  <si>
    <t>F2937</t>
  </si>
  <si>
    <t>F2939</t>
  </si>
  <si>
    <t>S2836</t>
  </si>
  <si>
    <t>S2837</t>
  </si>
  <si>
    <t>S2838</t>
  </si>
  <si>
    <t>C3953</t>
  </si>
  <si>
    <t>C3954</t>
  </si>
  <si>
    <t>S2839</t>
  </si>
  <si>
    <t>S2840</t>
  </si>
  <si>
    <t>F2940</t>
  </si>
  <si>
    <t>F2941</t>
  </si>
  <si>
    <t>C3955</t>
  </si>
  <si>
    <t>C3956</t>
  </si>
  <si>
    <t>C3957</t>
  </si>
  <si>
    <t>C3958</t>
  </si>
  <si>
    <t>C3959</t>
  </si>
  <si>
    <t>C3960</t>
  </si>
  <si>
    <t>S2841</t>
  </si>
  <si>
    <t>S2844</t>
  </si>
  <si>
    <t>S2845</t>
  </si>
  <si>
    <t>F2942</t>
  </si>
  <si>
    <t>F2943</t>
  </si>
  <si>
    <t>F2944</t>
  </si>
  <si>
    <t>F2945</t>
  </si>
  <si>
    <t>F2946</t>
  </si>
  <si>
    <t>C3962</t>
  </si>
  <si>
    <t>C3963</t>
  </si>
  <si>
    <t>C3964</t>
  </si>
  <si>
    <t>C3965</t>
  </si>
  <si>
    <t>C3966</t>
  </si>
  <si>
    <t>C3967</t>
  </si>
  <si>
    <t>S2846</t>
  </si>
  <si>
    <t>F2948</t>
  </si>
  <si>
    <t>F2949</t>
  </si>
  <si>
    <t>F2950</t>
  </si>
  <si>
    <t>F2951</t>
  </si>
  <si>
    <t>F2952</t>
  </si>
  <si>
    <t>C3969</t>
  </si>
  <si>
    <t>C3970</t>
  </si>
  <si>
    <t>C3971</t>
  </si>
  <si>
    <t>S2849</t>
  </si>
  <si>
    <t>S1625</t>
  </si>
  <si>
    <t>C3972</t>
  </si>
  <si>
    <t>C3973</t>
  </si>
  <si>
    <t>C3974</t>
  </si>
  <si>
    <t>C3975</t>
  </si>
  <si>
    <t>F2953</t>
  </si>
  <si>
    <t>C3976</t>
  </si>
  <si>
    <t>C3977</t>
  </si>
  <si>
    <t>C3978</t>
  </si>
  <si>
    <t>S2850</t>
  </si>
  <si>
    <t>S2851</t>
  </si>
  <si>
    <t>S2852</t>
  </si>
  <si>
    <t>S2853</t>
  </si>
  <si>
    <t>S2854</t>
  </si>
  <si>
    <t>S2855</t>
  </si>
  <si>
    <t>S2856</t>
  </si>
  <si>
    <t>C3980</t>
  </si>
  <si>
    <t>C3981</t>
  </si>
  <si>
    <t>C3982</t>
  </si>
  <si>
    <t>C3984</t>
  </si>
  <si>
    <t>C3985</t>
  </si>
  <si>
    <t>F2954</t>
  </si>
  <si>
    <t>F2955</t>
  </si>
  <si>
    <t>F2956</t>
  </si>
  <si>
    <t>C3986</t>
  </si>
  <si>
    <t>C3987</t>
  </si>
  <si>
    <t>C3988</t>
  </si>
  <si>
    <t>S2857</t>
  </si>
  <si>
    <t>S2858</t>
  </si>
  <si>
    <t>S2859</t>
  </si>
  <si>
    <t>S2860</t>
  </si>
  <si>
    <t>C3989</t>
  </si>
  <si>
    <t>C3990</t>
  </si>
  <si>
    <t>C3991</t>
  </si>
  <si>
    <t>C3992</t>
  </si>
  <si>
    <t>C3993</t>
  </si>
  <si>
    <t>C3994</t>
  </si>
  <si>
    <t>S2861</t>
  </si>
  <si>
    <t>S2862</t>
  </si>
  <si>
    <t>S2863</t>
  </si>
  <si>
    <t>S2865</t>
  </si>
  <si>
    <t>F2957</t>
  </si>
  <si>
    <t>F2958</t>
  </si>
  <si>
    <t>F2959</t>
  </si>
  <si>
    <t>F2960</t>
  </si>
  <si>
    <t>S2866</t>
  </si>
  <si>
    <t>S2867</t>
  </si>
  <si>
    <t>S2868</t>
  </si>
  <si>
    <t>S2869</t>
  </si>
  <si>
    <t>S2870</t>
  </si>
  <si>
    <t>S2871</t>
  </si>
  <si>
    <t>S2872</t>
  </si>
  <si>
    <t>C3996</t>
  </si>
  <si>
    <t>C3997</t>
  </si>
  <si>
    <t>C3998</t>
  </si>
  <si>
    <t>C3999</t>
  </si>
  <si>
    <t>S2873</t>
  </si>
  <si>
    <t>S2874</t>
  </si>
  <si>
    <t>S2875</t>
  </si>
  <si>
    <t>C4000</t>
  </si>
  <si>
    <t>C4001</t>
  </si>
  <si>
    <t>C4002</t>
  </si>
  <si>
    <t>S2876</t>
  </si>
  <si>
    <t>C4003</t>
  </si>
  <si>
    <t>C4004</t>
  </si>
  <si>
    <t>C4005</t>
  </si>
  <si>
    <t>C4006</t>
  </si>
  <si>
    <t>C4007</t>
  </si>
  <si>
    <t>C4008</t>
  </si>
  <si>
    <t>C4009</t>
  </si>
  <si>
    <t>C4010</t>
  </si>
  <si>
    <t>S2878</t>
  </si>
  <si>
    <t>S2879</t>
  </si>
  <si>
    <t>C4012</t>
  </si>
  <si>
    <t>C4013</t>
  </si>
  <si>
    <t>C4014</t>
  </si>
  <si>
    <t>F2961</t>
  </si>
  <si>
    <t>C4015</t>
  </si>
  <si>
    <t>C4016</t>
  </si>
  <si>
    <t>C4017</t>
  </si>
  <si>
    <t>C4018</t>
  </si>
  <si>
    <t>C4019</t>
  </si>
  <si>
    <t>C4020</t>
  </si>
  <si>
    <t>F2962</t>
  </si>
  <si>
    <t>F2963</t>
  </si>
  <si>
    <t>F2964</t>
  </si>
  <si>
    <t>F2965</t>
  </si>
  <si>
    <t>C4021</t>
  </si>
  <si>
    <t>C4022</t>
  </si>
  <si>
    <t>S2881</t>
  </si>
  <si>
    <t>S2882</t>
  </si>
  <si>
    <t>S2883</t>
  </si>
  <si>
    <t>S2884</t>
  </si>
  <si>
    <t>S2885</t>
  </si>
  <si>
    <t>A4949</t>
  </si>
  <si>
    <t>A4950</t>
  </si>
  <si>
    <t>C4023</t>
  </si>
  <si>
    <t>C4024</t>
  </si>
  <si>
    <t>C4025</t>
  </si>
  <si>
    <t>C4026</t>
  </si>
  <si>
    <t>C4027</t>
  </si>
  <si>
    <t>C4028</t>
  </si>
  <si>
    <t>C4029</t>
  </si>
  <si>
    <t>C4030</t>
  </si>
  <si>
    <t>C4032</t>
  </si>
  <si>
    <t>C4033</t>
  </si>
  <si>
    <t>C4035</t>
  </si>
  <si>
    <t>F2966</t>
  </si>
  <si>
    <t>F2967</t>
  </si>
  <si>
    <t>S2886</t>
  </si>
  <si>
    <t>S2887</t>
  </si>
  <si>
    <t>S2888</t>
  </si>
  <si>
    <t>S2889</t>
  </si>
  <si>
    <t>S2890</t>
  </si>
  <si>
    <t>C4036</t>
  </si>
  <si>
    <t>C4038</t>
  </si>
  <si>
    <t>C4039</t>
  </si>
  <si>
    <t>C4040</t>
  </si>
  <si>
    <t>C4041</t>
  </si>
  <si>
    <t>C4042</t>
  </si>
  <si>
    <t>C4043</t>
  </si>
  <si>
    <t>C4044</t>
  </si>
  <si>
    <t>C4046</t>
  </si>
  <si>
    <t>C4047</t>
  </si>
  <si>
    <t>C4048</t>
  </si>
  <si>
    <t>S2891</t>
  </si>
  <si>
    <t>S2892</t>
  </si>
  <si>
    <t>S2893</t>
  </si>
  <si>
    <t>A4951</t>
  </si>
  <si>
    <t>A4952</t>
  </si>
  <si>
    <t>A4953</t>
  </si>
  <si>
    <t>A4954</t>
  </si>
  <si>
    <t>S2894</t>
  </si>
  <si>
    <t>S2895</t>
  </si>
  <si>
    <t>S2896</t>
  </si>
  <si>
    <t>S2897</t>
  </si>
  <si>
    <t>C4049</t>
  </si>
  <si>
    <t>C4051</t>
  </si>
  <si>
    <t>C4052</t>
  </si>
  <si>
    <t>C4053</t>
  </si>
  <si>
    <t>C4054</t>
  </si>
  <si>
    <t>C4055</t>
  </si>
  <si>
    <t>F2968</t>
  </si>
  <si>
    <t>C4056</t>
  </si>
  <si>
    <t>C4057</t>
  </si>
  <si>
    <t>C4058</t>
  </si>
  <si>
    <t>C4059</t>
  </si>
  <si>
    <t>C4060</t>
  </si>
  <si>
    <t>A4955</t>
  </si>
  <si>
    <t>F2969</t>
  </si>
  <si>
    <t>F2970</t>
  </si>
  <si>
    <t>F2971</t>
  </si>
  <si>
    <t>F2972</t>
  </si>
  <si>
    <t>F2973</t>
  </si>
  <si>
    <t>S2898</t>
  </si>
  <si>
    <t>S2900</t>
  </si>
  <si>
    <t>C4061</t>
  </si>
  <si>
    <t>C4062</t>
  </si>
  <si>
    <t>C4064</t>
  </si>
  <si>
    <t>C4065</t>
  </si>
  <si>
    <t>C4066</t>
  </si>
  <si>
    <t>C4067</t>
  </si>
  <si>
    <t>C4068</t>
  </si>
  <si>
    <t>C4069</t>
  </si>
  <si>
    <t>C4070</t>
  </si>
  <si>
    <t>F2974</t>
  </si>
  <si>
    <t>S2901</t>
  </si>
  <si>
    <t>S2902</t>
  </si>
  <si>
    <t>C4071</t>
  </si>
  <si>
    <t>F2975</t>
  </si>
  <si>
    <t>F2976</t>
  </si>
  <si>
    <t>F2978</t>
  </si>
  <si>
    <t>C4072</t>
  </si>
  <si>
    <t>C4073</t>
  </si>
  <si>
    <t>C4074</t>
  </si>
  <si>
    <t>C4075</t>
  </si>
  <si>
    <t>C4076</t>
  </si>
  <si>
    <t>C4077</t>
  </si>
  <si>
    <t>C4078</t>
  </si>
  <si>
    <t>C4079</t>
  </si>
  <si>
    <t>C4080</t>
  </si>
  <si>
    <t>F2979</t>
  </si>
  <si>
    <t>F2980</t>
  </si>
  <si>
    <t>F2981</t>
  </si>
  <si>
    <t>C4081</t>
  </si>
  <si>
    <t>C4082</t>
  </si>
  <si>
    <t>C4083</t>
  </si>
  <si>
    <t>C4084</t>
  </si>
  <si>
    <t>C4085</t>
  </si>
  <si>
    <t>C4086</t>
  </si>
  <si>
    <t>F2982</t>
  </si>
  <si>
    <t>F2983</t>
  </si>
  <si>
    <t>C4087</t>
  </si>
  <si>
    <t>C4088</t>
  </si>
  <si>
    <t>C4089</t>
  </si>
  <si>
    <t>F2985</t>
  </si>
  <si>
    <t>F2986</t>
  </si>
  <si>
    <t>F2987</t>
  </si>
  <si>
    <t>F2988</t>
  </si>
  <si>
    <t>F2989</t>
  </si>
  <si>
    <t>F2990</t>
  </si>
  <si>
    <t>F2991</t>
  </si>
  <si>
    <t>A4956</t>
  </si>
  <si>
    <t>C4091</t>
  </si>
  <si>
    <t>C4092</t>
  </si>
  <si>
    <t>C4093</t>
  </si>
  <si>
    <t>C4094</t>
  </si>
  <si>
    <t>C4095</t>
  </si>
  <si>
    <t>C4096</t>
  </si>
  <si>
    <t>C4097</t>
  </si>
  <si>
    <t>C4098</t>
  </si>
  <si>
    <t>C4099</t>
  </si>
  <si>
    <t>C4100</t>
  </si>
  <si>
    <t>C4102</t>
  </si>
  <si>
    <t>C4103</t>
  </si>
  <si>
    <t>C4104</t>
  </si>
  <si>
    <t>C4105</t>
  </si>
  <si>
    <t>C4106</t>
  </si>
  <si>
    <t>C4109</t>
  </si>
  <si>
    <t>C4110</t>
  </si>
  <si>
    <t>C4111</t>
  </si>
  <si>
    <t>C4112</t>
  </si>
  <si>
    <t>C4113</t>
  </si>
  <si>
    <t>C4114</t>
  </si>
  <si>
    <t>F2992</t>
  </si>
  <si>
    <t>F2993</t>
  </si>
  <si>
    <t>F2994</t>
  </si>
  <si>
    <t>F2995</t>
  </si>
  <si>
    <t>S2903</t>
  </si>
  <si>
    <t>S2904</t>
  </si>
  <si>
    <t>C4116</t>
  </si>
  <si>
    <t>C4117</t>
  </si>
  <si>
    <t>C4118</t>
  </si>
  <si>
    <t>C4120</t>
  </si>
  <si>
    <t>F2996</t>
  </si>
  <si>
    <t>F2997</t>
  </si>
  <si>
    <t>F2998</t>
  </si>
  <si>
    <t>F2999</t>
  </si>
  <si>
    <t>S2905</t>
  </si>
  <si>
    <t>S2906</t>
  </si>
  <si>
    <t>S2907</t>
  </si>
  <si>
    <t>F3000</t>
  </si>
  <si>
    <t>F3001</t>
  </si>
  <si>
    <t>F3002</t>
  </si>
  <si>
    <t>C4121</t>
  </si>
  <si>
    <t>C4122</t>
  </si>
  <si>
    <t>C4123</t>
  </si>
  <si>
    <t>S2908</t>
  </si>
  <si>
    <t>S2910</t>
  </si>
  <si>
    <t>F3003</t>
  </si>
  <si>
    <t>F3004</t>
  </si>
  <si>
    <t>F3005</t>
  </si>
  <si>
    <t>C4125</t>
  </si>
  <si>
    <t>C4126</t>
  </si>
  <si>
    <t>C4127</t>
  </si>
  <si>
    <t>C4128</t>
  </si>
  <si>
    <t>F3007</t>
  </si>
  <si>
    <t>F3008</t>
  </si>
  <si>
    <t>S2911</t>
  </si>
  <si>
    <t>S2912</t>
  </si>
  <si>
    <t>S2913</t>
  </si>
  <si>
    <t>A4957</t>
  </si>
  <si>
    <t>F3009</t>
  </si>
  <si>
    <t>C4129</t>
  </si>
  <si>
    <t>C4130</t>
  </si>
  <si>
    <t>C4131</t>
  </si>
  <si>
    <t>C4132</t>
  </si>
  <si>
    <t>C4133</t>
  </si>
  <si>
    <t>C4135</t>
  </si>
  <si>
    <t>C4136</t>
  </si>
  <si>
    <t>C4137</t>
  </si>
  <si>
    <t>C4138</t>
  </si>
  <si>
    <t>F3010</t>
  </si>
  <si>
    <t>F3011</t>
  </si>
  <si>
    <t>F3012</t>
  </si>
  <si>
    <t>F3013</t>
  </si>
  <si>
    <t>S2914</t>
  </si>
  <si>
    <t>S2915</t>
  </si>
  <si>
    <t>S2916</t>
  </si>
  <si>
    <t>S2917</t>
  </si>
  <si>
    <t>S2918</t>
  </si>
  <si>
    <t>S2921</t>
  </si>
  <si>
    <t>S2922</t>
  </si>
  <si>
    <t>F3014</t>
  </si>
  <si>
    <t>F3015</t>
  </si>
  <si>
    <t>S2923</t>
  </si>
  <si>
    <t>S2924</t>
  </si>
  <si>
    <t>S2925</t>
  </si>
  <si>
    <t>C4139</t>
  </si>
  <si>
    <t>C4140</t>
  </si>
  <si>
    <t>C4141</t>
  </si>
  <si>
    <t>C4142</t>
  </si>
  <si>
    <t>S2926</t>
  </si>
  <si>
    <t>S2927</t>
  </si>
  <si>
    <t>S2928</t>
  </si>
  <si>
    <t>C4143</t>
  </si>
  <si>
    <t>C4144</t>
  </si>
  <si>
    <t>C4145</t>
  </si>
  <si>
    <t>C4146</t>
  </si>
  <si>
    <t>S2931</t>
  </si>
  <si>
    <t>F3016</t>
  </si>
  <si>
    <t>F3017</t>
  </si>
  <si>
    <t>F3018</t>
  </si>
  <si>
    <t>C4147</t>
  </si>
  <si>
    <t>C4148</t>
  </si>
  <si>
    <t>C4150</t>
  </si>
  <si>
    <t>F3019</t>
  </si>
  <si>
    <t>F3020</t>
  </si>
  <si>
    <t>F3021</t>
  </si>
  <si>
    <t>F3022</t>
  </si>
  <si>
    <t>F3023</t>
  </si>
  <si>
    <t>F3024</t>
  </si>
  <si>
    <t>C4154</t>
  </si>
  <si>
    <t>C4155</t>
  </si>
  <si>
    <t>F3025</t>
  </si>
  <si>
    <t>F3026</t>
  </si>
  <si>
    <t>F3027</t>
  </si>
  <si>
    <t>F3028</t>
  </si>
  <si>
    <t>S2932</t>
  </si>
  <si>
    <t>F3030</t>
  </si>
  <si>
    <t>F3031</t>
  </si>
  <si>
    <t>C4157</t>
  </si>
  <si>
    <t>C4158</t>
  </si>
  <si>
    <t>C4160</t>
  </si>
  <si>
    <t>S2933</t>
  </si>
  <si>
    <t>F3033</t>
  </si>
  <si>
    <t>F3034</t>
  </si>
  <si>
    <t>S2934</t>
  </si>
  <si>
    <t>S2935</t>
  </si>
  <si>
    <t>S2936</t>
  </si>
  <si>
    <t>S2937</t>
  </si>
  <si>
    <t>S2938</t>
  </si>
  <si>
    <t>F3035</t>
  </si>
  <si>
    <t>F3036</t>
  </si>
  <si>
    <t>F3037</t>
  </si>
  <si>
    <t>F3038</t>
  </si>
  <si>
    <t>F3039</t>
  </si>
  <si>
    <t>F3040</t>
  </si>
  <si>
    <t>C4161</t>
  </si>
  <si>
    <t>C4163</t>
  </si>
  <si>
    <t>C4164</t>
  </si>
  <si>
    <t>C4165</t>
  </si>
  <si>
    <t>C4166</t>
  </si>
  <si>
    <t>C4167</t>
  </si>
  <si>
    <t>C4168</t>
  </si>
  <si>
    <t>C4169</t>
  </si>
  <si>
    <t>C4170</t>
  </si>
  <si>
    <t>F3041</t>
  </si>
  <si>
    <t>F3042</t>
  </si>
  <si>
    <t>F3043</t>
  </si>
  <si>
    <t>F3044</t>
  </si>
  <si>
    <t>S2939</t>
  </si>
  <si>
    <t>S2940</t>
  </si>
  <si>
    <t>S2941</t>
  </si>
  <si>
    <t>F3045</t>
  </si>
  <si>
    <t xml:space="preserve">F1645 </t>
  </si>
  <si>
    <t>F3046</t>
  </si>
  <si>
    <t>C4171</t>
  </si>
  <si>
    <t>C4172</t>
  </si>
  <si>
    <t>A4958</t>
  </si>
  <si>
    <t>A4960</t>
  </si>
  <si>
    <t>C4174</t>
  </si>
  <si>
    <t>C4175</t>
  </si>
  <si>
    <t>C4176</t>
  </si>
  <si>
    <t>C4177</t>
  </si>
  <si>
    <t>C4178</t>
  </si>
  <si>
    <t>C4179</t>
  </si>
  <si>
    <t>C4180</t>
  </si>
  <si>
    <t>S2943</t>
  </si>
  <si>
    <t>S2944</t>
  </si>
  <si>
    <t>C4181</t>
  </si>
  <si>
    <t>C4182</t>
  </si>
  <si>
    <t>C4183</t>
  </si>
  <si>
    <t>F3047</t>
  </si>
  <si>
    <t>F3048</t>
  </si>
  <si>
    <t>S2946</t>
  </si>
  <si>
    <t>C4184</t>
  </si>
  <si>
    <t>S2947</t>
  </si>
  <si>
    <t>S2948</t>
  </si>
  <si>
    <t>A4961</t>
  </si>
  <si>
    <t>A4963</t>
  </si>
  <si>
    <t>C4186</t>
  </si>
  <si>
    <t>C4187</t>
  </si>
  <si>
    <t>C4188</t>
  </si>
  <si>
    <t>S2952</t>
  </si>
  <si>
    <t>S2953</t>
  </si>
  <si>
    <t>S2954</t>
  </si>
  <si>
    <t>A4964</t>
  </si>
  <si>
    <t>A4965</t>
  </si>
  <si>
    <t>A4966</t>
  </si>
  <si>
    <t>A4967</t>
  </si>
  <si>
    <t>A4968</t>
  </si>
  <si>
    <t>A4969</t>
  </si>
  <si>
    <t>S2957</t>
  </si>
  <si>
    <t>A4972</t>
  </si>
  <si>
    <t>C4190</t>
  </si>
  <si>
    <t>F3050</t>
  </si>
  <si>
    <t>F3051</t>
  </si>
  <si>
    <t>F3052</t>
  </si>
  <si>
    <t>S2958</t>
  </si>
  <si>
    <t>S2959</t>
  </si>
  <si>
    <t>S2960</t>
  </si>
  <si>
    <t>C4191</t>
  </si>
  <si>
    <t>C4193</t>
  </si>
  <si>
    <t>A4973</t>
  </si>
  <si>
    <t>A4974</t>
  </si>
  <si>
    <t>A4977</t>
  </si>
  <si>
    <t>A4978</t>
  </si>
  <si>
    <t>A4979</t>
  </si>
  <si>
    <t>A4980</t>
  </si>
  <si>
    <t>S2961</t>
  </si>
  <si>
    <t>S2962</t>
  </si>
  <si>
    <t>S2963</t>
  </si>
  <si>
    <t>C4195</t>
  </si>
  <si>
    <t>C4196</t>
  </si>
  <si>
    <t>C4197</t>
  </si>
  <si>
    <t>C4200</t>
  </si>
  <si>
    <t>C4202</t>
  </si>
  <si>
    <t>A4981</t>
  </si>
  <si>
    <t>A4982</t>
  </si>
  <si>
    <t>A4983</t>
  </si>
  <si>
    <t>A4984</t>
  </si>
  <si>
    <t>A4985</t>
  </si>
  <si>
    <t>C4204</t>
  </si>
  <si>
    <t>A4988</t>
  </si>
  <si>
    <t>S2966</t>
  </si>
  <si>
    <t>S2967</t>
  </si>
  <si>
    <t>A4990</t>
  </si>
  <si>
    <t>A4993</t>
  </si>
  <si>
    <t>A4994</t>
  </si>
  <si>
    <t>A4995</t>
  </si>
  <si>
    <t>C4206</t>
  </si>
  <si>
    <t>C4207</t>
  </si>
  <si>
    <t>C4209</t>
  </si>
  <si>
    <t>S2969</t>
  </si>
  <si>
    <t>A4997</t>
  </si>
  <si>
    <t>S2971</t>
  </si>
  <si>
    <t>S2972</t>
  </si>
  <si>
    <t>C4210</t>
  </si>
  <si>
    <t>C4211</t>
  </si>
  <si>
    <t>A4998</t>
  </si>
  <si>
    <t>A4999</t>
  </si>
  <si>
    <t>A5000</t>
  </si>
  <si>
    <t>A5002</t>
  </si>
  <si>
    <t>A5003</t>
  </si>
  <si>
    <t>A5005</t>
  </si>
  <si>
    <t>A5004</t>
  </si>
  <si>
    <t>A5006</t>
  </si>
  <si>
    <t>A5007</t>
  </si>
  <si>
    <t>C4212</t>
  </si>
  <si>
    <t>C4213</t>
  </si>
  <si>
    <t>S2973</t>
  </si>
  <si>
    <t>S2975</t>
  </si>
  <si>
    <t>S2976</t>
  </si>
  <si>
    <t>A5010</t>
  </si>
  <si>
    <t>C4214</t>
  </si>
  <si>
    <t>C4215</t>
  </si>
  <si>
    <t>C4216</t>
  </si>
  <si>
    <t>C4217</t>
  </si>
  <si>
    <t>S2977</t>
  </si>
  <si>
    <t>C4218</t>
  </si>
  <si>
    <t>A5011</t>
  </si>
  <si>
    <t>A5012</t>
  </si>
  <si>
    <t>A5014</t>
  </si>
  <si>
    <t>C4219</t>
  </si>
  <si>
    <t>C4220</t>
  </si>
  <si>
    <t>C4221</t>
  </si>
  <si>
    <t>C4222</t>
  </si>
  <si>
    <t>S2979</t>
  </si>
  <si>
    <t>S2980</t>
  </si>
  <si>
    <t>S2981</t>
  </si>
  <si>
    <t>S2982</t>
  </si>
  <si>
    <t>A5015</t>
  </si>
  <si>
    <t>A5016</t>
  </si>
  <si>
    <t>A5017</t>
  </si>
  <si>
    <t>F3053</t>
  </si>
  <si>
    <t>F3054</t>
  </si>
  <si>
    <t>S2983</t>
  </si>
  <si>
    <t>S2984</t>
  </si>
  <si>
    <t>S2985</t>
  </si>
  <si>
    <t>S2986</t>
  </si>
  <si>
    <t>C4223</t>
  </si>
  <si>
    <t>C4224</t>
  </si>
  <si>
    <t>C4225</t>
  </si>
  <si>
    <t>A5019</t>
  </si>
  <si>
    <t>A5020</t>
  </si>
  <si>
    <t>A5021</t>
  </si>
  <si>
    <t>A5022</t>
  </si>
  <si>
    <t>A5023</t>
  </si>
  <si>
    <t>S2988</t>
  </si>
  <si>
    <t>S2989</t>
  </si>
  <si>
    <t>A5024</t>
  </si>
  <si>
    <t>A5025</t>
  </si>
  <si>
    <t>C4226</t>
  </si>
  <si>
    <t>A5027</t>
  </si>
  <si>
    <t>A5028</t>
  </si>
  <si>
    <t>A5029</t>
  </si>
  <si>
    <t>A5030</t>
  </si>
  <si>
    <t>S2991</t>
  </si>
  <si>
    <t>S2992</t>
  </si>
  <si>
    <t>C4227</t>
  </si>
  <si>
    <t>A5032</t>
  </si>
  <si>
    <t>A5033</t>
  </si>
  <si>
    <t>A5035</t>
  </si>
  <si>
    <t>A5036</t>
  </si>
  <si>
    <t>A5037</t>
  </si>
  <si>
    <t>S2994</t>
  </si>
  <si>
    <t>S2995</t>
  </si>
  <si>
    <t>S2996</t>
  </si>
  <si>
    <t>A5041</t>
  </si>
  <si>
    <t>C4229</t>
  </si>
  <si>
    <t>C4230</t>
  </si>
  <si>
    <t>C4231</t>
  </si>
  <si>
    <t>S2997</t>
  </si>
  <si>
    <t>S2998</t>
  </si>
  <si>
    <t>S2999</t>
  </si>
  <si>
    <t>C4233</t>
  </si>
  <si>
    <t>C4234</t>
  </si>
  <si>
    <t>C4235</t>
  </si>
  <si>
    <t>A5045</t>
  </si>
  <si>
    <t>C4236</t>
  </si>
  <si>
    <t>C4237</t>
  </si>
  <si>
    <t>C4238</t>
  </si>
  <si>
    <t>C4239</t>
  </si>
  <si>
    <t>C4241</t>
  </si>
  <si>
    <t>C4243</t>
  </si>
  <si>
    <t>A5047</t>
  </si>
  <si>
    <t>A5049</t>
  </si>
  <si>
    <t>A5050</t>
  </si>
  <si>
    <t>A5051</t>
  </si>
  <si>
    <t>A5052</t>
  </si>
  <si>
    <t>A5054</t>
  </si>
  <si>
    <t>A5053</t>
  </si>
  <si>
    <t>S3000</t>
  </si>
  <si>
    <t>A5056</t>
  </si>
  <si>
    <t>A5058</t>
  </si>
  <si>
    <t>S3001</t>
  </si>
  <si>
    <t>S3002</t>
  </si>
  <si>
    <t>S3003</t>
  </si>
  <si>
    <t>S3004</t>
  </si>
  <si>
    <t>C4244</t>
  </si>
  <si>
    <t>C4245</t>
  </si>
  <si>
    <t>C4246</t>
  </si>
  <si>
    <t>F3055</t>
  </si>
  <si>
    <t>A5059</t>
  </si>
  <si>
    <t>A5060</t>
  </si>
  <si>
    <t>A5061</t>
  </si>
  <si>
    <t>A5062</t>
  </si>
  <si>
    <t>A5063</t>
  </si>
  <si>
    <t>A5064</t>
  </si>
  <si>
    <t>A5065</t>
  </si>
  <si>
    <t>A5066</t>
  </si>
  <si>
    <t>A5067</t>
  </si>
  <si>
    <t>A5068</t>
  </si>
  <si>
    <t>A5069</t>
  </si>
  <si>
    <t>A5070</t>
  </si>
  <si>
    <t>S3005</t>
  </si>
  <si>
    <t>A5071</t>
  </si>
  <si>
    <t>A5072</t>
  </si>
  <si>
    <t>A5073</t>
  </si>
  <si>
    <t>A5074</t>
  </si>
  <si>
    <t>C4247</t>
  </si>
  <si>
    <t>C4248</t>
  </si>
  <si>
    <t>C4249</t>
  </si>
  <si>
    <t>C4250</t>
  </si>
  <si>
    <t>C4251</t>
  </si>
  <si>
    <t>A5075</t>
  </si>
  <si>
    <t>C4252</t>
  </si>
  <si>
    <t>C4253</t>
  </si>
  <si>
    <t>C4254</t>
  </si>
  <si>
    <t>C4255</t>
  </si>
  <si>
    <t>C4256</t>
  </si>
  <si>
    <t>A5076</t>
  </si>
  <si>
    <t>A5077</t>
  </si>
  <si>
    <t>A5078</t>
  </si>
  <si>
    <t>S3006</t>
  </si>
  <si>
    <t>S3007</t>
  </si>
  <si>
    <t>A5079</t>
  </si>
  <si>
    <t>A5081</t>
  </si>
  <si>
    <t>A5082</t>
  </si>
  <si>
    <t>A5083</t>
  </si>
  <si>
    <t>A5084</t>
  </si>
  <si>
    <t>C4257</t>
  </si>
  <si>
    <t>C4258</t>
  </si>
  <si>
    <t>C4259</t>
  </si>
  <si>
    <t>C4260</t>
  </si>
  <si>
    <t>C4261</t>
  </si>
  <si>
    <t>C4262</t>
  </si>
  <si>
    <t>A5087</t>
  </si>
  <si>
    <t>A5088</t>
  </si>
  <si>
    <t>A5089</t>
  </si>
  <si>
    <t>A5090</t>
  </si>
  <si>
    <t>S3008</t>
  </si>
  <si>
    <t>S3009</t>
  </si>
  <si>
    <t>S3010</t>
  </si>
  <si>
    <t>A5092</t>
  </si>
  <si>
    <t>A5093</t>
  </si>
  <si>
    <t>A5094</t>
  </si>
  <si>
    <t>A5096</t>
  </si>
  <si>
    <t>A5097</t>
  </si>
  <si>
    <t>A5098</t>
  </si>
  <si>
    <t>C4263</t>
  </si>
  <si>
    <t>C4264</t>
  </si>
  <si>
    <t>C4265</t>
  </si>
  <si>
    <t>A5099</t>
  </si>
  <si>
    <t>A5101</t>
  </si>
  <si>
    <t>C4266</t>
  </si>
  <si>
    <t>C4267</t>
  </si>
  <si>
    <t>C4268</t>
  </si>
  <si>
    <t>A5103</t>
  </si>
  <si>
    <t>A5104</t>
  </si>
  <si>
    <t>A5105</t>
  </si>
  <si>
    <t>A5106</t>
  </si>
  <si>
    <t>A5107</t>
  </si>
  <si>
    <t>C4269</t>
  </si>
  <si>
    <t>C4270</t>
  </si>
  <si>
    <t>C4271</t>
  </si>
  <si>
    <t>A5109</t>
  </si>
  <si>
    <t>C4272</t>
  </si>
  <si>
    <t>C4273</t>
  </si>
  <si>
    <t>A5111</t>
  </si>
  <si>
    <t>A5114</t>
  </si>
  <si>
    <t>A5115</t>
  </si>
  <si>
    <t>A5116</t>
  </si>
  <si>
    <t>A5118</t>
  </si>
  <si>
    <t>A5119</t>
  </si>
  <si>
    <t>A5120</t>
  </si>
  <si>
    <t>C4274</t>
  </si>
  <si>
    <t>C4275</t>
  </si>
  <si>
    <t>C4276</t>
  </si>
  <si>
    <t>C4277</t>
  </si>
  <si>
    <t>F3057</t>
  </si>
  <si>
    <t>F3056</t>
  </si>
  <si>
    <t>C4278</t>
  </si>
  <si>
    <t>C4279</t>
  </si>
  <si>
    <t>A5123</t>
  </si>
  <si>
    <t>A5126</t>
  </si>
  <si>
    <t>A5127</t>
  </si>
  <si>
    <t>A5128</t>
  </si>
  <si>
    <t>F3059</t>
  </si>
  <si>
    <t>F3060</t>
  </si>
  <si>
    <t>A5129</t>
  </si>
  <si>
    <t>A5132</t>
  </si>
  <si>
    <t>A5133</t>
  </si>
  <si>
    <t>A5134</t>
  </si>
  <si>
    <t>C4281</t>
  </si>
  <si>
    <t>C4282</t>
  </si>
  <si>
    <t>F3061</t>
  </si>
  <si>
    <t>F3062</t>
  </si>
  <si>
    <t>F3063</t>
  </si>
  <si>
    <t>A5135</t>
  </si>
  <si>
    <t>A5136</t>
  </si>
  <si>
    <t>A5137</t>
  </si>
  <si>
    <t>C4283</t>
  </si>
  <si>
    <t>C4284</t>
  </si>
  <si>
    <t>C1630</t>
  </si>
  <si>
    <t>A5139</t>
  </si>
  <si>
    <t>A5142</t>
  </si>
  <si>
    <t>A5144</t>
  </si>
  <si>
    <t>C4285</t>
  </si>
  <si>
    <t>C4286</t>
  </si>
  <si>
    <t>C4287</t>
  </si>
  <si>
    <t>C4290</t>
  </si>
  <si>
    <t>A5147</t>
  </si>
  <si>
    <t>A5151</t>
  </si>
  <si>
    <t>A5155</t>
  </si>
  <si>
    <t>C4294</t>
  </si>
  <si>
    <t>C4295</t>
  </si>
  <si>
    <t>Moyenne pondérée Y Pile entrante</t>
  </si>
  <si>
    <t>Moyenne pondérée Y sortie</t>
  </si>
  <si>
    <t>Moyenne dernière valeur : NB en U15</t>
  </si>
  <si>
    <t>Moyenne Pondéré dernière valeur : NB en U15</t>
  </si>
  <si>
    <t>Je cherche à réaliser une moyenne pondéré sur le nombre de valeurs noté en U15 ici en jaune mais uniquement avec destination T01 (colonne C) et un gradedest qui est 2EME TO (colonne D), de plus il y a des valeurs nulles qu'il ne faut pas prendre en compte.
Sur les deux cases en vert j'ai fait des essais : je récupère bien les 10 dernière valeurs mais pas avec les conditions que je souhaite.
Sur les deux écriture rouge, j'ai également essayer des pistes qui ne sont pas concluante.
Si je baisse la valeurs de la cases jaune à 5 la valeur de U18 devient "#DIV/0!" car il ya des valeurs nulles dans la colonne tons (colonne E).
Je ne supprime pas les lignes car c'est une base automatique et les lignes reviendrons à chaque mise à jour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</si>
</sst>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8"/>
      <color theme="1"/>
      <name val="Tahoma"/>
      <family val="2"/>
    </font>
    <font>
      <b/>
      <u/>
      <sz val="16"/>
      <color theme="1"/>
      <name val="Tahoma"/>
      <family val="2"/>
    </font>
    <font>
      <sz val="8"/>
      <color rgb="FFFF0000"/>
      <name val="Tahoma"/>
      <family val="2"/>
    </font>
    <font>
      <sz val="16"/>
      <color theme="1"/>
      <name val="Tahoma"/>
      <family val="2"/>
    </font>
    <font>
      <sz val="11"/>
      <color theme="1"/>
      <name val="Tahoma"/>
      <family val="2"/>
    </font>
    <font>
      <b/>
      <u/>
      <sz val="18"/>
      <color theme="1"/>
      <name val="Tahoma"/>
      <family val="2"/>
    </font>
    <font>
      <sz val="8"/>
      <color rgb="FF00B050"/>
      <name val="Tahoma"/>
      <family val="2"/>
    </font>
  </fonts>
  <fills count="8">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rgb="FF92D050"/>
        <bgColor indexed="64"/>
      </patternFill>
    </fill>
  </fills>
  <borders count="1">
    <border>
      <left/>
      <right/>
      <top/>
      <bottom/>
      <diagonal/>
    </border>
  </borders>
  <cellStyleXfs count="1">
    <xf numFmtId="0" fontId="0" fillId="0" borderId="0"/>
  </cellStyleXfs>
  <cellXfs count="37">
    <xf numFmtId="0" fontId="0" fillId="0" borderId="0" xfId="0"/>
    <xf numFmtId="22" fontId="0" fillId="0" borderId="0" xfId="0" applyNumberFormat="1"/>
    <xf numFmtId="0" fontId="0" fillId="0" borderId="0" xfId="0" applyNumberFormat="1"/>
    <xf numFmtId="0" fontId="0" fillId="0" borderId="0" xfId="0" applyAlignment="1">
      <alignment horizontal="center" vertical="center"/>
    </xf>
    <xf numFmtId="2" fontId="0" fillId="0" borderId="0" xfId="0" applyNumberFormat="1" applyAlignment="1">
      <alignment horizontal="center"/>
    </xf>
    <xf numFmtId="0" fontId="0" fillId="2" borderId="0" xfId="0" applyFill="1" applyAlignment="1">
      <alignment horizontal="center" vertical="center"/>
    </xf>
    <xf numFmtId="2" fontId="0" fillId="0" borderId="0" xfId="0" applyNumberFormat="1" applyAlignment="1">
      <alignment horizontal="center" vertical="center"/>
    </xf>
    <xf numFmtId="0" fontId="0" fillId="3" borderId="0" xfId="0" applyFill="1" applyAlignment="1">
      <alignment horizontal="center" vertical="center"/>
    </xf>
    <xf numFmtId="0" fontId="2" fillId="3" borderId="0" xfId="0" applyFont="1" applyFill="1" applyAlignment="1">
      <alignment horizontal="center" vertical="center"/>
    </xf>
    <xf numFmtId="0" fontId="1" fillId="0" borderId="0" xfId="0" applyFont="1" applyAlignment="1">
      <alignment horizontal="center"/>
    </xf>
    <xf numFmtId="1" fontId="0" fillId="0" borderId="0" xfId="0" applyNumberFormat="1"/>
    <xf numFmtId="0" fontId="0" fillId="0" borderId="0" xfId="0" applyAlignment="1">
      <alignment horizontal="left"/>
    </xf>
    <xf numFmtId="1" fontId="0" fillId="0" borderId="0" xfId="0" applyNumberFormat="1" applyAlignment="1">
      <alignment horizontal="center" vertical="center"/>
    </xf>
    <xf numFmtId="0" fontId="4" fillId="0" borderId="0" xfId="0" applyFont="1"/>
    <xf numFmtId="0" fontId="4" fillId="0" borderId="0" xfId="0" applyFont="1" applyAlignment="1">
      <alignment horizontal="center" vertical="center"/>
    </xf>
    <xf numFmtId="0" fontId="0" fillId="4" borderId="0" xfId="0" applyFill="1"/>
    <xf numFmtId="0" fontId="0" fillId="4" borderId="0" xfId="0" applyFill="1" applyAlignment="1">
      <alignment horizontal="center" vertical="center"/>
    </xf>
    <xf numFmtId="1" fontId="6" fillId="0" borderId="0" xfId="0" applyNumberFormat="1" applyFont="1" applyAlignment="1">
      <alignment horizontal="center" vertical="center"/>
    </xf>
    <xf numFmtId="2" fontId="0" fillId="0" borderId="0" xfId="0" applyNumberFormat="1"/>
    <xf numFmtId="0" fontId="0" fillId="0" borderId="0" xfId="0" applyBorder="1" applyAlignment="1">
      <alignment horizontal="center"/>
    </xf>
    <xf numFmtId="2" fontId="0" fillId="0" borderId="0" xfId="0" applyNumberFormat="1" applyBorder="1"/>
    <xf numFmtId="0" fontId="0" fillId="0" borderId="0" xfId="0" applyBorder="1"/>
    <xf numFmtId="0" fontId="0" fillId="0" borderId="0" xfId="0" applyBorder="1" applyAlignment="1">
      <alignment horizontal="center" vertical="top"/>
    </xf>
    <xf numFmtId="0" fontId="0" fillId="0" borderId="0" xfId="0" applyBorder="1" applyAlignment="1">
      <alignment horizontal="right"/>
    </xf>
    <xf numFmtId="0" fontId="0" fillId="2" borderId="0" xfId="0" applyFill="1" applyBorder="1"/>
    <xf numFmtId="2" fontId="0" fillId="5" borderId="0" xfId="0" applyNumberFormat="1" applyFill="1" applyAlignment="1">
      <alignment horizontal="center"/>
    </xf>
    <xf numFmtId="2" fontId="0" fillId="6" borderId="0" xfId="0" applyNumberFormat="1" applyFill="1" applyAlignment="1">
      <alignment horizontal="center"/>
    </xf>
    <xf numFmtId="2" fontId="6" fillId="0" borderId="0" xfId="0" applyNumberFormat="1" applyFont="1" applyAlignment="1">
      <alignment horizontal="center" vertical="center"/>
    </xf>
    <xf numFmtId="0" fontId="0" fillId="0" borderId="0" xfId="0" applyAlignment="1"/>
    <xf numFmtId="1" fontId="0" fillId="0" borderId="0" xfId="0" applyNumberFormat="1" applyAlignment="1">
      <alignment horizontal="center" vertical="center" wrapText="1"/>
    </xf>
    <xf numFmtId="0" fontId="2" fillId="0" borderId="0" xfId="0" applyFont="1" applyAlignment="1">
      <alignment wrapText="1"/>
    </xf>
    <xf numFmtId="2" fontId="0" fillId="7" borderId="0" xfId="0" applyNumberFormat="1" applyFill="1" applyBorder="1"/>
    <xf numFmtId="0" fontId="5" fillId="0" borderId="0" xfId="0" applyFont="1" applyAlignment="1">
      <alignment horizontal="center"/>
    </xf>
    <xf numFmtId="0" fontId="3" fillId="0" borderId="0" xfId="0" applyFont="1" applyAlignment="1">
      <alignment horizontal="center"/>
    </xf>
    <xf numFmtId="0" fontId="1" fillId="0" borderId="0" xfId="0" applyFont="1" applyAlignment="1">
      <alignment horizontal="center"/>
    </xf>
    <xf numFmtId="0" fontId="0" fillId="0" borderId="0" xfId="0" applyBorder="1" applyAlignment="1">
      <alignment horizontal="center"/>
    </xf>
    <xf numFmtId="0" fontId="0" fillId="0" borderId="0" xfId="0" applyAlignment="1">
      <alignment horizontal="center" vertical="center" wrapText="1"/>
    </xf>
  </cellXfs>
  <cellStyles count="1">
    <cellStyle name="Normal" xfId="0" builtinId="0"/>
  </cellStyles>
  <dxfs count="16">
    <dxf>
      <numFmt numFmtId="2" formatCode="0.00"/>
      <fill>
        <patternFill patternType="solid">
          <fgColor indexed="64"/>
          <bgColor theme="9" tint="0.39997558519241921"/>
        </patternFill>
      </fill>
      <alignment horizontal="center" vertical="bottom" textRotation="0" wrapText="0" indent="0" justifyLastLine="0" shrinkToFit="0" readingOrder="0"/>
    </dxf>
    <dxf>
      <numFmt numFmtId="2" formatCode="0.00"/>
      <fill>
        <patternFill patternType="solid">
          <fgColor indexed="64"/>
          <bgColor theme="6" tint="0.39997558519241921"/>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0" formatCode="General"/>
    </dxf>
    <dxf>
      <numFmt numFmtId="1" formatCode="0"/>
    </dxf>
    <dxf>
      <numFmt numFmtId="27" formatCode="dd/mm/yyyy\ hh:mm"/>
    </dxf>
    <dxf>
      <numFmt numFmtId="27" formatCode="dd/mm/yyyy\ hh:mm"/>
    </dxf>
    <dxf>
      <numFmt numFmtId="27" formatCode="dd/mm/yyyy\ hh:mm"/>
    </dxf>
    <dxf>
      <numFmt numFmtId="27" formatCode="dd/mm/yyyy\ hh:mm"/>
    </dxf>
    <dxf>
      <numFmt numFmtId="2" formatCode="0.00"/>
    </dxf>
    <dxf>
      <numFmt numFmtId="27" formatCode="dd/mm/yyyy\ h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queryTables/queryTable1.xml><?xml version="1.0" encoding="utf-8"?>
<queryTable xmlns="http://schemas.openxmlformats.org/spreadsheetml/2006/main" name="frsvtrm094_sqlexpress PCC4_DS Act_Flow_1" adjustColumnWidth="0" connectionId="2" autoFormatId="16" applyNumberFormats="0" applyBorderFormats="0" applyFontFormats="0" applyPatternFormats="0" applyAlignmentFormats="0" applyWidthHeightFormats="0">
  <queryTableRefresh nextId="31">
    <queryTableFields count="13">
      <queryTableField id="5" name="tons" tableColumnId="5"/>
      <queryTableField id="6" name="X" tableColumnId="6"/>
      <queryTableField id="7" name="Y" tableColumnId="7"/>
      <queryTableField id="8" name="Z" tableColumnId="8"/>
      <queryTableField id="12" name="Al2O3" tableColumnId="12"/>
      <queryTableField id="13" name="Fe2O3" tableColumnId="13"/>
      <queryTableField id="14" name="MgO" tableColumnId="14"/>
      <queryTableField id="15" name="CaOX" tableColumnId="15"/>
      <queryTableField id="20" name="pk" tableColumnId="1"/>
      <queryTableField id="21" name="wo_number" tableColumnId="2"/>
      <queryTableField id="22" name="time" tableColumnId="4"/>
      <queryTableField id="23" name="DestProduct" tableColumnId="9"/>
      <queryTableField id="27" name="S" tableColumnId="17"/>
    </queryTableFields>
  </queryTableRefresh>
</queryTable>
</file>

<file path=xl/queryTables/queryTable2.xml><?xml version="1.0" encoding="utf-8"?>
<queryTable xmlns="http://schemas.openxmlformats.org/spreadsheetml/2006/main" name="frsvtrm094_sqlexpress PCC4_DS Act_Flow" connectionId="3" autoFormatId="16" applyNumberFormats="0" applyBorderFormats="0" applyFontFormats="0" applyPatternFormats="0" applyAlignmentFormats="0" applyWidthHeightFormats="0">
  <queryTableRefresh nextId="21">
    <queryTableFields count="15">
      <queryTableField id="1" name="Pile" tableColumnId="1"/>
      <queryTableField id="2" name="GradePile" tableColumnId="2"/>
      <queryTableField id="3" name="Destination" tableColumnId="3"/>
      <queryTableField id="4" name="GradeDest" tableColumnId="4"/>
      <queryTableField id="5" name="tons" tableColumnId="5"/>
      <queryTableField id="6" name="X" tableColumnId="6"/>
      <queryTableField id="7" name="Y" tableColumnId="7"/>
      <queryTableField id="8" name="Z" tableColumnId="8"/>
      <queryTableField id="12" name="Al2O3" tableColumnId="12"/>
      <queryTableField id="13" name="Fe2O3" tableColumnId="13"/>
      <queryTableField id="14" name="MgO" tableColumnId="14"/>
      <queryTableField id="15" name="CaOX" tableColumnId="15"/>
      <queryTableField id="16" name="minTime" tableColumnId="16"/>
      <queryTableField id="17" name="maxTime" tableColumnId="17"/>
      <queryTableField id="19" name="Chantier" tableColumnId="19"/>
    </queryTableFields>
  </queryTableRefresh>
</queryTable>
</file>

<file path=xl/queryTables/queryTable3.xml><?xml version="1.0" encoding="utf-8"?>
<queryTable xmlns="http://schemas.openxmlformats.org/spreadsheetml/2006/main" name="frsvtrm094_sqlexpress PCC4_DS Act_Flow_1" connectionId="1" autoFormatId="16" applyNumberFormats="0" applyBorderFormats="0" applyFontFormats="0" applyPatternFormats="0" applyAlignmentFormats="0" applyWidthHeightFormats="0">
  <queryTableRefresh nextId="18" unboundColumnsRight="9">
    <queryTableFields count="17">
      <queryTableField id="1" name="wo_number" tableColumnId="1"/>
      <queryTableField id="2" name="time" tableColumnId="2"/>
      <queryTableField id="3" name="tons" tableColumnId="3"/>
      <queryTableField id="4" name="OriginProduct" tableColumnId="4"/>
      <queryTableField id="5" name="origin" tableColumnId="5"/>
      <queryTableField id="6" name="DestProduct" tableColumnId="6"/>
      <queryTableField id="7" name="year" tableColumnId="7"/>
      <queryTableField id="8" name="month" tableColumnId="8"/>
      <queryTableField id="9" dataBound="0" tableColumnId="9"/>
      <queryTableField id="10" dataBound="0" tableColumnId="10"/>
      <queryTableField id="11" dataBound="0" tableColumnId="11"/>
      <queryTableField id="12" dataBound="0" tableColumnId="12"/>
      <queryTableField id="13" dataBound="0" tableColumnId="13"/>
      <queryTableField id="14" dataBound="0" tableColumnId="14"/>
      <queryTableField id="15" dataBound="0" tableColumnId="15"/>
      <queryTableField id="16" dataBound="0" tableColumnId="16"/>
      <queryTableField id="17" dataBound="0" tableColumnId="17"/>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table1.xml><?xml version="1.0" encoding="utf-8"?>
<table xmlns="http://schemas.openxmlformats.org/spreadsheetml/2006/main" id="22" name="tbl_bd_descente" displayName="tbl_bd_descente" ref="A3:M1300" tableType="queryTable" totalsRowShown="0">
  <autoFilter ref="A3:M1300"/>
  <tableColumns count="13">
    <tableColumn id="5" uniqueName="5" name="tons" queryTableFieldId="5"/>
    <tableColumn id="6" uniqueName="6" name="X" queryTableFieldId="6"/>
    <tableColumn id="7" uniqueName="7" name="Y" queryTableFieldId="7"/>
    <tableColumn id="8" uniqueName="8" name="Z" queryTableFieldId="8"/>
    <tableColumn id="12" uniqueName="12" name="Al2O3" queryTableFieldId="12"/>
    <tableColumn id="13" uniqueName="13" name="Fe2O3" queryTableFieldId="13"/>
    <tableColumn id="14" uniqueName="14" name="MgO" queryTableFieldId="14"/>
    <tableColumn id="15" uniqueName="15" name="CaOX" queryTableFieldId="15"/>
    <tableColumn id="1" uniqueName="1" name="pk" queryTableFieldId="20"/>
    <tableColumn id="2" uniqueName="2" name="wo_number" queryTableFieldId="21"/>
    <tableColumn id="4" uniqueName="4" name="time" queryTableFieldId="22" dataDxfId="15"/>
    <tableColumn id="9" uniqueName="9" name="DestProduct" queryTableFieldId="23"/>
    <tableColumn id="17" uniqueName="17" name="S" queryTableFieldId="27"/>
  </tableColumns>
  <tableStyleInfo name="TableStyleMedium2" showFirstColumn="0" showLastColumn="0" showRowStripes="1" showColumnStripes="0"/>
</table>
</file>

<file path=xl/tables/table2.xml><?xml version="1.0" encoding="utf-8"?>
<table xmlns="http://schemas.openxmlformats.org/spreadsheetml/2006/main" id="3" name="Piles" displayName="Piles" ref="A3:O1870" tableType="queryTable" totalsRowShown="0">
  <autoFilter ref="A3:O1870"/>
  <tableColumns count="15">
    <tableColumn id="1" uniqueName="1" name="Pile" queryTableFieldId="1"/>
    <tableColumn id="2" uniqueName="2" name="GradePile" queryTableFieldId="2"/>
    <tableColumn id="3" uniqueName="3" name="Destination" queryTableFieldId="3"/>
    <tableColumn id="4" uniqueName="4" name="GradeDest" queryTableFieldId="4"/>
    <tableColumn id="5" uniqueName="5" name="tons" queryTableFieldId="5" dataDxfId="14"/>
    <tableColumn id="6" uniqueName="6" name="X" queryTableFieldId="6"/>
    <tableColumn id="7" uniqueName="7" name="Y" queryTableFieldId="7"/>
    <tableColumn id="8" uniqueName="8" name="Z" queryTableFieldId="8"/>
    <tableColumn id="12" uniqueName="12" name="Al2O3" queryTableFieldId="12"/>
    <tableColumn id="13" uniqueName="13" name="Fe2O3" queryTableFieldId="13"/>
    <tableColumn id="14" uniqueName="14" name="MgO" queryTableFieldId="14"/>
    <tableColumn id="15" uniqueName="15" name="CaOX" queryTableFieldId="15"/>
    <tableColumn id="16" uniqueName="16" name="minTime" queryTableFieldId="16" dataDxfId="13"/>
    <tableColumn id="17" uniqueName="17" name="maxTime" queryTableFieldId="17" dataDxfId="12"/>
    <tableColumn id="19" uniqueName="19" name="Chantier" queryTableFieldId="19" dataDxfId="11"/>
  </tableColumns>
  <tableStyleInfo name="TableStyleMedium2" showFirstColumn="0" showLastColumn="0" showRowStripes="1" showColumnStripes="0"/>
</table>
</file>

<file path=xl/tables/table3.xml><?xml version="1.0" encoding="utf-8"?>
<table xmlns="http://schemas.openxmlformats.org/spreadsheetml/2006/main" id="1" name="Melanges_tele" displayName="Melanges_tele" ref="W3:AM727" tableType="queryTable">
  <autoFilter ref="W3:AM727"/>
  <sortState ref="W4:AM727">
    <sortCondition descending="1" ref="W3:W655"/>
  </sortState>
  <tableColumns count="17">
    <tableColumn id="1" uniqueName="1" name="wo_number" totalsRowLabel="Total" queryTableFieldId="1"/>
    <tableColumn id="2" uniqueName="2" name="time" queryTableFieldId="2" dataDxfId="10"/>
    <tableColumn id="3" uniqueName="3" name="tons" queryTableFieldId="3" dataDxfId="9"/>
    <tableColumn id="4" uniqueName="4" name="OriginProduct" queryTableFieldId="4"/>
    <tableColumn id="5" uniqueName="5" name="origin" queryTableFieldId="5"/>
    <tableColumn id="6" uniqueName="6" name="DestProduct" queryTableFieldId="6"/>
    <tableColumn id="7" uniqueName="7" name="year" queryTableFieldId="7"/>
    <tableColumn id="8" uniqueName="8" name="month" queryTableFieldId="8"/>
    <tableColumn id="9" uniqueName="9" name="Destination" totalsRowFunction="count" queryTableFieldId="9" dataDxfId="8"/>
    <tableColumn id="10" uniqueName="10" name="Y" queryTableFieldId="10" dataDxfId="7">
      <calculatedColumnFormula>IFERROR(SUMPRODUCT(--(tbl_bd_descente[wo_number]=W4),tbl_bd_descente[Y],tbl_bd_descente[tons])/SUMIF(tbl_bd_descente[wo_number],W4,tbl_bd_descente[tons]),0)</calculatedColumnFormula>
    </tableColumn>
    <tableColumn id="11" uniqueName="11" name="Al203" queryTableFieldId="11" dataDxfId="6">
      <calculatedColumnFormula>IFERROR(SUMPRODUCT(--(tbl_bd_descente[wo_number]=W4),tbl_bd_descente[Al2O3],tbl_bd_descente[tons])/SUMIF(tbl_bd_descente[wo_number],W4,tbl_bd_descente[tons]),0)</calculatedColumnFormula>
    </tableColumn>
    <tableColumn id="12" uniqueName="12" name="Fe203" queryTableFieldId="12" dataDxfId="5">
      <calculatedColumnFormula>IFERROR(SUMPRODUCT(--(tbl_bd_descente[wo_number]=W4),tbl_bd_descente[Fe2O3],tbl_bd_descente[tons])/SUMIF(tbl_bd_descente[wo_number],W4,tbl_bd_descente[tons]),0)</calculatedColumnFormula>
    </tableColumn>
    <tableColumn id="13" uniqueName="13" name="MgO" queryTableFieldId="13" dataDxfId="4">
      <calculatedColumnFormula>IFERROR(SUMPRODUCT(--(tbl_bd_descente[wo_number]=W4),tbl_bd_descente[MgO],tbl_bd_descente[tons])/SUMIF(tbl_bd_descente[wo_number],W4,tbl_bd_descente[tons]),0)</calculatedColumnFormula>
    </tableColumn>
    <tableColumn id="14" uniqueName="14" name="CaOX" queryTableFieldId="14" dataDxfId="3">
      <calculatedColumnFormula>IFERROR(SUMPRODUCT(--(tbl_bd_descente[wo_number]=W4),tbl_bd_descente[CaOX],tbl_bd_descente[tons])/SUMIF(tbl_bd_descente[wo_number],W4,tbl_bd_descente[tons]),0)</calculatedColumnFormula>
    </tableColumn>
    <tableColumn id="15" uniqueName="15" name="S" queryTableFieldId="15" dataDxfId="2">
      <calculatedColumnFormula>IFERROR(SUMPRODUCT(--(tbl_bd_descente[wo_number]=W4),tbl_bd_descente[S],tbl_bd_descente[tons])/SUMIF(tbl_bd_descente[wo_number],W4,tbl_bd_descente[tons]),0)</calculatedColumnFormula>
    </tableColumn>
    <tableColumn id="16" uniqueName="16" name="Transfert entrée" queryTableFieldId="16" dataDxfId="1"/>
    <tableColumn id="17" uniqueName="17" name="Transfert sortie" queryTableFieldId="17"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X38"/>
  <sheetViews>
    <sheetView workbookViewId="0">
      <selection activeCell="B21" sqref="B21"/>
    </sheetView>
  </sheetViews>
  <sheetFormatPr baseColWidth="10" defaultRowHeight="10.5" x14ac:dyDescent="0.15"/>
  <cols>
    <col min="1" max="1" width="36.5" customWidth="1"/>
    <col min="2" max="2" width="12" style="3" customWidth="1"/>
    <col min="3" max="24" width="12" style="3"/>
  </cols>
  <sheetData>
    <row r="1" spans="1:13" ht="22.5" x14ac:dyDescent="0.3">
      <c r="A1" s="32" t="s">
        <v>264</v>
      </c>
      <c r="B1" s="32"/>
      <c r="C1" s="32"/>
      <c r="D1" s="32"/>
      <c r="E1" s="32"/>
      <c r="F1" s="32"/>
      <c r="G1" s="32"/>
      <c r="H1" s="32"/>
      <c r="I1" s="32"/>
      <c r="J1" s="32"/>
      <c r="K1" s="32"/>
      <c r="L1" s="32"/>
      <c r="M1" s="32"/>
    </row>
    <row r="2" spans="1:13" ht="15" customHeight="1" x14ac:dyDescent="0.15"/>
    <row r="3" spans="1:13" ht="14.25" x14ac:dyDescent="0.15">
      <c r="B3" s="14" t="s">
        <v>38</v>
      </c>
      <c r="C3" s="14" t="s">
        <v>39</v>
      </c>
      <c r="D3" s="14" t="s">
        <v>19</v>
      </c>
      <c r="E3" s="14" t="s">
        <v>31</v>
      </c>
      <c r="F3" s="14" t="s">
        <v>21</v>
      </c>
      <c r="G3" s="14" t="s">
        <v>35</v>
      </c>
      <c r="H3" s="14" t="s">
        <v>24</v>
      </c>
      <c r="I3" s="14" t="s">
        <v>34</v>
      </c>
      <c r="J3" s="14" t="s">
        <v>28</v>
      </c>
      <c r="K3" s="14" t="s">
        <v>40</v>
      </c>
      <c r="L3" s="14" t="s">
        <v>30</v>
      </c>
      <c r="M3" s="14" t="s">
        <v>36</v>
      </c>
    </row>
    <row r="4" spans="1:13" x14ac:dyDescent="0.15">
      <c r="A4" t="s">
        <v>269</v>
      </c>
      <c r="B4" s="7">
        <v>9521</v>
      </c>
      <c r="C4" s="7">
        <v>4250</v>
      </c>
      <c r="D4" s="7">
        <v>14241</v>
      </c>
      <c r="E4" s="7">
        <v>2861</v>
      </c>
      <c r="F4" s="7">
        <v>8493</v>
      </c>
      <c r="G4" s="7">
        <v>1690</v>
      </c>
      <c r="H4" s="7">
        <v>4807</v>
      </c>
      <c r="I4" s="7">
        <v>8259</v>
      </c>
      <c r="J4" s="7">
        <v>33463</v>
      </c>
      <c r="K4" s="7">
        <v>8957</v>
      </c>
      <c r="L4" s="7">
        <v>1130</v>
      </c>
      <c r="M4" s="7">
        <v>1016</v>
      </c>
    </row>
    <row r="5" spans="1:13" x14ac:dyDescent="0.15">
      <c r="A5" t="s">
        <v>271</v>
      </c>
      <c r="B5" s="12">
        <f>SUMIF(Piles[Destination],B15,Piles[tons])+SUM(Melanges_tele[Transfert entrée])</f>
        <v>42361.663838237524</v>
      </c>
    </row>
    <row r="6" spans="1:13" x14ac:dyDescent="0.15">
      <c r="A6" t="s">
        <v>272</v>
      </c>
      <c r="B6" s="12">
        <f>SUMIF(Melanges_tele[origin],B15,Melanges_tele[tons])+SUM(Melanges_tele[origin],B15,Melanges_tele[Transfert sortie])</f>
        <v>36676.333333333328</v>
      </c>
    </row>
    <row r="8" spans="1:13" ht="14.25" x14ac:dyDescent="0.15">
      <c r="A8" t="s">
        <v>269</v>
      </c>
      <c r="B8" s="14" t="s">
        <v>32</v>
      </c>
      <c r="C8" s="14" t="s">
        <v>17</v>
      </c>
      <c r="D8" s="14" t="s">
        <v>25</v>
      </c>
      <c r="E8" s="14" t="s">
        <v>37</v>
      </c>
      <c r="F8" s="14" t="s">
        <v>27</v>
      </c>
      <c r="G8" s="14" t="s">
        <v>50</v>
      </c>
      <c r="H8" s="14" t="s">
        <v>51</v>
      </c>
      <c r="I8" s="14" t="s">
        <v>15</v>
      </c>
      <c r="J8" s="14" t="s">
        <v>44</v>
      </c>
      <c r="K8" s="14" t="s">
        <v>22</v>
      </c>
      <c r="L8" s="14" t="s">
        <v>42</v>
      </c>
      <c r="M8" s="14" t="s">
        <v>270</v>
      </c>
    </row>
    <row r="9" spans="1:13" x14ac:dyDescent="0.15">
      <c r="A9" t="s">
        <v>271</v>
      </c>
      <c r="B9" s="7">
        <v>1357</v>
      </c>
      <c r="C9" s="7">
        <v>1372</v>
      </c>
      <c r="D9" s="7">
        <v>1332</v>
      </c>
      <c r="E9" s="7">
        <v>1791</v>
      </c>
      <c r="F9" s="7">
        <v>12130</v>
      </c>
      <c r="G9" s="7">
        <v>21716</v>
      </c>
      <c r="H9" s="7">
        <v>10864</v>
      </c>
      <c r="I9" s="7">
        <v>2811</v>
      </c>
      <c r="J9" s="7">
        <v>2157</v>
      </c>
      <c r="K9" s="7">
        <v>5038</v>
      </c>
      <c r="L9" s="7">
        <v>11691</v>
      </c>
      <c r="M9" s="8">
        <f>SUM(B4:M4)+SUM(B9:L9)</f>
        <v>170947</v>
      </c>
    </row>
    <row r="10" spans="1:13" x14ac:dyDescent="0.15">
      <c r="A10" t="s">
        <v>272</v>
      </c>
    </row>
    <row r="12" spans="1:13" x14ac:dyDescent="0.15">
      <c r="A12" t="s">
        <v>266</v>
      </c>
      <c r="B12" s="5">
        <v>10</v>
      </c>
    </row>
    <row r="15" spans="1:13" ht="14.25" x14ac:dyDescent="0.2">
      <c r="A15" s="13"/>
      <c r="B15" s="14" t="s">
        <v>38</v>
      </c>
      <c r="C15" s="14" t="s">
        <v>39</v>
      </c>
      <c r="D15" s="14" t="s">
        <v>19</v>
      </c>
      <c r="E15" s="14" t="s">
        <v>31</v>
      </c>
      <c r="F15" s="14" t="s">
        <v>21</v>
      </c>
      <c r="G15" s="14" t="s">
        <v>35</v>
      </c>
      <c r="H15" s="14" t="s">
        <v>24</v>
      </c>
      <c r="I15" s="14" t="s">
        <v>34</v>
      </c>
      <c r="J15" s="14" t="s">
        <v>28</v>
      </c>
      <c r="K15" s="14" t="s">
        <v>40</v>
      </c>
      <c r="L15" s="14" t="s">
        <v>30</v>
      </c>
      <c r="M15" s="14" t="s">
        <v>36</v>
      </c>
    </row>
    <row r="16" spans="1:13" x14ac:dyDescent="0.15">
      <c r="A16" t="s">
        <v>807</v>
      </c>
      <c r="B16" s="3" t="s">
        <v>14</v>
      </c>
    </row>
    <row r="17" spans="1:17" ht="10.5" customHeight="1" x14ac:dyDescent="0.15">
      <c r="A17" t="s">
        <v>267</v>
      </c>
      <c r="B17" s="29">
        <f>AVERAGEIFS(Piles[tons],Piles[Destination],B15,Piles[tons],"&lt;&gt;0")</f>
        <v>199.61972737008506</v>
      </c>
      <c r="C17" s="6"/>
    </row>
    <row r="18" spans="1:17" x14ac:dyDescent="0.15">
      <c r="A18" t="s">
        <v>2481</v>
      </c>
      <c r="B18" s="6">
        <f>SUMPRODUCT((Piles[Destination]=B15)*(Piles[GradeDest]=B16)*Piles[Y]*Piles[tons])/SUMPRODUCT((Piles[Destination]=B15)*(Piles[GradeDest]=B16)*Piles[tons])</f>
        <v>80.242308566678929</v>
      </c>
      <c r="C18" s="6"/>
    </row>
    <row r="19" spans="1:17" x14ac:dyDescent="0.15">
      <c r="A19" t="s">
        <v>2482</v>
      </c>
      <c r="B19" s="6">
        <f>SUMPRODUCT((Melanges_tele[origin]=B15)*(Melanges_tele[DestProduct]=B16)*Melanges_tele[Y],Melanges_tele[tons])/SUMPRODUCT((Melanges_tele[origin]=B15)*(Melanges_tele[DestProduct]=B16)*Melanges_tele[tons])</f>
        <v>79.738145975007996</v>
      </c>
      <c r="C19" s="6"/>
    </row>
    <row r="21" spans="1:17" x14ac:dyDescent="0.15">
      <c r="A21" t="s">
        <v>265</v>
      </c>
      <c r="B21" s="12">
        <f ca="1">SUM(OFFSET('Base données'!E3,COUNTA(Piles[tons])-Données!B12+1,,Données!B12,))</f>
        <v>951.03999023437495</v>
      </c>
      <c r="C21" s="6"/>
    </row>
    <row r="22" spans="1:17" x14ac:dyDescent="0.15">
      <c r="A22" t="s">
        <v>263</v>
      </c>
      <c r="B22" s="6">
        <f ca="1">SUMPRODUCT(OFFSET('Base données'!G3,COUNTA(Piles[Y])-Données!B12+1,,Données!B12,),OFFSET('Base données'!E3,COUNTA(Piles[tons])-Données!B12+1,,Données!B12,)/SUM(OFFSET('Base données'!E3,COUNTA(Piles[tons])-Données!B12+1,,Données!B12,)))</f>
        <v>73.764233891593491</v>
      </c>
      <c r="C22" s="6"/>
    </row>
    <row r="24" spans="1:17" x14ac:dyDescent="0.15">
      <c r="A24" t="s">
        <v>273</v>
      </c>
      <c r="B24" s="17">
        <f>B4+B5-B6</f>
        <v>15206.330504904196</v>
      </c>
    </row>
    <row r="25" spans="1:17" x14ac:dyDescent="0.15">
      <c r="A25" t="s">
        <v>274</v>
      </c>
      <c r="B25" s="27">
        <f>((B5*B18)+(B6*B19))/SUM(B5:B6)</f>
        <v>80.008359884677517</v>
      </c>
    </row>
    <row r="27" spans="1:17" ht="6.75" customHeight="1" x14ac:dyDescent="0.15">
      <c r="A27" s="15"/>
      <c r="B27" s="16"/>
      <c r="C27" s="16"/>
      <c r="D27" s="16"/>
      <c r="E27" s="16"/>
      <c r="F27" s="16"/>
      <c r="G27" s="16"/>
      <c r="H27" s="16"/>
      <c r="I27" s="16"/>
      <c r="J27" s="16"/>
      <c r="K27" s="16"/>
      <c r="L27" s="16"/>
      <c r="M27" s="16"/>
    </row>
    <row r="29" spans="1:17" ht="14.25" x14ac:dyDescent="0.2">
      <c r="A29" s="13"/>
      <c r="B29" s="14" t="s">
        <v>32</v>
      </c>
      <c r="C29" s="14" t="s">
        <v>17</v>
      </c>
      <c r="D29" s="14" t="s">
        <v>25</v>
      </c>
      <c r="E29" s="14" t="s">
        <v>37</v>
      </c>
      <c r="F29" s="14" t="s">
        <v>27</v>
      </c>
      <c r="G29" s="14" t="s">
        <v>50</v>
      </c>
      <c r="H29" s="14" t="s">
        <v>51</v>
      </c>
      <c r="I29" s="14" t="s">
        <v>15</v>
      </c>
      <c r="J29" s="14" t="s">
        <v>44</v>
      </c>
      <c r="K29" s="14" t="s">
        <v>22</v>
      </c>
      <c r="L29" s="14" t="s">
        <v>42</v>
      </c>
      <c r="M29" s="14"/>
    </row>
    <row r="30" spans="1:17" x14ac:dyDescent="0.15">
      <c r="A30" t="s">
        <v>807</v>
      </c>
    </row>
    <row r="31" spans="1:17" x14ac:dyDescent="0.15">
      <c r="A31" t="s">
        <v>267</v>
      </c>
      <c r="B31" s="6"/>
    </row>
    <row r="32" spans="1:17" x14ac:dyDescent="0.15">
      <c r="A32" t="s">
        <v>268</v>
      </c>
      <c r="B32" s="6"/>
      <c r="Q32" s="6"/>
    </row>
    <row r="34" spans="1:16" x14ac:dyDescent="0.15">
      <c r="A34" t="s">
        <v>265</v>
      </c>
    </row>
    <row r="35" spans="1:16" x14ac:dyDescent="0.15">
      <c r="A35" t="s">
        <v>263</v>
      </c>
    </row>
    <row r="37" spans="1:16" x14ac:dyDescent="0.15">
      <c r="A37" t="s">
        <v>273</v>
      </c>
      <c r="P37" s="6"/>
    </row>
    <row r="38" spans="1:16" x14ac:dyDescent="0.15">
      <c r="A38" t="s">
        <v>274</v>
      </c>
      <c r="D38" s="6"/>
    </row>
  </sheetData>
  <mergeCells count="1">
    <mergeCell ref="A1:M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1300"/>
  <sheetViews>
    <sheetView workbookViewId="0">
      <selection activeCell="E4" sqref="E4"/>
    </sheetView>
  </sheetViews>
  <sheetFormatPr baseColWidth="10" defaultRowHeight="10.5" x14ac:dyDescent="0.15"/>
  <cols>
    <col min="1" max="1" width="20.5" style="11" customWidth="1"/>
    <col min="2" max="2" width="15.1640625" customWidth="1"/>
    <col min="11" max="11" width="17.5" customWidth="1"/>
  </cols>
  <sheetData>
    <row r="1" spans="1:13" ht="19.5" x14ac:dyDescent="0.25">
      <c r="A1" s="33" t="s">
        <v>795</v>
      </c>
      <c r="B1" s="33"/>
      <c r="C1" s="33"/>
      <c r="D1" s="33"/>
      <c r="E1" s="33"/>
      <c r="F1" s="33"/>
      <c r="G1" s="33"/>
      <c r="H1" s="33"/>
      <c r="I1" s="33"/>
      <c r="J1" s="33"/>
      <c r="K1" s="33"/>
      <c r="L1" s="33"/>
    </row>
    <row r="3" spans="1:13" x14ac:dyDescent="0.15">
      <c r="A3" t="s">
        <v>4</v>
      </c>
      <c r="B3" t="s">
        <v>5</v>
      </c>
      <c r="C3" t="s">
        <v>6</v>
      </c>
      <c r="D3" t="s">
        <v>7</v>
      </c>
      <c r="E3" t="s">
        <v>8</v>
      </c>
      <c r="F3" t="s">
        <v>9</v>
      </c>
      <c r="G3" t="s">
        <v>10</v>
      </c>
      <c r="H3" t="s">
        <v>11</v>
      </c>
      <c r="I3" t="s">
        <v>793</v>
      </c>
      <c r="J3" t="s">
        <v>275</v>
      </c>
      <c r="K3" t="s">
        <v>276</v>
      </c>
      <c r="L3" t="s">
        <v>277</v>
      </c>
      <c r="M3" t="s">
        <v>794</v>
      </c>
    </row>
    <row r="4" spans="1:13" x14ac:dyDescent="0.15">
      <c r="A4">
        <v>400</v>
      </c>
      <c r="B4">
        <v>79.8</v>
      </c>
      <c r="C4">
        <v>84.1</v>
      </c>
      <c r="D4">
        <v>90.8</v>
      </c>
      <c r="E4">
        <v>2.86</v>
      </c>
      <c r="F4">
        <v>0.67</v>
      </c>
      <c r="G4">
        <v>31.48</v>
      </c>
      <c r="H4">
        <v>0.89</v>
      </c>
      <c r="I4">
        <v>2658972</v>
      </c>
      <c r="J4" t="s">
        <v>313</v>
      </c>
      <c r="K4" s="1">
        <v>43573.842361111114</v>
      </c>
      <c r="L4" t="s">
        <v>23</v>
      </c>
      <c r="M4">
        <v>4.8000000000000001E-2</v>
      </c>
    </row>
    <row r="5" spans="1:13" x14ac:dyDescent="0.15">
      <c r="A5">
        <v>400</v>
      </c>
      <c r="B5">
        <v>80.599999999999994</v>
      </c>
      <c r="C5">
        <v>85</v>
      </c>
      <c r="D5">
        <v>91.5</v>
      </c>
      <c r="E5">
        <v>2.66</v>
      </c>
      <c r="F5">
        <v>0.69</v>
      </c>
      <c r="G5">
        <v>31.45</v>
      </c>
      <c r="H5">
        <v>0.7</v>
      </c>
      <c r="I5">
        <v>2658973</v>
      </c>
      <c r="J5" t="s">
        <v>313</v>
      </c>
      <c r="K5" s="1">
        <v>43573.842361111114</v>
      </c>
      <c r="L5" t="s">
        <v>23</v>
      </c>
      <c r="M5">
        <v>4.5999999999999999E-2</v>
      </c>
    </row>
    <row r="6" spans="1:13" x14ac:dyDescent="0.15">
      <c r="A6">
        <v>261</v>
      </c>
      <c r="B6">
        <v>80.2</v>
      </c>
      <c r="C6">
        <v>84.5</v>
      </c>
      <c r="D6">
        <v>91.2</v>
      </c>
      <c r="E6">
        <v>2.14</v>
      </c>
      <c r="F6">
        <v>0.69</v>
      </c>
      <c r="G6">
        <v>31.43</v>
      </c>
      <c r="H6">
        <v>0.87</v>
      </c>
      <c r="I6">
        <v>2658974</v>
      </c>
      <c r="J6" t="s">
        <v>313</v>
      </c>
      <c r="K6" s="1">
        <v>43573.842361111114</v>
      </c>
      <c r="L6" t="s">
        <v>23</v>
      </c>
      <c r="M6">
        <v>4.3999999999999997E-2</v>
      </c>
    </row>
    <row r="7" spans="1:13" x14ac:dyDescent="0.15">
      <c r="A7">
        <v>300</v>
      </c>
      <c r="B7">
        <v>80.099999999999994</v>
      </c>
      <c r="C7">
        <v>84.6</v>
      </c>
      <c r="D7">
        <v>89.6</v>
      </c>
      <c r="E7">
        <v>11.22</v>
      </c>
      <c r="F7">
        <v>1.21</v>
      </c>
      <c r="G7">
        <v>32.549999999999997</v>
      </c>
      <c r="H7">
        <v>0.72</v>
      </c>
      <c r="I7">
        <v>2677225</v>
      </c>
      <c r="J7" t="s">
        <v>333</v>
      </c>
      <c r="K7" s="1">
        <v>43588.019444444442</v>
      </c>
      <c r="L7" t="s">
        <v>29</v>
      </c>
      <c r="M7">
        <v>2.4E-2</v>
      </c>
    </row>
    <row r="8" spans="1:13" x14ac:dyDescent="0.15">
      <c r="A8">
        <v>300</v>
      </c>
      <c r="B8">
        <v>80</v>
      </c>
      <c r="C8">
        <v>84.4</v>
      </c>
      <c r="D8">
        <v>89.1</v>
      </c>
      <c r="E8">
        <v>14.64</v>
      </c>
      <c r="F8">
        <v>1.39</v>
      </c>
      <c r="G8">
        <v>32.9</v>
      </c>
      <c r="H8">
        <v>0.57999999999999996</v>
      </c>
      <c r="I8">
        <v>2677226</v>
      </c>
      <c r="J8" t="s">
        <v>333</v>
      </c>
      <c r="K8" s="1">
        <v>43588.019444444442</v>
      </c>
      <c r="L8" t="s">
        <v>29</v>
      </c>
      <c r="M8">
        <v>3.2000000000000001E-2</v>
      </c>
    </row>
    <row r="9" spans="1:13" x14ac:dyDescent="0.15">
      <c r="A9">
        <v>300</v>
      </c>
      <c r="B9">
        <v>79.5</v>
      </c>
      <c r="C9">
        <v>83.9</v>
      </c>
      <c r="D9">
        <v>88.4</v>
      </c>
      <c r="E9">
        <v>14.34</v>
      </c>
      <c r="F9">
        <v>1.38</v>
      </c>
      <c r="G9">
        <v>32.96</v>
      </c>
      <c r="H9">
        <v>0.48</v>
      </c>
      <c r="I9">
        <v>2677227</v>
      </c>
      <c r="J9" t="s">
        <v>333</v>
      </c>
      <c r="K9" s="1">
        <v>43588.019444444442</v>
      </c>
      <c r="L9" t="s">
        <v>29</v>
      </c>
      <c r="M9">
        <v>2.4E-2</v>
      </c>
    </row>
    <row r="10" spans="1:13" x14ac:dyDescent="0.15">
      <c r="A10">
        <v>300</v>
      </c>
      <c r="B10">
        <v>77.2</v>
      </c>
      <c r="C10">
        <v>81.400000000000006</v>
      </c>
      <c r="D10">
        <v>87.9</v>
      </c>
      <c r="E10">
        <v>2.98</v>
      </c>
      <c r="F10">
        <v>0.87</v>
      </c>
      <c r="G10">
        <v>31.5</v>
      </c>
      <c r="H10">
        <v>1.27</v>
      </c>
      <c r="I10">
        <v>2659372</v>
      </c>
      <c r="J10" t="s">
        <v>314</v>
      </c>
      <c r="K10" s="1">
        <v>43574.059027777781</v>
      </c>
      <c r="L10" t="s">
        <v>33</v>
      </c>
      <c r="M10">
        <v>6.8000000000000005E-2</v>
      </c>
    </row>
    <row r="11" spans="1:13" x14ac:dyDescent="0.15">
      <c r="A11">
        <v>300</v>
      </c>
      <c r="B11">
        <v>75.400000000000006</v>
      </c>
      <c r="C11">
        <v>79.5</v>
      </c>
      <c r="D11">
        <v>85.8</v>
      </c>
      <c r="E11">
        <v>2.72</v>
      </c>
      <c r="F11">
        <v>0.81</v>
      </c>
      <c r="G11">
        <v>31.42</v>
      </c>
      <c r="H11">
        <v>1.88</v>
      </c>
      <c r="I11">
        <v>2659373</v>
      </c>
      <c r="J11" t="s">
        <v>314</v>
      </c>
      <c r="K11" s="1">
        <v>43574.059027777781</v>
      </c>
      <c r="L11" t="s">
        <v>33</v>
      </c>
      <c r="M11">
        <v>4.2999999999999997E-2</v>
      </c>
    </row>
    <row r="12" spans="1:13" x14ac:dyDescent="0.15">
      <c r="A12">
        <v>300</v>
      </c>
      <c r="B12">
        <v>75.599999999999994</v>
      </c>
      <c r="C12">
        <v>79.7</v>
      </c>
      <c r="D12">
        <v>86.2</v>
      </c>
      <c r="E12">
        <v>2.4500000000000002</v>
      </c>
      <c r="F12">
        <v>0.82</v>
      </c>
      <c r="G12">
        <v>31.37</v>
      </c>
      <c r="H12">
        <v>1.42</v>
      </c>
      <c r="I12">
        <v>2659374</v>
      </c>
      <c r="J12" t="s">
        <v>314</v>
      </c>
      <c r="K12" s="1">
        <v>43574.059027777781</v>
      </c>
      <c r="L12" t="s">
        <v>33</v>
      </c>
      <c r="M12">
        <v>6.8000000000000005E-2</v>
      </c>
    </row>
    <row r="13" spans="1:13" x14ac:dyDescent="0.15">
      <c r="A13">
        <v>300</v>
      </c>
      <c r="B13">
        <v>74.900000000000006</v>
      </c>
      <c r="C13">
        <v>78.900000000000006</v>
      </c>
      <c r="D13">
        <v>85.4</v>
      </c>
      <c r="E13">
        <v>2.98</v>
      </c>
      <c r="F13">
        <v>0.85</v>
      </c>
      <c r="G13">
        <v>31.31</v>
      </c>
      <c r="H13">
        <v>1.23</v>
      </c>
      <c r="I13">
        <v>2659642</v>
      </c>
      <c r="J13" t="s">
        <v>315</v>
      </c>
      <c r="K13" s="1">
        <v>43574.190972222219</v>
      </c>
      <c r="L13" t="s">
        <v>33</v>
      </c>
      <c r="M13">
        <v>6.0999999999999999E-2</v>
      </c>
    </row>
    <row r="14" spans="1:13" x14ac:dyDescent="0.15">
      <c r="A14">
        <v>263</v>
      </c>
      <c r="B14">
        <v>75.8</v>
      </c>
      <c r="C14">
        <v>79.900000000000006</v>
      </c>
      <c r="D14">
        <v>86.6</v>
      </c>
      <c r="E14">
        <v>2.34</v>
      </c>
      <c r="F14">
        <v>0.75</v>
      </c>
      <c r="G14">
        <v>31.46</v>
      </c>
      <c r="H14">
        <v>1.74</v>
      </c>
      <c r="I14">
        <v>2659643</v>
      </c>
      <c r="J14" t="s">
        <v>315</v>
      </c>
      <c r="K14" s="1">
        <v>43574.190972222219</v>
      </c>
      <c r="L14" t="s">
        <v>33</v>
      </c>
      <c r="M14">
        <v>5.2999999999999999E-2</v>
      </c>
    </row>
    <row r="15" spans="1:13" x14ac:dyDescent="0.15">
      <c r="A15">
        <v>400</v>
      </c>
      <c r="B15">
        <v>80.400000000000006</v>
      </c>
      <c r="C15">
        <v>84.8</v>
      </c>
      <c r="D15">
        <v>91.5</v>
      </c>
      <c r="E15">
        <v>2.44</v>
      </c>
      <c r="F15">
        <v>0.68</v>
      </c>
      <c r="G15">
        <v>31.48</v>
      </c>
      <c r="H15">
        <v>0.79</v>
      </c>
      <c r="I15">
        <v>2659950</v>
      </c>
      <c r="J15" t="s">
        <v>316</v>
      </c>
      <c r="K15" s="1">
        <v>43574.379861111112</v>
      </c>
      <c r="L15" t="s">
        <v>23</v>
      </c>
      <c r="M15">
        <v>6.6000000000000003E-2</v>
      </c>
    </row>
    <row r="16" spans="1:13" x14ac:dyDescent="0.15">
      <c r="A16">
        <v>244</v>
      </c>
      <c r="B16">
        <v>81.900000000000006</v>
      </c>
      <c r="C16">
        <v>86.4</v>
      </c>
      <c r="D16">
        <v>93.4</v>
      </c>
      <c r="E16">
        <v>2.85</v>
      </c>
      <c r="F16">
        <v>0.71</v>
      </c>
      <c r="G16">
        <v>31.54</v>
      </c>
      <c r="H16">
        <v>0.55000000000000004</v>
      </c>
      <c r="I16">
        <v>2659951</v>
      </c>
      <c r="J16" t="s">
        <v>316</v>
      </c>
      <c r="K16" s="1">
        <v>43574.379861111112</v>
      </c>
      <c r="L16" t="s">
        <v>23</v>
      </c>
      <c r="M16">
        <v>3.5999999999999997E-2</v>
      </c>
    </row>
    <row r="17" spans="1:13" x14ac:dyDescent="0.15">
      <c r="A17">
        <v>400</v>
      </c>
      <c r="B17">
        <v>81.5</v>
      </c>
      <c r="C17">
        <v>85.9</v>
      </c>
      <c r="D17">
        <v>92.9</v>
      </c>
      <c r="E17">
        <v>2.09</v>
      </c>
      <c r="F17">
        <v>0.61</v>
      </c>
      <c r="G17">
        <v>31.49</v>
      </c>
      <c r="H17">
        <v>0.46</v>
      </c>
      <c r="I17">
        <v>2660515</v>
      </c>
      <c r="J17" t="s">
        <v>317</v>
      </c>
      <c r="K17" s="1">
        <v>43574.659722222219</v>
      </c>
      <c r="L17" t="s">
        <v>23</v>
      </c>
      <c r="M17">
        <v>1.9E-2</v>
      </c>
    </row>
    <row r="18" spans="1:13" x14ac:dyDescent="0.15">
      <c r="A18">
        <v>400</v>
      </c>
      <c r="B18">
        <v>81.3</v>
      </c>
      <c r="C18">
        <v>85.6</v>
      </c>
      <c r="D18">
        <v>92.7</v>
      </c>
      <c r="E18">
        <v>2.2200000000000002</v>
      </c>
      <c r="F18">
        <v>0.63</v>
      </c>
      <c r="G18">
        <v>31.65</v>
      </c>
      <c r="H18">
        <v>0.51</v>
      </c>
      <c r="I18">
        <v>2660516</v>
      </c>
      <c r="J18" t="s">
        <v>317</v>
      </c>
      <c r="K18" s="1">
        <v>43574.659722222219</v>
      </c>
      <c r="L18" t="s">
        <v>23</v>
      </c>
      <c r="M18">
        <v>0.03</v>
      </c>
    </row>
    <row r="19" spans="1:13" x14ac:dyDescent="0.15">
      <c r="A19">
        <v>400</v>
      </c>
      <c r="B19">
        <v>80.5</v>
      </c>
      <c r="C19">
        <v>84.9</v>
      </c>
      <c r="D19">
        <v>91.9</v>
      </c>
      <c r="E19">
        <v>2.31</v>
      </c>
      <c r="F19">
        <v>0.6</v>
      </c>
      <c r="G19">
        <v>31.55</v>
      </c>
      <c r="H19">
        <v>0.49</v>
      </c>
      <c r="I19">
        <v>2660517</v>
      </c>
      <c r="J19" t="s">
        <v>317</v>
      </c>
      <c r="K19" s="1">
        <v>43574.659722222219</v>
      </c>
      <c r="L19" t="s">
        <v>23</v>
      </c>
      <c r="M19">
        <v>2.5999999999999999E-2</v>
      </c>
    </row>
    <row r="20" spans="1:13" x14ac:dyDescent="0.15">
      <c r="A20">
        <v>400</v>
      </c>
      <c r="B20">
        <v>81.2</v>
      </c>
      <c r="C20">
        <v>85.5</v>
      </c>
      <c r="D20">
        <v>92.6</v>
      </c>
      <c r="E20">
        <v>2.0699999999999998</v>
      </c>
      <c r="F20">
        <v>0.59</v>
      </c>
      <c r="G20">
        <v>31.43</v>
      </c>
      <c r="H20">
        <v>0.57999999999999996</v>
      </c>
      <c r="I20">
        <v>2660800</v>
      </c>
      <c r="J20" t="s">
        <v>318</v>
      </c>
      <c r="K20" s="1">
        <v>43574.848611111112</v>
      </c>
      <c r="L20" t="s">
        <v>23</v>
      </c>
      <c r="M20">
        <v>2.8000000000000001E-2</v>
      </c>
    </row>
    <row r="21" spans="1:13" x14ac:dyDescent="0.15">
      <c r="A21">
        <v>386</v>
      </c>
      <c r="B21">
        <v>82.5</v>
      </c>
      <c r="C21">
        <v>87</v>
      </c>
      <c r="D21">
        <v>94.2</v>
      </c>
      <c r="E21">
        <v>1.9</v>
      </c>
      <c r="F21">
        <v>0.57999999999999996</v>
      </c>
      <c r="G21">
        <v>31.58</v>
      </c>
      <c r="H21">
        <v>0.5</v>
      </c>
      <c r="I21">
        <v>2660801</v>
      </c>
      <c r="J21" t="s">
        <v>318</v>
      </c>
      <c r="K21" s="1">
        <v>43574.848611111112</v>
      </c>
      <c r="L21" t="s">
        <v>23</v>
      </c>
      <c r="M21">
        <v>2.5999999999999999E-2</v>
      </c>
    </row>
    <row r="22" spans="1:13" x14ac:dyDescent="0.15">
      <c r="A22">
        <v>300</v>
      </c>
      <c r="B22">
        <v>73</v>
      </c>
      <c r="C22">
        <v>76.900000000000006</v>
      </c>
      <c r="D22">
        <v>83.4</v>
      </c>
      <c r="E22">
        <v>3.09</v>
      </c>
      <c r="F22">
        <v>0.82</v>
      </c>
      <c r="G22">
        <v>31.64</v>
      </c>
      <c r="H22">
        <v>1.01</v>
      </c>
      <c r="I22">
        <v>2660979</v>
      </c>
      <c r="J22" t="s">
        <v>319</v>
      </c>
      <c r="K22" s="1">
        <v>43575.061805555553</v>
      </c>
      <c r="L22" t="s">
        <v>33</v>
      </c>
      <c r="M22">
        <v>5.3999999999999999E-2</v>
      </c>
    </row>
    <row r="23" spans="1:13" x14ac:dyDescent="0.15">
      <c r="A23">
        <v>300</v>
      </c>
      <c r="B23">
        <v>74.8</v>
      </c>
      <c r="C23">
        <v>78.8</v>
      </c>
      <c r="D23">
        <v>85.2</v>
      </c>
      <c r="E23">
        <v>3.06</v>
      </c>
      <c r="F23">
        <v>0.81</v>
      </c>
      <c r="G23">
        <v>31.55</v>
      </c>
      <c r="H23">
        <v>1.1299999999999999</v>
      </c>
      <c r="I23">
        <v>2660980</v>
      </c>
      <c r="J23" t="s">
        <v>319</v>
      </c>
      <c r="K23" s="1">
        <v>43575.061805555553</v>
      </c>
      <c r="L23" t="s">
        <v>33</v>
      </c>
      <c r="M23">
        <v>6.2E-2</v>
      </c>
    </row>
    <row r="24" spans="1:13" x14ac:dyDescent="0.15">
      <c r="A24">
        <v>300</v>
      </c>
      <c r="B24">
        <v>74.900000000000006</v>
      </c>
      <c r="C24">
        <v>79</v>
      </c>
      <c r="D24">
        <v>85.5</v>
      </c>
      <c r="E24">
        <v>2.5499999999999998</v>
      </c>
      <c r="F24">
        <v>0.78</v>
      </c>
      <c r="G24">
        <v>31.48</v>
      </c>
      <c r="H24">
        <v>1.17</v>
      </c>
      <c r="I24">
        <v>2660981</v>
      </c>
      <c r="J24" t="s">
        <v>319</v>
      </c>
      <c r="K24" s="1">
        <v>43575.061805555553</v>
      </c>
      <c r="L24" t="s">
        <v>33</v>
      </c>
      <c r="M24">
        <v>4.5999999999999999E-2</v>
      </c>
    </row>
    <row r="25" spans="1:13" x14ac:dyDescent="0.15">
      <c r="A25">
        <v>400</v>
      </c>
      <c r="B25">
        <v>77.2</v>
      </c>
      <c r="C25">
        <v>81.400000000000006</v>
      </c>
      <c r="D25">
        <v>88.1</v>
      </c>
      <c r="E25">
        <v>2.48</v>
      </c>
      <c r="F25">
        <v>1.01</v>
      </c>
      <c r="G25">
        <v>31.62</v>
      </c>
      <c r="H25">
        <v>0.52</v>
      </c>
      <c r="I25">
        <v>2685935</v>
      </c>
      <c r="J25" t="s">
        <v>359</v>
      </c>
      <c r="K25" s="1">
        <v>43594.564583333333</v>
      </c>
      <c r="L25" t="s">
        <v>23</v>
      </c>
      <c r="M25">
        <v>0.21</v>
      </c>
    </row>
    <row r="26" spans="1:13" x14ac:dyDescent="0.15">
      <c r="A26">
        <v>400</v>
      </c>
      <c r="B26">
        <v>77.2</v>
      </c>
      <c r="C26">
        <v>81.400000000000006</v>
      </c>
      <c r="D26">
        <v>87.6</v>
      </c>
      <c r="E26">
        <v>2.12</v>
      </c>
      <c r="F26">
        <v>0.94</v>
      </c>
      <c r="G26">
        <v>31.7</v>
      </c>
      <c r="H26">
        <v>0.53</v>
      </c>
      <c r="I26">
        <v>2685936</v>
      </c>
      <c r="J26" t="s">
        <v>359</v>
      </c>
      <c r="K26" s="1">
        <v>43594.564583333333</v>
      </c>
      <c r="L26" t="s">
        <v>23</v>
      </c>
      <c r="M26">
        <v>0.2</v>
      </c>
    </row>
    <row r="27" spans="1:13" x14ac:dyDescent="0.15">
      <c r="A27">
        <v>400</v>
      </c>
      <c r="B27">
        <v>77.599999999999994</v>
      </c>
      <c r="C27">
        <v>81.900000000000006</v>
      </c>
      <c r="D27">
        <v>88.5</v>
      </c>
      <c r="E27">
        <v>2.11</v>
      </c>
      <c r="F27">
        <v>0.89</v>
      </c>
      <c r="G27">
        <v>31.69</v>
      </c>
      <c r="H27">
        <v>0.9</v>
      </c>
      <c r="I27">
        <v>2685937</v>
      </c>
      <c r="J27" t="s">
        <v>359</v>
      </c>
      <c r="K27" s="1">
        <v>43594.564583333333</v>
      </c>
      <c r="L27" t="s">
        <v>23</v>
      </c>
      <c r="M27">
        <v>0.2</v>
      </c>
    </row>
    <row r="28" spans="1:13" x14ac:dyDescent="0.15">
      <c r="A28">
        <v>300</v>
      </c>
      <c r="B28">
        <v>69.400000000000006</v>
      </c>
      <c r="C28">
        <v>73.2</v>
      </c>
      <c r="D28">
        <v>78.900000000000006</v>
      </c>
      <c r="E28">
        <v>8.75</v>
      </c>
      <c r="F28">
        <v>1.57</v>
      </c>
      <c r="G28">
        <v>30.97</v>
      </c>
      <c r="H28">
        <v>1.8</v>
      </c>
      <c r="I28">
        <v>2687125</v>
      </c>
      <c r="J28" t="s">
        <v>362</v>
      </c>
      <c r="K28" s="1">
        <v>43595.209027777775</v>
      </c>
      <c r="L28" t="s">
        <v>26</v>
      </c>
      <c r="M28">
        <v>0.14000000000000001</v>
      </c>
    </row>
    <row r="29" spans="1:13" x14ac:dyDescent="0.15">
      <c r="A29">
        <v>300</v>
      </c>
      <c r="B29">
        <v>70.8</v>
      </c>
      <c r="C29">
        <v>74.7</v>
      </c>
      <c r="D29">
        <v>80.2</v>
      </c>
      <c r="E29">
        <v>9.2200000000000006</v>
      </c>
      <c r="F29">
        <v>1.54</v>
      </c>
      <c r="G29">
        <v>31.21</v>
      </c>
      <c r="H29">
        <v>1.21</v>
      </c>
      <c r="I29">
        <v>2687126</v>
      </c>
      <c r="J29" t="s">
        <v>362</v>
      </c>
      <c r="K29" s="1">
        <v>43595.209027777775</v>
      </c>
      <c r="L29" t="s">
        <v>26</v>
      </c>
      <c r="M29">
        <v>0.11</v>
      </c>
    </row>
    <row r="30" spans="1:13" x14ac:dyDescent="0.15">
      <c r="A30">
        <v>391</v>
      </c>
      <c r="B30">
        <v>70.599999999999994</v>
      </c>
      <c r="C30">
        <v>74.5</v>
      </c>
      <c r="D30">
        <v>80.3</v>
      </c>
      <c r="E30">
        <v>8.5399999999999991</v>
      </c>
      <c r="F30">
        <v>1.48</v>
      </c>
      <c r="G30">
        <v>31.34</v>
      </c>
      <c r="H30">
        <v>1.2</v>
      </c>
      <c r="I30">
        <v>2687127</v>
      </c>
      <c r="J30" t="s">
        <v>362</v>
      </c>
      <c r="K30" s="1">
        <v>43595.209027777775</v>
      </c>
      <c r="L30" t="s">
        <v>26</v>
      </c>
      <c r="M30">
        <v>0.12</v>
      </c>
    </row>
    <row r="31" spans="1:13" x14ac:dyDescent="0.15">
      <c r="A31">
        <v>400</v>
      </c>
      <c r="B31">
        <v>81.8</v>
      </c>
      <c r="C31">
        <v>86.3</v>
      </c>
      <c r="D31">
        <v>93.8</v>
      </c>
      <c r="E31">
        <v>2.0099999999999998</v>
      </c>
      <c r="F31">
        <v>0.7</v>
      </c>
      <c r="G31">
        <v>31.9</v>
      </c>
      <c r="H31">
        <v>0.47</v>
      </c>
      <c r="I31">
        <v>2688148</v>
      </c>
      <c r="J31" t="s">
        <v>364</v>
      </c>
      <c r="K31" s="1">
        <v>43595.625</v>
      </c>
      <c r="L31" t="s">
        <v>23</v>
      </c>
      <c r="M31">
        <v>0.18</v>
      </c>
    </row>
    <row r="32" spans="1:13" x14ac:dyDescent="0.15">
      <c r="A32">
        <v>400</v>
      </c>
      <c r="B32">
        <v>81.099999999999994</v>
      </c>
      <c r="C32">
        <v>85.4</v>
      </c>
      <c r="D32">
        <v>92.4</v>
      </c>
      <c r="E32">
        <v>1.82</v>
      </c>
      <c r="F32">
        <v>0.7</v>
      </c>
      <c r="G32">
        <v>31.79</v>
      </c>
      <c r="H32">
        <v>0.43</v>
      </c>
      <c r="I32">
        <v>2688149</v>
      </c>
      <c r="J32" t="s">
        <v>364</v>
      </c>
      <c r="K32" s="1">
        <v>43595.625</v>
      </c>
      <c r="L32" t="s">
        <v>23</v>
      </c>
      <c r="M32">
        <v>0.17</v>
      </c>
    </row>
    <row r="33" spans="1:13" x14ac:dyDescent="0.15">
      <c r="A33">
        <v>400</v>
      </c>
      <c r="B33">
        <v>82</v>
      </c>
      <c r="C33">
        <v>86.4</v>
      </c>
      <c r="D33">
        <v>93.4</v>
      </c>
      <c r="E33">
        <v>1.75</v>
      </c>
      <c r="F33">
        <v>0.69</v>
      </c>
      <c r="G33">
        <v>31.69</v>
      </c>
      <c r="H33">
        <v>0.56000000000000005</v>
      </c>
      <c r="I33">
        <v>2688150</v>
      </c>
      <c r="J33" t="s">
        <v>364</v>
      </c>
      <c r="K33" s="1">
        <v>43595.625</v>
      </c>
      <c r="L33" t="s">
        <v>23</v>
      </c>
      <c r="M33">
        <v>0.17</v>
      </c>
    </row>
    <row r="34" spans="1:13" x14ac:dyDescent="0.15">
      <c r="A34">
        <v>300</v>
      </c>
      <c r="B34">
        <v>80.099999999999994</v>
      </c>
      <c r="C34">
        <v>84.5</v>
      </c>
      <c r="D34">
        <v>89.3</v>
      </c>
      <c r="E34">
        <v>13.9</v>
      </c>
      <c r="F34">
        <v>1.42</v>
      </c>
      <c r="G34">
        <v>32.92</v>
      </c>
      <c r="H34">
        <v>0.41</v>
      </c>
      <c r="I34">
        <v>2677527</v>
      </c>
      <c r="J34" t="s">
        <v>334</v>
      </c>
      <c r="K34" s="1">
        <v>43588.176388888889</v>
      </c>
      <c r="L34" t="s">
        <v>29</v>
      </c>
      <c r="M34">
        <v>2.1000000000000001E-2</v>
      </c>
    </row>
    <row r="35" spans="1:13" x14ac:dyDescent="0.15">
      <c r="A35">
        <v>216</v>
      </c>
      <c r="B35">
        <v>81.3</v>
      </c>
      <c r="C35">
        <v>85.8</v>
      </c>
      <c r="D35">
        <v>91.6</v>
      </c>
      <c r="E35">
        <v>13.37</v>
      </c>
      <c r="F35">
        <v>1.47</v>
      </c>
      <c r="G35">
        <v>32.76</v>
      </c>
      <c r="H35">
        <v>0.52</v>
      </c>
      <c r="I35">
        <v>2677528</v>
      </c>
      <c r="J35" t="s">
        <v>334</v>
      </c>
      <c r="K35" s="1">
        <v>43588.176388888889</v>
      </c>
      <c r="L35" t="s">
        <v>29</v>
      </c>
      <c r="M35">
        <v>0.21299999999999999</v>
      </c>
    </row>
    <row r="36" spans="1:13" x14ac:dyDescent="0.15">
      <c r="A36">
        <v>400</v>
      </c>
      <c r="B36">
        <v>73.5</v>
      </c>
      <c r="C36">
        <v>77.400000000000006</v>
      </c>
      <c r="D36">
        <v>84.2</v>
      </c>
      <c r="E36">
        <v>2.09</v>
      </c>
      <c r="F36">
        <v>0.67</v>
      </c>
      <c r="G36">
        <v>31.44</v>
      </c>
      <c r="H36">
        <v>0.75</v>
      </c>
      <c r="I36">
        <v>2678128</v>
      </c>
      <c r="J36" t="s">
        <v>335</v>
      </c>
      <c r="K36" s="1">
        <v>43588.506249999999</v>
      </c>
      <c r="L36" t="s">
        <v>14</v>
      </c>
      <c r="M36">
        <v>2.9000000000000001E-2</v>
      </c>
    </row>
    <row r="37" spans="1:13" x14ac:dyDescent="0.15">
      <c r="A37">
        <v>400</v>
      </c>
      <c r="B37">
        <v>76.3</v>
      </c>
      <c r="C37">
        <v>80.400000000000006</v>
      </c>
      <c r="D37">
        <v>87</v>
      </c>
      <c r="E37">
        <v>2.19</v>
      </c>
      <c r="F37">
        <v>0.86</v>
      </c>
      <c r="G37">
        <v>31.57</v>
      </c>
      <c r="H37">
        <v>0.83</v>
      </c>
      <c r="I37">
        <v>2678129</v>
      </c>
      <c r="J37" t="s">
        <v>335</v>
      </c>
      <c r="K37" s="1">
        <v>43588.506249999999</v>
      </c>
      <c r="L37" t="s">
        <v>14</v>
      </c>
      <c r="M37">
        <v>3.4000000000000002E-2</v>
      </c>
    </row>
    <row r="38" spans="1:13" x14ac:dyDescent="0.15">
      <c r="A38">
        <v>300</v>
      </c>
      <c r="B38">
        <v>71.7</v>
      </c>
      <c r="C38">
        <v>75.599999999999994</v>
      </c>
      <c r="D38">
        <v>81.099999999999994</v>
      </c>
      <c r="E38">
        <v>7.75</v>
      </c>
      <c r="F38">
        <v>1.41</v>
      </c>
      <c r="G38">
        <v>31.91</v>
      </c>
      <c r="H38">
        <v>1.91</v>
      </c>
      <c r="I38">
        <v>2678428</v>
      </c>
      <c r="J38" t="s">
        <v>331</v>
      </c>
      <c r="K38" s="1">
        <v>43587.244444444441</v>
      </c>
      <c r="L38" t="s">
        <v>26</v>
      </c>
      <c r="M38">
        <v>0.11700000000000001</v>
      </c>
    </row>
    <row r="39" spans="1:13" x14ac:dyDescent="0.15">
      <c r="A39">
        <v>420</v>
      </c>
      <c r="B39">
        <v>70.400000000000006</v>
      </c>
      <c r="C39">
        <v>74.2</v>
      </c>
      <c r="D39">
        <v>79.599999999999994</v>
      </c>
      <c r="E39">
        <v>8.39</v>
      </c>
      <c r="F39">
        <v>1.41</v>
      </c>
      <c r="G39">
        <v>31.9</v>
      </c>
      <c r="H39">
        <v>1.91</v>
      </c>
      <c r="I39">
        <v>2678429</v>
      </c>
      <c r="J39" t="s">
        <v>331</v>
      </c>
      <c r="K39" s="1">
        <v>43587.244444444441</v>
      </c>
      <c r="L39" t="s">
        <v>26</v>
      </c>
      <c r="M39">
        <v>7.8E-2</v>
      </c>
    </row>
    <row r="40" spans="1:13" x14ac:dyDescent="0.15">
      <c r="A40">
        <v>300</v>
      </c>
      <c r="B40">
        <v>71.599999999999994</v>
      </c>
      <c r="C40">
        <v>75.5</v>
      </c>
      <c r="D40">
        <v>81</v>
      </c>
      <c r="E40">
        <v>8.3800000000000008</v>
      </c>
      <c r="F40">
        <v>1.45</v>
      </c>
      <c r="G40">
        <v>32.020000000000003</v>
      </c>
      <c r="H40">
        <v>1.06</v>
      </c>
      <c r="I40">
        <v>2678432</v>
      </c>
      <c r="J40" t="s">
        <v>330</v>
      </c>
      <c r="K40" s="1">
        <v>43587.222222222219</v>
      </c>
      <c r="L40" t="s">
        <v>26</v>
      </c>
      <c r="M40">
        <v>7.6999999999999999E-2</v>
      </c>
    </row>
    <row r="41" spans="1:13" x14ac:dyDescent="0.15">
      <c r="A41">
        <v>300</v>
      </c>
      <c r="B41">
        <v>71.8</v>
      </c>
      <c r="C41">
        <v>75.7</v>
      </c>
      <c r="D41">
        <v>80.900000000000006</v>
      </c>
      <c r="E41">
        <v>8.86</v>
      </c>
      <c r="F41">
        <v>1.47</v>
      </c>
      <c r="G41">
        <v>32.049999999999997</v>
      </c>
      <c r="H41">
        <v>1.18</v>
      </c>
      <c r="I41">
        <v>2678433</v>
      </c>
      <c r="J41" t="s">
        <v>330</v>
      </c>
      <c r="K41" s="1">
        <v>43587.222222222219</v>
      </c>
      <c r="L41" t="s">
        <v>26</v>
      </c>
      <c r="M41">
        <v>7.3999999999999996E-2</v>
      </c>
    </row>
    <row r="42" spans="1:13" x14ac:dyDescent="0.15">
      <c r="A42">
        <v>108</v>
      </c>
      <c r="B42">
        <v>70.8</v>
      </c>
      <c r="C42">
        <v>74.7</v>
      </c>
      <c r="D42">
        <v>80.099999999999994</v>
      </c>
      <c r="E42">
        <v>8.15</v>
      </c>
      <c r="F42">
        <v>1.43</v>
      </c>
      <c r="G42">
        <v>31.92</v>
      </c>
      <c r="H42">
        <v>1.33</v>
      </c>
      <c r="I42">
        <v>2678434</v>
      </c>
      <c r="J42" t="s">
        <v>330</v>
      </c>
      <c r="K42" s="1">
        <v>43587.222222222219</v>
      </c>
      <c r="L42" t="s">
        <v>26</v>
      </c>
      <c r="M42">
        <v>0.13500000000000001</v>
      </c>
    </row>
    <row r="43" spans="1:13" x14ac:dyDescent="0.15">
      <c r="A43">
        <v>400</v>
      </c>
      <c r="B43">
        <v>76.7</v>
      </c>
      <c r="C43">
        <v>80.900000000000006</v>
      </c>
      <c r="D43">
        <v>87.5</v>
      </c>
      <c r="E43">
        <v>2.09</v>
      </c>
      <c r="F43">
        <v>0.67</v>
      </c>
      <c r="G43">
        <v>31.57</v>
      </c>
      <c r="H43">
        <v>0.83</v>
      </c>
      <c r="I43">
        <v>2678683</v>
      </c>
      <c r="J43" t="s">
        <v>344</v>
      </c>
      <c r="K43" s="1">
        <v>43588.756249999999</v>
      </c>
      <c r="L43" t="s">
        <v>14</v>
      </c>
      <c r="M43">
        <v>0.22</v>
      </c>
    </row>
    <row r="44" spans="1:13" x14ac:dyDescent="0.15">
      <c r="A44">
        <v>400</v>
      </c>
      <c r="B44">
        <v>74.2</v>
      </c>
      <c r="C44">
        <v>78.2</v>
      </c>
      <c r="D44">
        <v>84.6</v>
      </c>
      <c r="E44">
        <v>2.99</v>
      </c>
      <c r="F44">
        <v>0.9</v>
      </c>
      <c r="G44">
        <v>31.75</v>
      </c>
      <c r="H44">
        <v>1.08</v>
      </c>
      <c r="I44">
        <v>2678784</v>
      </c>
      <c r="J44" t="s">
        <v>344</v>
      </c>
      <c r="K44" s="1">
        <v>43588.756249999999</v>
      </c>
      <c r="L44" t="s">
        <v>14</v>
      </c>
      <c r="M44">
        <v>0.22</v>
      </c>
    </row>
    <row r="45" spans="1:13" x14ac:dyDescent="0.15">
      <c r="A45">
        <v>158</v>
      </c>
      <c r="B45">
        <v>76.099999999999994</v>
      </c>
      <c r="C45">
        <v>80.2</v>
      </c>
      <c r="D45">
        <v>86.9</v>
      </c>
      <c r="E45">
        <v>2.69</v>
      </c>
      <c r="F45">
        <v>0.9</v>
      </c>
      <c r="G45">
        <v>31.73</v>
      </c>
      <c r="H45">
        <v>1.01</v>
      </c>
      <c r="I45">
        <v>2678785</v>
      </c>
      <c r="J45" t="s">
        <v>344</v>
      </c>
      <c r="K45" s="1">
        <v>43588.756249999999</v>
      </c>
      <c r="L45" t="s">
        <v>14</v>
      </c>
      <c r="M45">
        <v>0.21</v>
      </c>
    </row>
    <row r="46" spans="1:13" x14ac:dyDescent="0.15">
      <c r="A46">
        <v>300</v>
      </c>
      <c r="B46">
        <v>72.3</v>
      </c>
      <c r="C46">
        <v>76.3</v>
      </c>
      <c r="D46">
        <v>81.900000000000006</v>
      </c>
      <c r="E46">
        <v>7.01</v>
      </c>
      <c r="F46">
        <v>1.35</v>
      </c>
      <c r="G46">
        <v>31.43</v>
      </c>
      <c r="H46">
        <v>1.73</v>
      </c>
      <c r="I46">
        <v>2679201</v>
      </c>
      <c r="J46" t="s">
        <v>345</v>
      </c>
      <c r="K46" s="1">
        <v>43588.977777777778</v>
      </c>
      <c r="L46" t="s">
        <v>26</v>
      </c>
      <c r="M46">
        <v>0.19</v>
      </c>
    </row>
    <row r="47" spans="1:13" x14ac:dyDescent="0.15">
      <c r="A47">
        <v>300</v>
      </c>
      <c r="B47">
        <v>70.2</v>
      </c>
      <c r="C47">
        <v>74.099999999999994</v>
      </c>
      <c r="D47">
        <v>79.5</v>
      </c>
      <c r="E47">
        <v>8.5299999999999994</v>
      </c>
      <c r="F47">
        <v>1.52</v>
      </c>
      <c r="G47">
        <v>31.43</v>
      </c>
      <c r="H47">
        <v>1.34</v>
      </c>
      <c r="I47">
        <v>2679202</v>
      </c>
      <c r="J47" t="s">
        <v>345</v>
      </c>
      <c r="K47" s="1">
        <v>43588.977777777778</v>
      </c>
      <c r="L47" t="s">
        <v>26</v>
      </c>
      <c r="M47">
        <v>0.15</v>
      </c>
    </row>
    <row r="48" spans="1:13" x14ac:dyDescent="0.15">
      <c r="A48">
        <v>300</v>
      </c>
      <c r="B48">
        <v>69.5</v>
      </c>
      <c r="C48">
        <v>73.3</v>
      </c>
      <c r="D48">
        <v>78.7</v>
      </c>
      <c r="E48">
        <v>7.53</v>
      </c>
      <c r="F48">
        <v>1.48</v>
      </c>
      <c r="G48">
        <v>31.15</v>
      </c>
      <c r="H48">
        <v>1.53</v>
      </c>
      <c r="I48">
        <v>2679203</v>
      </c>
      <c r="J48" t="s">
        <v>345</v>
      </c>
      <c r="K48" s="1">
        <v>43588.977777777778</v>
      </c>
      <c r="L48" t="s">
        <v>26</v>
      </c>
      <c r="M48">
        <v>0.14000000000000001</v>
      </c>
    </row>
    <row r="49" spans="1:13" x14ac:dyDescent="0.15">
      <c r="A49">
        <v>400</v>
      </c>
      <c r="B49">
        <v>78.900000000000006</v>
      </c>
      <c r="C49">
        <v>83.1</v>
      </c>
      <c r="D49">
        <v>89.8</v>
      </c>
      <c r="E49">
        <v>2.0299999999999998</v>
      </c>
      <c r="F49">
        <v>0.96</v>
      </c>
      <c r="G49">
        <v>31.77</v>
      </c>
      <c r="H49">
        <v>0.66</v>
      </c>
      <c r="I49">
        <v>2686361</v>
      </c>
      <c r="J49" t="s">
        <v>360</v>
      </c>
      <c r="K49" s="1">
        <v>43594.754861111112</v>
      </c>
      <c r="L49" t="s">
        <v>23</v>
      </c>
      <c r="M49">
        <v>0.21</v>
      </c>
    </row>
    <row r="50" spans="1:13" x14ac:dyDescent="0.15">
      <c r="A50">
        <v>423</v>
      </c>
      <c r="B50">
        <v>79.400000000000006</v>
      </c>
      <c r="C50">
        <v>83.7</v>
      </c>
      <c r="D50">
        <v>90.4</v>
      </c>
      <c r="E50">
        <v>1.98</v>
      </c>
      <c r="F50">
        <v>0.93</v>
      </c>
      <c r="G50">
        <v>32.04</v>
      </c>
      <c r="H50">
        <v>0.57999999999999996</v>
      </c>
      <c r="I50">
        <v>2686362</v>
      </c>
      <c r="J50" t="s">
        <v>360</v>
      </c>
      <c r="K50" s="1">
        <v>43594.754861111112</v>
      </c>
      <c r="L50" t="s">
        <v>23</v>
      </c>
      <c r="M50">
        <v>0.22</v>
      </c>
    </row>
    <row r="51" spans="1:13" x14ac:dyDescent="0.15">
      <c r="A51">
        <v>300</v>
      </c>
      <c r="B51">
        <v>68.099999999999994</v>
      </c>
      <c r="C51">
        <v>71.8</v>
      </c>
      <c r="D51">
        <v>77.400000000000006</v>
      </c>
      <c r="E51">
        <v>8.49</v>
      </c>
      <c r="F51">
        <v>1.49</v>
      </c>
      <c r="G51">
        <v>31.49</v>
      </c>
      <c r="H51">
        <v>1.26</v>
      </c>
      <c r="I51">
        <v>2686665</v>
      </c>
      <c r="J51" t="s">
        <v>361</v>
      </c>
      <c r="K51" s="1">
        <v>43594.96597222222</v>
      </c>
      <c r="L51" t="s">
        <v>26</v>
      </c>
      <c r="M51">
        <v>0.14000000000000001</v>
      </c>
    </row>
    <row r="52" spans="1:13" x14ac:dyDescent="0.15">
      <c r="A52">
        <v>300</v>
      </c>
      <c r="B52">
        <v>68.5</v>
      </c>
      <c r="C52">
        <v>72.2</v>
      </c>
      <c r="D52">
        <v>78</v>
      </c>
      <c r="E52">
        <v>8.17</v>
      </c>
      <c r="F52">
        <v>1.53</v>
      </c>
      <c r="G52">
        <v>30.93</v>
      </c>
      <c r="H52">
        <v>1.21</v>
      </c>
      <c r="I52">
        <v>2686666</v>
      </c>
      <c r="J52" t="s">
        <v>361</v>
      </c>
      <c r="K52" s="1">
        <v>43594.96597222222</v>
      </c>
      <c r="L52" t="s">
        <v>26</v>
      </c>
      <c r="M52">
        <v>0.09</v>
      </c>
    </row>
    <row r="53" spans="1:13" x14ac:dyDescent="0.15">
      <c r="A53">
        <v>300</v>
      </c>
      <c r="B53">
        <v>69.3</v>
      </c>
      <c r="C53">
        <v>73.099999999999994</v>
      </c>
      <c r="D53">
        <v>79</v>
      </c>
      <c r="E53">
        <v>8.66</v>
      </c>
      <c r="F53">
        <v>1.53</v>
      </c>
      <c r="G53">
        <v>31.38</v>
      </c>
      <c r="H53">
        <v>1.2</v>
      </c>
      <c r="I53">
        <v>2686667</v>
      </c>
      <c r="J53" t="s">
        <v>361</v>
      </c>
      <c r="K53" s="1">
        <v>43594.96597222222</v>
      </c>
      <c r="L53" t="s">
        <v>26</v>
      </c>
      <c r="M53">
        <v>0.14000000000000001</v>
      </c>
    </row>
    <row r="54" spans="1:13" x14ac:dyDescent="0.15">
      <c r="A54">
        <v>410</v>
      </c>
      <c r="B54">
        <v>73.099999999999994</v>
      </c>
      <c r="C54">
        <v>77.099999999999994</v>
      </c>
      <c r="D54">
        <v>82.3</v>
      </c>
      <c r="E54">
        <v>9.4</v>
      </c>
      <c r="F54">
        <v>1.77</v>
      </c>
      <c r="G54">
        <v>31.26</v>
      </c>
      <c r="H54">
        <v>1.19</v>
      </c>
      <c r="I54">
        <v>2687397</v>
      </c>
      <c r="J54" t="s">
        <v>363</v>
      </c>
      <c r="K54" s="1">
        <v>43595.306250000001</v>
      </c>
      <c r="L54" t="s">
        <v>43</v>
      </c>
      <c r="M54">
        <v>0.13</v>
      </c>
    </row>
    <row r="55" spans="1:13" x14ac:dyDescent="0.15">
      <c r="A55">
        <v>400</v>
      </c>
      <c r="B55">
        <v>82.3</v>
      </c>
      <c r="C55">
        <v>86.7</v>
      </c>
      <c r="D55">
        <v>93.8</v>
      </c>
      <c r="E55">
        <v>1.82</v>
      </c>
      <c r="F55">
        <v>0.69</v>
      </c>
      <c r="G55">
        <v>31.73</v>
      </c>
      <c r="H55">
        <v>0.36</v>
      </c>
      <c r="I55">
        <v>2688549</v>
      </c>
      <c r="J55" t="s">
        <v>365</v>
      </c>
      <c r="K55" s="1">
        <v>43595.777777777781</v>
      </c>
      <c r="L55" t="s">
        <v>23</v>
      </c>
      <c r="M55">
        <v>0.17</v>
      </c>
    </row>
    <row r="56" spans="1:13" x14ac:dyDescent="0.15">
      <c r="A56">
        <v>265</v>
      </c>
      <c r="B56">
        <v>82.6</v>
      </c>
      <c r="C56">
        <v>87</v>
      </c>
      <c r="D56">
        <v>94.3</v>
      </c>
      <c r="E56">
        <v>1.32</v>
      </c>
      <c r="F56">
        <v>0.66</v>
      </c>
      <c r="G56">
        <v>31.92</v>
      </c>
      <c r="H56">
        <v>0.33</v>
      </c>
      <c r="I56">
        <v>2688550</v>
      </c>
      <c r="J56" t="s">
        <v>365</v>
      </c>
      <c r="K56" s="1">
        <v>43595.777777777781</v>
      </c>
      <c r="L56" t="s">
        <v>23</v>
      </c>
      <c r="M56">
        <v>0.19</v>
      </c>
    </row>
    <row r="57" spans="1:13" x14ac:dyDescent="0.15">
      <c r="A57">
        <v>300</v>
      </c>
      <c r="B57">
        <v>70.599999999999994</v>
      </c>
      <c r="C57">
        <v>74.5</v>
      </c>
      <c r="D57">
        <v>79.900000000000006</v>
      </c>
      <c r="E57">
        <v>7.54</v>
      </c>
      <c r="F57">
        <v>1.45</v>
      </c>
      <c r="G57">
        <v>31.43</v>
      </c>
      <c r="H57">
        <v>1.69</v>
      </c>
      <c r="I57">
        <v>2688740</v>
      </c>
      <c r="J57" t="s">
        <v>366</v>
      </c>
      <c r="K57" s="1">
        <v>43596.056944444441</v>
      </c>
      <c r="L57" t="s">
        <v>26</v>
      </c>
      <c r="M57">
        <v>0.15</v>
      </c>
    </row>
    <row r="58" spans="1:13" x14ac:dyDescent="0.15">
      <c r="A58">
        <v>300</v>
      </c>
      <c r="B58">
        <v>71.099999999999994</v>
      </c>
      <c r="C58">
        <v>74.900000000000006</v>
      </c>
      <c r="D58">
        <v>80.5</v>
      </c>
      <c r="E58">
        <v>7.45</v>
      </c>
      <c r="F58">
        <v>1.43</v>
      </c>
      <c r="G58">
        <v>31.21</v>
      </c>
      <c r="H58">
        <v>1.41</v>
      </c>
      <c r="I58">
        <v>2688741</v>
      </c>
      <c r="J58" t="s">
        <v>366</v>
      </c>
      <c r="K58" s="1">
        <v>43596.056944444441</v>
      </c>
      <c r="L58" t="s">
        <v>26</v>
      </c>
      <c r="M58">
        <v>0.14000000000000001</v>
      </c>
    </row>
    <row r="59" spans="1:13" x14ac:dyDescent="0.15">
      <c r="A59">
        <v>300</v>
      </c>
      <c r="B59">
        <v>70.3</v>
      </c>
      <c r="C59">
        <v>74.099999999999994</v>
      </c>
      <c r="D59">
        <v>79.599999999999994</v>
      </c>
      <c r="E59">
        <v>8.19</v>
      </c>
      <c r="F59">
        <v>1.49</v>
      </c>
      <c r="G59">
        <v>31.3</v>
      </c>
      <c r="H59">
        <v>1.55</v>
      </c>
      <c r="I59">
        <v>2688742</v>
      </c>
      <c r="J59" t="s">
        <v>366</v>
      </c>
      <c r="K59" s="1">
        <v>43596.056944444441</v>
      </c>
      <c r="L59" t="s">
        <v>26</v>
      </c>
      <c r="M59">
        <v>0.13</v>
      </c>
    </row>
    <row r="60" spans="1:13" x14ac:dyDescent="0.15">
      <c r="A60">
        <v>180</v>
      </c>
      <c r="B60">
        <v>67.099999999999994</v>
      </c>
      <c r="C60">
        <v>70.8</v>
      </c>
      <c r="D60">
        <v>75.7</v>
      </c>
      <c r="E60">
        <v>7.83</v>
      </c>
      <c r="F60">
        <v>1.43</v>
      </c>
      <c r="G60">
        <v>31.74</v>
      </c>
      <c r="H60">
        <v>1.82</v>
      </c>
      <c r="I60">
        <v>2641454</v>
      </c>
      <c r="J60" t="s">
        <v>347</v>
      </c>
      <c r="K60" s="1">
        <v>43556.081250000003</v>
      </c>
      <c r="L60" t="s">
        <v>26</v>
      </c>
      <c r="M60">
        <v>0.17399999999999999</v>
      </c>
    </row>
    <row r="61" spans="1:13" x14ac:dyDescent="0.15">
      <c r="A61">
        <v>300</v>
      </c>
      <c r="B61">
        <v>71.400000000000006</v>
      </c>
      <c r="C61">
        <v>75.2</v>
      </c>
      <c r="D61">
        <v>81.400000000000006</v>
      </c>
      <c r="E61">
        <v>3.41</v>
      </c>
      <c r="F61">
        <v>0.98</v>
      </c>
      <c r="G61">
        <v>31.48</v>
      </c>
      <c r="H61">
        <v>1.3</v>
      </c>
      <c r="I61">
        <v>2644060</v>
      </c>
      <c r="J61" t="s">
        <v>280</v>
      </c>
      <c r="K61" s="1">
        <v>43557.646527777775</v>
      </c>
      <c r="L61" t="s">
        <v>26</v>
      </c>
      <c r="M61">
        <v>0.13</v>
      </c>
    </row>
    <row r="62" spans="1:13" x14ac:dyDescent="0.15">
      <c r="A62">
        <v>300</v>
      </c>
      <c r="B62">
        <v>72.3</v>
      </c>
      <c r="C62">
        <v>76.3</v>
      </c>
      <c r="D62">
        <v>82.5</v>
      </c>
      <c r="E62">
        <v>3.62</v>
      </c>
      <c r="F62">
        <v>1.05</v>
      </c>
      <c r="G62">
        <v>31.27</v>
      </c>
      <c r="H62">
        <v>1.8</v>
      </c>
      <c r="I62">
        <v>2644061</v>
      </c>
      <c r="J62" t="s">
        <v>280</v>
      </c>
      <c r="K62" s="1">
        <v>43557.646527777775</v>
      </c>
      <c r="L62" t="s">
        <v>26</v>
      </c>
      <c r="M62">
        <v>0.125</v>
      </c>
    </row>
    <row r="63" spans="1:13" x14ac:dyDescent="0.15">
      <c r="A63">
        <v>416</v>
      </c>
      <c r="B63">
        <v>71.099999999999994</v>
      </c>
      <c r="C63">
        <v>74.900000000000006</v>
      </c>
      <c r="D63">
        <v>81.3</v>
      </c>
      <c r="E63">
        <v>2.91</v>
      </c>
      <c r="F63">
        <v>1.02</v>
      </c>
      <c r="G63">
        <v>31.42</v>
      </c>
      <c r="H63">
        <v>1.07</v>
      </c>
      <c r="I63">
        <v>2644063</v>
      </c>
      <c r="J63" t="s">
        <v>280</v>
      </c>
      <c r="K63" s="1">
        <v>43557.646527777775</v>
      </c>
      <c r="L63" t="s">
        <v>26</v>
      </c>
      <c r="M63">
        <v>0.151</v>
      </c>
    </row>
    <row r="64" spans="1:13" x14ac:dyDescent="0.15">
      <c r="A64">
        <v>111</v>
      </c>
      <c r="B64">
        <v>70.5</v>
      </c>
      <c r="C64">
        <v>74.3</v>
      </c>
      <c r="D64">
        <v>80.599999999999994</v>
      </c>
      <c r="E64">
        <v>3.16</v>
      </c>
      <c r="F64">
        <v>1.06</v>
      </c>
      <c r="G64">
        <v>31.45</v>
      </c>
      <c r="H64">
        <v>1.81</v>
      </c>
      <c r="I64">
        <v>2644087</v>
      </c>
      <c r="J64" t="s">
        <v>281</v>
      </c>
      <c r="K64" s="1">
        <v>43557.727083333331</v>
      </c>
      <c r="L64" t="s">
        <v>26</v>
      </c>
      <c r="M64">
        <v>0.17899999999999999</v>
      </c>
    </row>
    <row r="65" spans="1:13" x14ac:dyDescent="0.15">
      <c r="A65">
        <v>300</v>
      </c>
      <c r="B65">
        <v>69.400000000000006</v>
      </c>
      <c r="C65">
        <v>73.099999999999994</v>
      </c>
      <c r="D65">
        <v>78.900000000000006</v>
      </c>
      <c r="E65">
        <v>7.04</v>
      </c>
      <c r="F65">
        <v>1.4</v>
      </c>
      <c r="G65">
        <v>31.79</v>
      </c>
      <c r="H65">
        <v>1.6</v>
      </c>
      <c r="I65">
        <v>2644853</v>
      </c>
      <c r="J65" t="s">
        <v>279</v>
      </c>
      <c r="K65" s="1">
        <v>43558.48541666667</v>
      </c>
      <c r="L65" t="s">
        <v>26</v>
      </c>
      <c r="M65">
        <v>0.22900000000000001</v>
      </c>
    </row>
    <row r="66" spans="1:13" x14ac:dyDescent="0.15">
      <c r="A66">
        <v>300</v>
      </c>
      <c r="B66">
        <v>67.5</v>
      </c>
      <c r="C66">
        <v>71.2</v>
      </c>
      <c r="D66">
        <v>76.7</v>
      </c>
      <c r="E66">
        <v>7.11</v>
      </c>
      <c r="F66">
        <v>1.34</v>
      </c>
      <c r="G66">
        <v>31.75</v>
      </c>
      <c r="H66">
        <v>1.73</v>
      </c>
      <c r="I66">
        <v>2644854</v>
      </c>
      <c r="J66" t="s">
        <v>279</v>
      </c>
      <c r="K66" s="1">
        <v>43558.48541666667</v>
      </c>
      <c r="L66" t="s">
        <v>26</v>
      </c>
      <c r="M66">
        <v>0.20300000000000001</v>
      </c>
    </row>
    <row r="67" spans="1:13" x14ac:dyDescent="0.15">
      <c r="A67">
        <v>403</v>
      </c>
      <c r="B67">
        <v>66.099999999999994</v>
      </c>
      <c r="C67">
        <v>69.7</v>
      </c>
      <c r="D67">
        <v>75.3</v>
      </c>
      <c r="E67">
        <v>8.5299999999999994</v>
      </c>
      <c r="F67">
        <v>1.51</v>
      </c>
      <c r="G67">
        <v>32.08</v>
      </c>
      <c r="H67">
        <v>0.94</v>
      </c>
      <c r="I67">
        <v>2644855</v>
      </c>
      <c r="J67" t="s">
        <v>279</v>
      </c>
      <c r="K67" s="1">
        <v>43558.48541666667</v>
      </c>
      <c r="L67" t="s">
        <v>26</v>
      </c>
      <c r="M67">
        <v>0.20499999999999999</v>
      </c>
    </row>
    <row r="68" spans="1:13" x14ac:dyDescent="0.15">
      <c r="A68">
        <v>300</v>
      </c>
      <c r="B68">
        <v>67.2</v>
      </c>
      <c r="C68">
        <v>70.900000000000006</v>
      </c>
      <c r="D68">
        <v>76.3</v>
      </c>
      <c r="E68">
        <v>8.9600000000000009</v>
      </c>
      <c r="F68">
        <v>1.55</v>
      </c>
      <c r="G68">
        <v>32.06</v>
      </c>
      <c r="H68">
        <v>0.98</v>
      </c>
      <c r="I68">
        <v>2645115</v>
      </c>
      <c r="J68" t="s">
        <v>278</v>
      </c>
      <c r="K68" s="1">
        <v>43558.798611111109</v>
      </c>
      <c r="L68" t="s">
        <v>26</v>
      </c>
      <c r="M68">
        <v>0.25900000000000001</v>
      </c>
    </row>
    <row r="69" spans="1:13" x14ac:dyDescent="0.15">
      <c r="A69">
        <v>300</v>
      </c>
      <c r="B69">
        <v>65.599999999999994</v>
      </c>
      <c r="C69">
        <v>69.099999999999994</v>
      </c>
      <c r="D69">
        <v>74.599999999999994</v>
      </c>
      <c r="E69">
        <v>7.67</v>
      </c>
      <c r="F69">
        <v>1.57</v>
      </c>
      <c r="G69">
        <v>31.84</v>
      </c>
      <c r="H69">
        <v>1.41</v>
      </c>
      <c r="I69">
        <v>2645116</v>
      </c>
      <c r="J69" t="s">
        <v>278</v>
      </c>
      <c r="K69" s="1">
        <v>43558.798611111109</v>
      </c>
      <c r="L69" t="s">
        <v>26</v>
      </c>
      <c r="M69">
        <v>0.43099999999999999</v>
      </c>
    </row>
    <row r="70" spans="1:13" x14ac:dyDescent="0.15">
      <c r="A70">
        <v>300</v>
      </c>
      <c r="B70">
        <v>67.900000000000006</v>
      </c>
      <c r="C70">
        <v>71.599999999999994</v>
      </c>
      <c r="D70">
        <v>77.2</v>
      </c>
      <c r="E70">
        <v>7.85</v>
      </c>
      <c r="F70">
        <v>1.46</v>
      </c>
      <c r="G70">
        <v>31.88</v>
      </c>
      <c r="H70">
        <v>1.2</v>
      </c>
      <c r="I70">
        <v>2645117</v>
      </c>
      <c r="J70" t="s">
        <v>278</v>
      </c>
      <c r="K70" s="1">
        <v>43558.798611111109</v>
      </c>
      <c r="L70" t="s">
        <v>26</v>
      </c>
      <c r="M70">
        <v>0.222</v>
      </c>
    </row>
    <row r="71" spans="1:13" x14ac:dyDescent="0.15">
      <c r="A71">
        <v>300</v>
      </c>
      <c r="B71">
        <v>66.8</v>
      </c>
      <c r="C71">
        <v>70.400000000000006</v>
      </c>
      <c r="D71">
        <v>75.900000000000006</v>
      </c>
      <c r="E71">
        <v>8.7799999999999994</v>
      </c>
      <c r="F71">
        <v>1.46</v>
      </c>
      <c r="G71">
        <v>32.1</v>
      </c>
      <c r="H71">
        <v>1.68</v>
      </c>
      <c r="I71">
        <v>2645756</v>
      </c>
      <c r="J71" t="s">
        <v>282</v>
      </c>
      <c r="K71" s="1">
        <v>43559.417361111111</v>
      </c>
      <c r="L71" t="s">
        <v>26</v>
      </c>
      <c r="M71">
        <v>0.23799999999999999</v>
      </c>
    </row>
    <row r="72" spans="1:13" x14ac:dyDescent="0.15">
      <c r="A72">
        <v>261</v>
      </c>
      <c r="B72">
        <v>68.5</v>
      </c>
      <c r="C72">
        <v>72.2</v>
      </c>
      <c r="D72">
        <v>77.7</v>
      </c>
      <c r="E72">
        <v>8.9499999999999993</v>
      </c>
      <c r="F72">
        <v>1.49</v>
      </c>
      <c r="G72">
        <v>32.04</v>
      </c>
      <c r="H72">
        <v>1.29</v>
      </c>
      <c r="I72">
        <v>2645757</v>
      </c>
      <c r="J72" t="s">
        <v>282</v>
      </c>
      <c r="K72" s="1">
        <v>43559.417361111111</v>
      </c>
      <c r="L72" t="s">
        <v>26</v>
      </c>
      <c r="M72">
        <v>0.19400000000000001</v>
      </c>
    </row>
    <row r="73" spans="1:13" x14ac:dyDescent="0.15">
      <c r="A73">
        <v>380</v>
      </c>
      <c r="B73">
        <v>77.5</v>
      </c>
      <c r="C73">
        <v>81.7</v>
      </c>
      <c r="D73">
        <v>88.3</v>
      </c>
      <c r="E73">
        <v>2.62</v>
      </c>
      <c r="F73">
        <v>0.83</v>
      </c>
      <c r="G73">
        <v>31.1</v>
      </c>
      <c r="H73">
        <v>2.2999999999999998</v>
      </c>
      <c r="I73">
        <v>2645941</v>
      </c>
      <c r="J73" t="s">
        <v>287</v>
      </c>
      <c r="K73" s="1">
        <v>43559.680555555555</v>
      </c>
      <c r="L73" t="s">
        <v>23</v>
      </c>
      <c r="M73">
        <v>5.8000000000000003E-2</v>
      </c>
    </row>
    <row r="74" spans="1:13" x14ac:dyDescent="0.15">
      <c r="A74">
        <v>152</v>
      </c>
      <c r="B74">
        <v>79.2</v>
      </c>
      <c r="C74">
        <v>83.5</v>
      </c>
      <c r="D74">
        <v>89.9</v>
      </c>
      <c r="E74">
        <v>2.61</v>
      </c>
      <c r="F74">
        <v>0.86</v>
      </c>
      <c r="G74">
        <v>31.42</v>
      </c>
      <c r="H74">
        <v>2.2000000000000002</v>
      </c>
      <c r="I74">
        <v>2645942</v>
      </c>
      <c r="J74" t="s">
        <v>287</v>
      </c>
      <c r="K74" s="1">
        <v>43559.680555555555</v>
      </c>
      <c r="L74" t="s">
        <v>23</v>
      </c>
      <c r="M74">
        <v>4.8000000000000001E-2</v>
      </c>
    </row>
    <row r="75" spans="1:13" x14ac:dyDescent="0.15">
      <c r="A75">
        <v>300</v>
      </c>
      <c r="B75">
        <v>71.3</v>
      </c>
      <c r="C75">
        <v>75.099999999999994</v>
      </c>
      <c r="D75">
        <v>81.5</v>
      </c>
      <c r="E75">
        <v>2.82</v>
      </c>
      <c r="F75">
        <v>0.94</v>
      </c>
      <c r="G75">
        <v>31.45</v>
      </c>
      <c r="H75">
        <v>1.28</v>
      </c>
      <c r="I75">
        <v>2646562</v>
      </c>
      <c r="J75" t="s">
        <v>283</v>
      </c>
      <c r="K75" s="1">
        <v>43560.234722222223</v>
      </c>
      <c r="L75" t="s">
        <v>49</v>
      </c>
      <c r="M75">
        <v>0.121</v>
      </c>
    </row>
    <row r="76" spans="1:13" x14ac:dyDescent="0.15">
      <c r="A76">
        <v>300</v>
      </c>
      <c r="B76">
        <v>71.2</v>
      </c>
      <c r="C76">
        <v>74.900000000000006</v>
      </c>
      <c r="D76">
        <v>81.400000000000006</v>
      </c>
      <c r="E76">
        <v>3.18</v>
      </c>
      <c r="F76">
        <v>1.07</v>
      </c>
      <c r="G76">
        <v>31.55</v>
      </c>
      <c r="H76">
        <v>1.19</v>
      </c>
      <c r="I76">
        <v>2646563</v>
      </c>
      <c r="J76" t="s">
        <v>283</v>
      </c>
      <c r="K76" s="1">
        <v>43560.234722222223</v>
      </c>
      <c r="L76" t="s">
        <v>49</v>
      </c>
      <c r="M76">
        <v>0.16900000000000001</v>
      </c>
    </row>
    <row r="77" spans="1:13" x14ac:dyDescent="0.15">
      <c r="A77">
        <v>300</v>
      </c>
      <c r="B77">
        <v>70.3</v>
      </c>
      <c r="C77">
        <v>74.099999999999994</v>
      </c>
      <c r="D77">
        <v>80.400000000000006</v>
      </c>
      <c r="E77">
        <v>3.16</v>
      </c>
      <c r="F77">
        <v>1.06</v>
      </c>
      <c r="G77">
        <v>31.47</v>
      </c>
      <c r="H77">
        <v>1.4</v>
      </c>
      <c r="I77">
        <v>2646564</v>
      </c>
      <c r="J77" t="s">
        <v>283</v>
      </c>
      <c r="K77" s="1">
        <v>43560.234722222223</v>
      </c>
      <c r="L77" t="s">
        <v>49</v>
      </c>
      <c r="M77">
        <v>0.16700000000000001</v>
      </c>
    </row>
    <row r="78" spans="1:13" x14ac:dyDescent="0.15">
      <c r="A78">
        <v>407</v>
      </c>
      <c r="B78">
        <v>69.7</v>
      </c>
      <c r="C78">
        <v>73.5</v>
      </c>
      <c r="D78">
        <v>79.599999999999994</v>
      </c>
      <c r="E78">
        <v>3.41</v>
      </c>
      <c r="F78">
        <v>1.1200000000000001</v>
      </c>
      <c r="G78">
        <v>31.37</v>
      </c>
      <c r="H78">
        <v>1.53</v>
      </c>
      <c r="I78">
        <v>2646596</v>
      </c>
      <c r="J78" t="s">
        <v>284</v>
      </c>
      <c r="K78" s="1">
        <v>43560.340277777781</v>
      </c>
      <c r="L78" t="s">
        <v>49</v>
      </c>
      <c r="M78">
        <v>0.13800000000000001</v>
      </c>
    </row>
    <row r="79" spans="1:13" x14ac:dyDescent="0.15">
      <c r="A79">
        <v>400</v>
      </c>
      <c r="B79">
        <v>77.7</v>
      </c>
      <c r="C79">
        <v>81.900000000000006</v>
      </c>
      <c r="D79">
        <v>88.6</v>
      </c>
      <c r="E79">
        <v>1.87</v>
      </c>
      <c r="F79">
        <v>0.77</v>
      </c>
      <c r="G79">
        <v>31.36</v>
      </c>
      <c r="H79">
        <v>1.96</v>
      </c>
      <c r="I79">
        <v>2646803</v>
      </c>
      <c r="J79" t="s">
        <v>289</v>
      </c>
      <c r="K79" s="1">
        <v>43560.666666666664</v>
      </c>
      <c r="L79" t="s">
        <v>23</v>
      </c>
      <c r="M79">
        <v>6.3E-2</v>
      </c>
    </row>
    <row r="80" spans="1:13" x14ac:dyDescent="0.15">
      <c r="A80">
        <v>400</v>
      </c>
      <c r="B80">
        <v>77.8</v>
      </c>
      <c r="C80">
        <v>82</v>
      </c>
      <c r="D80">
        <v>88.7</v>
      </c>
      <c r="E80">
        <v>1.95</v>
      </c>
      <c r="F80">
        <v>0.75</v>
      </c>
      <c r="G80">
        <v>31.41</v>
      </c>
      <c r="H80">
        <v>1.72</v>
      </c>
      <c r="I80">
        <v>2646804</v>
      </c>
      <c r="J80" t="s">
        <v>289</v>
      </c>
      <c r="K80" s="1">
        <v>43560.666666666664</v>
      </c>
      <c r="L80" t="s">
        <v>23</v>
      </c>
      <c r="M80">
        <v>4.8000000000000001E-2</v>
      </c>
    </row>
    <row r="81" spans="1:13" x14ac:dyDescent="0.15">
      <c r="A81">
        <v>228</v>
      </c>
      <c r="B81">
        <v>78.8</v>
      </c>
      <c r="C81">
        <v>83.3</v>
      </c>
      <c r="D81">
        <v>89.7</v>
      </c>
      <c r="E81">
        <v>2.34</v>
      </c>
      <c r="F81">
        <v>0.74</v>
      </c>
      <c r="G81">
        <v>31.48</v>
      </c>
      <c r="H81">
        <v>2.0299999999999998</v>
      </c>
      <c r="I81">
        <v>2646805</v>
      </c>
      <c r="J81" t="s">
        <v>289</v>
      </c>
      <c r="K81" s="1">
        <v>43560.666666666664</v>
      </c>
      <c r="L81" t="s">
        <v>23</v>
      </c>
      <c r="M81">
        <v>4.1000000000000002E-2</v>
      </c>
    </row>
    <row r="82" spans="1:13" x14ac:dyDescent="0.15">
      <c r="A82">
        <v>300</v>
      </c>
      <c r="B82">
        <v>68.400000000000006</v>
      </c>
      <c r="C82">
        <v>72.099999999999994</v>
      </c>
      <c r="D82">
        <v>77.5</v>
      </c>
      <c r="E82">
        <v>8.94</v>
      </c>
      <c r="F82">
        <v>1.45</v>
      </c>
      <c r="G82">
        <v>32.11</v>
      </c>
      <c r="H82">
        <v>1.23</v>
      </c>
      <c r="I82">
        <v>2647489</v>
      </c>
      <c r="J82" t="s">
        <v>286</v>
      </c>
      <c r="K82" s="1">
        <v>43563.250694444447</v>
      </c>
      <c r="L82" t="s">
        <v>26</v>
      </c>
      <c r="M82">
        <v>0.188</v>
      </c>
    </row>
    <row r="83" spans="1:13" x14ac:dyDescent="0.15">
      <c r="A83">
        <v>300</v>
      </c>
      <c r="B83">
        <v>68.2</v>
      </c>
      <c r="C83">
        <v>71.900000000000006</v>
      </c>
      <c r="D83">
        <v>77.2</v>
      </c>
      <c r="E83">
        <v>9.64</v>
      </c>
      <c r="F83">
        <v>1.48</v>
      </c>
      <c r="G83">
        <v>32.1</v>
      </c>
      <c r="H83">
        <v>1.47</v>
      </c>
      <c r="I83">
        <v>2647490</v>
      </c>
      <c r="J83" t="s">
        <v>286</v>
      </c>
      <c r="K83" s="1">
        <v>43563.250694444447</v>
      </c>
      <c r="L83" t="s">
        <v>26</v>
      </c>
      <c r="M83">
        <v>0.183</v>
      </c>
    </row>
    <row r="84" spans="1:13" x14ac:dyDescent="0.15">
      <c r="A84">
        <v>300</v>
      </c>
      <c r="B84">
        <v>67.099999999999994</v>
      </c>
      <c r="C84">
        <v>70.8</v>
      </c>
      <c r="D84">
        <v>76.099999999999994</v>
      </c>
      <c r="E84">
        <v>8.5399999999999991</v>
      </c>
      <c r="F84">
        <v>1.39</v>
      </c>
      <c r="G84">
        <v>32.11</v>
      </c>
      <c r="H84">
        <v>1.57</v>
      </c>
      <c r="I84">
        <v>2647491</v>
      </c>
      <c r="J84" t="s">
        <v>286</v>
      </c>
      <c r="K84" s="1">
        <v>43563.250694444447</v>
      </c>
      <c r="L84" t="s">
        <v>26</v>
      </c>
      <c r="M84">
        <v>0.217</v>
      </c>
    </row>
    <row r="85" spans="1:13" x14ac:dyDescent="0.15">
      <c r="A85">
        <v>243</v>
      </c>
      <c r="B85">
        <v>69.8</v>
      </c>
      <c r="C85">
        <v>72.599999999999994</v>
      </c>
      <c r="D85">
        <v>77.900000000000006</v>
      </c>
      <c r="E85">
        <v>8.34</v>
      </c>
      <c r="F85">
        <v>1.44</v>
      </c>
      <c r="G85">
        <v>31.85</v>
      </c>
      <c r="H85">
        <v>1.19</v>
      </c>
      <c r="I85">
        <v>2647546</v>
      </c>
      <c r="J85" t="s">
        <v>285</v>
      </c>
      <c r="K85" s="1">
        <v>43563.384027777778</v>
      </c>
      <c r="L85" t="s">
        <v>26</v>
      </c>
      <c r="M85">
        <v>0.17100000000000001</v>
      </c>
    </row>
    <row r="86" spans="1:13" x14ac:dyDescent="0.15">
      <c r="A86">
        <v>400</v>
      </c>
      <c r="B86">
        <v>79</v>
      </c>
      <c r="C86">
        <v>83.5</v>
      </c>
      <c r="D86">
        <v>89.9</v>
      </c>
      <c r="E86">
        <v>3.1</v>
      </c>
      <c r="F86">
        <v>0.82</v>
      </c>
      <c r="G86">
        <v>31.58</v>
      </c>
      <c r="H86">
        <v>1.48</v>
      </c>
      <c r="I86">
        <v>2647763</v>
      </c>
      <c r="J86" t="s">
        <v>288</v>
      </c>
      <c r="K86" s="1">
        <v>43563.67083333333</v>
      </c>
      <c r="L86" t="s">
        <v>23</v>
      </c>
      <c r="M86">
        <v>6.2E-2</v>
      </c>
    </row>
    <row r="87" spans="1:13" x14ac:dyDescent="0.15">
      <c r="A87">
        <v>383</v>
      </c>
      <c r="B87">
        <v>78.8</v>
      </c>
      <c r="C87">
        <v>83</v>
      </c>
      <c r="D87">
        <v>89.6</v>
      </c>
      <c r="E87">
        <v>3.15</v>
      </c>
      <c r="F87">
        <v>0.76</v>
      </c>
      <c r="G87">
        <v>31.44</v>
      </c>
      <c r="H87">
        <v>1.87</v>
      </c>
      <c r="I87">
        <v>2647764</v>
      </c>
      <c r="J87" t="s">
        <v>288</v>
      </c>
      <c r="K87" s="1">
        <v>43563.67083333333</v>
      </c>
      <c r="L87" t="s">
        <v>23</v>
      </c>
      <c r="M87">
        <v>0.05</v>
      </c>
    </row>
    <row r="88" spans="1:13" x14ac:dyDescent="0.15">
      <c r="A88">
        <v>300</v>
      </c>
      <c r="B88">
        <v>69.099999999999994</v>
      </c>
      <c r="C88">
        <v>72.900000000000006</v>
      </c>
      <c r="D88">
        <v>78.3</v>
      </c>
      <c r="E88">
        <v>8.18</v>
      </c>
      <c r="F88">
        <v>1.31</v>
      </c>
      <c r="G88">
        <v>32.049999999999997</v>
      </c>
      <c r="H88">
        <v>1.86</v>
      </c>
      <c r="I88">
        <v>2648414</v>
      </c>
      <c r="J88" t="s">
        <v>292</v>
      </c>
      <c r="K88" s="1">
        <v>43564.356944444444</v>
      </c>
      <c r="L88" t="s">
        <v>26</v>
      </c>
      <c r="M88">
        <v>0.113</v>
      </c>
    </row>
    <row r="89" spans="1:13" x14ac:dyDescent="0.15">
      <c r="A89">
        <v>300</v>
      </c>
      <c r="B89">
        <v>67.5</v>
      </c>
      <c r="C89">
        <v>71.099999999999994</v>
      </c>
      <c r="D89">
        <v>76.5</v>
      </c>
      <c r="E89">
        <v>8.57</v>
      </c>
      <c r="F89">
        <v>1.33</v>
      </c>
      <c r="G89">
        <v>32.130000000000003</v>
      </c>
      <c r="H89">
        <v>1.83</v>
      </c>
      <c r="I89">
        <v>2648415</v>
      </c>
      <c r="J89" t="s">
        <v>292</v>
      </c>
      <c r="K89" s="1">
        <v>43564.356944444444</v>
      </c>
      <c r="L89" t="s">
        <v>26</v>
      </c>
      <c r="M89">
        <v>0.154</v>
      </c>
    </row>
    <row r="90" spans="1:13" x14ac:dyDescent="0.15">
      <c r="A90">
        <v>401</v>
      </c>
      <c r="B90">
        <v>68.400000000000006</v>
      </c>
      <c r="C90">
        <v>72.099999999999994</v>
      </c>
      <c r="D90">
        <v>77.400000000000006</v>
      </c>
      <c r="E90">
        <v>9.3000000000000007</v>
      </c>
      <c r="F90">
        <v>1.4</v>
      </c>
      <c r="G90">
        <v>32.33</v>
      </c>
      <c r="H90">
        <v>1.75</v>
      </c>
      <c r="I90">
        <v>2648416</v>
      </c>
      <c r="J90" t="s">
        <v>292</v>
      </c>
      <c r="K90" s="1">
        <v>43564.356944444444</v>
      </c>
      <c r="L90" t="s">
        <v>26</v>
      </c>
      <c r="M90">
        <v>0.151</v>
      </c>
    </row>
    <row r="91" spans="1:13" x14ac:dyDescent="0.15">
      <c r="A91">
        <v>300</v>
      </c>
      <c r="B91">
        <v>72.8</v>
      </c>
      <c r="C91">
        <v>76.8</v>
      </c>
      <c r="D91">
        <v>83.1</v>
      </c>
      <c r="E91">
        <v>3.2</v>
      </c>
      <c r="F91">
        <v>0.81</v>
      </c>
      <c r="G91">
        <v>31.38</v>
      </c>
      <c r="H91">
        <v>3.11</v>
      </c>
      <c r="I91">
        <v>2648653</v>
      </c>
      <c r="J91" t="s">
        <v>290</v>
      </c>
      <c r="K91" s="1">
        <v>43564.700694444444</v>
      </c>
      <c r="L91" t="s">
        <v>33</v>
      </c>
      <c r="M91">
        <v>5.8000000000000003E-2</v>
      </c>
    </row>
    <row r="92" spans="1:13" x14ac:dyDescent="0.15">
      <c r="A92">
        <v>300</v>
      </c>
      <c r="B92">
        <v>74.2</v>
      </c>
      <c r="C92">
        <v>78.2</v>
      </c>
      <c r="D92">
        <v>84.7</v>
      </c>
      <c r="E92">
        <v>3.04</v>
      </c>
      <c r="F92">
        <v>0.81</v>
      </c>
      <c r="G92">
        <v>31.52</v>
      </c>
      <c r="H92">
        <v>1.91</v>
      </c>
      <c r="I92">
        <v>2648654</v>
      </c>
      <c r="J92" t="s">
        <v>290</v>
      </c>
      <c r="K92" s="1">
        <v>43564.700694444444</v>
      </c>
      <c r="L92" t="s">
        <v>33</v>
      </c>
      <c r="M92">
        <v>0.04</v>
      </c>
    </row>
    <row r="93" spans="1:13" x14ac:dyDescent="0.15">
      <c r="A93">
        <v>300</v>
      </c>
      <c r="B93">
        <v>75.599999999999994</v>
      </c>
      <c r="C93">
        <v>79.599999999999994</v>
      </c>
      <c r="D93">
        <v>86.2</v>
      </c>
      <c r="E93">
        <v>2.94</v>
      </c>
      <c r="F93">
        <v>0.79</v>
      </c>
      <c r="G93">
        <v>31.56</v>
      </c>
      <c r="H93">
        <v>1.3</v>
      </c>
      <c r="I93">
        <v>2648655</v>
      </c>
      <c r="J93" t="s">
        <v>290</v>
      </c>
      <c r="K93" s="1">
        <v>43564.700694444444</v>
      </c>
      <c r="L93" t="s">
        <v>33</v>
      </c>
      <c r="M93">
        <v>4.9000000000000002E-2</v>
      </c>
    </row>
    <row r="94" spans="1:13" x14ac:dyDescent="0.15">
      <c r="A94">
        <v>300</v>
      </c>
      <c r="B94">
        <v>74.900000000000006</v>
      </c>
      <c r="C94">
        <v>78.900000000000006</v>
      </c>
      <c r="D94">
        <v>85.5</v>
      </c>
      <c r="E94">
        <v>3</v>
      </c>
      <c r="F94">
        <v>0.81</v>
      </c>
      <c r="G94">
        <v>31.5</v>
      </c>
      <c r="H94">
        <v>1.57</v>
      </c>
      <c r="I94">
        <v>2649108</v>
      </c>
      <c r="J94" t="s">
        <v>291</v>
      </c>
      <c r="K94" s="1">
        <v>43565.161805555559</v>
      </c>
      <c r="L94" t="s">
        <v>33</v>
      </c>
      <c r="M94">
        <v>5.8000000000000003E-2</v>
      </c>
    </row>
    <row r="95" spans="1:13" x14ac:dyDescent="0.15">
      <c r="A95">
        <v>300</v>
      </c>
      <c r="B95">
        <v>75.8</v>
      </c>
      <c r="C95">
        <v>79.8</v>
      </c>
      <c r="D95">
        <v>86.4</v>
      </c>
      <c r="E95">
        <v>3.13</v>
      </c>
      <c r="F95">
        <v>0.82</v>
      </c>
      <c r="G95">
        <v>31.51</v>
      </c>
      <c r="H95">
        <v>1.56</v>
      </c>
      <c r="I95">
        <v>2649109</v>
      </c>
      <c r="J95" t="s">
        <v>291</v>
      </c>
      <c r="K95" s="1">
        <v>43565.161805555559</v>
      </c>
      <c r="L95" t="s">
        <v>33</v>
      </c>
      <c r="M95">
        <v>5.2999999999999999E-2</v>
      </c>
    </row>
    <row r="96" spans="1:13" x14ac:dyDescent="0.15">
      <c r="A96">
        <v>108</v>
      </c>
      <c r="B96">
        <v>74.2</v>
      </c>
      <c r="C96">
        <v>78.2</v>
      </c>
      <c r="D96">
        <v>84.6</v>
      </c>
      <c r="E96">
        <v>3.13</v>
      </c>
      <c r="F96">
        <v>0.82</v>
      </c>
      <c r="G96">
        <v>31.44</v>
      </c>
      <c r="H96">
        <v>1.58</v>
      </c>
      <c r="I96">
        <v>2649110</v>
      </c>
      <c r="J96" t="s">
        <v>291</v>
      </c>
      <c r="K96" s="1">
        <v>43565.161805555559</v>
      </c>
      <c r="L96" t="s">
        <v>33</v>
      </c>
      <c r="M96">
        <v>6.6000000000000003E-2</v>
      </c>
    </row>
    <row r="97" spans="1:13" x14ac:dyDescent="0.15">
      <c r="A97">
        <v>400</v>
      </c>
      <c r="B97">
        <v>72.3</v>
      </c>
      <c r="C97">
        <v>76.2</v>
      </c>
      <c r="D97">
        <v>82.3</v>
      </c>
      <c r="E97">
        <v>3.89</v>
      </c>
      <c r="F97">
        <v>0.86</v>
      </c>
      <c r="G97">
        <v>31.54</v>
      </c>
      <c r="H97">
        <v>1.19</v>
      </c>
      <c r="I97">
        <v>2649472</v>
      </c>
      <c r="J97" t="s">
        <v>293</v>
      </c>
      <c r="K97" s="1">
        <v>43565.498611111114</v>
      </c>
      <c r="L97" t="s">
        <v>14</v>
      </c>
      <c r="M97">
        <v>6.3E-2</v>
      </c>
    </row>
    <row r="98" spans="1:13" x14ac:dyDescent="0.15">
      <c r="A98">
        <v>400</v>
      </c>
      <c r="B98">
        <v>73.900000000000006</v>
      </c>
      <c r="C98">
        <v>77.8</v>
      </c>
      <c r="D98">
        <v>84.2</v>
      </c>
      <c r="E98">
        <v>3.39</v>
      </c>
      <c r="F98">
        <v>0.8</v>
      </c>
      <c r="G98">
        <v>31.61</v>
      </c>
      <c r="H98">
        <v>1.33</v>
      </c>
      <c r="I98">
        <v>2649473</v>
      </c>
      <c r="J98" t="s">
        <v>293</v>
      </c>
      <c r="K98" s="1">
        <v>43565.498611111114</v>
      </c>
      <c r="L98" t="s">
        <v>14</v>
      </c>
      <c r="M98">
        <v>6.0999999999999999E-2</v>
      </c>
    </row>
    <row r="99" spans="1:13" x14ac:dyDescent="0.15">
      <c r="A99">
        <v>400</v>
      </c>
      <c r="B99">
        <v>75.400000000000006</v>
      </c>
      <c r="C99">
        <v>79.400000000000006</v>
      </c>
      <c r="D99">
        <v>85.9</v>
      </c>
      <c r="E99">
        <v>2.99</v>
      </c>
      <c r="F99">
        <v>0.77</v>
      </c>
      <c r="G99">
        <v>31.4</v>
      </c>
      <c r="H99">
        <v>0.93</v>
      </c>
      <c r="I99">
        <v>2649474</v>
      </c>
      <c r="J99" t="s">
        <v>293</v>
      </c>
      <c r="K99" s="1">
        <v>43565.498611111114</v>
      </c>
      <c r="L99" t="s">
        <v>14</v>
      </c>
      <c r="M99">
        <v>6.0999999999999999E-2</v>
      </c>
    </row>
    <row r="100" spans="1:13" x14ac:dyDescent="0.15">
      <c r="A100">
        <v>441</v>
      </c>
      <c r="B100">
        <v>74.900000000000006</v>
      </c>
      <c r="C100">
        <v>78.900000000000006</v>
      </c>
      <c r="D100">
        <v>85.3</v>
      </c>
      <c r="E100">
        <v>3.31</v>
      </c>
      <c r="F100">
        <v>0.79</v>
      </c>
      <c r="G100">
        <v>31.55</v>
      </c>
      <c r="H100">
        <v>1.28</v>
      </c>
      <c r="I100">
        <v>2650774</v>
      </c>
      <c r="J100" t="s">
        <v>296</v>
      </c>
      <c r="K100" s="1">
        <v>43566.814583333333</v>
      </c>
      <c r="L100" t="s">
        <v>14</v>
      </c>
      <c r="M100">
        <v>5.8999999999999997E-2</v>
      </c>
    </row>
    <row r="101" spans="1:13" x14ac:dyDescent="0.15">
      <c r="A101">
        <v>440</v>
      </c>
      <c r="B101">
        <v>74.5</v>
      </c>
      <c r="C101">
        <v>78.599999999999994</v>
      </c>
      <c r="D101">
        <v>85.2</v>
      </c>
      <c r="E101">
        <v>3.04</v>
      </c>
      <c r="F101">
        <v>0.78</v>
      </c>
      <c r="G101">
        <v>31.5</v>
      </c>
      <c r="H101">
        <v>1.46</v>
      </c>
      <c r="I101">
        <v>2650775</v>
      </c>
      <c r="J101" t="s">
        <v>296</v>
      </c>
      <c r="K101" s="1">
        <v>43566.814583333333</v>
      </c>
      <c r="L101" t="s">
        <v>14</v>
      </c>
      <c r="M101">
        <v>5.2999999999999999E-2</v>
      </c>
    </row>
    <row r="102" spans="1:13" x14ac:dyDescent="0.15">
      <c r="A102">
        <v>416</v>
      </c>
      <c r="B102">
        <v>75.099999999999994</v>
      </c>
      <c r="C102">
        <v>79.099999999999994</v>
      </c>
      <c r="D102">
        <v>85.6</v>
      </c>
      <c r="E102">
        <v>3.01</v>
      </c>
      <c r="F102">
        <v>0.78</v>
      </c>
      <c r="G102">
        <v>31.54</v>
      </c>
      <c r="H102">
        <v>1.1200000000000001</v>
      </c>
      <c r="I102">
        <v>2650776</v>
      </c>
      <c r="J102" t="s">
        <v>296</v>
      </c>
      <c r="K102" s="1">
        <v>43566.814583333333</v>
      </c>
      <c r="L102" t="s">
        <v>14</v>
      </c>
      <c r="M102">
        <v>0.04</v>
      </c>
    </row>
    <row r="103" spans="1:13" x14ac:dyDescent="0.15">
      <c r="A103">
        <v>36</v>
      </c>
      <c r="B103">
        <v>68.400000000000006</v>
      </c>
      <c r="C103">
        <v>72.099999999999994</v>
      </c>
      <c r="D103">
        <v>77.5</v>
      </c>
      <c r="E103">
        <v>8.94</v>
      </c>
      <c r="F103">
        <v>1.45</v>
      </c>
      <c r="G103">
        <v>32.11</v>
      </c>
      <c r="H103">
        <v>1.23</v>
      </c>
      <c r="I103">
        <v>2651334</v>
      </c>
      <c r="J103" t="s">
        <v>294</v>
      </c>
      <c r="K103" s="1">
        <v>43567.213194444441</v>
      </c>
      <c r="L103" t="s">
        <v>26</v>
      </c>
      <c r="M103">
        <v>0.188</v>
      </c>
    </row>
    <row r="104" spans="1:13" x14ac:dyDescent="0.15">
      <c r="A104">
        <v>300</v>
      </c>
      <c r="B104">
        <v>69.5</v>
      </c>
      <c r="C104">
        <v>73.2</v>
      </c>
      <c r="D104">
        <v>79.099999999999994</v>
      </c>
      <c r="E104">
        <v>6.94</v>
      </c>
      <c r="F104">
        <v>1.21</v>
      </c>
      <c r="G104">
        <v>31.93</v>
      </c>
      <c r="H104">
        <v>1.24</v>
      </c>
      <c r="I104">
        <v>2651482</v>
      </c>
      <c r="J104" t="s">
        <v>295</v>
      </c>
      <c r="K104" s="1">
        <v>43567.453472222223</v>
      </c>
      <c r="L104" t="s">
        <v>26</v>
      </c>
      <c r="M104">
        <v>0.11</v>
      </c>
    </row>
    <row r="105" spans="1:13" x14ac:dyDescent="0.15">
      <c r="A105">
        <v>300</v>
      </c>
      <c r="B105">
        <v>68.599999999999994</v>
      </c>
      <c r="C105">
        <v>72.3</v>
      </c>
      <c r="D105">
        <v>78</v>
      </c>
      <c r="E105">
        <v>7.69</v>
      </c>
      <c r="F105">
        <v>1.28</v>
      </c>
      <c r="G105">
        <v>31.99</v>
      </c>
      <c r="H105">
        <v>0.96</v>
      </c>
      <c r="I105">
        <v>2651483</v>
      </c>
      <c r="J105" t="s">
        <v>295</v>
      </c>
      <c r="K105" s="1">
        <v>43567.453472222223</v>
      </c>
      <c r="L105" t="s">
        <v>26</v>
      </c>
      <c r="M105">
        <v>0.106</v>
      </c>
    </row>
    <row r="106" spans="1:13" x14ac:dyDescent="0.15">
      <c r="A106">
        <v>300</v>
      </c>
      <c r="B106">
        <v>70</v>
      </c>
      <c r="C106">
        <v>73.8</v>
      </c>
      <c r="D106">
        <v>79.599999999999994</v>
      </c>
      <c r="E106">
        <v>7.32</v>
      </c>
      <c r="F106">
        <v>1.26</v>
      </c>
      <c r="G106">
        <v>32.06</v>
      </c>
      <c r="H106">
        <v>0.78</v>
      </c>
      <c r="I106">
        <v>2651484</v>
      </c>
      <c r="J106" t="s">
        <v>295</v>
      </c>
      <c r="K106" s="1">
        <v>43567.453472222223</v>
      </c>
      <c r="L106" t="s">
        <v>26</v>
      </c>
      <c r="M106">
        <v>0.14699999999999999</v>
      </c>
    </row>
    <row r="107" spans="1:13" x14ac:dyDescent="0.15">
      <c r="A107">
        <v>300</v>
      </c>
      <c r="B107">
        <v>68.3</v>
      </c>
      <c r="C107">
        <v>72</v>
      </c>
      <c r="D107">
        <v>77.8</v>
      </c>
      <c r="E107">
        <v>7.02</v>
      </c>
      <c r="F107">
        <v>1.37</v>
      </c>
      <c r="G107">
        <v>31.85</v>
      </c>
      <c r="H107">
        <v>1.22</v>
      </c>
      <c r="I107">
        <v>2651702</v>
      </c>
      <c r="J107" t="s">
        <v>297</v>
      </c>
      <c r="K107" s="1">
        <v>43567.673611111109</v>
      </c>
      <c r="L107" t="s">
        <v>26</v>
      </c>
      <c r="M107">
        <v>0.29799999999999999</v>
      </c>
    </row>
    <row r="108" spans="1:13" x14ac:dyDescent="0.15">
      <c r="A108">
        <v>310</v>
      </c>
      <c r="B108">
        <v>68.400000000000006</v>
      </c>
      <c r="C108">
        <v>72.099999999999994</v>
      </c>
      <c r="D108">
        <v>77.5</v>
      </c>
      <c r="E108">
        <v>6.34</v>
      </c>
      <c r="F108">
        <v>1.1599999999999999</v>
      </c>
      <c r="G108">
        <v>30.65</v>
      </c>
      <c r="H108">
        <v>1.54</v>
      </c>
      <c r="I108">
        <v>2651703</v>
      </c>
      <c r="J108" t="s">
        <v>297</v>
      </c>
      <c r="K108" s="1">
        <v>43567.673611111109</v>
      </c>
      <c r="L108" t="s">
        <v>26</v>
      </c>
      <c r="M108">
        <v>0.17499999999999999</v>
      </c>
    </row>
    <row r="109" spans="1:13" x14ac:dyDescent="0.15">
      <c r="A109">
        <v>300</v>
      </c>
      <c r="B109">
        <v>69.900000000000006</v>
      </c>
      <c r="C109">
        <v>73.599999999999994</v>
      </c>
      <c r="D109">
        <v>79.3</v>
      </c>
      <c r="E109">
        <v>7.93</v>
      </c>
      <c r="F109">
        <v>1.31</v>
      </c>
      <c r="G109">
        <v>32.01</v>
      </c>
      <c r="H109">
        <v>1.91</v>
      </c>
      <c r="I109">
        <v>2652497</v>
      </c>
      <c r="J109" t="s">
        <v>298</v>
      </c>
      <c r="K109" s="1">
        <v>43570.192361111112</v>
      </c>
      <c r="L109" t="s">
        <v>26</v>
      </c>
      <c r="M109">
        <v>0.158</v>
      </c>
    </row>
    <row r="110" spans="1:13" x14ac:dyDescent="0.15">
      <c r="A110">
        <v>300</v>
      </c>
      <c r="B110">
        <v>70.099999999999994</v>
      </c>
      <c r="C110">
        <v>73.900000000000006</v>
      </c>
      <c r="D110">
        <v>79.400000000000006</v>
      </c>
      <c r="E110">
        <v>8.36</v>
      </c>
      <c r="F110">
        <v>1.42</v>
      </c>
      <c r="G110">
        <v>32.11</v>
      </c>
      <c r="H110">
        <v>1.21</v>
      </c>
      <c r="I110">
        <v>2652498</v>
      </c>
      <c r="J110" t="s">
        <v>298</v>
      </c>
      <c r="K110" s="1">
        <v>43570.192361111112</v>
      </c>
      <c r="L110" t="s">
        <v>26</v>
      </c>
      <c r="M110">
        <v>0.16700000000000001</v>
      </c>
    </row>
    <row r="111" spans="1:13" x14ac:dyDescent="0.15">
      <c r="A111">
        <v>117</v>
      </c>
      <c r="B111">
        <v>69.7</v>
      </c>
      <c r="C111">
        <v>73.400000000000006</v>
      </c>
      <c r="D111">
        <v>79</v>
      </c>
      <c r="E111">
        <v>7.85</v>
      </c>
      <c r="F111">
        <v>1.3</v>
      </c>
      <c r="G111">
        <v>31.96</v>
      </c>
      <c r="H111">
        <v>1.87</v>
      </c>
      <c r="I111">
        <v>2652499</v>
      </c>
      <c r="J111" t="s">
        <v>298</v>
      </c>
      <c r="K111" s="1">
        <v>43570.192361111112</v>
      </c>
      <c r="L111" t="s">
        <v>26</v>
      </c>
      <c r="M111">
        <v>0.14699999999999999</v>
      </c>
    </row>
    <row r="112" spans="1:13" x14ac:dyDescent="0.15">
      <c r="A112">
        <v>400</v>
      </c>
      <c r="B112">
        <v>78.099999999999994</v>
      </c>
      <c r="C112">
        <v>82.3</v>
      </c>
      <c r="D112">
        <v>88.5</v>
      </c>
      <c r="E112">
        <v>5.63</v>
      </c>
      <c r="F112">
        <v>0.89</v>
      </c>
      <c r="G112">
        <v>31.7</v>
      </c>
      <c r="H112">
        <v>0.83</v>
      </c>
      <c r="I112">
        <v>2653086</v>
      </c>
      <c r="J112" t="s">
        <v>299</v>
      </c>
      <c r="K112" s="1">
        <v>43570.523611111108</v>
      </c>
      <c r="L112" t="s">
        <v>20</v>
      </c>
      <c r="M112">
        <v>5.0999999999999997E-2</v>
      </c>
    </row>
    <row r="113" spans="1:13" x14ac:dyDescent="0.15">
      <c r="A113">
        <v>400</v>
      </c>
      <c r="B113">
        <v>79.5</v>
      </c>
      <c r="C113">
        <v>83.9</v>
      </c>
      <c r="D113">
        <v>90.4</v>
      </c>
      <c r="E113">
        <v>5.63</v>
      </c>
      <c r="F113">
        <v>0.9</v>
      </c>
      <c r="G113">
        <v>31.99</v>
      </c>
      <c r="H113">
        <v>1.21</v>
      </c>
      <c r="I113">
        <v>2653087</v>
      </c>
      <c r="J113" t="s">
        <v>299</v>
      </c>
      <c r="K113" s="1">
        <v>43570.523611111108</v>
      </c>
      <c r="L113" t="s">
        <v>20</v>
      </c>
      <c r="M113">
        <v>4.7E-2</v>
      </c>
    </row>
    <row r="114" spans="1:13" x14ac:dyDescent="0.15">
      <c r="A114">
        <v>400</v>
      </c>
      <c r="B114">
        <v>79.3</v>
      </c>
      <c r="C114">
        <v>83.8</v>
      </c>
      <c r="D114">
        <v>89.7</v>
      </c>
      <c r="E114">
        <v>6.65</v>
      </c>
      <c r="F114">
        <v>1</v>
      </c>
      <c r="G114">
        <v>31.98</v>
      </c>
      <c r="H114">
        <v>0.79</v>
      </c>
      <c r="I114">
        <v>2653088</v>
      </c>
      <c r="J114" t="s">
        <v>299</v>
      </c>
      <c r="K114" s="1">
        <v>43570.523611111108</v>
      </c>
      <c r="L114" t="s">
        <v>20</v>
      </c>
      <c r="M114">
        <v>2.4E-2</v>
      </c>
    </row>
    <row r="115" spans="1:13" x14ac:dyDescent="0.15">
      <c r="A115">
        <v>400</v>
      </c>
      <c r="B115">
        <v>80.5</v>
      </c>
      <c r="C115">
        <v>84.9</v>
      </c>
      <c r="D115">
        <v>91.1</v>
      </c>
      <c r="E115">
        <v>6.24</v>
      </c>
      <c r="F115">
        <v>0.86</v>
      </c>
      <c r="G115">
        <v>31.9</v>
      </c>
      <c r="H115">
        <v>0.57999999999999996</v>
      </c>
      <c r="I115">
        <v>2653385</v>
      </c>
      <c r="J115" t="s">
        <v>300</v>
      </c>
      <c r="K115" s="1">
        <v>43570.698611111111</v>
      </c>
      <c r="L115" t="s">
        <v>20</v>
      </c>
      <c r="M115">
        <v>3.2000000000000001E-2</v>
      </c>
    </row>
    <row r="116" spans="1:13" x14ac:dyDescent="0.15">
      <c r="A116">
        <v>277</v>
      </c>
      <c r="B116">
        <v>81</v>
      </c>
      <c r="C116">
        <v>85.5</v>
      </c>
      <c r="D116">
        <v>91.5</v>
      </c>
      <c r="E116">
        <v>7.36</v>
      </c>
      <c r="F116">
        <v>0.96</v>
      </c>
      <c r="G116">
        <v>32.020000000000003</v>
      </c>
      <c r="H116">
        <v>0.46</v>
      </c>
      <c r="I116">
        <v>2653386</v>
      </c>
      <c r="J116" t="s">
        <v>300</v>
      </c>
      <c r="K116" s="1">
        <v>43570.698611111111</v>
      </c>
      <c r="L116" t="s">
        <v>20</v>
      </c>
      <c r="M116">
        <v>2.7E-2</v>
      </c>
    </row>
    <row r="117" spans="1:13" x14ac:dyDescent="0.15">
      <c r="A117">
        <v>300</v>
      </c>
      <c r="B117">
        <v>79</v>
      </c>
      <c r="C117">
        <v>83.3</v>
      </c>
      <c r="D117">
        <v>88.5</v>
      </c>
      <c r="E117">
        <v>11.25</v>
      </c>
      <c r="F117">
        <v>1.36</v>
      </c>
      <c r="G117">
        <v>32.33</v>
      </c>
      <c r="H117">
        <v>0.66</v>
      </c>
      <c r="I117">
        <v>2653809</v>
      </c>
      <c r="J117" t="s">
        <v>301</v>
      </c>
      <c r="K117" s="1">
        <v>43570.914583333331</v>
      </c>
      <c r="L117" t="s">
        <v>43</v>
      </c>
      <c r="M117">
        <v>2.9000000000000001E-2</v>
      </c>
    </row>
    <row r="118" spans="1:13" x14ac:dyDescent="0.15">
      <c r="A118">
        <v>300</v>
      </c>
      <c r="B118">
        <v>78.400000000000006</v>
      </c>
      <c r="C118">
        <v>82.7</v>
      </c>
      <c r="D118">
        <v>87.7</v>
      </c>
      <c r="E118">
        <v>11.65</v>
      </c>
      <c r="F118">
        <v>1.35</v>
      </c>
      <c r="G118">
        <v>32.49</v>
      </c>
      <c r="H118">
        <v>0.73</v>
      </c>
      <c r="I118">
        <v>2653810</v>
      </c>
      <c r="J118" t="s">
        <v>301</v>
      </c>
      <c r="K118" s="1">
        <v>43570.914583333331</v>
      </c>
      <c r="L118" t="s">
        <v>43</v>
      </c>
      <c r="M118">
        <v>3.7999999999999999E-2</v>
      </c>
    </row>
    <row r="119" spans="1:13" x14ac:dyDescent="0.15">
      <c r="A119">
        <v>300</v>
      </c>
      <c r="B119">
        <v>77.7</v>
      </c>
      <c r="C119">
        <v>81.900000000000006</v>
      </c>
      <c r="D119">
        <v>87.1</v>
      </c>
      <c r="E119">
        <v>10.96</v>
      </c>
      <c r="F119">
        <v>1.25</v>
      </c>
      <c r="G119">
        <v>32.380000000000003</v>
      </c>
      <c r="H119">
        <v>0.91</v>
      </c>
      <c r="I119">
        <v>2653811</v>
      </c>
      <c r="J119" t="s">
        <v>301</v>
      </c>
      <c r="K119" s="1">
        <v>43570.914583333331</v>
      </c>
      <c r="L119" t="s">
        <v>43</v>
      </c>
      <c r="M119">
        <v>4.4999999999999998E-2</v>
      </c>
    </row>
    <row r="120" spans="1:13" x14ac:dyDescent="0.15">
      <c r="A120">
        <v>300</v>
      </c>
      <c r="B120">
        <v>78.599999999999994</v>
      </c>
      <c r="C120">
        <v>82.8</v>
      </c>
      <c r="D120">
        <v>88.3</v>
      </c>
      <c r="E120">
        <v>9.4700000000000006</v>
      </c>
      <c r="F120">
        <v>1.1399999999999999</v>
      </c>
      <c r="G120">
        <v>32.24</v>
      </c>
      <c r="H120">
        <v>0.77</v>
      </c>
      <c r="I120">
        <v>2654348</v>
      </c>
      <c r="J120" t="s">
        <v>302</v>
      </c>
      <c r="K120" s="1">
        <v>43571.191666666666</v>
      </c>
      <c r="L120" t="s">
        <v>43</v>
      </c>
      <c r="M120">
        <v>5.8000000000000003E-2</v>
      </c>
    </row>
    <row r="121" spans="1:13" x14ac:dyDescent="0.15">
      <c r="A121">
        <v>300</v>
      </c>
      <c r="B121">
        <v>78.7</v>
      </c>
      <c r="C121">
        <v>82.9</v>
      </c>
      <c r="D121">
        <v>88.1</v>
      </c>
      <c r="E121">
        <v>10.94</v>
      </c>
      <c r="F121">
        <v>1.3</v>
      </c>
      <c r="G121">
        <v>32.31</v>
      </c>
      <c r="H121">
        <v>0.59</v>
      </c>
      <c r="I121">
        <v>2654349</v>
      </c>
      <c r="J121" t="s">
        <v>302</v>
      </c>
      <c r="K121" s="1">
        <v>43571.191666666666</v>
      </c>
      <c r="L121" t="s">
        <v>43</v>
      </c>
      <c r="M121">
        <v>4.8000000000000001E-2</v>
      </c>
    </row>
    <row r="122" spans="1:13" x14ac:dyDescent="0.15">
      <c r="A122">
        <v>364</v>
      </c>
      <c r="B122">
        <v>78.3</v>
      </c>
      <c r="C122">
        <v>82.6</v>
      </c>
      <c r="D122">
        <v>87.8</v>
      </c>
      <c r="E122">
        <v>10.36</v>
      </c>
      <c r="F122">
        <v>1.2</v>
      </c>
      <c r="G122">
        <v>32.409999999999997</v>
      </c>
      <c r="H122">
        <v>1.04</v>
      </c>
      <c r="I122">
        <v>2654350</v>
      </c>
      <c r="J122" t="s">
        <v>302</v>
      </c>
      <c r="K122" s="1">
        <v>43571.191666666666</v>
      </c>
      <c r="L122" t="s">
        <v>43</v>
      </c>
      <c r="M122">
        <v>5.0999999999999997E-2</v>
      </c>
    </row>
    <row r="123" spans="1:13" x14ac:dyDescent="0.15">
      <c r="A123">
        <v>300</v>
      </c>
      <c r="B123">
        <v>69.599999999999994</v>
      </c>
      <c r="C123">
        <v>73.5</v>
      </c>
      <c r="D123">
        <v>78.8</v>
      </c>
      <c r="E123">
        <v>9.27</v>
      </c>
      <c r="F123">
        <v>1.41</v>
      </c>
      <c r="G123">
        <v>32.08</v>
      </c>
      <c r="H123">
        <v>1.54</v>
      </c>
      <c r="I123">
        <v>2654711</v>
      </c>
      <c r="J123" t="s">
        <v>303</v>
      </c>
      <c r="K123" s="1">
        <v>43571.419444444444</v>
      </c>
      <c r="L123" t="s">
        <v>26</v>
      </c>
      <c r="M123">
        <v>0.109</v>
      </c>
    </row>
    <row r="124" spans="1:13" x14ac:dyDescent="0.15">
      <c r="A124">
        <v>300</v>
      </c>
      <c r="B124">
        <v>71</v>
      </c>
      <c r="C124">
        <v>74.8</v>
      </c>
      <c r="D124">
        <v>80.400000000000006</v>
      </c>
      <c r="E124">
        <v>8</v>
      </c>
      <c r="F124">
        <v>1.31</v>
      </c>
      <c r="G124">
        <v>32.07</v>
      </c>
      <c r="H124">
        <v>1.74</v>
      </c>
      <c r="I124">
        <v>2654712</v>
      </c>
      <c r="J124" t="s">
        <v>303</v>
      </c>
      <c r="K124" s="1">
        <v>43571.419444444444</v>
      </c>
      <c r="L124" t="s">
        <v>26</v>
      </c>
      <c r="M124">
        <v>9.2999999999999999E-2</v>
      </c>
    </row>
    <row r="125" spans="1:13" x14ac:dyDescent="0.15">
      <c r="A125">
        <v>300</v>
      </c>
      <c r="B125">
        <v>70.8</v>
      </c>
      <c r="C125">
        <v>74.7</v>
      </c>
      <c r="D125">
        <v>80.3</v>
      </c>
      <c r="E125">
        <v>7.8</v>
      </c>
      <c r="F125">
        <v>1.31</v>
      </c>
      <c r="G125">
        <v>32.119999999999997</v>
      </c>
      <c r="H125">
        <v>0.92</v>
      </c>
      <c r="I125">
        <v>2654713</v>
      </c>
      <c r="J125" t="s">
        <v>303</v>
      </c>
      <c r="K125" s="1">
        <v>43571.419444444444</v>
      </c>
      <c r="L125" t="s">
        <v>26</v>
      </c>
      <c r="M125">
        <v>0.113</v>
      </c>
    </row>
    <row r="126" spans="1:13" x14ac:dyDescent="0.15">
      <c r="A126">
        <v>300</v>
      </c>
      <c r="B126">
        <v>71.3</v>
      </c>
      <c r="C126">
        <v>75.2</v>
      </c>
      <c r="D126">
        <v>80.900000000000006</v>
      </c>
      <c r="E126">
        <v>7.58</v>
      </c>
      <c r="F126">
        <v>1.3</v>
      </c>
      <c r="G126">
        <v>32.04</v>
      </c>
      <c r="H126">
        <v>1.27</v>
      </c>
      <c r="I126">
        <v>2655033</v>
      </c>
      <c r="J126" t="s">
        <v>304</v>
      </c>
      <c r="K126" s="1">
        <v>43571.65347222222</v>
      </c>
      <c r="L126" t="s">
        <v>26</v>
      </c>
      <c r="M126">
        <v>9.4E-2</v>
      </c>
    </row>
    <row r="127" spans="1:13" x14ac:dyDescent="0.15">
      <c r="A127">
        <v>300</v>
      </c>
      <c r="B127">
        <v>71.099999999999994</v>
      </c>
      <c r="C127">
        <v>74.900000000000006</v>
      </c>
      <c r="D127">
        <v>80.5</v>
      </c>
      <c r="E127">
        <v>7.9</v>
      </c>
      <c r="F127">
        <v>1.4</v>
      </c>
      <c r="G127">
        <v>32.090000000000003</v>
      </c>
      <c r="H127">
        <v>1.17</v>
      </c>
      <c r="I127">
        <v>2655034</v>
      </c>
      <c r="J127" t="s">
        <v>304</v>
      </c>
      <c r="K127" s="1">
        <v>43571.65347222222</v>
      </c>
      <c r="L127" t="s">
        <v>26</v>
      </c>
      <c r="M127">
        <v>0.16700000000000001</v>
      </c>
    </row>
    <row r="128" spans="1:13" x14ac:dyDescent="0.15">
      <c r="A128">
        <v>300</v>
      </c>
      <c r="B128">
        <v>69.099999999999994</v>
      </c>
      <c r="C128">
        <v>72.900000000000006</v>
      </c>
      <c r="D128">
        <v>78.5</v>
      </c>
      <c r="E128">
        <v>8.56</v>
      </c>
      <c r="F128">
        <v>1.41</v>
      </c>
      <c r="G128">
        <v>32.1</v>
      </c>
      <c r="H128">
        <v>1.04</v>
      </c>
      <c r="I128">
        <v>2655035</v>
      </c>
      <c r="J128" t="s">
        <v>304</v>
      </c>
      <c r="K128" s="1">
        <v>43571.65347222222</v>
      </c>
      <c r="L128" t="s">
        <v>26</v>
      </c>
      <c r="M128">
        <v>0.13100000000000001</v>
      </c>
    </row>
    <row r="129" spans="1:13" x14ac:dyDescent="0.15">
      <c r="A129">
        <v>300</v>
      </c>
      <c r="B129">
        <v>70.900000000000006</v>
      </c>
      <c r="C129">
        <v>74.8</v>
      </c>
      <c r="D129">
        <v>80</v>
      </c>
      <c r="E129">
        <v>8.94</v>
      </c>
      <c r="F129">
        <v>1.42</v>
      </c>
      <c r="G129">
        <v>32.21</v>
      </c>
      <c r="H129">
        <v>1.36</v>
      </c>
      <c r="I129">
        <v>2655421</v>
      </c>
      <c r="J129" t="s">
        <v>305</v>
      </c>
      <c r="K129" s="1">
        <v>43571.869444444441</v>
      </c>
      <c r="L129" t="s">
        <v>26</v>
      </c>
      <c r="M129">
        <v>0.14699999999999999</v>
      </c>
    </row>
    <row r="130" spans="1:13" x14ac:dyDescent="0.15">
      <c r="A130">
        <v>300</v>
      </c>
      <c r="B130">
        <v>69.7</v>
      </c>
      <c r="C130">
        <v>73.5</v>
      </c>
      <c r="D130">
        <v>78.8</v>
      </c>
      <c r="E130">
        <v>7.81</v>
      </c>
      <c r="F130">
        <v>1.36</v>
      </c>
      <c r="G130">
        <v>32.03</v>
      </c>
      <c r="H130">
        <v>1.51</v>
      </c>
      <c r="I130">
        <v>2655422</v>
      </c>
      <c r="J130" t="s">
        <v>305</v>
      </c>
      <c r="K130" s="1">
        <v>43571.869444444441</v>
      </c>
      <c r="L130" t="s">
        <v>26</v>
      </c>
      <c r="M130">
        <v>0.11899999999999999</v>
      </c>
    </row>
    <row r="131" spans="1:13" x14ac:dyDescent="0.15">
      <c r="A131">
        <v>300</v>
      </c>
      <c r="B131">
        <v>72</v>
      </c>
      <c r="C131">
        <v>75.900000000000006</v>
      </c>
      <c r="D131">
        <v>81.599999999999994</v>
      </c>
      <c r="E131">
        <v>7.85</v>
      </c>
      <c r="F131">
        <v>1.35</v>
      </c>
      <c r="G131">
        <v>32.28</v>
      </c>
      <c r="H131">
        <v>1.21</v>
      </c>
      <c r="I131">
        <v>2655423</v>
      </c>
      <c r="J131" t="s">
        <v>305</v>
      </c>
      <c r="K131" s="1">
        <v>43571.869444444441</v>
      </c>
      <c r="L131" t="s">
        <v>26</v>
      </c>
      <c r="M131">
        <v>9.9000000000000005E-2</v>
      </c>
    </row>
    <row r="132" spans="1:13" x14ac:dyDescent="0.15">
      <c r="A132">
        <v>300</v>
      </c>
      <c r="B132">
        <v>70.2</v>
      </c>
      <c r="C132">
        <v>74</v>
      </c>
      <c r="D132">
        <v>79.3</v>
      </c>
      <c r="E132">
        <v>8.7799999999999994</v>
      </c>
      <c r="F132">
        <v>1.42</v>
      </c>
      <c r="G132">
        <v>32.36</v>
      </c>
      <c r="H132">
        <v>1.19</v>
      </c>
      <c r="I132">
        <v>2655699</v>
      </c>
      <c r="J132" t="s">
        <v>306</v>
      </c>
      <c r="K132" s="1">
        <v>43572.078472222223</v>
      </c>
      <c r="L132" t="s">
        <v>26</v>
      </c>
      <c r="M132">
        <v>0.14699999999999999</v>
      </c>
    </row>
    <row r="133" spans="1:13" x14ac:dyDescent="0.15">
      <c r="A133">
        <v>300</v>
      </c>
      <c r="B133">
        <v>70.8</v>
      </c>
      <c r="C133">
        <v>74.7</v>
      </c>
      <c r="D133">
        <v>80.2</v>
      </c>
      <c r="E133">
        <v>8.75</v>
      </c>
      <c r="F133">
        <v>1.51</v>
      </c>
      <c r="G133">
        <v>32.369999999999997</v>
      </c>
      <c r="H133">
        <v>0.99</v>
      </c>
      <c r="I133">
        <v>2655700</v>
      </c>
      <c r="J133" t="s">
        <v>306</v>
      </c>
      <c r="K133" s="1">
        <v>43572.078472222223</v>
      </c>
      <c r="L133" t="s">
        <v>26</v>
      </c>
      <c r="M133">
        <v>0.183</v>
      </c>
    </row>
    <row r="134" spans="1:13" x14ac:dyDescent="0.15">
      <c r="A134">
        <v>300</v>
      </c>
      <c r="B134">
        <v>71.099999999999994</v>
      </c>
      <c r="C134">
        <v>75</v>
      </c>
      <c r="D134">
        <v>80.5</v>
      </c>
      <c r="E134">
        <v>8.99</v>
      </c>
      <c r="F134">
        <v>1.47</v>
      </c>
      <c r="G134">
        <v>32.32</v>
      </c>
      <c r="H134">
        <v>1.5</v>
      </c>
      <c r="I134">
        <v>2655701</v>
      </c>
      <c r="J134" t="s">
        <v>306</v>
      </c>
      <c r="K134" s="1">
        <v>43572.078472222223</v>
      </c>
      <c r="L134" t="s">
        <v>26</v>
      </c>
      <c r="M134">
        <v>0.16600000000000001</v>
      </c>
    </row>
    <row r="135" spans="1:13" x14ac:dyDescent="0.15">
      <c r="A135">
        <v>300</v>
      </c>
      <c r="B135">
        <v>71.5</v>
      </c>
      <c r="C135">
        <v>75.400000000000006</v>
      </c>
      <c r="D135">
        <v>81.099999999999994</v>
      </c>
      <c r="E135">
        <v>8.39</v>
      </c>
      <c r="F135">
        <v>1.46</v>
      </c>
      <c r="G135">
        <v>32.299999999999997</v>
      </c>
      <c r="H135">
        <v>1.08</v>
      </c>
      <c r="I135">
        <v>2655970</v>
      </c>
      <c r="J135" t="s">
        <v>307</v>
      </c>
      <c r="K135" s="1">
        <v>43572.186111111114</v>
      </c>
      <c r="L135" t="s">
        <v>26</v>
      </c>
      <c r="M135">
        <v>0.185</v>
      </c>
    </row>
    <row r="136" spans="1:13" x14ac:dyDescent="0.15">
      <c r="A136">
        <v>156</v>
      </c>
      <c r="B136">
        <v>70.5</v>
      </c>
      <c r="C136">
        <v>74.400000000000006</v>
      </c>
      <c r="D136">
        <v>79.900000000000006</v>
      </c>
      <c r="E136">
        <v>9.14</v>
      </c>
      <c r="F136">
        <v>1.49</v>
      </c>
      <c r="G136">
        <v>32.340000000000003</v>
      </c>
      <c r="H136">
        <v>1.51</v>
      </c>
      <c r="I136">
        <v>2655971</v>
      </c>
      <c r="J136" t="s">
        <v>307</v>
      </c>
      <c r="K136" s="1">
        <v>43572.186111111114</v>
      </c>
      <c r="L136" t="s">
        <v>26</v>
      </c>
      <c r="M136">
        <v>0.20200000000000001</v>
      </c>
    </row>
    <row r="137" spans="1:13" x14ac:dyDescent="0.15">
      <c r="A137">
        <v>400</v>
      </c>
      <c r="B137">
        <v>78.599999999999994</v>
      </c>
      <c r="C137">
        <v>82.9</v>
      </c>
      <c r="D137">
        <v>89.5</v>
      </c>
      <c r="E137">
        <v>2.5299999999999998</v>
      </c>
      <c r="F137">
        <v>0.71</v>
      </c>
      <c r="G137">
        <v>31.63</v>
      </c>
      <c r="H137">
        <v>1.1499999999999999</v>
      </c>
      <c r="I137">
        <v>2656773</v>
      </c>
      <c r="J137" t="s">
        <v>308</v>
      </c>
      <c r="K137" s="1">
        <v>43572.538194444445</v>
      </c>
      <c r="L137" t="s">
        <v>23</v>
      </c>
      <c r="M137">
        <v>3.7999999999999999E-2</v>
      </c>
    </row>
    <row r="138" spans="1:13" x14ac:dyDescent="0.15">
      <c r="A138">
        <v>400</v>
      </c>
      <c r="B138">
        <v>79.7</v>
      </c>
      <c r="C138">
        <v>84</v>
      </c>
      <c r="D138">
        <v>90.7</v>
      </c>
      <c r="E138">
        <v>3.25</v>
      </c>
      <c r="F138">
        <v>0.84</v>
      </c>
      <c r="G138">
        <v>31.72</v>
      </c>
      <c r="H138">
        <v>1.1200000000000001</v>
      </c>
      <c r="I138">
        <v>2656774</v>
      </c>
      <c r="J138" t="s">
        <v>308</v>
      </c>
      <c r="K138" s="1">
        <v>43572.538194444445</v>
      </c>
      <c r="L138" t="s">
        <v>23</v>
      </c>
      <c r="M138">
        <v>4.7E-2</v>
      </c>
    </row>
    <row r="139" spans="1:13" x14ac:dyDescent="0.15">
      <c r="A139">
        <v>400</v>
      </c>
      <c r="B139">
        <v>77.8</v>
      </c>
      <c r="C139">
        <v>82</v>
      </c>
      <c r="D139">
        <v>88.4</v>
      </c>
      <c r="E139">
        <v>2.17</v>
      </c>
      <c r="F139">
        <v>0.69</v>
      </c>
      <c r="G139">
        <v>31.42</v>
      </c>
      <c r="H139">
        <v>2.25</v>
      </c>
      <c r="I139">
        <v>2656775</v>
      </c>
      <c r="J139" t="s">
        <v>308</v>
      </c>
      <c r="K139" s="1">
        <v>43572.538194444445</v>
      </c>
      <c r="L139" t="s">
        <v>23</v>
      </c>
      <c r="M139">
        <v>2.1000000000000001E-2</v>
      </c>
    </row>
    <row r="140" spans="1:13" x14ac:dyDescent="0.15">
      <c r="A140">
        <v>400</v>
      </c>
      <c r="B140">
        <v>79.3</v>
      </c>
      <c r="C140">
        <v>83.6</v>
      </c>
      <c r="D140">
        <v>90.1</v>
      </c>
      <c r="E140">
        <v>1.96</v>
      </c>
      <c r="F140">
        <v>0.65</v>
      </c>
      <c r="G140">
        <v>31.51</v>
      </c>
      <c r="H140">
        <v>1.21</v>
      </c>
      <c r="I140">
        <v>2657335</v>
      </c>
      <c r="J140" t="s">
        <v>309</v>
      </c>
      <c r="K140" s="1">
        <v>43572.844444444447</v>
      </c>
      <c r="L140" t="s">
        <v>23</v>
      </c>
      <c r="M140">
        <v>1.6E-2</v>
      </c>
    </row>
    <row r="141" spans="1:13" x14ac:dyDescent="0.15">
      <c r="A141">
        <v>400</v>
      </c>
      <c r="B141">
        <v>79.400000000000006</v>
      </c>
      <c r="C141">
        <v>83.7</v>
      </c>
      <c r="D141">
        <v>90.5</v>
      </c>
      <c r="E141">
        <v>2.0499999999999998</v>
      </c>
      <c r="F141">
        <v>0.65</v>
      </c>
      <c r="G141">
        <v>31.61</v>
      </c>
      <c r="H141">
        <v>0.97</v>
      </c>
      <c r="I141">
        <v>2657336</v>
      </c>
      <c r="J141" t="s">
        <v>309</v>
      </c>
      <c r="K141" s="1">
        <v>43572.844444444447</v>
      </c>
      <c r="L141" t="s">
        <v>23</v>
      </c>
      <c r="M141">
        <v>3.4000000000000002E-2</v>
      </c>
    </row>
    <row r="142" spans="1:13" x14ac:dyDescent="0.15">
      <c r="A142">
        <v>404</v>
      </c>
      <c r="B142">
        <v>79.8</v>
      </c>
      <c r="C142">
        <v>84</v>
      </c>
      <c r="D142">
        <v>90.7</v>
      </c>
      <c r="E142">
        <v>2.42</v>
      </c>
      <c r="F142">
        <v>0.66</v>
      </c>
      <c r="G142">
        <v>31.61</v>
      </c>
      <c r="H142">
        <v>0.9</v>
      </c>
      <c r="I142">
        <v>2657337</v>
      </c>
      <c r="J142" t="s">
        <v>309</v>
      </c>
      <c r="K142" s="1">
        <v>43572.844444444447</v>
      </c>
      <c r="L142" t="s">
        <v>23</v>
      </c>
      <c r="M142">
        <v>3.1E-2</v>
      </c>
    </row>
    <row r="143" spans="1:13" x14ac:dyDescent="0.15">
      <c r="A143">
        <v>300</v>
      </c>
      <c r="B143">
        <v>66.900000000000006</v>
      </c>
      <c r="C143">
        <v>70.5</v>
      </c>
      <c r="D143">
        <v>75.900000000000006</v>
      </c>
      <c r="E143">
        <v>6.8</v>
      </c>
      <c r="F143">
        <v>1.28</v>
      </c>
      <c r="G143">
        <v>32.11</v>
      </c>
      <c r="H143">
        <v>0.81</v>
      </c>
      <c r="I143">
        <v>2657616</v>
      </c>
      <c r="J143" t="s">
        <v>310</v>
      </c>
      <c r="K143" s="1">
        <v>43573.052083333336</v>
      </c>
      <c r="L143" t="s">
        <v>26</v>
      </c>
      <c r="M143">
        <v>0.123</v>
      </c>
    </row>
    <row r="144" spans="1:13" x14ac:dyDescent="0.15">
      <c r="A144">
        <v>300</v>
      </c>
      <c r="B144">
        <v>69.7</v>
      </c>
      <c r="C144">
        <v>73.5</v>
      </c>
      <c r="D144">
        <v>79</v>
      </c>
      <c r="E144">
        <v>8.49</v>
      </c>
      <c r="F144">
        <v>1.42</v>
      </c>
      <c r="G144">
        <v>32.25</v>
      </c>
      <c r="H144">
        <v>0.9</v>
      </c>
      <c r="I144">
        <v>2657617</v>
      </c>
      <c r="J144" t="s">
        <v>310</v>
      </c>
      <c r="K144" s="1">
        <v>43573.052083333336</v>
      </c>
      <c r="L144" t="s">
        <v>26</v>
      </c>
      <c r="M144">
        <v>0.16600000000000001</v>
      </c>
    </row>
    <row r="145" spans="1:13" x14ac:dyDescent="0.15">
      <c r="A145">
        <v>300</v>
      </c>
      <c r="B145">
        <v>71.8</v>
      </c>
      <c r="C145">
        <v>75.7</v>
      </c>
      <c r="D145">
        <v>81.400000000000006</v>
      </c>
      <c r="E145">
        <v>8.43</v>
      </c>
      <c r="F145">
        <v>1.4</v>
      </c>
      <c r="G145">
        <v>32.15</v>
      </c>
      <c r="H145">
        <v>1.1100000000000001</v>
      </c>
      <c r="I145">
        <v>2657618</v>
      </c>
      <c r="J145" t="s">
        <v>310</v>
      </c>
      <c r="K145" s="1">
        <v>43573.052083333336</v>
      </c>
      <c r="L145" t="s">
        <v>26</v>
      </c>
      <c r="M145">
        <v>0.14899999999999999</v>
      </c>
    </row>
    <row r="146" spans="1:13" x14ac:dyDescent="0.15">
      <c r="A146">
        <v>300</v>
      </c>
      <c r="B146">
        <v>70.2</v>
      </c>
      <c r="C146">
        <v>74</v>
      </c>
      <c r="D146">
        <v>79.400000000000006</v>
      </c>
      <c r="E146">
        <v>8.65</v>
      </c>
      <c r="F146">
        <v>1.44</v>
      </c>
      <c r="G146">
        <v>32.229999999999997</v>
      </c>
      <c r="H146">
        <v>1.23</v>
      </c>
      <c r="I146">
        <v>2657908</v>
      </c>
      <c r="J146" t="s">
        <v>311</v>
      </c>
      <c r="K146" s="1">
        <v>43573.188194444447</v>
      </c>
      <c r="L146" t="s">
        <v>26</v>
      </c>
      <c r="M146">
        <v>0.13200000000000001</v>
      </c>
    </row>
    <row r="147" spans="1:13" x14ac:dyDescent="0.15">
      <c r="A147">
        <v>282</v>
      </c>
      <c r="B147">
        <v>69.3</v>
      </c>
      <c r="C147">
        <v>73.099999999999994</v>
      </c>
      <c r="D147">
        <v>78.7</v>
      </c>
      <c r="E147">
        <v>8.67</v>
      </c>
      <c r="F147">
        <v>1.47</v>
      </c>
      <c r="G147">
        <v>32.26</v>
      </c>
      <c r="H147">
        <v>0.96</v>
      </c>
      <c r="I147">
        <v>2657909</v>
      </c>
      <c r="J147" t="s">
        <v>311</v>
      </c>
      <c r="K147" s="1">
        <v>43573.188194444447</v>
      </c>
      <c r="L147" t="s">
        <v>26</v>
      </c>
      <c r="M147">
        <v>0.18</v>
      </c>
    </row>
    <row r="148" spans="1:13" x14ac:dyDescent="0.15">
      <c r="A148">
        <v>400</v>
      </c>
      <c r="B148">
        <v>79.8</v>
      </c>
      <c r="C148">
        <v>84.1</v>
      </c>
      <c r="D148">
        <v>90.8</v>
      </c>
      <c r="E148">
        <v>2.95</v>
      </c>
      <c r="F148">
        <v>0.73</v>
      </c>
      <c r="G148">
        <v>31.69</v>
      </c>
      <c r="H148">
        <v>0.62</v>
      </c>
      <c r="I148">
        <v>2658466</v>
      </c>
      <c r="J148" t="s">
        <v>312</v>
      </c>
      <c r="K148" s="1">
        <v>43573.54583333333</v>
      </c>
      <c r="L148" t="s">
        <v>23</v>
      </c>
      <c r="M148">
        <v>6.7000000000000004E-2</v>
      </c>
    </row>
    <row r="149" spans="1:13" x14ac:dyDescent="0.15">
      <c r="A149">
        <v>400</v>
      </c>
      <c r="B149">
        <v>79.7</v>
      </c>
      <c r="C149">
        <v>84</v>
      </c>
      <c r="D149">
        <v>90.7</v>
      </c>
      <c r="E149">
        <v>3.96</v>
      </c>
      <c r="F149">
        <v>0.72</v>
      </c>
      <c r="G149">
        <v>31.75</v>
      </c>
      <c r="H149">
        <v>0.44</v>
      </c>
      <c r="I149">
        <v>2658467</v>
      </c>
      <c r="J149" t="s">
        <v>312</v>
      </c>
      <c r="K149" s="1">
        <v>43573.54583333333</v>
      </c>
      <c r="L149" t="s">
        <v>23</v>
      </c>
      <c r="M149">
        <v>6.2E-2</v>
      </c>
    </row>
    <row r="150" spans="1:13" x14ac:dyDescent="0.15">
      <c r="A150">
        <v>400</v>
      </c>
      <c r="B150">
        <v>79.400000000000006</v>
      </c>
      <c r="C150">
        <v>83.7</v>
      </c>
      <c r="D150">
        <v>90.3</v>
      </c>
      <c r="E150">
        <v>3.07</v>
      </c>
      <c r="F150">
        <v>0.71</v>
      </c>
      <c r="G150">
        <v>31.39</v>
      </c>
      <c r="H150">
        <v>1.06</v>
      </c>
      <c r="I150">
        <v>2658468</v>
      </c>
      <c r="J150" t="s">
        <v>312</v>
      </c>
      <c r="K150" s="1">
        <v>43573.54583333333</v>
      </c>
      <c r="L150" t="s">
        <v>23</v>
      </c>
      <c r="M150">
        <v>4.3999999999999997E-2</v>
      </c>
    </row>
    <row r="151" spans="1:13" x14ac:dyDescent="0.15">
      <c r="A151">
        <v>300</v>
      </c>
      <c r="B151">
        <v>76.099999999999994</v>
      </c>
      <c r="C151">
        <v>80.2</v>
      </c>
      <c r="D151">
        <v>86.8</v>
      </c>
      <c r="E151">
        <v>2.34</v>
      </c>
      <c r="F151">
        <v>0.74</v>
      </c>
      <c r="G151">
        <v>31.3</v>
      </c>
      <c r="H151">
        <v>1.43</v>
      </c>
      <c r="I151">
        <v>2662209</v>
      </c>
      <c r="J151" t="s">
        <v>320</v>
      </c>
      <c r="K151" s="1">
        <v>43578.177777777775</v>
      </c>
      <c r="L151" t="s">
        <v>33</v>
      </c>
      <c r="M151">
        <v>4.5999999999999999E-2</v>
      </c>
    </row>
    <row r="152" spans="1:13" x14ac:dyDescent="0.15">
      <c r="A152">
        <v>130</v>
      </c>
      <c r="B152">
        <v>75.8</v>
      </c>
      <c r="C152">
        <v>79.900000000000006</v>
      </c>
      <c r="D152">
        <v>86.4</v>
      </c>
      <c r="E152">
        <v>3.05</v>
      </c>
      <c r="F152">
        <v>0.84</v>
      </c>
      <c r="G152">
        <v>31.53</v>
      </c>
      <c r="H152">
        <v>1.22</v>
      </c>
      <c r="I152">
        <v>2662210</v>
      </c>
      <c r="J152" t="s">
        <v>320</v>
      </c>
      <c r="K152" s="1">
        <v>43578.177777777775</v>
      </c>
      <c r="L152" t="s">
        <v>33</v>
      </c>
      <c r="M152">
        <v>9.1999999999999998E-2</v>
      </c>
    </row>
    <row r="153" spans="1:13" x14ac:dyDescent="0.15">
      <c r="A153">
        <v>400</v>
      </c>
      <c r="B153">
        <v>81.599999999999994</v>
      </c>
      <c r="C153">
        <v>86</v>
      </c>
      <c r="D153">
        <v>93.1</v>
      </c>
      <c r="E153">
        <v>2.2000000000000002</v>
      </c>
      <c r="F153">
        <v>0.61</v>
      </c>
      <c r="G153">
        <v>31.37</v>
      </c>
      <c r="H153">
        <v>0.94</v>
      </c>
      <c r="I153">
        <v>2662798</v>
      </c>
      <c r="J153" t="s">
        <v>321</v>
      </c>
      <c r="K153" s="1">
        <v>43578.481944444444</v>
      </c>
      <c r="L153" t="s">
        <v>23</v>
      </c>
      <c r="M153">
        <v>5.3999999999999999E-2</v>
      </c>
    </row>
    <row r="154" spans="1:13" x14ac:dyDescent="0.15">
      <c r="A154">
        <v>400</v>
      </c>
      <c r="B154">
        <v>82.1</v>
      </c>
      <c r="C154">
        <v>86.5</v>
      </c>
      <c r="D154">
        <v>93.8</v>
      </c>
      <c r="E154">
        <v>1.79</v>
      </c>
      <c r="F154">
        <v>0.57999999999999996</v>
      </c>
      <c r="G154">
        <v>31.14</v>
      </c>
      <c r="H154">
        <v>0.65</v>
      </c>
      <c r="I154">
        <v>2662799</v>
      </c>
      <c r="J154" t="s">
        <v>321</v>
      </c>
      <c r="K154" s="1">
        <v>43578.481944444444</v>
      </c>
      <c r="L154" t="s">
        <v>23</v>
      </c>
      <c r="M154">
        <v>1.9E-2</v>
      </c>
    </row>
    <row r="155" spans="1:13" x14ac:dyDescent="0.15">
      <c r="A155">
        <v>376</v>
      </c>
      <c r="B155">
        <v>82.5</v>
      </c>
      <c r="C155">
        <v>86.9</v>
      </c>
      <c r="D155">
        <v>94.3</v>
      </c>
      <c r="E155">
        <v>1.7</v>
      </c>
      <c r="F155">
        <v>0.56999999999999995</v>
      </c>
      <c r="G155">
        <v>31.48</v>
      </c>
      <c r="H155">
        <v>0.61</v>
      </c>
      <c r="I155">
        <v>2662800</v>
      </c>
      <c r="J155" t="s">
        <v>321</v>
      </c>
      <c r="K155" s="1">
        <v>43578.481944444444</v>
      </c>
      <c r="L155" t="s">
        <v>23</v>
      </c>
      <c r="M155">
        <v>2.9000000000000001E-2</v>
      </c>
    </row>
    <row r="156" spans="1:13" x14ac:dyDescent="0.15">
      <c r="A156">
        <v>59</v>
      </c>
      <c r="B156">
        <v>77.099999999999994</v>
      </c>
      <c r="C156">
        <v>81.3</v>
      </c>
      <c r="D156">
        <v>87.2</v>
      </c>
      <c r="E156">
        <v>7.07</v>
      </c>
      <c r="F156">
        <v>1.17</v>
      </c>
      <c r="G156">
        <v>32.049999999999997</v>
      </c>
      <c r="H156">
        <v>0.46</v>
      </c>
      <c r="I156">
        <v>2662855</v>
      </c>
      <c r="J156" t="s">
        <v>322</v>
      </c>
      <c r="K156" s="1">
        <v>43578.496527777781</v>
      </c>
      <c r="L156" t="s">
        <v>43</v>
      </c>
      <c r="M156">
        <v>6.2E-2</v>
      </c>
    </row>
    <row r="157" spans="1:13" x14ac:dyDescent="0.15">
      <c r="A157">
        <v>300</v>
      </c>
      <c r="B157">
        <v>76.099999999999994</v>
      </c>
      <c r="C157">
        <v>80.400000000000006</v>
      </c>
      <c r="D157">
        <v>85.5</v>
      </c>
      <c r="E157">
        <v>13.28</v>
      </c>
      <c r="F157">
        <v>1.61</v>
      </c>
      <c r="G157">
        <v>32.72</v>
      </c>
      <c r="H157">
        <v>0.53</v>
      </c>
      <c r="I157">
        <v>2664007</v>
      </c>
      <c r="J157" t="s">
        <v>323</v>
      </c>
      <c r="K157" s="1">
        <v>43579.040972222225</v>
      </c>
      <c r="L157" t="s">
        <v>43</v>
      </c>
      <c r="M157">
        <v>4.9000000000000002E-2</v>
      </c>
    </row>
    <row r="158" spans="1:13" x14ac:dyDescent="0.15">
      <c r="A158">
        <v>300</v>
      </c>
      <c r="B158">
        <v>77.099999999999994</v>
      </c>
      <c r="C158">
        <v>81.3</v>
      </c>
      <c r="D158">
        <v>86.4</v>
      </c>
      <c r="E158">
        <v>15.06</v>
      </c>
      <c r="F158">
        <v>1.68</v>
      </c>
      <c r="G158">
        <v>32.950000000000003</v>
      </c>
      <c r="H158">
        <v>0.71</v>
      </c>
      <c r="I158">
        <v>2664008</v>
      </c>
      <c r="J158" t="s">
        <v>323</v>
      </c>
      <c r="K158" s="1">
        <v>43579.040972222225</v>
      </c>
      <c r="L158" t="s">
        <v>43</v>
      </c>
      <c r="M158">
        <v>4.4999999999999998E-2</v>
      </c>
    </row>
    <row r="159" spans="1:13" x14ac:dyDescent="0.15">
      <c r="A159">
        <v>300</v>
      </c>
      <c r="B159">
        <v>76.7</v>
      </c>
      <c r="C159">
        <v>81</v>
      </c>
      <c r="D159">
        <v>86.1</v>
      </c>
      <c r="E159">
        <v>12.34</v>
      </c>
      <c r="F159">
        <v>1.55</v>
      </c>
      <c r="G159">
        <v>32.46</v>
      </c>
      <c r="H159">
        <v>0.98</v>
      </c>
      <c r="I159">
        <v>2664009</v>
      </c>
      <c r="J159" t="s">
        <v>323</v>
      </c>
      <c r="K159" s="1">
        <v>43579.040972222225</v>
      </c>
      <c r="L159" t="s">
        <v>43</v>
      </c>
      <c r="M159">
        <v>3.4000000000000002E-2</v>
      </c>
    </row>
    <row r="160" spans="1:13" x14ac:dyDescent="0.15">
      <c r="A160">
        <v>300</v>
      </c>
      <c r="B160">
        <v>75.599999999999994</v>
      </c>
      <c r="C160">
        <v>79.8</v>
      </c>
      <c r="D160">
        <v>84.8</v>
      </c>
      <c r="E160">
        <v>12.01</v>
      </c>
      <c r="F160">
        <v>1.55</v>
      </c>
      <c r="G160">
        <v>32.54</v>
      </c>
      <c r="H160">
        <v>0.57999999999999996</v>
      </c>
      <c r="I160">
        <v>2664318</v>
      </c>
      <c r="J160" t="s">
        <v>324</v>
      </c>
      <c r="K160" s="1">
        <v>43579.186111111114</v>
      </c>
      <c r="L160" t="s">
        <v>43</v>
      </c>
      <c r="M160">
        <v>4.1000000000000002E-2</v>
      </c>
    </row>
    <row r="161" spans="1:13" x14ac:dyDescent="0.15">
      <c r="A161">
        <v>185</v>
      </c>
      <c r="B161">
        <v>76.3</v>
      </c>
      <c r="C161">
        <v>80.5</v>
      </c>
      <c r="D161">
        <v>85.7</v>
      </c>
      <c r="E161">
        <v>11.57</v>
      </c>
      <c r="F161">
        <v>1.49</v>
      </c>
      <c r="G161">
        <v>32.42</v>
      </c>
      <c r="H161">
        <v>0.97</v>
      </c>
      <c r="I161">
        <v>2664319</v>
      </c>
      <c r="J161" t="s">
        <v>324</v>
      </c>
      <c r="K161" s="1">
        <v>43579.186111111114</v>
      </c>
      <c r="L161" t="s">
        <v>43</v>
      </c>
      <c r="M161">
        <v>3.6999999999999998E-2</v>
      </c>
    </row>
    <row r="162" spans="1:13" x14ac:dyDescent="0.15">
      <c r="A162">
        <v>300</v>
      </c>
      <c r="B162">
        <v>70.099999999999994</v>
      </c>
      <c r="C162">
        <v>73.900000000000006</v>
      </c>
      <c r="D162">
        <v>80.3</v>
      </c>
      <c r="E162">
        <v>3.59</v>
      </c>
      <c r="F162">
        <v>1.02</v>
      </c>
      <c r="G162">
        <v>31.69</v>
      </c>
      <c r="H162">
        <v>3.06</v>
      </c>
      <c r="I162">
        <v>2717684</v>
      </c>
      <c r="J162" t="s">
        <v>419</v>
      </c>
      <c r="K162" s="1">
        <v>43614.886805555558</v>
      </c>
      <c r="L162" t="s">
        <v>49</v>
      </c>
      <c r="M162">
        <v>0.14599999999999999</v>
      </c>
    </row>
    <row r="163" spans="1:13" x14ac:dyDescent="0.15">
      <c r="A163">
        <v>300</v>
      </c>
      <c r="B163">
        <v>71.5</v>
      </c>
      <c r="C163">
        <v>75.400000000000006</v>
      </c>
      <c r="D163">
        <v>82</v>
      </c>
      <c r="E163">
        <v>3.57</v>
      </c>
      <c r="F163">
        <v>0.97</v>
      </c>
      <c r="G163">
        <v>31.77</v>
      </c>
      <c r="H163">
        <v>1.35</v>
      </c>
      <c r="I163">
        <v>2717685</v>
      </c>
      <c r="J163" t="s">
        <v>419</v>
      </c>
      <c r="K163" s="1">
        <v>43614.886805555558</v>
      </c>
      <c r="L163" t="s">
        <v>49</v>
      </c>
      <c r="M163">
        <v>0.129</v>
      </c>
    </row>
    <row r="164" spans="1:13" x14ac:dyDescent="0.15">
      <c r="A164">
        <v>315</v>
      </c>
      <c r="B164">
        <v>71.7</v>
      </c>
      <c r="C164">
        <v>75.599999999999994</v>
      </c>
      <c r="D164">
        <v>82.7</v>
      </c>
      <c r="E164">
        <v>2.81</v>
      </c>
      <c r="F164">
        <v>0.84</v>
      </c>
      <c r="G164">
        <v>31.79</v>
      </c>
      <c r="H164">
        <v>1.05</v>
      </c>
      <c r="I164">
        <v>2717686</v>
      </c>
      <c r="J164" t="s">
        <v>419</v>
      </c>
      <c r="K164" s="1">
        <v>43614.886805555558</v>
      </c>
      <c r="L164" t="s">
        <v>49</v>
      </c>
      <c r="M164">
        <v>7.6999999999999999E-2</v>
      </c>
    </row>
    <row r="165" spans="1:13" x14ac:dyDescent="0.15">
      <c r="A165">
        <v>400</v>
      </c>
      <c r="B165">
        <v>80.8</v>
      </c>
      <c r="C165">
        <v>85.3</v>
      </c>
      <c r="D165">
        <v>91.1</v>
      </c>
      <c r="E165">
        <v>8.33</v>
      </c>
      <c r="F165">
        <v>0.95</v>
      </c>
      <c r="G165">
        <v>32.03</v>
      </c>
      <c r="H165">
        <v>0.61</v>
      </c>
      <c r="I165">
        <v>2665615</v>
      </c>
      <c r="J165" t="s">
        <v>325</v>
      </c>
      <c r="K165" s="1">
        <v>43579.864583333336</v>
      </c>
      <c r="L165" t="s">
        <v>20</v>
      </c>
      <c r="M165">
        <v>2.3E-2</v>
      </c>
    </row>
    <row r="166" spans="1:13" x14ac:dyDescent="0.15">
      <c r="A166">
        <v>381</v>
      </c>
      <c r="B166">
        <v>78.900000000000006</v>
      </c>
      <c r="C166">
        <v>83.5</v>
      </c>
      <c r="D166">
        <v>89</v>
      </c>
      <c r="E166">
        <v>7.82</v>
      </c>
      <c r="F166">
        <v>1.06</v>
      </c>
      <c r="G166">
        <v>32.090000000000003</v>
      </c>
      <c r="H166">
        <v>0.68</v>
      </c>
      <c r="I166">
        <v>2665616</v>
      </c>
      <c r="J166" t="s">
        <v>325</v>
      </c>
      <c r="K166" s="1">
        <v>43579.864583333336</v>
      </c>
      <c r="L166" t="s">
        <v>20</v>
      </c>
      <c r="M166">
        <v>3.1E-2</v>
      </c>
    </row>
    <row r="167" spans="1:13" x14ac:dyDescent="0.15">
      <c r="A167">
        <v>236</v>
      </c>
      <c r="B167">
        <v>81.3</v>
      </c>
      <c r="C167">
        <v>85.8</v>
      </c>
      <c r="D167">
        <v>91.6</v>
      </c>
      <c r="E167">
        <v>10.34</v>
      </c>
      <c r="F167">
        <v>1.19</v>
      </c>
      <c r="G167">
        <v>32.31</v>
      </c>
      <c r="H167">
        <v>0.7</v>
      </c>
      <c r="I167">
        <v>2665900</v>
      </c>
      <c r="J167" t="s">
        <v>326</v>
      </c>
      <c r="K167" s="1">
        <v>43580.050694444442</v>
      </c>
      <c r="L167" t="s">
        <v>29</v>
      </c>
      <c r="M167">
        <v>3.1E-2</v>
      </c>
    </row>
    <row r="168" spans="1:13" x14ac:dyDescent="0.15">
      <c r="A168">
        <v>400</v>
      </c>
      <c r="B168">
        <v>77</v>
      </c>
      <c r="C168">
        <v>81.2</v>
      </c>
      <c r="D168">
        <v>88</v>
      </c>
      <c r="E168">
        <v>4.72</v>
      </c>
      <c r="F168">
        <v>0.85</v>
      </c>
      <c r="G168">
        <v>31.74</v>
      </c>
      <c r="H168">
        <v>0.46</v>
      </c>
      <c r="I168">
        <v>2666889</v>
      </c>
      <c r="J168" t="s">
        <v>327</v>
      </c>
      <c r="K168" s="1">
        <v>43580.466666666667</v>
      </c>
      <c r="L168" t="s">
        <v>14</v>
      </c>
      <c r="M168">
        <v>2.3E-2</v>
      </c>
    </row>
    <row r="169" spans="1:13" x14ac:dyDescent="0.15">
      <c r="A169">
        <v>400</v>
      </c>
      <c r="B169">
        <v>75.8</v>
      </c>
      <c r="C169">
        <v>79.900000000000006</v>
      </c>
      <c r="D169">
        <v>86.2</v>
      </c>
      <c r="E169">
        <v>5.01</v>
      </c>
      <c r="F169">
        <v>0.99</v>
      </c>
      <c r="G169">
        <v>31.76</v>
      </c>
      <c r="H169">
        <v>0.52</v>
      </c>
      <c r="I169">
        <v>2666890</v>
      </c>
      <c r="J169" t="s">
        <v>327</v>
      </c>
      <c r="K169" s="1">
        <v>43580.466666666667</v>
      </c>
      <c r="L169" t="s">
        <v>14</v>
      </c>
      <c r="M169">
        <v>4.7E-2</v>
      </c>
    </row>
    <row r="170" spans="1:13" x14ac:dyDescent="0.15">
      <c r="A170">
        <v>400</v>
      </c>
      <c r="B170">
        <v>76.099999999999994</v>
      </c>
      <c r="C170">
        <v>80.3</v>
      </c>
      <c r="D170">
        <v>86.9</v>
      </c>
      <c r="E170">
        <v>3.8</v>
      </c>
      <c r="F170">
        <v>0.84</v>
      </c>
      <c r="G170">
        <v>31.64</v>
      </c>
      <c r="H170">
        <v>0.76</v>
      </c>
      <c r="I170">
        <v>2666892</v>
      </c>
      <c r="J170" t="s">
        <v>327</v>
      </c>
      <c r="K170" s="1">
        <v>43580.466666666667</v>
      </c>
      <c r="L170" t="s">
        <v>14</v>
      </c>
      <c r="M170">
        <v>3.1E-2</v>
      </c>
    </row>
    <row r="171" spans="1:13" x14ac:dyDescent="0.15">
      <c r="A171">
        <v>400</v>
      </c>
      <c r="B171">
        <v>74</v>
      </c>
      <c r="C171">
        <v>78</v>
      </c>
      <c r="D171">
        <v>84.1</v>
      </c>
      <c r="E171">
        <v>4.22</v>
      </c>
      <c r="F171">
        <v>0.95</v>
      </c>
      <c r="G171">
        <v>31.79</v>
      </c>
      <c r="H171">
        <v>1.8</v>
      </c>
      <c r="I171">
        <v>2668101</v>
      </c>
      <c r="J171" t="s">
        <v>328</v>
      </c>
      <c r="K171" s="1">
        <v>43581.076388888891</v>
      </c>
      <c r="L171" t="s">
        <v>14</v>
      </c>
      <c r="M171">
        <v>4.9000000000000002E-2</v>
      </c>
    </row>
    <row r="172" spans="1:13" x14ac:dyDescent="0.15">
      <c r="A172">
        <v>400</v>
      </c>
      <c r="B172">
        <v>74.099999999999994</v>
      </c>
      <c r="C172">
        <v>78.2</v>
      </c>
      <c r="D172">
        <v>84.4</v>
      </c>
      <c r="E172">
        <v>4.0199999999999996</v>
      </c>
      <c r="F172">
        <v>0.94</v>
      </c>
      <c r="G172">
        <v>31.78</v>
      </c>
      <c r="H172">
        <v>1.5</v>
      </c>
      <c r="I172">
        <v>2668102</v>
      </c>
      <c r="J172" t="s">
        <v>328</v>
      </c>
      <c r="K172" s="1">
        <v>43581.076388888891</v>
      </c>
      <c r="L172" t="s">
        <v>14</v>
      </c>
      <c r="M172">
        <v>3.6999999999999998E-2</v>
      </c>
    </row>
    <row r="173" spans="1:13" x14ac:dyDescent="0.15">
      <c r="A173">
        <v>351</v>
      </c>
      <c r="B173">
        <v>75.7</v>
      </c>
      <c r="C173">
        <v>79.8</v>
      </c>
      <c r="D173">
        <v>86.3</v>
      </c>
      <c r="E173">
        <v>3.44</v>
      </c>
      <c r="F173">
        <v>0.85</v>
      </c>
      <c r="G173">
        <v>31.6</v>
      </c>
      <c r="H173">
        <v>1.01</v>
      </c>
      <c r="I173">
        <v>2668103</v>
      </c>
      <c r="J173" t="s">
        <v>328</v>
      </c>
      <c r="K173" s="1">
        <v>43581.076388888891</v>
      </c>
      <c r="L173" t="s">
        <v>14</v>
      </c>
      <c r="M173">
        <v>6.7000000000000004E-2</v>
      </c>
    </row>
    <row r="174" spans="1:13" x14ac:dyDescent="0.15">
      <c r="A174">
        <v>300</v>
      </c>
      <c r="B174">
        <v>75.5</v>
      </c>
      <c r="C174">
        <v>79.599999999999994</v>
      </c>
      <c r="D174">
        <v>86.1</v>
      </c>
      <c r="E174">
        <v>3.06</v>
      </c>
      <c r="F174">
        <v>0.84</v>
      </c>
      <c r="G174">
        <v>31.6</v>
      </c>
      <c r="H174">
        <v>1.26</v>
      </c>
      <c r="I174">
        <v>2668372</v>
      </c>
      <c r="J174" t="s">
        <v>329</v>
      </c>
      <c r="K174" s="1">
        <v>43581.189583333333</v>
      </c>
      <c r="L174" t="s">
        <v>33</v>
      </c>
      <c r="M174">
        <v>5.8000000000000003E-2</v>
      </c>
    </row>
    <row r="175" spans="1:13" x14ac:dyDescent="0.15">
      <c r="A175">
        <v>185</v>
      </c>
      <c r="B175">
        <v>75</v>
      </c>
      <c r="C175">
        <v>79.099999999999994</v>
      </c>
      <c r="D175">
        <v>85.4</v>
      </c>
      <c r="E175">
        <v>3.71</v>
      </c>
      <c r="F175">
        <v>0.91</v>
      </c>
      <c r="G175">
        <v>31.63</v>
      </c>
      <c r="H175">
        <v>1.77</v>
      </c>
      <c r="I175">
        <v>2668373</v>
      </c>
      <c r="J175" t="s">
        <v>329</v>
      </c>
      <c r="K175" s="1">
        <v>43581.189583333333</v>
      </c>
      <c r="L175" t="s">
        <v>33</v>
      </c>
      <c r="M175">
        <v>6.0999999999999999E-2</v>
      </c>
    </row>
    <row r="176" spans="1:13" x14ac:dyDescent="0.15">
      <c r="A176">
        <v>400</v>
      </c>
      <c r="B176">
        <v>79.7</v>
      </c>
      <c r="C176">
        <v>84.1</v>
      </c>
      <c r="D176">
        <v>90.9</v>
      </c>
      <c r="E176">
        <v>2.73</v>
      </c>
      <c r="F176">
        <v>0.73</v>
      </c>
      <c r="G176">
        <v>31.55</v>
      </c>
      <c r="H176">
        <v>1.65</v>
      </c>
      <c r="I176">
        <v>2727315</v>
      </c>
      <c r="J176" t="s">
        <v>438</v>
      </c>
      <c r="K176" s="1">
        <v>43622.837500000001</v>
      </c>
      <c r="L176" t="s">
        <v>23</v>
      </c>
      <c r="M176">
        <v>2.3E-2</v>
      </c>
    </row>
    <row r="177" spans="1:13" x14ac:dyDescent="0.15">
      <c r="A177">
        <v>400</v>
      </c>
      <c r="B177">
        <v>79.599999999999994</v>
      </c>
      <c r="C177">
        <v>83.9</v>
      </c>
      <c r="D177">
        <v>90.6</v>
      </c>
      <c r="E177">
        <v>2.48</v>
      </c>
      <c r="F177">
        <v>0.72</v>
      </c>
      <c r="G177">
        <v>31.75</v>
      </c>
      <c r="H177">
        <v>0.74</v>
      </c>
      <c r="I177">
        <v>2727316</v>
      </c>
      <c r="J177" t="s">
        <v>438</v>
      </c>
      <c r="K177" s="1">
        <v>43622.837500000001</v>
      </c>
      <c r="L177" t="s">
        <v>23</v>
      </c>
      <c r="M177">
        <v>5.3999999999999999E-2</v>
      </c>
    </row>
    <row r="178" spans="1:13" x14ac:dyDescent="0.15">
      <c r="A178">
        <v>387</v>
      </c>
      <c r="B178">
        <v>79.599999999999994</v>
      </c>
      <c r="C178">
        <v>83.9</v>
      </c>
      <c r="D178">
        <v>90.4</v>
      </c>
      <c r="E178">
        <v>2.82</v>
      </c>
      <c r="F178">
        <v>0.74</v>
      </c>
      <c r="G178">
        <v>31.72</v>
      </c>
      <c r="H178">
        <v>0.91</v>
      </c>
      <c r="I178">
        <v>2727317</v>
      </c>
      <c r="J178" t="s">
        <v>438</v>
      </c>
      <c r="K178" s="1">
        <v>43622.837500000001</v>
      </c>
      <c r="L178" t="s">
        <v>23</v>
      </c>
      <c r="M178">
        <v>0.05</v>
      </c>
    </row>
    <row r="179" spans="1:13" x14ac:dyDescent="0.15">
      <c r="A179">
        <v>400</v>
      </c>
      <c r="B179">
        <v>74.8</v>
      </c>
      <c r="C179">
        <v>78.900000000000006</v>
      </c>
      <c r="D179">
        <v>84.9</v>
      </c>
      <c r="E179">
        <v>4.1500000000000004</v>
      </c>
      <c r="F179">
        <v>1.0900000000000001</v>
      </c>
      <c r="G179">
        <v>31.56</v>
      </c>
      <c r="H179">
        <v>0.86</v>
      </c>
      <c r="I179">
        <v>2671284</v>
      </c>
      <c r="J179" t="s">
        <v>336</v>
      </c>
      <c r="K179" s="1">
        <v>43584.654166666667</v>
      </c>
      <c r="L179" t="s">
        <v>14</v>
      </c>
      <c r="M179">
        <v>7.8E-2</v>
      </c>
    </row>
    <row r="180" spans="1:13" x14ac:dyDescent="0.15">
      <c r="A180">
        <v>400</v>
      </c>
      <c r="B180">
        <v>74.7</v>
      </c>
      <c r="C180">
        <v>78.7</v>
      </c>
      <c r="D180">
        <v>84.6</v>
      </c>
      <c r="E180">
        <v>5.52</v>
      </c>
      <c r="F180">
        <v>1.07</v>
      </c>
      <c r="G180">
        <v>31.83</v>
      </c>
      <c r="H180">
        <v>1.39</v>
      </c>
      <c r="I180">
        <v>2671285</v>
      </c>
      <c r="J180" t="s">
        <v>336</v>
      </c>
      <c r="K180" s="1">
        <v>43584.654166666667</v>
      </c>
      <c r="L180" t="s">
        <v>14</v>
      </c>
      <c r="M180">
        <v>4.4999999999999998E-2</v>
      </c>
    </row>
    <row r="181" spans="1:13" x14ac:dyDescent="0.15">
      <c r="A181">
        <v>400</v>
      </c>
      <c r="B181">
        <v>76.8</v>
      </c>
      <c r="C181">
        <v>80.900000000000006</v>
      </c>
      <c r="D181">
        <v>87</v>
      </c>
      <c r="E181">
        <v>5.15</v>
      </c>
      <c r="F181">
        <v>0.99</v>
      </c>
      <c r="G181">
        <v>31.69</v>
      </c>
      <c r="H181">
        <v>1.57</v>
      </c>
      <c r="I181">
        <v>2671286</v>
      </c>
      <c r="J181" t="s">
        <v>336</v>
      </c>
      <c r="K181" s="1">
        <v>43584.654166666667</v>
      </c>
      <c r="L181" t="s">
        <v>14</v>
      </c>
      <c r="M181">
        <v>2.4E-2</v>
      </c>
    </row>
    <row r="182" spans="1:13" x14ac:dyDescent="0.15">
      <c r="A182">
        <v>300</v>
      </c>
      <c r="B182">
        <v>69.2</v>
      </c>
      <c r="C182">
        <v>73</v>
      </c>
      <c r="D182">
        <v>78.599999999999994</v>
      </c>
      <c r="E182">
        <v>7.35</v>
      </c>
      <c r="F182">
        <v>1.46</v>
      </c>
      <c r="G182">
        <v>31.37</v>
      </c>
      <c r="H182">
        <v>1.67</v>
      </c>
      <c r="I182">
        <v>2679691</v>
      </c>
      <c r="J182" t="s">
        <v>346</v>
      </c>
      <c r="K182" s="1">
        <v>43591.17083333333</v>
      </c>
      <c r="L182" t="s">
        <v>26</v>
      </c>
      <c r="M182">
        <v>0.16</v>
      </c>
    </row>
    <row r="183" spans="1:13" x14ac:dyDescent="0.15">
      <c r="A183">
        <v>300</v>
      </c>
      <c r="B183">
        <v>69.3</v>
      </c>
      <c r="C183">
        <v>73.099999999999994</v>
      </c>
      <c r="D183">
        <v>78.8</v>
      </c>
      <c r="E183">
        <v>7.43</v>
      </c>
      <c r="F183">
        <v>1.48</v>
      </c>
      <c r="G183">
        <v>31.43</v>
      </c>
      <c r="H183">
        <v>1.4</v>
      </c>
      <c r="I183">
        <v>2679692</v>
      </c>
      <c r="J183" t="s">
        <v>346</v>
      </c>
      <c r="K183" s="1">
        <v>43591.17083333333</v>
      </c>
      <c r="L183" t="s">
        <v>26</v>
      </c>
      <c r="M183">
        <v>0.17</v>
      </c>
    </row>
    <row r="184" spans="1:13" x14ac:dyDescent="0.15">
      <c r="A184">
        <v>176</v>
      </c>
      <c r="B184">
        <v>69.2</v>
      </c>
      <c r="C184">
        <v>73.099999999999994</v>
      </c>
      <c r="D184">
        <v>78.599999999999994</v>
      </c>
      <c r="E184">
        <v>8.35</v>
      </c>
      <c r="F184">
        <v>1.52</v>
      </c>
      <c r="G184">
        <v>31.2</v>
      </c>
      <c r="H184">
        <v>2</v>
      </c>
      <c r="I184">
        <v>2679693</v>
      </c>
      <c r="J184" t="s">
        <v>346</v>
      </c>
      <c r="K184" s="1">
        <v>43591.17083333333</v>
      </c>
      <c r="L184" t="s">
        <v>26</v>
      </c>
      <c r="M184">
        <v>0.16</v>
      </c>
    </row>
    <row r="185" spans="1:13" x14ac:dyDescent="0.15">
      <c r="A185">
        <v>400</v>
      </c>
      <c r="B185">
        <v>75.099999999999994</v>
      </c>
      <c r="C185">
        <v>79.099999999999994</v>
      </c>
      <c r="D185">
        <v>85.1</v>
      </c>
      <c r="E185">
        <v>6.09</v>
      </c>
      <c r="F185">
        <v>1.04</v>
      </c>
      <c r="G185">
        <v>32</v>
      </c>
      <c r="H185">
        <v>1.3</v>
      </c>
      <c r="I185">
        <v>2671403</v>
      </c>
      <c r="J185" t="s">
        <v>339</v>
      </c>
      <c r="K185" s="1">
        <v>43584.726388888892</v>
      </c>
      <c r="L185" t="s">
        <v>14</v>
      </c>
      <c r="M185">
        <v>4.8000000000000001E-2</v>
      </c>
    </row>
    <row r="186" spans="1:13" x14ac:dyDescent="0.15">
      <c r="A186">
        <v>400</v>
      </c>
      <c r="B186">
        <v>76.2</v>
      </c>
      <c r="C186">
        <v>80.400000000000006</v>
      </c>
      <c r="D186">
        <v>86.7</v>
      </c>
      <c r="E186">
        <v>5.16</v>
      </c>
      <c r="F186">
        <v>0.97</v>
      </c>
      <c r="G186">
        <v>31.83</v>
      </c>
      <c r="H186">
        <v>1.01</v>
      </c>
      <c r="I186">
        <v>2671404</v>
      </c>
      <c r="J186" t="s">
        <v>339</v>
      </c>
      <c r="K186" s="1">
        <v>43584.726388888892</v>
      </c>
      <c r="L186" t="s">
        <v>14</v>
      </c>
      <c r="M186">
        <v>4.4999999999999998E-2</v>
      </c>
    </row>
    <row r="187" spans="1:13" x14ac:dyDescent="0.15">
      <c r="A187">
        <v>400</v>
      </c>
      <c r="B187">
        <v>75.599999999999994</v>
      </c>
      <c r="C187">
        <v>79.7</v>
      </c>
      <c r="D187">
        <v>85.9</v>
      </c>
      <c r="E187">
        <v>5.61</v>
      </c>
      <c r="F187">
        <v>1.03</v>
      </c>
      <c r="G187">
        <v>31.91</v>
      </c>
      <c r="H187">
        <v>1.38</v>
      </c>
      <c r="I187">
        <v>2671405</v>
      </c>
      <c r="J187" t="s">
        <v>339</v>
      </c>
      <c r="K187" s="1">
        <v>43584.726388888892</v>
      </c>
      <c r="L187" t="s">
        <v>14</v>
      </c>
      <c r="M187">
        <v>4.7E-2</v>
      </c>
    </row>
    <row r="188" spans="1:13" x14ac:dyDescent="0.15">
      <c r="A188">
        <v>497</v>
      </c>
      <c r="B188">
        <v>75.2</v>
      </c>
      <c r="C188">
        <v>79.3</v>
      </c>
      <c r="D188">
        <v>85</v>
      </c>
      <c r="E188">
        <v>6.06</v>
      </c>
      <c r="F188">
        <v>1.1499999999999999</v>
      </c>
      <c r="G188">
        <v>31.97</v>
      </c>
      <c r="H188">
        <v>1.1100000000000001</v>
      </c>
      <c r="I188">
        <v>2671424</v>
      </c>
      <c r="J188" t="s">
        <v>340</v>
      </c>
      <c r="K188" s="1">
        <v>43584.81527777778</v>
      </c>
      <c r="L188" t="s">
        <v>14</v>
      </c>
      <c r="M188">
        <v>5.2999999999999999E-2</v>
      </c>
    </row>
    <row r="189" spans="1:13" x14ac:dyDescent="0.15">
      <c r="A189">
        <v>300</v>
      </c>
      <c r="B189">
        <v>75.7</v>
      </c>
      <c r="C189">
        <v>79.900000000000006</v>
      </c>
      <c r="D189">
        <v>85.1</v>
      </c>
      <c r="E189">
        <v>10.5</v>
      </c>
      <c r="F189">
        <v>1.39</v>
      </c>
      <c r="G189">
        <v>32.450000000000003</v>
      </c>
      <c r="H189">
        <v>1.55</v>
      </c>
      <c r="I189">
        <v>2672473</v>
      </c>
      <c r="J189" t="s">
        <v>342</v>
      </c>
      <c r="K189" s="1">
        <v>43585.183333333334</v>
      </c>
      <c r="L189" t="s">
        <v>43</v>
      </c>
      <c r="M189">
        <v>6.2E-2</v>
      </c>
    </row>
    <row r="190" spans="1:13" x14ac:dyDescent="0.15">
      <c r="A190">
        <v>300</v>
      </c>
      <c r="B190">
        <v>75.7</v>
      </c>
      <c r="C190">
        <v>79.8</v>
      </c>
      <c r="D190">
        <v>85.1</v>
      </c>
      <c r="E190">
        <v>10.59</v>
      </c>
      <c r="F190">
        <v>1.4</v>
      </c>
      <c r="G190">
        <v>32.5</v>
      </c>
      <c r="H190">
        <v>1.47</v>
      </c>
      <c r="I190">
        <v>2672474</v>
      </c>
      <c r="J190" t="s">
        <v>342</v>
      </c>
      <c r="K190" s="1">
        <v>43585.183333333334</v>
      </c>
      <c r="L190" t="s">
        <v>43</v>
      </c>
      <c r="M190">
        <v>4.7E-2</v>
      </c>
    </row>
    <row r="191" spans="1:13" x14ac:dyDescent="0.15">
      <c r="A191">
        <v>92</v>
      </c>
      <c r="B191">
        <v>75.400000000000006</v>
      </c>
      <c r="C191">
        <v>79.5</v>
      </c>
      <c r="D191">
        <v>84.7</v>
      </c>
      <c r="E191">
        <v>11.04</v>
      </c>
      <c r="F191">
        <v>1.4</v>
      </c>
      <c r="G191">
        <v>32.51</v>
      </c>
      <c r="H191">
        <v>1.08</v>
      </c>
      <c r="I191">
        <v>2672475</v>
      </c>
      <c r="J191" t="s">
        <v>342</v>
      </c>
      <c r="K191" s="1">
        <v>43585.183333333334</v>
      </c>
      <c r="L191" t="s">
        <v>43</v>
      </c>
      <c r="M191">
        <v>0.05</v>
      </c>
    </row>
    <row r="192" spans="1:13" x14ac:dyDescent="0.15">
      <c r="A192">
        <v>400</v>
      </c>
      <c r="B192">
        <v>76.8</v>
      </c>
      <c r="C192">
        <v>81</v>
      </c>
      <c r="D192">
        <v>87.1</v>
      </c>
      <c r="E192">
        <v>4.58</v>
      </c>
      <c r="F192">
        <v>0.95</v>
      </c>
      <c r="G192">
        <v>31.91</v>
      </c>
      <c r="H192">
        <v>1</v>
      </c>
      <c r="I192">
        <v>2673073</v>
      </c>
      <c r="J192" t="s">
        <v>337</v>
      </c>
      <c r="K192" s="1">
        <v>43584.703472222223</v>
      </c>
      <c r="L192" t="s">
        <v>14</v>
      </c>
      <c r="M192">
        <v>4.2999999999999997E-2</v>
      </c>
    </row>
    <row r="193" spans="1:13" x14ac:dyDescent="0.15">
      <c r="A193">
        <v>400</v>
      </c>
      <c r="B193">
        <v>69.8</v>
      </c>
      <c r="C193">
        <v>73.400000000000006</v>
      </c>
      <c r="D193">
        <v>78.900000000000006</v>
      </c>
      <c r="E193">
        <v>9.3800000000000008</v>
      </c>
      <c r="F193">
        <v>1.49</v>
      </c>
      <c r="G193">
        <v>32.270000000000003</v>
      </c>
      <c r="H193">
        <v>1.06</v>
      </c>
      <c r="I193">
        <v>2673079</v>
      </c>
      <c r="J193" t="s">
        <v>338</v>
      </c>
      <c r="K193" s="1">
        <v>43584.720138888886</v>
      </c>
      <c r="L193" t="s">
        <v>26</v>
      </c>
      <c r="M193">
        <v>0.105</v>
      </c>
    </row>
    <row r="194" spans="1:13" x14ac:dyDescent="0.15">
      <c r="A194">
        <v>400</v>
      </c>
      <c r="B194">
        <v>70.599999999999994</v>
      </c>
      <c r="C194">
        <v>74.5</v>
      </c>
      <c r="D194">
        <v>79.8</v>
      </c>
      <c r="E194">
        <v>8.7100000000000009</v>
      </c>
      <c r="F194">
        <v>1.41</v>
      </c>
      <c r="G194">
        <v>32.25</v>
      </c>
      <c r="H194">
        <v>1.66</v>
      </c>
      <c r="I194">
        <v>2673080</v>
      </c>
      <c r="J194" t="s">
        <v>338</v>
      </c>
      <c r="K194" s="1">
        <v>43584.720138888886</v>
      </c>
      <c r="L194" t="s">
        <v>26</v>
      </c>
      <c r="M194">
        <v>8.4000000000000005E-2</v>
      </c>
    </row>
    <row r="195" spans="1:13" x14ac:dyDescent="0.15">
      <c r="A195">
        <v>400</v>
      </c>
      <c r="B195">
        <v>75.5</v>
      </c>
      <c r="C195">
        <v>79.599999999999994</v>
      </c>
      <c r="D195">
        <v>85.3</v>
      </c>
      <c r="E195">
        <v>5.85</v>
      </c>
      <c r="F195">
        <v>1.1200000000000001</v>
      </c>
      <c r="G195">
        <v>32.020000000000003</v>
      </c>
      <c r="H195">
        <v>1.1399999999999999</v>
      </c>
      <c r="I195">
        <v>2673092</v>
      </c>
      <c r="J195" t="s">
        <v>340</v>
      </c>
      <c r="K195" s="1">
        <v>43584.81527777778</v>
      </c>
      <c r="L195" t="s">
        <v>14</v>
      </c>
      <c r="M195">
        <v>5.3999999999999999E-2</v>
      </c>
    </row>
    <row r="196" spans="1:13" x14ac:dyDescent="0.15">
      <c r="A196">
        <v>400</v>
      </c>
      <c r="B196">
        <v>73.5</v>
      </c>
      <c r="C196">
        <v>77.5</v>
      </c>
      <c r="D196">
        <v>83.1</v>
      </c>
      <c r="E196">
        <v>4.71</v>
      </c>
      <c r="F196">
        <v>1.19</v>
      </c>
      <c r="G196">
        <v>31.78</v>
      </c>
      <c r="H196">
        <v>1.08</v>
      </c>
      <c r="I196">
        <v>2673093</v>
      </c>
      <c r="J196" t="s">
        <v>340</v>
      </c>
      <c r="K196" s="1">
        <v>43584.81527777778</v>
      </c>
      <c r="L196" t="s">
        <v>14</v>
      </c>
      <c r="M196">
        <v>0.13</v>
      </c>
    </row>
    <row r="197" spans="1:13" x14ac:dyDescent="0.15">
      <c r="A197">
        <v>400</v>
      </c>
      <c r="B197">
        <v>79.599999999999994</v>
      </c>
      <c r="C197">
        <v>83.9</v>
      </c>
      <c r="D197">
        <v>90.6</v>
      </c>
      <c r="E197">
        <v>2.4500000000000002</v>
      </c>
      <c r="F197">
        <v>0.77</v>
      </c>
      <c r="G197">
        <v>31.64</v>
      </c>
      <c r="H197">
        <v>1.06</v>
      </c>
      <c r="I197">
        <v>2673202</v>
      </c>
      <c r="J197" t="s">
        <v>343</v>
      </c>
      <c r="K197" s="1">
        <v>43585.533333333333</v>
      </c>
      <c r="L197" t="s">
        <v>23</v>
      </c>
      <c r="M197">
        <v>3.1E-2</v>
      </c>
    </row>
    <row r="198" spans="1:13" x14ac:dyDescent="0.15">
      <c r="A198">
        <v>400</v>
      </c>
      <c r="B198">
        <v>79.400000000000006</v>
      </c>
      <c r="C198">
        <v>83.7</v>
      </c>
      <c r="D198">
        <v>90.3</v>
      </c>
      <c r="E198">
        <v>2.73</v>
      </c>
      <c r="F198">
        <v>0.99</v>
      </c>
      <c r="G198">
        <v>31.71</v>
      </c>
      <c r="H198">
        <v>0.52</v>
      </c>
      <c r="I198">
        <v>2673203</v>
      </c>
      <c r="J198" t="s">
        <v>343</v>
      </c>
      <c r="K198" s="1">
        <v>43585.533333333333</v>
      </c>
      <c r="L198" t="s">
        <v>23</v>
      </c>
      <c r="M198">
        <v>7.6999999999999999E-2</v>
      </c>
    </row>
    <row r="199" spans="1:13" x14ac:dyDescent="0.15">
      <c r="A199">
        <v>400</v>
      </c>
      <c r="B199">
        <v>79.2</v>
      </c>
      <c r="C199">
        <v>83.4</v>
      </c>
      <c r="D199">
        <v>89.9</v>
      </c>
      <c r="E199">
        <v>2.91</v>
      </c>
      <c r="F199">
        <v>0.78</v>
      </c>
      <c r="G199">
        <v>31.66</v>
      </c>
      <c r="H199">
        <v>0.98</v>
      </c>
      <c r="I199">
        <v>2673204</v>
      </c>
      <c r="J199" t="s">
        <v>343</v>
      </c>
      <c r="K199" s="1">
        <v>43585.533333333333</v>
      </c>
      <c r="L199" t="s">
        <v>23</v>
      </c>
      <c r="M199">
        <v>2.5999999999999999E-2</v>
      </c>
    </row>
    <row r="200" spans="1:13" x14ac:dyDescent="0.15">
      <c r="A200">
        <v>400</v>
      </c>
      <c r="B200">
        <v>74.599999999999994</v>
      </c>
      <c r="C200">
        <v>78.7</v>
      </c>
      <c r="D200">
        <v>83.9</v>
      </c>
      <c r="E200">
        <v>10</v>
      </c>
      <c r="F200">
        <v>1.35</v>
      </c>
      <c r="G200">
        <v>32.42</v>
      </c>
      <c r="H200">
        <v>1.73</v>
      </c>
      <c r="I200">
        <v>2673223</v>
      </c>
      <c r="J200" t="s">
        <v>341</v>
      </c>
      <c r="K200" s="1">
        <v>43585.023611111108</v>
      </c>
      <c r="L200" t="s">
        <v>43</v>
      </c>
      <c r="M200">
        <v>6.9000000000000006E-2</v>
      </c>
    </row>
    <row r="201" spans="1:13" x14ac:dyDescent="0.15">
      <c r="A201">
        <v>400</v>
      </c>
      <c r="B201">
        <v>74.5</v>
      </c>
      <c r="C201">
        <v>78.599999999999994</v>
      </c>
      <c r="D201">
        <v>83.6</v>
      </c>
      <c r="E201">
        <v>10.130000000000001</v>
      </c>
      <c r="F201">
        <v>1.37</v>
      </c>
      <c r="G201">
        <v>32.43</v>
      </c>
      <c r="H201">
        <v>1.17</v>
      </c>
      <c r="I201">
        <v>2673224</v>
      </c>
      <c r="J201" t="s">
        <v>341</v>
      </c>
      <c r="K201" s="1">
        <v>43585.023611111108</v>
      </c>
      <c r="L201" t="s">
        <v>43</v>
      </c>
      <c r="M201">
        <v>6.4000000000000001E-2</v>
      </c>
    </row>
    <row r="202" spans="1:13" x14ac:dyDescent="0.15">
      <c r="A202">
        <v>300</v>
      </c>
      <c r="B202">
        <v>74.599999999999994</v>
      </c>
      <c r="C202">
        <v>78.599999999999994</v>
      </c>
      <c r="D202">
        <v>83.9</v>
      </c>
      <c r="E202">
        <v>10.57</v>
      </c>
      <c r="F202">
        <v>1.42</v>
      </c>
      <c r="G202">
        <v>32.54</v>
      </c>
      <c r="H202">
        <v>1.08</v>
      </c>
      <c r="I202">
        <v>2673225</v>
      </c>
      <c r="J202" t="s">
        <v>341</v>
      </c>
      <c r="K202" s="1">
        <v>43585.023611111108</v>
      </c>
      <c r="L202" t="s">
        <v>43</v>
      </c>
      <c r="M202">
        <v>7.2999999999999995E-2</v>
      </c>
    </row>
    <row r="203" spans="1:13" x14ac:dyDescent="0.15">
      <c r="A203">
        <v>400</v>
      </c>
      <c r="B203">
        <v>79.3</v>
      </c>
      <c r="C203">
        <v>83.6</v>
      </c>
      <c r="D203">
        <v>90.2</v>
      </c>
      <c r="E203">
        <v>2.4900000000000002</v>
      </c>
      <c r="F203">
        <v>0.87</v>
      </c>
      <c r="G203">
        <v>31.42</v>
      </c>
      <c r="H203">
        <v>1.41</v>
      </c>
      <c r="I203">
        <v>2675363</v>
      </c>
      <c r="J203" t="s">
        <v>354</v>
      </c>
      <c r="K203" s="1">
        <v>43585.967361111114</v>
      </c>
      <c r="L203" t="s">
        <v>23</v>
      </c>
      <c r="M203">
        <v>0.06</v>
      </c>
    </row>
    <row r="204" spans="1:13" x14ac:dyDescent="0.15">
      <c r="A204">
        <v>404</v>
      </c>
      <c r="B204">
        <v>78.2</v>
      </c>
      <c r="C204">
        <v>82.5</v>
      </c>
      <c r="D204">
        <v>89.2</v>
      </c>
      <c r="E204">
        <v>1.9</v>
      </c>
      <c r="F204">
        <v>0.86</v>
      </c>
      <c r="G204">
        <v>31.49</v>
      </c>
      <c r="H204">
        <v>0.74</v>
      </c>
      <c r="I204">
        <v>2675364</v>
      </c>
      <c r="J204" t="s">
        <v>354</v>
      </c>
      <c r="K204" s="1">
        <v>43585.967361111114</v>
      </c>
      <c r="L204" t="s">
        <v>23</v>
      </c>
      <c r="M204">
        <v>7.5999999999999998E-2</v>
      </c>
    </row>
    <row r="205" spans="1:13" x14ac:dyDescent="0.15">
      <c r="A205">
        <v>400</v>
      </c>
      <c r="B205">
        <v>81.400000000000006</v>
      </c>
      <c r="C205">
        <v>85.9</v>
      </c>
      <c r="D205">
        <v>91.8</v>
      </c>
      <c r="E205">
        <v>8.06</v>
      </c>
      <c r="F205">
        <v>0.94</v>
      </c>
      <c r="G205">
        <v>32.130000000000003</v>
      </c>
      <c r="H205">
        <v>0.46</v>
      </c>
      <c r="I205">
        <v>2676798</v>
      </c>
      <c r="J205" t="s">
        <v>332</v>
      </c>
      <c r="K205" s="1">
        <v>43587.811111111114</v>
      </c>
      <c r="L205" t="s">
        <v>20</v>
      </c>
      <c r="M205">
        <v>0.02</v>
      </c>
    </row>
    <row r="206" spans="1:13" x14ac:dyDescent="0.15">
      <c r="A206">
        <v>400</v>
      </c>
      <c r="B206">
        <v>81</v>
      </c>
      <c r="C206">
        <v>85.6</v>
      </c>
      <c r="D206">
        <v>91.5</v>
      </c>
      <c r="E206">
        <v>6.19</v>
      </c>
      <c r="F206">
        <v>0.9</v>
      </c>
      <c r="G206">
        <v>31.89</v>
      </c>
      <c r="H206">
        <v>0.95</v>
      </c>
      <c r="I206">
        <v>2676799</v>
      </c>
      <c r="J206" t="s">
        <v>332</v>
      </c>
      <c r="K206" s="1">
        <v>43587.811111111114</v>
      </c>
      <c r="L206" t="s">
        <v>20</v>
      </c>
      <c r="M206">
        <v>3.7999999999999999E-2</v>
      </c>
    </row>
    <row r="207" spans="1:13" x14ac:dyDescent="0.15">
      <c r="A207">
        <v>427</v>
      </c>
      <c r="B207">
        <v>79.900000000000006</v>
      </c>
      <c r="C207">
        <v>84.2</v>
      </c>
      <c r="D207">
        <v>90.5</v>
      </c>
      <c r="E207">
        <v>5.17</v>
      </c>
      <c r="F207">
        <v>0.86</v>
      </c>
      <c r="G207">
        <v>31.9</v>
      </c>
      <c r="H207">
        <v>0.95</v>
      </c>
      <c r="I207">
        <v>2676800</v>
      </c>
      <c r="J207" t="s">
        <v>332</v>
      </c>
      <c r="K207" s="1">
        <v>43587.811111111114</v>
      </c>
      <c r="L207" t="s">
        <v>20</v>
      </c>
      <c r="M207">
        <v>3.7999999999999999E-2</v>
      </c>
    </row>
    <row r="208" spans="1:13" x14ac:dyDescent="0.15">
      <c r="A208">
        <v>300</v>
      </c>
      <c r="B208">
        <v>72.099999999999994</v>
      </c>
      <c r="C208">
        <v>76.099999999999994</v>
      </c>
      <c r="D208">
        <v>81.7</v>
      </c>
      <c r="E208">
        <v>5.29</v>
      </c>
      <c r="F208">
        <v>1.17</v>
      </c>
      <c r="G208">
        <v>31.65</v>
      </c>
      <c r="H208">
        <v>2.27</v>
      </c>
      <c r="I208">
        <v>2681114</v>
      </c>
      <c r="J208" t="s">
        <v>348</v>
      </c>
      <c r="K208" s="1">
        <v>43556.365972222222</v>
      </c>
      <c r="L208" t="s">
        <v>49</v>
      </c>
      <c r="M208">
        <v>0.111</v>
      </c>
    </row>
    <row r="209" spans="1:13" x14ac:dyDescent="0.15">
      <c r="A209">
        <v>300</v>
      </c>
      <c r="B209">
        <v>71.900000000000006</v>
      </c>
      <c r="C209">
        <v>75.8</v>
      </c>
      <c r="D209">
        <v>81.599999999999994</v>
      </c>
      <c r="E209">
        <v>4.57</v>
      </c>
      <c r="F209">
        <v>1.1599999999999999</v>
      </c>
      <c r="G209">
        <v>31.58</v>
      </c>
      <c r="H209">
        <v>2.84</v>
      </c>
      <c r="I209">
        <v>2681117</v>
      </c>
      <c r="J209" t="s">
        <v>348</v>
      </c>
      <c r="K209" s="1">
        <v>43556.365972222222</v>
      </c>
      <c r="L209" t="s">
        <v>49</v>
      </c>
      <c r="M209">
        <v>0.129</v>
      </c>
    </row>
    <row r="210" spans="1:13" x14ac:dyDescent="0.15">
      <c r="A210">
        <v>149</v>
      </c>
      <c r="B210">
        <v>72.7</v>
      </c>
      <c r="C210">
        <v>76.7</v>
      </c>
      <c r="D210">
        <v>82.8</v>
      </c>
      <c r="E210">
        <v>3.6</v>
      </c>
      <c r="F210">
        <v>1.04</v>
      </c>
      <c r="G210">
        <v>31.48</v>
      </c>
      <c r="H210">
        <v>2.0499999999999998</v>
      </c>
      <c r="I210">
        <v>2681118</v>
      </c>
      <c r="J210" t="s">
        <v>348</v>
      </c>
      <c r="K210" s="1">
        <v>43556.365972222222</v>
      </c>
      <c r="L210" t="s">
        <v>49</v>
      </c>
      <c r="M210">
        <v>0.124</v>
      </c>
    </row>
    <row r="211" spans="1:13" x14ac:dyDescent="0.15">
      <c r="A211">
        <v>300</v>
      </c>
      <c r="B211">
        <v>77.7</v>
      </c>
      <c r="C211">
        <v>82</v>
      </c>
      <c r="D211">
        <v>86.4</v>
      </c>
      <c r="E211">
        <v>11.97</v>
      </c>
      <c r="F211">
        <v>1.79</v>
      </c>
      <c r="G211">
        <v>30.84</v>
      </c>
      <c r="H211">
        <v>1.1200000000000001</v>
      </c>
      <c r="I211">
        <v>2681135</v>
      </c>
      <c r="J211" t="s">
        <v>349</v>
      </c>
      <c r="K211" s="1">
        <v>43591.644444444442</v>
      </c>
      <c r="L211" t="s">
        <v>43</v>
      </c>
      <c r="M211">
        <v>0.04</v>
      </c>
    </row>
    <row r="212" spans="1:13" x14ac:dyDescent="0.15">
      <c r="A212">
        <v>300</v>
      </c>
      <c r="B212">
        <v>74.7</v>
      </c>
      <c r="C212">
        <v>78.8</v>
      </c>
      <c r="D212">
        <v>84.1</v>
      </c>
      <c r="E212">
        <v>9.4499999999999993</v>
      </c>
      <c r="F212">
        <v>1.51</v>
      </c>
      <c r="G212">
        <v>30.97</v>
      </c>
      <c r="H212">
        <v>1.41</v>
      </c>
      <c r="I212">
        <v>2681136</v>
      </c>
      <c r="J212" t="s">
        <v>349</v>
      </c>
      <c r="K212" s="1">
        <v>43591.644444444442</v>
      </c>
      <c r="L212" t="s">
        <v>43</v>
      </c>
      <c r="M212">
        <v>0.14000000000000001</v>
      </c>
    </row>
    <row r="213" spans="1:13" x14ac:dyDescent="0.15">
      <c r="A213">
        <v>340</v>
      </c>
      <c r="B213">
        <v>76.7</v>
      </c>
      <c r="C213">
        <v>80.900000000000006</v>
      </c>
      <c r="D213">
        <v>85.7</v>
      </c>
      <c r="E213">
        <v>11.73</v>
      </c>
      <c r="F213">
        <v>1.62</v>
      </c>
      <c r="G213">
        <v>31.18</v>
      </c>
      <c r="H213">
        <v>1.68</v>
      </c>
      <c r="I213">
        <v>2681137</v>
      </c>
      <c r="J213" t="s">
        <v>349</v>
      </c>
      <c r="K213" s="1">
        <v>43591.644444444442</v>
      </c>
      <c r="L213" t="s">
        <v>43</v>
      </c>
      <c r="M213">
        <v>7.0000000000000007E-2</v>
      </c>
    </row>
    <row r="214" spans="1:13" x14ac:dyDescent="0.15">
      <c r="A214">
        <v>236</v>
      </c>
      <c r="B214">
        <v>76.900000000000006</v>
      </c>
      <c r="C214">
        <v>81.099999999999994</v>
      </c>
      <c r="D214">
        <v>86.4</v>
      </c>
      <c r="E214">
        <v>8.68</v>
      </c>
      <c r="F214">
        <v>1.4</v>
      </c>
      <c r="G214">
        <v>31.34</v>
      </c>
      <c r="H214">
        <v>1.1200000000000001</v>
      </c>
      <c r="I214">
        <v>2681370</v>
      </c>
      <c r="J214" t="s">
        <v>350</v>
      </c>
      <c r="K214" s="1">
        <v>43591.741666666669</v>
      </c>
      <c r="L214" t="s">
        <v>43</v>
      </c>
      <c r="M214">
        <v>0.13</v>
      </c>
    </row>
    <row r="215" spans="1:13" x14ac:dyDescent="0.15">
      <c r="A215">
        <v>400</v>
      </c>
      <c r="B215">
        <v>82.1</v>
      </c>
      <c r="C215">
        <v>86.5</v>
      </c>
      <c r="D215">
        <v>93.8</v>
      </c>
      <c r="E215">
        <v>2.4300000000000002</v>
      </c>
      <c r="F215">
        <v>0.69</v>
      </c>
      <c r="G215">
        <v>31.9</v>
      </c>
      <c r="H215">
        <v>0.56000000000000005</v>
      </c>
      <c r="I215">
        <v>2681563</v>
      </c>
      <c r="J215" t="s">
        <v>351</v>
      </c>
      <c r="K215" s="1">
        <v>43591.856249999997</v>
      </c>
      <c r="L215" t="s">
        <v>16</v>
      </c>
      <c r="M215">
        <v>0.19</v>
      </c>
    </row>
    <row r="216" spans="1:13" x14ac:dyDescent="0.15">
      <c r="A216">
        <v>265</v>
      </c>
      <c r="B216">
        <v>81.099999999999994</v>
      </c>
      <c r="C216">
        <v>85.5</v>
      </c>
      <c r="D216">
        <v>92.5</v>
      </c>
      <c r="E216">
        <v>2.56</v>
      </c>
      <c r="F216">
        <v>0.74</v>
      </c>
      <c r="G216">
        <v>31.99</v>
      </c>
      <c r="H216">
        <v>0.54</v>
      </c>
      <c r="I216">
        <v>2681564</v>
      </c>
      <c r="J216" t="s">
        <v>351</v>
      </c>
      <c r="K216" s="1">
        <v>43591.856249999997</v>
      </c>
      <c r="L216" t="s">
        <v>16</v>
      </c>
      <c r="M216">
        <v>0.18</v>
      </c>
    </row>
    <row r="217" spans="1:13" x14ac:dyDescent="0.15">
      <c r="A217">
        <v>300</v>
      </c>
      <c r="B217">
        <v>72.3</v>
      </c>
      <c r="C217">
        <v>76.2</v>
      </c>
      <c r="D217">
        <v>82.5</v>
      </c>
      <c r="E217">
        <v>3.4</v>
      </c>
      <c r="F217">
        <v>1.07</v>
      </c>
      <c r="G217">
        <v>31.6</v>
      </c>
      <c r="H217">
        <v>1.61</v>
      </c>
      <c r="I217">
        <v>2681949</v>
      </c>
      <c r="J217" t="s">
        <v>352</v>
      </c>
      <c r="K217" s="1">
        <v>43592.079861111109</v>
      </c>
      <c r="L217" t="s">
        <v>49</v>
      </c>
      <c r="M217">
        <v>0.22</v>
      </c>
    </row>
    <row r="218" spans="1:13" x14ac:dyDescent="0.15">
      <c r="A218">
        <v>300</v>
      </c>
      <c r="B218">
        <v>70.2</v>
      </c>
      <c r="C218">
        <v>73.900000000000006</v>
      </c>
      <c r="D218">
        <v>80.2</v>
      </c>
      <c r="E218">
        <v>2.81</v>
      </c>
      <c r="F218">
        <v>0.98</v>
      </c>
      <c r="G218">
        <v>31.58</v>
      </c>
      <c r="H218">
        <v>1.17</v>
      </c>
      <c r="I218">
        <v>2681950</v>
      </c>
      <c r="J218" t="s">
        <v>352</v>
      </c>
      <c r="K218" s="1">
        <v>43592.079861111109</v>
      </c>
      <c r="L218" t="s">
        <v>49</v>
      </c>
      <c r="M218">
        <v>0.21</v>
      </c>
    </row>
    <row r="219" spans="1:13" x14ac:dyDescent="0.15">
      <c r="A219">
        <v>317</v>
      </c>
      <c r="B219">
        <v>72.3</v>
      </c>
      <c r="C219">
        <v>76.2</v>
      </c>
      <c r="D219">
        <v>82.6</v>
      </c>
      <c r="E219">
        <v>3.02</v>
      </c>
      <c r="F219">
        <v>1.02</v>
      </c>
      <c r="G219">
        <v>31.86</v>
      </c>
      <c r="H219">
        <v>0.72</v>
      </c>
      <c r="I219">
        <v>2681951</v>
      </c>
      <c r="J219" t="s">
        <v>352</v>
      </c>
      <c r="K219" s="1">
        <v>43592.079861111109</v>
      </c>
      <c r="L219" t="s">
        <v>49</v>
      </c>
      <c r="M219">
        <v>0.24</v>
      </c>
    </row>
    <row r="220" spans="1:13" x14ac:dyDescent="0.15">
      <c r="A220">
        <v>300</v>
      </c>
      <c r="B220">
        <v>75.900000000000006</v>
      </c>
      <c r="C220">
        <v>80</v>
      </c>
      <c r="D220">
        <v>86.6</v>
      </c>
      <c r="E220">
        <v>3.46</v>
      </c>
      <c r="F220">
        <v>0.98</v>
      </c>
      <c r="G220">
        <v>31.89</v>
      </c>
      <c r="H220">
        <v>0.85</v>
      </c>
      <c r="I220">
        <v>2682477</v>
      </c>
      <c r="J220" t="s">
        <v>353</v>
      </c>
      <c r="K220" s="1">
        <v>43592.313194444447</v>
      </c>
      <c r="L220" t="s">
        <v>33</v>
      </c>
      <c r="M220">
        <v>0.21</v>
      </c>
    </row>
    <row r="221" spans="1:13" x14ac:dyDescent="0.15">
      <c r="A221">
        <v>300</v>
      </c>
      <c r="B221">
        <v>73.7</v>
      </c>
      <c r="C221">
        <v>77.7</v>
      </c>
      <c r="D221">
        <v>83.9</v>
      </c>
      <c r="E221">
        <v>4.33</v>
      </c>
      <c r="F221">
        <v>1.04</v>
      </c>
      <c r="G221">
        <v>31.76</v>
      </c>
      <c r="H221">
        <v>0.76</v>
      </c>
      <c r="I221">
        <v>2682478</v>
      </c>
      <c r="J221" t="s">
        <v>353</v>
      </c>
      <c r="K221" s="1">
        <v>43592.313194444447</v>
      </c>
      <c r="L221" t="s">
        <v>33</v>
      </c>
      <c r="M221">
        <v>0.21</v>
      </c>
    </row>
    <row r="222" spans="1:13" x14ac:dyDescent="0.15">
      <c r="A222">
        <v>323</v>
      </c>
      <c r="B222">
        <v>73.8</v>
      </c>
      <c r="C222">
        <v>77.8</v>
      </c>
      <c r="D222">
        <v>84.2</v>
      </c>
      <c r="E222">
        <v>3.1</v>
      </c>
      <c r="F222">
        <v>0.96</v>
      </c>
      <c r="G222">
        <v>31.24</v>
      </c>
      <c r="H222">
        <v>1.39</v>
      </c>
      <c r="I222">
        <v>2682479</v>
      </c>
      <c r="J222" t="s">
        <v>353</v>
      </c>
      <c r="K222" s="1">
        <v>43592.313194444447</v>
      </c>
      <c r="L222" t="s">
        <v>33</v>
      </c>
      <c r="M222">
        <v>0.21</v>
      </c>
    </row>
    <row r="223" spans="1:13" x14ac:dyDescent="0.15">
      <c r="A223">
        <v>404</v>
      </c>
      <c r="B223">
        <v>78.2</v>
      </c>
      <c r="C223">
        <v>82.5</v>
      </c>
      <c r="D223">
        <v>89.2</v>
      </c>
      <c r="E223">
        <v>1.9</v>
      </c>
      <c r="F223">
        <v>0.86</v>
      </c>
      <c r="G223">
        <v>31.49</v>
      </c>
      <c r="H223">
        <v>0.74</v>
      </c>
      <c r="I223">
        <v>2682488</v>
      </c>
      <c r="J223" t="s">
        <v>354</v>
      </c>
      <c r="K223" s="1">
        <v>43585.967361111114</v>
      </c>
      <c r="L223" t="s">
        <v>23</v>
      </c>
      <c r="M223">
        <v>7.5999999999999998E-2</v>
      </c>
    </row>
    <row r="224" spans="1:13" x14ac:dyDescent="0.15">
      <c r="A224">
        <v>400</v>
      </c>
      <c r="B224">
        <v>76.099999999999994</v>
      </c>
      <c r="C224">
        <v>80.3</v>
      </c>
      <c r="D224">
        <v>87</v>
      </c>
      <c r="E224">
        <v>2.96</v>
      </c>
      <c r="F224">
        <v>0.82</v>
      </c>
      <c r="G224">
        <v>31.52</v>
      </c>
      <c r="H224">
        <v>0.38</v>
      </c>
      <c r="I224">
        <v>2683251</v>
      </c>
      <c r="J224" t="s">
        <v>335</v>
      </c>
      <c r="K224" s="1">
        <v>43588.506249999999</v>
      </c>
      <c r="L224" t="s">
        <v>14</v>
      </c>
      <c r="M224">
        <v>5.7000000000000002E-2</v>
      </c>
    </row>
    <row r="225" spans="1:13" x14ac:dyDescent="0.15">
      <c r="A225">
        <v>400</v>
      </c>
      <c r="B225">
        <v>77.900000000000006</v>
      </c>
      <c r="C225">
        <v>82.1</v>
      </c>
      <c r="D225">
        <v>88.7</v>
      </c>
      <c r="E225">
        <v>1.76</v>
      </c>
      <c r="F225">
        <v>0.72</v>
      </c>
      <c r="G225">
        <v>31.96</v>
      </c>
      <c r="H225">
        <v>0.37</v>
      </c>
      <c r="I225">
        <v>2683636</v>
      </c>
      <c r="J225" t="s">
        <v>355</v>
      </c>
      <c r="K225" s="1">
        <v>43592.754166666666</v>
      </c>
      <c r="L225" t="s">
        <v>16</v>
      </c>
      <c r="M225">
        <v>0.19</v>
      </c>
    </row>
    <row r="226" spans="1:13" x14ac:dyDescent="0.15">
      <c r="A226">
        <v>400</v>
      </c>
      <c r="B226">
        <v>83.7</v>
      </c>
      <c r="C226">
        <v>88.2</v>
      </c>
      <c r="D226">
        <v>95.5</v>
      </c>
      <c r="E226">
        <v>1.1000000000000001</v>
      </c>
      <c r="F226">
        <v>0.63</v>
      </c>
      <c r="G226">
        <v>32.04</v>
      </c>
      <c r="H226">
        <v>0.3</v>
      </c>
      <c r="I226">
        <v>2683637</v>
      </c>
      <c r="J226" t="s">
        <v>355</v>
      </c>
      <c r="K226" s="1">
        <v>43592.754166666666</v>
      </c>
      <c r="L226" t="s">
        <v>16</v>
      </c>
      <c r="M226">
        <v>0.19</v>
      </c>
    </row>
    <row r="227" spans="1:13" x14ac:dyDescent="0.15">
      <c r="A227">
        <v>400</v>
      </c>
      <c r="B227">
        <v>82.2</v>
      </c>
      <c r="C227">
        <v>86.6</v>
      </c>
      <c r="D227">
        <v>93.9</v>
      </c>
      <c r="E227">
        <v>1.39</v>
      </c>
      <c r="F227">
        <v>0.65</v>
      </c>
      <c r="G227">
        <v>31.53</v>
      </c>
      <c r="H227">
        <v>0.31</v>
      </c>
      <c r="I227">
        <v>2683638</v>
      </c>
      <c r="J227" t="s">
        <v>355</v>
      </c>
      <c r="K227" s="1">
        <v>43592.754166666666</v>
      </c>
      <c r="L227" t="s">
        <v>16</v>
      </c>
      <c r="M227">
        <v>0.18</v>
      </c>
    </row>
    <row r="228" spans="1:13" x14ac:dyDescent="0.15">
      <c r="A228">
        <v>271</v>
      </c>
      <c r="B228">
        <v>83.6</v>
      </c>
      <c r="C228">
        <v>88.1</v>
      </c>
      <c r="D228">
        <v>95.2</v>
      </c>
      <c r="E228">
        <v>1.63</v>
      </c>
      <c r="F228">
        <v>0.69</v>
      </c>
      <c r="G228">
        <v>31.59</v>
      </c>
      <c r="H228">
        <v>0.34</v>
      </c>
      <c r="I228">
        <v>2683737</v>
      </c>
      <c r="J228" t="s">
        <v>356</v>
      </c>
      <c r="K228" s="1">
        <v>43592.817361111112</v>
      </c>
      <c r="L228" t="s">
        <v>16</v>
      </c>
      <c r="M228">
        <v>0.19</v>
      </c>
    </row>
    <row r="229" spans="1:13" x14ac:dyDescent="0.15">
      <c r="A229">
        <v>300</v>
      </c>
      <c r="B229">
        <v>70.5</v>
      </c>
      <c r="C229">
        <v>74.400000000000006</v>
      </c>
      <c r="D229">
        <v>79.7</v>
      </c>
      <c r="E229">
        <v>7.84</v>
      </c>
      <c r="F229">
        <v>1.54</v>
      </c>
      <c r="G229">
        <v>31.13</v>
      </c>
      <c r="H229">
        <v>1.42</v>
      </c>
      <c r="I229">
        <v>2684136</v>
      </c>
      <c r="J229" t="s">
        <v>357</v>
      </c>
      <c r="K229" s="1">
        <v>43593.052083333336</v>
      </c>
      <c r="L229" t="s">
        <v>26</v>
      </c>
      <c r="M229">
        <v>0.16</v>
      </c>
    </row>
    <row r="230" spans="1:13" x14ac:dyDescent="0.15">
      <c r="A230">
        <v>300</v>
      </c>
      <c r="B230">
        <v>69.900000000000006</v>
      </c>
      <c r="C230">
        <v>73.7</v>
      </c>
      <c r="D230">
        <v>78.900000000000006</v>
      </c>
      <c r="E230">
        <v>9.83</v>
      </c>
      <c r="F230">
        <v>1.62</v>
      </c>
      <c r="G230">
        <v>31.06</v>
      </c>
      <c r="H230">
        <v>1.49</v>
      </c>
      <c r="I230">
        <v>2684137</v>
      </c>
      <c r="J230" t="s">
        <v>357</v>
      </c>
      <c r="K230" s="1">
        <v>43593.052083333336</v>
      </c>
      <c r="L230" t="s">
        <v>26</v>
      </c>
      <c r="M230">
        <v>0.15</v>
      </c>
    </row>
    <row r="231" spans="1:13" x14ac:dyDescent="0.15">
      <c r="A231">
        <v>300</v>
      </c>
      <c r="B231">
        <v>69.2</v>
      </c>
      <c r="C231">
        <v>73</v>
      </c>
      <c r="D231">
        <v>78.2</v>
      </c>
      <c r="E231">
        <v>9.4700000000000006</v>
      </c>
      <c r="F231">
        <v>1.6</v>
      </c>
      <c r="G231">
        <v>31.17</v>
      </c>
      <c r="H231">
        <v>1.17</v>
      </c>
      <c r="I231">
        <v>2684138</v>
      </c>
      <c r="J231" t="s">
        <v>357</v>
      </c>
      <c r="K231" s="1">
        <v>43593.052083333336</v>
      </c>
      <c r="L231" t="s">
        <v>26</v>
      </c>
      <c r="M231">
        <v>0.16</v>
      </c>
    </row>
    <row r="232" spans="1:13" x14ac:dyDescent="0.15">
      <c r="A232">
        <v>300</v>
      </c>
      <c r="B232">
        <v>71.3</v>
      </c>
      <c r="C232">
        <v>75.2</v>
      </c>
      <c r="D232">
        <v>80.599999999999994</v>
      </c>
      <c r="E232">
        <v>9.11</v>
      </c>
      <c r="F232">
        <v>1.59</v>
      </c>
      <c r="G232">
        <v>31.34</v>
      </c>
      <c r="H232">
        <v>1.21</v>
      </c>
      <c r="I232">
        <v>2685254</v>
      </c>
      <c r="J232" t="s">
        <v>358</v>
      </c>
      <c r="K232" s="1">
        <v>43594.270833333336</v>
      </c>
      <c r="L232" t="s">
        <v>26</v>
      </c>
      <c r="M232">
        <v>0.15</v>
      </c>
    </row>
    <row r="233" spans="1:13" x14ac:dyDescent="0.15">
      <c r="A233">
        <v>300</v>
      </c>
      <c r="B233">
        <v>70.400000000000006</v>
      </c>
      <c r="C233">
        <v>74.3</v>
      </c>
      <c r="D233">
        <v>79.599999999999994</v>
      </c>
      <c r="E233">
        <v>8.17</v>
      </c>
      <c r="F233">
        <v>1.5</v>
      </c>
      <c r="G233">
        <v>31.34</v>
      </c>
      <c r="H233">
        <v>1.41</v>
      </c>
      <c r="I233">
        <v>2685255</v>
      </c>
      <c r="J233" t="s">
        <v>358</v>
      </c>
      <c r="K233" s="1">
        <v>43594.270833333336</v>
      </c>
      <c r="L233" t="s">
        <v>26</v>
      </c>
      <c r="M233">
        <v>0.2</v>
      </c>
    </row>
    <row r="234" spans="1:13" x14ac:dyDescent="0.15">
      <c r="A234">
        <v>262</v>
      </c>
      <c r="B234">
        <v>69.7</v>
      </c>
      <c r="C234">
        <v>73.400000000000006</v>
      </c>
      <c r="D234">
        <v>79</v>
      </c>
      <c r="E234">
        <v>8.5299999999999994</v>
      </c>
      <c r="F234">
        <v>1.5</v>
      </c>
      <c r="G234">
        <v>31.32</v>
      </c>
      <c r="H234">
        <v>1.21</v>
      </c>
      <c r="I234">
        <v>2685256</v>
      </c>
      <c r="J234" t="s">
        <v>358</v>
      </c>
      <c r="K234" s="1">
        <v>43594.270833333336</v>
      </c>
      <c r="L234" t="s">
        <v>26</v>
      </c>
      <c r="M234">
        <v>0.16</v>
      </c>
    </row>
    <row r="235" spans="1:13" x14ac:dyDescent="0.15">
      <c r="A235">
        <v>300</v>
      </c>
      <c r="B235">
        <v>72</v>
      </c>
      <c r="C235">
        <v>75.900000000000006</v>
      </c>
      <c r="D235">
        <v>81.400000000000006</v>
      </c>
      <c r="E235">
        <v>7.59</v>
      </c>
      <c r="F235">
        <v>1.48</v>
      </c>
      <c r="G235">
        <v>31.22</v>
      </c>
      <c r="H235">
        <v>1.2</v>
      </c>
      <c r="I235">
        <v>2689199</v>
      </c>
      <c r="J235" t="s">
        <v>367</v>
      </c>
      <c r="K235" s="1">
        <v>43598.193749999999</v>
      </c>
      <c r="L235" t="s">
        <v>26</v>
      </c>
      <c r="M235">
        <v>0.17</v>
      </c>
    </row>
    <row r="236" spans="1:13" x14ac:dyDescent="0.15">
      <c r="A236">
        <v>235</v>
      </c>
      <c r="B236">
        <v>69.599999999999994</v>
      </c>
      <c r="C236">
        <v>73.3</v>
      </c>
      <c r="D236">
        <v>78.7</v>
      </c>
      <c r="E236">
        <v>8.0299999999999994</v>
      </c>
      <c r="F236">
        <v>1.5</v>
      </c>
      <c r="G236">
        <v>31.13</v>
      </c>
      <c r="H236">
        <v>1.38</v>
      </c>
      <c r="I236">
        <v>2689200</v>
      </c>
      <c r="J236" t="s">
        <v>367</v>
      </c>
      <c r="K236" s="1">
        <v>43598.193749999999</v>
      </c>
      <c r="L236" t="s">
        <v>26</v>
      </c>
      <c r="M236">
        <v>0.18</v>
      </c>
    </row>
    <row r="237" spans="1:13" x14ac:dyDescent="0.15">
      <c r="A237">
        <v>400</v>
      </c>
      <c r="B237">
        <v>77.099999999999994</v>
      </c>
      <c r="C237">
        <v>81.2</v>
      </c>
      <c r="D237">
        <v>87.9</v>
      </c>
      <c r="E237">
        <v>0.92</v>
      </c>
      <c r="F237">
        <v>0.85</v>
      </c>
      <c r="G237">
        <v>31.84</v>
      </c>
      <c r="H237">
        <v>1.22</v>
      </c>
      <c r="I237">
        <v>2689875</v>
      </c>
      <c r="J237" t="s">
        <v>373</v>
      </c>
      <c r="K237" s="1">
        <v>43598.482638888891</v>
      </c>
      <c r="L237" t="s">
        <v>14</v>
      </c>
      <c r="M237">
        <v>0.21</v>
      </c>
    </row>
    <row r="238" spans="1:13" x14ac:dyDescent="0.15">
      <c r="A238">
        <v>400</v>
      </c>
      <c r="B238">
        <v>76.099999999999994</v>
      </c>
      <c r="C238">
        <v>80.2</v>
      </c>
      <c r="D238">
        <v>87</v>
      </c>
      <c r="E238">
        <v>1.24</v>
      </c>
      <c r="F238">
        <v>0.98</v>
      </c>
      <c r="G238">
        <v>32.04</v>
      </c>
      <c r="H238">
        <v>0.62</v>
      </c>
      <c r="I238">
        <v>2689876</v>
      </c>
      <c r="J238" t="s">
        <v>373</v>
      </c>
      <c r="K238" s="1">
        <v>43598.482638888891</v>
      </c>
      <c r="L238" t="s">
        <v>14</v>
      </c>
      <c r="M238">
        <v>0.25</v>
      </c>
    </row>
    <row r="239" spans="1:13" x14ac:dyDescent="0.15">
      <c r="A239">
        <v>405</v>
      </c>
      <c r="B239">
        <v>75.8</v>
      </c>
      <c r="C239">
        <v>79.900000000000006</v>
      </c>
      <c r="D239">
        <v>86.5</v>
      </c>
      <c r="E239">
        <v>1.57</v>
      </c>
      <c r="F239">
        <v>1.06</v>
      </c>
      <c r="G239">
        <v>31.53</v>
      </c>
      <c r="H239">
        <v>0.97</v>
      </c>
      <c r="I239">
        <v>2689877</v>
      </c>
      <c r="J239" t="s">
        <v>373</v>
      </c>
      <c r="K239" s="1">
        <v>43598.482638888891</v>
      </c>
      <c r="L239" t="s">
        <v>14</v>
      </c>
      <c r="M239">
        <v>0.24</v>
      </c>
    </row>
    <row r="240" spans="1:13" x14ac:dyDescent="0.15">
      <c r="A240">
        <v>370</v>
      </c>
      <c r="B240">
        <v>74.8</v>
      </c>
      <c r="C240">
        <v>78.8</v>
      </c>
      <c r="D240">
        <v>85.1</v>
      </c>
      <c r="E240">
        <v>3.44</v>
      </c>
      <c r="F240">
        <v>0.98</v>
      </c>
      <c r="G240">
        <v>31.56</v>
      </c>
      <c r="H240">
        <v>1.06</v>
      </c>
      <c r="I240">
        <v>2690963</v>
      </c>
      <c r="J240" t="s">
        <v>368</v>
      </c>
      <c r="K240" s="1">
        <v>43598.835416666669</v>
      </c>
      <c r="L240" t="s">
        <v>14</v>
      </c>
      <c r="M240">
        <v>0.22</v>
      </c>
    </row>
    <row r="241" spans="1:13" x14ac:dyDescent="0.15">
      <c r="A241">
        <v>300</v>
      </c>
      <c r="B241">
        <v>74.099999999999994</v>
      </c>
      <c r="C241">
        <v>78</v>
      </c>
      <c r="D241">
        <v>84.5</v>
      </c>
      <c r="E241">
        <v>2.92</v>
      </c>
      <c r="F241">
        <v>0.93</v>
      </c>
      <c r="G241">
        <v>31.57</v>
      </c>
      <c r="H241">
        <v>1.26</v>
      </c>
      <c r="I241">
        <v>2691378</v>
      </c>
      <c r="J241" t="s">
        <v>369</v>
      </c>
      <c r="K241" s="1">
        <v>43599.074305555558</v>
      </c>
      <c r="L241" t="s">
        <v>33</v>
      </c>
      <c r="M241">
        <v>0.19</v>
      </c>
    </row>
    <row r="242" spans="1:13" x14ac:dyDescent="0.15">
      <c r="A242">
        <v>300</v>
      </c>
      <c r="B242">
        <v>74.400000000000006</v>
      </c>
      <c r="C242">
        <v>78.400000000000006</v>
      </c>
      <c r="D242">
        <v>84.8</v>
      </c>
      <c r="E242">
        <v>2.71</v>
      </c>
      <c r="F242">
        <v>0.85</v>
      </c>
      <c r="G242">
        <v>31.64</v>
      </c>
      <c r="H242">
        <v>1.68</v>
      </c>
      <c r="I242">
        <v>2691379</v>
      </c>
      <c r="J242" t="s">
        <v>369</v>
      </c>
      <c r="K242" s="1">
        <v>43599.074305555558</v>
      </c>
      <c r="L242" t="s">
        <v>33</v>
      </c>
      <c r="M242">
        <v>0.21</v>
      </c>
    </row>
    <row r="243" spans="1:13" x14ac:dyDescent="0.15">
      <c r="A243">
        <v>300</v>
      </c>
      <c r="B243">
        <v>74.400000000000006</v>
      </c>
      <c r="C243">
        <v>78.400000000000006</v>
      </c>
      <c r="D243">
        <v>84.8</v>
      </c>
      <c r="E243">
        <v>2.58</v>
      </c>
      <c r="F243">
        <v>0.95</v>
      </c>
      <c r="G243">
        <v>31.54</v>
      </c>
      <c r="H243">
        <v>1.3</v>
      </c>
      <c r="I243">
        <v>2691380</v>
      </c>
      <c r="J243" t="s">
        <v>369</v>
      </c>
      <c r="K243" s="1">
        <v>43599.074305555558</v>
      </c>
      <c r="L243" t="s">
        <v>33</v>
      </c>
      <c r="M243">
        <v>0.22</v>
      </c>
    </row>
    <row r="244" spans="1:13" x14ac:dyDescent="0.15">
      <c r="A244">
        <v>300</v>
      </c>
      <c r="B244">
        <v>74.099999999999994</v>
      </c>
      <c r="C244">
        <v>78.099999999999994</v>
      </c>
      <c r="D244">
        <v>84.4</v>
      </c>
      <c r="E244">
        <v>2.95</v>
      </c>
      <c r="F244">
        <v>0.96</v>
      </c>
      <c r="G244">
        <v>31.57</v>
      </c>
      <c r="H244">
        <v>1.32</v>
      </c>
      <c r="I244">
        <v>2691629</v>
      </c>
      <c r="J244" t="s">
        <v>370</v>
      </c>
      <c r="K244" s="1">
        <v>43599.175000000003</v>
      </c>
      <c r="L244" t="s">
        <v>33</v>
      </c>
      <c r="M244">
        <v>0.21</v>
      </c>
    </row>
    <row r="245" spans="1:13" x14ac:dyDescent="0.15">
      <c r="A245">
        <v>90</v>
      </c>
      <c r="B245">
        <v>76.2</v>
      </c>
      <c r="C245">
        <v>80.3</v>
      </c>
      <c r="D245">
        <v>87</v>
      </c>
      <c r="E245">
        <v>2.63</v>
      </c>
      <c r="F245">
        <v>0.92</v>
      </c>
      <c r="G245">
        <v>31.65</v>
      </c>
      <c r="H245">
        <v>1.08</v>
      </c>
      <c r="I245">
        <v>2691630</v>
      </c>
      <c r="J245" t="s">
        <v>370</v>
      </c>
      <c r="K245" s="1">
        <v>43599.175000000003</v>
      </c>
      <c r="L245" t="s">
        <v>33</v>
      </c>
      <c r="M245">
        <v>0.22</v>
      </c>
    </row>
    <row r="246" spans="1:13" x14ac:dyDescent="0.15">
      <c r="A246">
        <v>400</v>
      </c>
      <c r="B246">
        <v>77.099999999999994</v>
      </c>
      <c r="C246">
        <v>81.3</v>
      </c>
      <c r="D246">
        <v>88.1</v>
      </c>
      <c r="E246">
        <v>2.34</v>
      </c>
      <c r="F246">
        <v>0.89</v>
      </c>
      <c r="G246">
        <v>31.53</v>
      </c>
      <c r="H246">
        <v>1.51</v>
      </c>
      <c r="I246">
        <v>2692443</v>
      </c>
      <c r="J246" t="s">
        <v>371</v>
      </c>
      <c r="K246" s="1">
        <v>43599.496527777781</v>
      </c>
      <c r="L246" t="s">
        <v>14</v>
      </c>
      <c r="M246">
        <v>0.2</v>
      </c>
    </row>
    <row r="247" spans="1:13" x14ac:dyDescent="0.15">
      <c r="A247">
        <v>400</v>
      </c>
      <c r="B247">
        <v>74.8</v>
      </c>
      <c r="C247">
        <v>78.900000000000006</v>
      </c>
      <c r="D247">
        <v>85.6</v>
      </c>
      <c r="E247">
        <v>2.5099999999999998</v>
      </c>
      <c r="F247">
        <v>0.87</v>
      </c>
      <c r="G247">
        <v>31.49</v>
      </c>
      <c r="H247">
        <v>1.1100000000000001</v>
      </c>
      <c r="I247">
        <v>2692444</v>
      </c>
      <c r="J247" t="s">
        <v>371</v>
      </c>
      <c r="K247" s="1">
        <v>43599.496527777781</v>
      </c>
      <c r="L247" t="s">
        <v>14</v>
      </c>
      <c r="M247">
        <v>0.23</v>
      </c>
    </row>
    <row r="248" spans="1:13" x14ac:dyDescent="0.15">
      <c r="A248">
        <v>400</v>
      </c>
      <c r="B248">
        <v>74.099999999999994</v>
      </c>
      <c r="C248">
        <v>78.099999999999994</v>
      </c>
      <c r="D248">
        <v>84.5</v>
      </c>
      <c r="E248">
        <v>2.73</v>
      </c>
      <c r="F248">
        <v>1.03</v>
      </c>
      <c r="G248">
        <v>31.69</v>
      </c>
      <c r="H248">
        <v>0.68</v>
      </c>
      <c r="I248">
        <v>2692445</v>
      </c>
      <c r="J248" t="s">
        <v>371</v>
      </c>
      <c r="K248" s="1">
        <v>43599.496527777781</v>
      </c>
      <c r="L248" t="s">
        <v>14</v>
      </c>
      <c r="M248">
        <v>0.19</v>
      </c>
    </row>
    <row r="249" spans="1:13" x14ac:dyDescent="0.15">
      <c r="A249">
        <v>400</v>
      </c>
      <c r="B249">
        <v>77.099999999999994</v>
      </c>
      <c r="C249">
        <v>81.3</v>
      </c>
      <c r="D249">
        <v>87.8</v>
      </c>
      <c r="E249">
        <v>6.24</v>
      </c>
      <c r="F249">
        <v>1</v>
      </c>
      <c r="G249">
        <v>31.83</v>
      </c>
      <c r="H249">
        <v>0.91</v>
      </c>
      <c r="I249">
        <v>2693361</v>
      </c>
      <c r="J249" t="s">
        <v>372</v>
      </c>
      <c r="K249" s="1">
        <v>43599.844444444447</v>
      </c>
      <c r="L249" t="s">
        <v>14</v>
      </c>
      <c r="M249">
        <v>0.18</v>
      </c>
    </row>
    <row r="250" spans="1:13" x14ac:dyDescent="0.15">
      <c r="A250">
        <v>400</v>
      </c>
      <c r="B250">
        <v>76</v>
      </c>
      <c r="C250">
        <v>80.099999999999994</v>
      </c>
      <c r="D250">
        <v>86.6</v>
      </c>
      <c r="E250">
        <v>2.5499999999999998</v>
      </c>
      <c r="F250">
        <v>0.94</v>
      </c>
      <c r="G250">
        <v>31.88</v>
      </c>
      <c r="H250">
        <v>1.1000000000000001</v>
      </c>
      <c r="I250">
        <v>2693362</v>
      </c>
      <c r="J250" t="s">
        <v>372</v>
      </c>
      <c r="K250" s="1">
        <v>43599.844444444447</v>
      </c>
      <c r="L250" t="s">
        <v>14</v>
      </c>
      <c r="M250">
        <v>0.21</v>
      </c>
    </row>
    <row r="251" spans="1:13" x14ac:dyDescent="0.15">
      <c r="A251">
        <v>409</v>
      </c>
      <c r="B251">
        <v>75.099999999999994</v>
      </c>
      <c r="C251">
        <v>79.099999999999994</v>
      </c>
      <c r="D251">
        <v>85.4</v>
      </c>
      <c r="E251">
        <v>2.97</v>
      </c>
      <c r="F251">
        <v>0.98</v>
      </c>
      <c r="G251">
        <v>31.8</v>
      </c>
      <c r="H251">
        <v>0.86</v>
      </c>
      <c r="I251">
        <v>2693363</v>
      </c>
      <c r="J251" t="s">
        <v>372</v>
      </c>
      <c r="K251" s="1">
        <v>43599.844444444447</v>
      </c>
      <c r="L251" t="s">
        <v>14</v>
      </c>
      <c r="M251">
        <v>0.21</v>
      </c>
    </row>
    <row r="252" spans="1:13" x14ac:dyDescent="0.15">
      <c r="A252">
        <v>300</v>
      </c>
      <c r="B252">
        <v>75.3</v>
      </c>
      <c r="C252">
        <v>79.5</v>
      </c>
      <c r="D252">
        <v>83.8</v>
      </c>
      <c r="E252">
        <v>10.91</v>
      </c>
      <c r="F252">
        <v>1.87</v>
      </c>
      <c r="G252">
        <v>31.21</v>
      </c>
      <c r="H252">
        <v>1.02</v>
      </c>
      <c r="I252">
        <v>2693710</v>
      </c>
      <c r="J252" t="s">
        <v>374</v>
      </c>
      <c r="K252" s="1">
        <v>43600.048611111109</v>
      </c>
      <c r="L252" t="s">
        <v>43</v>
      </c>
      <c r="M252">
        <v>0.1</v>
      </c>
    </row>
    <row r="253" spans="1:13" x14ac:dyDescent="0.15">
      <c r="A253">
        <v>300</v>
      </c>
      <c r="B253">
        <v>76.7</v>
      </c>
      <c r="C253">
        <v>80.900000000000006</v>
      </c>
      <c r="D253">
        <v>85.7</v>
      </c>
      <c r="E253">
        <v>10.74</v>
      </c>
      <c r="F253">
        <v>1.97</v>
      </c>
      <c r="G253">
        <v>31.07</v>
      </c>
      <c r="H253">
        <v>1.34</v>
      </c>
      <c r="I253">
        <v>2693711</v>
      </c>
      <c r="J253" t="s">
        <v>374</v>
      </c>
      <c r="K253" s="1">
        <v>43600.048611111109</v>
      </c>
      <c r="L253" t="s">
        <v>43</v>
      </c>
      <c r="M253">
        <v>0.08</v>
      </c>
    </row>
    <row r="254" spans="1:13" x14ac:dyDescent="0.15">
      <c r="A254">
        <v>190</v>
      </c>
      <c r="B254">
        <v>75.599999999999994</v>
      </c>
      <c r="C254">
        <v>79.8</v>
      </c>
      <c r="D254">
        <v>84.4</v>
      </c>
      <c r="E254">
        <v>10.68</v>
      </c>
      <c r="F254">
        <v>1.84</v>
      </c>
      <c r="G254">
        <v>31.34</v>
      </c>
      <c r="H254">
        <v>1.1599999999999999</v>
      </c>
      <c r="I254">
        <v>2693712</v>
      </c>
      <c r="J254" t="s">
        <v>374</v>
      </c>
      <c r="K254" s="1">
        <v>43600.048611111109</v>
      </c>
      <c r="L254" t="s">
        <v>43</v>
      </c>
      <c r="M254">
        <v>0.11</v>
      </c>
    </row>
    <row r="255" spans="1:13" x14ac:dyDescent="0.15">
      <c r="A255">
        <v>300</v>
      </c>
      <c r="B255">
        <v>75.400000000000006</v>
      </c>
      <c r="C255">
        <v>79.599999999999994</v>
      </c>
      <c r="D255">
        <v>84.2</v>
      </c>
      <c r="E255">
        <v>10.039999999999999</v>
      </c>
      <c r="F255">
        <v>1.7</v>
      </c>
      <c r="G255">
        <v>31.18</v>
      </c>
      <c r="H255">
        <v>1.1599999999999999</v>
      </c>
      <c r="I255">
        <v>2693981</v>
      </c>
      <c r="J255" t="s">
        <v>375</v>
      </c>
      <c r="K255" s="1">
        <v>43600.180555555555</v>
      </c>
      <c r="L255" t="s">
        <v>43</v>
      </c>
      <c r="M255">
        <v>0.1</v>
      </c>
    </row>
    <row r="256" spans="1:13" x14ac:dyDescent="0.15">
      <c r="A256">
        <v>198</v>
      </c>
      <c r="B256">
        <v>76.900000000000006</v>
      </c>
      <c r="C256">
        <v>81.099999999999994</v>
      </c>
      <c r="D256">
        <v>86.4</v>
      </c>
      <c r="E256">
        <v>9.81</v>
      </c>
      <c r="F256">
        <v>1.86</v>
      </c>
      <c r="G256">
        <v>31.01</v>
      </c>
      <c r="H256">
        <v>1.27</v>
      </c>
      <c r="I256">
        <v>2693982</v>
      </c>
      <c r="J256" t="s">
        <v>375</v>
      </c>
      <c r="K256" s="1">
        <v>43600.180555555555</v>
      </c>
      <c r="L256" t="s">
        <v>43</v>
      </c>
      <c r="M256">
        <v>0.1</v>
      </c>
    </row>
    <row r="257" spans="1:13" x14ac:dyDescent="0.15">
      <c r="A257">
        <v>400</v>
      </c>
      <c r="B257">
        <v>69.900000000000006</v>
      </c>
      <c r="C257">
        <v>73.7</v>
      </c>
      <c r="D257">
        <v>78.8</v>
      </c>
      <c r="E257">
        <v>8.9499999999999993</v>
      </c>
      <c r="F257">
        <v>1.47</v>
      </c>
      <c r="G257">
        <v>32.229999999999997</v>
      </c>
      <c r="H257">
        <v>0.74</v>
      </c>
      <c r="I257">
        <v>2694723</v>
      </c>
      <c r="J257" t="s">
        <v>376</v>
      </c>
      <c r="K257" s="1">
        <v>43600.543749999997</v>
      </c>
      <c r="L257" t="s">
        <v>26</v>
      </c>
      <c r="M257">
        <v>6.5000000000000002E-2</v>
      </c>
    </row>
    <row r="258" spans="1:13" x14ac:dyDescent="0.15">
      <c r="A258">
        <v>400</v>
      </c>
      <c r="B258">
        <v>69.7</v>
      </c>
      <c r="C258">
        <v>73.5</v>
      </c>
      <c r="D258">
        <v>78.5</v>
      </c>
      <c r="E258">
        <v>7.69</v>
      </c>
      <c r="F258">
        <v>1.3</v>
      </c>
      <c r="G258">
        <v>31.83</v>
      </c>
      <c r="H258">
        <v>1.94</v>
      </c>
      <c r="I258">
        <v>2694724</v>
      </c>
      <c r="J258" t="s">
        <v>376</v>
      </c>
      <c r="K258" s="1">
        <v>43600.543749999997</v>
      </c>
      <c r="L258" t="s">
        <v>26</v>
      </c>
      <c r="M258">
        <v>0.13800000000000001</v>
      </c>
    </row>
    <row r="259" spans="1:13" x14ac:dyDescent="0.15">
      <c r="A259">
        <v>410</v>
      </c>
      <c r="B259">
        <v>69.900000000000006</v>
      </c>
      <c r="C259">
        <v>73.7</v>
      </c>
      <c r="D259">
        <v>79.2</v>
      </c>
      <c r="E259">
        <v>8.11</v>
      </c>
      <c r="F259">
        <v>1.34</v>
      </c>
      <c r="G259">
        <v>32.19</v>
      </c>
      <c r="H259">
        <v>1.41</v>
      </c>
      <c r="I259">
        <v>2694725</v>
      </c>
      <c r="J259" t="s">
        <v>376</v>
      </c>
      <c r="K259" s="1">
        <v>43600.543749999997</v>
      </c>
      <c r="L259" t="s">
        <v>26</v>
      </c>
      <c r="M259">
        <v>6.9000000000000006E-2</v>
      </c>
    </row>
    <row r="260" spans="1:13" x14ac:dyDescent="0.15">
      <c r="A260">
        <v>400</v>
      </c>
      <c r="B260">
        <v>71.099999999999994</v>
      </c>
      <c r="C260">
        <v>74.900000000000006</v>
      </c>
      <c r="D260">
        <v>80.599999999999994</v>
      </c>
      <c r="E260">
        <v>6.66</v>
      </c>
      <c r="F260">
        <v>1.21</v>
      </c>
      <c r="G260">
        <v>32.11</v>
      </c>
      <c r="H260">
        <v>0.84</v>
      </c>
      <c r="I260">
        <v>2698363</v>
      </c>
      <c r="J260" t="s">
        <v>384</v>
      </c>
      <c r="K260" s="1">
        <v>43602.375</v>
      </c>
      <c r="L260" t="s">
        <v>26</v>
      </c>
      <c r="M260">
        <v>0.14899999999999999</v>
      </c>
    </row>
    <row r="261" spans="1:13" x14ac:dyDescent="0.15">
      <c r="A261">
        <v>100</v>
      </c>
      <c r="B261">
        <v>71.2</v>
      </c>
      <c r="C261">
        <v>75</v>
      </c>
      <c r="D261">
        <v>80.7</v>
      </c>
      <c r="E261">
        <v>7.09</v>
      </c>
      <c r="F261">
        <v>1.25</v>
      </c>
      <c r="G261">
        <v>32.21</v>
      </c>
      <c r="H261">
        <v>1.17</v>
      </c>
      <c r="I261">
        <v>2698364</v>
      </c>
      <c r="J261" t="s">
        <v>384</v>
      </c>
      <c r="K261" s="1">
        <v>43602.375</v>
      </c>
      <c r="L261" t="s">
        <v>26</v>
      </c>
      <c r="M261">
        <v>0.13400000000000001</v>
      </c>
    </row>
    <row r="262" spans="1:13" x14ac:dyDescent="0.15">
      <c r="A262">
        <v>300</v>
      </c>
      <c r="B262">
        <v>80.099999999999994</v>
      </c>
      <c r="C262">
        <v>84.5</v>
      </c>
      <c r="D262">
        <v>90.4</v>
      </c>
      <c r="E262">
        <v>11.12</v>
      </c>
      <c r="F262">
        <v>1.08</v>
      </c>
      <c r="G262">
        <v>32.659999999999997</v>
      </c>
      <c r="H262">
        <v>1.05</v>
      </c>
      <c r="I262">
        <v>2698371</v>
      </c>
      <c r="J262" t="s">
        <v>379</v>
      </c>
      <c r="K262" s="1">
        <v>43602.459722222222</v>
      </c>
      <c r="L262" t="s">
        <v>29</v>
      </c>
      <c r="M262">
        <v>1.7000000000000001E-2</v>
      </c>
    </row>
    <row r="263" spans="1:13" x14ac:dyDescent="0.15">
      <c r="A263">
        <v>278</v>
      </c>
      <c r="B263">
        <v>79.099999999999994</v>
      </c>
      <c r="C263">
        <v>83.4</v>
      </c>
      <c r="D263">
        <v>88.9</v>
      </c>
      <c r="E263">
        <v>13.36</v>
      </c>
      <c r="F263">
        <v>1.29</v>
      </c>
      <c r="G263">
        <v>32.93</v>
      </c>
      <c r="H263">
        <v>0.87</v>
      </c>
      <c r="I263">
        <v>2698373</v>
      </c>
      <c r="J263" t="s">
        <v>379</v>
      </c>
      <c r="K263" s="1">
        <v>43602.459722222222</v>
      </c>
      <c r="L263" t="s">
        <v>29</v>
      </c>
      <c r="M263">
        <v>3.9E-2</v>
      </c>
    </row>
    <row r="264" spans="1:13" x14ac:dyDescent="0.15">
      <c r="A264">
        <v>300</v>
      </c>
      <c r="B264">
        <v>79.2</v>
      </c>
      <c r="C264">
        <v>83.4</v>
      </c>
      <c r="D264">
        <v>89.9</v>
      </c>
      <c r="E264">
        <v>3.03</v>
      </c>
      <c r="F264">
        <v>0.88</v>
      </c>
      <c r="G264">
        <v>31.82</v>
      </c>
      <c r="H264">
        <v>0.79</v>
      </c>
      <c r="I264">
        <v>2698384</v>
      </c>
      <c r="J264" t="s">
        <v>380</v>
      </c>
      <c r="K264" s="1">
        <v>43602.561805555553</v>
      </c>
      <c r="L264" t="s">
        <v>23</v>
      </c>
      <c r="M264">
        <v>5.6000000000000001E-2</v>
      </c>
    </row>
    <row r="265" spans="1:13" x14ac:dyDescent="0.15">
      <c r="A265">
        <v>400</v>
      </c>
      <c r="B265">
        <v>77.5</v>
      </c>
      <c r="C265">
        <v>83.8</v>
      </c>
      <c r="D265">
        <v>90.5</v>
      </c>
      <c r="E265">
        <v>3.39</v>
      </c>
      <c r="F265">
        <v>0.87</v>
      </c>
      <c r="G265">
        <v>31.86</v>
      </c>
      <c r="H265">
        <v>0.43</v>
      </c>
      <c r="I265">
        <v>2698385</v>
      </c>
      <c r="J265" t="s">
        <v>380</v>
      </c>
      <c r="K265" s="1">
        <v>43602.561805555553</v>
      </c>
      <c r="L265" t="s">
        <v>23</v>
      </c>
      <c r="M265">
        <v>3.4000000000000002E-2</v>
      </c>
    </row>
    <row r="266" spans="1:13" x14ac:dyDescent="0.15">
      <c r="A266">
        <v>215</v>
      </c>
      <c r="B266">
        <v>76.5</v>
      </c>
      <c r="C266">
        <v>80.5</v>
      </c>
      <c r="D266">
        <v>85.6</v>
      </c>
      <c r="E266">
        <v>3.03</v>
      </c>
      <c r="F266">
        <v>0.9</v>
      </c>
      <c r="G266">
        <v>31.74</v>
      </c>
      <c r="H266">
        <v>1.27</v>
      </c>
      <c r="I266">
        <v>2698391</v>
      </c>
      <c r="J266" t="s">
        <v>381</v>
      </c>
      <c r="K266" s="1">
        <v>43602.803472222222</v>
      </c>
      <c r="L266" t="s">
        <v>23</v>
      </c>
      <c r="M266">
        <v>5.7000000000000002E-2</v>
      </c>
    </row>
    <row r="267" spans="1:13" x14ac:dyDescent="0.15">
      <c r="A267">
        <v>400</v>
      </c>
      <c r="B267">
        <v>78.8</v>
      </c>
      <c r="C267">
        <v>83</v>
      </c>
      <c r="D267">
        <v>88.5</v>
      </c>
      <c r="E267">
        <v>2.35</v>
      </c>
      <c r="F267">
        <v>0.86</v>
      </c>
      <c r="G267">
        <v>31.65</v>
      </c>
      <c r="H267">
        <v>0.81</v>
      </c>
      <c r="I267">
        <v>2698392</v>
      </c>
      <c r="J267" t="s">
        <v>381</v>
      </c>
      <c r="K267" s="1">
        <v>43602.803472222222</v>
      </c>
      <c r="L267" t="s">
        <v>23</v>
      </c>
      <c r="M267">
        <v>7.0999999999999994E-2</v>
      </c>
    </row>
    <row r="268" spans="1:13" x14ac:dyDescent="0.15">
      <c r="A268">
        <v>300</v>
      </c>
      <c r="B268">
        <v>68</v>
      </c>
      <c r="C268">
        <v>71.7</v>
      </c>
      <c r="D268">
        <v>76.2</v>
      </c>
      <c r="E268">
        <v>8.8800000000000008</v>
      </c>
      <c r="F268">
        <v>1.88</v>
      </c>
      <c r="G268">
        <v>32.29</v>
      </c>
      <c r="H268">
        <v>0.63</v>
      </c>
      <c r="I268">
        <v>2698405</v>
      </c>
      <c r="J268" t="s">
        <v>382</v>
      </c>
      <c r="K268" s="1">
        <v>43603.022222222222</v>
      </c>
      <c r="L268" t="s">
        <v>26</v>
      </c>
      <c r="M268">
        <v>0.27200000000000002</v>
      </c>
    </row>
    <row r="269" spans="1:13" x14ac:dyDescent="0.15">
      <c r="A269">
        <v>300</v>
      </c>
      <c r="B269">
        <v>69.5</v>
      </c>
      <c r="C269">
        <v>73.3</v>
      </c>
      <c r="D269">
        <v>78.400000000000006</v>
      </c>
      <c r="E269">
        <v>7.91</v>
      </c>
      <c r="F269">
        <v>1.54</v>
      </c>
      <c r="G269">
        <v>32.19</v>
      </c>
      <c r="H269">
        <v>1.45</v>
      </c>
      <c r="I269">
        <v>2698406</v>
      </c>
      <c r="J269" t="s">
        <v>382</v>
      </c>
      <c r="K269" s="1">
        <v>43603.022222222222</v>
      </c>
      <c r="L269" t="s">
        <v>26</v>
      </c>
      <c r="M269">
        <v>0.19400000000000001</v>
      </c>
    </row>
    <row r="270" spans="1:13" x14ac:dyDescent="0.15">
      <c r="A270">
        <v>300</v>
      </c>
      <c r="B270">
        <v>69.900000000000006</v>
      </c>
      <c r="C270">
        <v>72.7</v>
      </c>
      <c r="D270">
        <v>77.900000000000006</v>
      </c>
      <c r="E270">
        <v>7.48</v>
      </c>
      <c r="F270">
        <v>1.53</v>
      </c>
      <c r="G270">
        <v>32.200000000000003</v>
      </c>
      <c r="H270">
        <v>1.06</v>
      </c>
      <c r="I270">
        <v>2698407</v>
      </c>
      <c r="J270" t="s">
        <v>382</v>
      </c>
      <c r="K270" s="1">
        <v>43603.022222222222</v>
      </c>
      <c r="L270" t="s">
        <v>26</v>
      </c>
      <c r="M270">
        <v>0.158</v>
      </c>
    </row>
    <row r="271" spans="1:13" x14ac:dyDescent="0.15">
      <c r="A271">
        <v>400</v>
      </c>
      <c r="B271">
        <v>79</v>
      </c>
      <c r="C271">
        <v>83.3</v>
      </c>
      <c r="D271">
        <v>89.8</v>
      </c>
      <c r="E271">
        <v>2.77</v>
      </c>
      <c r="F271">
        <v>0.83</v>
      </c>
      <c r="G271">
        <v>31.61</v>
      </c>
      <c r="H271">
        <v>0.52</v>
      </c>
      <c r="I271">
        <v>2698620</v>
      </c>
      <c r="J271" t="s">
        <v>380</v>
      </c>
      <c r="K271" s="1">
        <v>43602.561805555553</v>
      </c>
      <c r="L271" t="s">
        <v>23</v>
      </c>
      <c r="M271">
        <v>5.8999999999999997E-2</v>
      </c>
    </row>
    <row r="272" spans="1:13" x14ac:dyDescent="0.15">
      <c r="A272">
        <v>300</v>
      </c>
      <c r="B272">
        <v>79.099999999999994</v>
      </c>
      <c r="C272">
        <v>83.5</v>
      </c>
      <c r="D272">
        <v>88.7</v>
      </c>
      <c r="E272">
        <v>14.33</v>
      </c>
      <c r="F272">
        <v>1.33</v>
      </c>
      <c r="G272">
        <v>33.049999999999997</v>
      </c>
      <c r="H272">
        <v>0.92</v>
      </c>
      <c r="I272">
        <v>2707024</v>
      </c>
      <c r="J272" t="s">
        <v>400</v>
      </c>
      <c r="K272" s="1">
        <v>43608.258333333331</v>
      </c>
      <c r="L272" t="s">
        <v>29</v>
      </c>
      <c r="M272">
        <v>2.9000000000000001E-2</v>
      </c>
    </row>
    <row r="273" spans="1:13" x14ac:dyDescent="0.15">
      <c r="A273">
        <v>300</v>
      </c>
      <c r="B273">
        <v>80.599999999999994</v>
      </c>
      <c r="C273">
        <v>85.1</v>
      </c>
      <c r="D273">
        <v>90.1</v>
      </c>
      <c r="E273">
        <v>14.41</v>
      </c>
      <c r="F273">
        <v>1.27</v>
      </c>
      <c r="G273">
        <v>33.020000000000003</v>
      </c>
      <c r="H273">
        <v>1.1100000000000001</v>
      </c>
      <c r="I273">
        <v>2707025</v>
      </c>
      <c r="J273" t="s">
        <v>400</v>
      </c>
      <c r="K273" s="1">
        <v>43608.258333333331</v>
      </c>
      <c r="L273" t="s">
        <v>29</v>
      </c>
      <c r="M273">
        <v>1.9E-2</v>
      </c>
    </row>
    <row r="274" spans="1:13" x14ac:dyDescent="0.15">
      <c r="A274">
        <v>300</v>
      </c>
      <c r="B274">
        <v>80.099999999999994</v>
      </c>
      <c r="C274">
        <v>84.4</v>
      </c>
      <c r="D274">
        <v>89.5</v>
      </c>
      <c r="E274">
        <v>14.42</v>
      </c>
      <c r="F274">
        <v>1.32</v>
      </c>
      <c r="G274">
        <v>32.96</v>
      </c>
      <c r="H274">
        <v>0.55000000000000004</v>
      </c>
      <c r="I274">
        <v>2707026</v>
      </c>
      <c r="J274" t="s">
        <v>400</v>
      </c>
      <c r="K274" s="1">
        <v>43608.258333333331</v>
      </c>
      <c r="L274" t="s">
        <v>29</v>
      </c>
      <c r="M274">
        <v>2.3E-2</v>
      </c>
    </row>
    <row r="275" spans="1:13" x14ac:dyDescent="0.15">
      <c r="A275">
        <v>300</v>
      </c>
      <c r="B275">
        <v>69.7</v>
      </c>
      <c r="C275">
        <v>73.5</v>
      </c>
      <c r="D275">
        <v>78.7</v>
      </c>
      <c r="E275">
        <v>8.82</v>
      </c>
      <c r="F275">
        <v>1.46</v>
      </c>
      <c r="G275">
        <v>32.369999999999997</v>
      </c>
      <c r="H275">
        <v>1.37</v>
      </c>
      <c r="I275">
        <v>2700069</v>
      </c>
      <c r="J275" t="s">
        <v>383</v>
      </c>
      <c r="K275" s="1">
        <v>43605.168055555558</v>
      </c>
      <c r="L275" t="s">
        <v>26</v>
      </c>
      <c r="M275">
        <v>0.13200000000000001</v>
      </c>
    </row>
    <row r="276" spans="1:13" x14ac:dyDescent="0.15">
      <c r="A276">
        <v>178</v>
      </c>
      <c r="B276">
        <v>70.099999999999994</v>
      </c>
      <c r="C276">
        <v>73.900000000000006</v>
      </c>
      <c r="D276">
        <v>79.3</v>
      </c>
      <c r="E276">
        <v>9.1199999999999992</v>
      </c>
      <c r="F276">
        <v>1.43</v>
      </c>
      <c r="G276">
        <v>32.35</v>
      </c>
      <c r="H276">
        <v>1.64</v>
      </c>
      <c r="I276">
        <v>2700070</v>
      </c>
      <c r="J276" t="s">
        <v>383</v>
      </c>
      <c r="K276" s="1">
        <v>43605.168055555558</v>
      </c>
      <c r="L276" t="s">
        <v>26</v>
      </c>
      <c r="M276">
        <v>0.106</v>
      </c>
    </row>
    <row r="277" spans="1:13" x14ac:dyDescent="0.15">
      <c r="A277">
        <v>300</v>
      </c>
      <c r="B277">
        <v>71.900000000000006</v>
      </c>
      <c r="C277">
        <v>75.8</v>
      </c>
      <c r="D277">
        <v>81.599999999999994</v>
      </c>
      <c r="E277">
        <v>7.5</v>
      </c>
      <c r="F277">
        <v>1.27</v>
      </c>
      <c r="G277">
        <v>32.270000000000003</v>
      </c>
      <c r="H277">
        <v>1.18</v>
      </c>
      <c r="I277">
        <v>2700869</v>
      </c>
      <c r="J277" t="s">
        <v>385</v>
      </c>
      <c r="K277" s="1">
        <v>43602.402777777781</v>
      </c>
      <c r="L277" t="s">
        <v>26</v>
      </c>
      <c r="M277">
        <v>8.5000000000000006E-2</v>
      </c>
    </row>
    <row r="278" spans="1:13" x14ac:dyDescent="0.15">
      <c r="A278">
        <v>300</v>
      </c>
      <c r="B278">
        <v>70.7</v>
      </c>
      <c r="C278">
        <v>74.5</v>
      </c>
      <c r="D278">
        <v>80.2</v>
      </c>
      <c r="E278">
        <v>7.53</v>
      </c>
      <c r="F278">
        <v>1.29</v>
      </c>
      <c r="G278">
        <v>32.31</v>
      </c>
      <c r="H278">
        <v>1.21</v>
      </c>
      <c r="I278">
        <v>2700874</v>
      </c>
      <c r="J278" t="s">
        <v>385</v>
      </c>
      <c r="K278" s="1">
        <v>43602.402777777781</v>
      </c>
      <c r="L278" t="s">
        <v>26</v>
      </c>
      <c r="M278">
        <v>6.7000000000000004E-2</v>
      </c>
    </row>
    <row r="279" spans="1:13" x14ac:dyDescent="0.15">
      <c r="A279">
        <v>300</v>
      </c>
      <c r="B279">
        <v>70.7</v>
      </c>
      <c r="C279">
        <v>74.5</v>
      </c>
      <c r="D279">
        <v>80.2</v>
      </c>
      <c r="E279">
        <v>7.53</v>
      </c>
      <c r="F279">
        <v>1.29</v>
      </c>
      <c r="G279">
        <v>32.31</v>
      </c>
      <c r="H279">
        <v>1.21</v>
      </c>
      <c r="I279">
        <v>2700880</v>
      </c>
      <c r="J279" t="s">
        <v>385</v>
      </c>
      <c r="K279" s="1">
        <v>43602.402777777781</v>
      </c>
      <c r="L279" t="s">
        <v>26</v>
      </c>
      <c r="M279">
        <v>6.7000000000000004E-2</v>
      </c>
    </row>
    <row r="280" spans="1:13" x14ac:dyDescent="0.15">
      <c r="A280">
        <v>300</v>
      </c>
      <c r="B280">
        <v>70.599999999999994</v>
      </c>
      <c r="C280">
        <v>74.400000000000006</v>
      </c>
      <c r="D280">
        <v>80.099999999999994</v>
      </c>
      <c r="E280">
        <v>7.63</v>
      </c>
      <c r="F280">
        <v>1.28</v>
      </c>
      <c r="G280">
        <v>32.29</v>
      </c>
      <c r="H280">
        <v>1.02</v>
      </c>
      <c r="I280">
        <v>2700884</v>
      </c>
      <c r="J280" t="s">
        <v>385</v>
      </c>
      <c r="K280" s="1">
        <v>43602.402777777781</v>
      </c>
      <c r="L280" t="s">
        <v>26</v>
      </c>
      <c r="M280">
        <v>7.0999999999999994E-2</v>
      </c>
    </row>
    <row r="281" spans="1:13" x14ac:dyDescent="0.15">
      <c r="A281">
        <v>300</v>
      </c>
      <c r="B281">
        <v>70.599999999999994</v>
      </c>
      <c r="C281">
        <v>74.400000000000006</v>
      </c>
      <c r="D281">
        <v>80.099999999999994</v>
      </c>
      <c r="E281">
        <v>7.63</v>
      </c>
      <c r="F281">
        <v>1.28</v>
      </c>
      <c r="G281">
        <v>32.29</v>
      </c>
      <c r="H281">
        <v>1.02</v>
      </c>
      <c r="I281">
        <v>2700885</v>
      </c>
      <c r="J281" t="s">
        <v>385</v>
      </c>
      <c r="K281" s="1">
        <v>43602.402777777781</v>
      </c>
      <c r="L281" t="s">
        <v>26</v>
      </c>
      <c r="M281">
        <v>7.0999999999999994E-2</v>
      </c>
    </row>
    <row r="282" spans="1:13" x14ac:dyDescent="0.15">
      <c r="A282">
        <v>300</v>
      </c>
      <c r="B282">
        <v>70.599999999999994</v>
      </c>
      <c r="C282">
        <v>74.400000000000006</v>
      </c>
      <c r="D282">
        <v>80.099999999999994</v>
      </c>
      <c r="E282">
        <v>7.63</v>
      </c>
      <c r="F282">
        <v>1.28</v>
      </c>
      <c r="G282">
        <v>32.29</v>
      </c>
      <c r="H282">
        <v>1.02</v>
      </c>
      <c r="I282">
        <v>2700888</v>
      </c>
      <c r="J282" t="s">
        <v>385</v>
      </c>
      <c r="K282" s="1">
        <v>43602.402777777781</v>
      </c>
      <c r="L282" t="s">
        <v>26</v>
      </c>
      <c r="M282">
        <v>7.0999999999999994E-2</v>
      </c>
    </row>
    <row r="283" spans="1:13" x14ac:dyDescent="0.15">
      <c r="A283">
        <v>300</v>
      </c>
      <c r="B283">
        <v>71.599999999999994</v>
      </c>
      <c r="C283">
        <v>75.5</v>
      </c>
      <c r="D283">
        <v>81.3</v>
      </c>
      <c r="E283">
        <v>7.78</v>
      </c>
      <c r="F283">
        <v>1.26</v>
      </c>
      <c r="G283">
        <v>32.25</v>
      </c>
      <c r="H283">
        <v>1.05</v>
      </c>
      <c r="I283">
        <v>2700891</v>
      </c>
      <c r="J283" t="s">
        <v>386</v>
      </c>
      <c r="K283" s="1">
        <v>43602.413194444445</v>
      </c>
      <c r="L283" t="s">
        <v>26</v>
      </c>
      <c r="M283">
        <v>0.107</v>
      </c>
    </row>
    <row r="284" spans="1:13" x14ac:dyDescent="0.15">
      <c r="A284">
        <v>274</v>
      </c>
      <c r="B284">
        <v>71.8</v>
      </c>
      <c r="C284">
        <v>75.7</v>
      </c>
      <c r="D284">
        <v>81.3</v>
      </c>
      <c r="E284">
        <v>8.34</v>
      </c>
      <c r="F284">
        <v>1.32</v>
      </c>
      <c r="G284">
        <v>32.28</v>
      </c>
      <c r="H284">
        <v>1.38</v>
      </c>
      <c r="I284">
        <v>2700902</v>
      </c>
      <c r="J284" t="s">
        <v>386</v>
      </c>
      <c r="K284" s="1">
        <v>43602.413194444445</v>
      </c>
      <c r="L284" t="s">
        <v>26</v>
      </c>
      <c r="M284">
        <v>6.6000000000000003E-2</v>
      </c>
    </row>
    <row r="285" spans="1:13" x14ac:dyDescent="0.15">
      <c r="A285">
        <v>400</v>
      </c>
      <c r="B285">
        <v>84.1</v>
      </c>
      <c r="C285">
        <v>88.7</v>
      </c>
      <c r="D285">
        <v>95.2</v>
      </c>
      <c r="E285">
        <v>2.59</v>
      </c>
      <c r="F285">
        <v>0.63</v>
      </c>
      <c r="G285">
        <v>31.86</v>
      </c>
      <c r="H285">
        <v>0.76</v>
      </c>
      <c r="I285">
        <v>2700911</v>
      </c>
      <c r="J285" t="s">
        <v>387</v>
      </c>
      <c r="K285" s="1">
        <v>43602.427083333336</v>
      </c>
      <c r="L285" t="s">
        <v>16</v>
      </c>
      <c r="M285">
        <v>1.7000000000000001E-2</v>
      </c>
    </row>
    <row r="286" spans="1:13" x14ac:dyDescent="0.15">
      <c r="A286">
        <v>400</v>
      </c>
      <c r="B286">
        <v>83.5</v>
      </c>
      <c r="C286">
        <v>88</v>
      </c>
      <c r="D286">
        <v>94.9</v>
      </c>
      <c r="E286">
        <v>2.69</v>
      </c>
      <c r="F286">
        <v>0.63</v>
      </c>
      <c r="G286">
        <v>31.82</v>
      </c>
      <c r="H286">
        <v>0.91</v>
      </c>
      <c r="I286">
        <v>2700914</v>
      </c>
      <c r="J286" t="s">
        <v>387</v>
      </c>
      <c r="K286" s="1">
        <v>43602.427083333336</v>
      </c>
      <c r="L286" t="s">
        <v>16</v>
      </c>
      <c r="M286">
        <v>2.1999999999999999E-2</v>
      </c>
    </row>
    <row r="287" spans="1:13" x14ac:dyDescent="0.15">
      <c r="A287">
        <v>100</v>
      </c>
      <c r="B287">
        <v>82</v>
      </c>
      <c r="C287">
        <v>86.6</v>
      </c>
      <c r="D287">
        <v>93.9</v>
      </c>
      <c r="E287">
        <v>2.6</v>
      </c>
      <c r="F287">
        <v>0.63</v>
      </c>
      <c r="G287">
        <v>31.63</v>
      </c>
      <c r="H287">
        <v>1.32</v>
      </c>
      <c r="I287">
        <v>2700917</v>
      </c>
      <c r="J287" t="s">
        <v>387</v>
      </c>
      <c r="K287" s="1">
        <v>43602.427083333336</v>
      </c>
      <c r="L287" t="s">
        <v>16</v>
      </c>
      <c r="M287">
        <v>5.7000000000000002E-2</v>
      </c>
    </row>
    <row r="288" spans="1:13" x14ac:dyDescent="0.15">
      <c r="A288">
        <v>400</v>
      </c>
      <c r="B288">
        <v>83.1</v>
      </c>
      <c r="C288">
        <v>87.5</v>
      </c>
      <c r="D288">
        <v>94.8</v>
      </c>
      <c r="E288">
        <v>1.52</v>
      </c>
      <c r="F288">
        <v>0.53</v>
      </c>
      <c r="G288">
        <v>31.73</v>
      </c>
      <c r="H288">
        <v>0.56000000000000005</v>
      </c>
      <c r="I288">
        <v>2700954</v>
      </c>
      <c r="J288" t="s">
        <v>377</v>
      </c>
      <c r="K288" s="1">
        <v>43602.451388888891</v>
      </c>
      <c r="L288" t="s">
        <v>16</v>
      </c>
      <c r="M288">
        <v>3.3000000000000002E-2</v>
      </c>
    </row>
    <row r="289" spans="1:13" x14ac:dyDescent="0.15">
      <c r="A289">
        <v>400</v>
      </c>
      <c r="B289">
        <v>82.8</v>
      </c>
      <c r="C289">
        <v>87.2</v>
      </c>
      <c r="D289">
        <v>94.5</v>
      </c>
      <c r="E289">
        <v>1.53</v>
      </c>
      <c r="F289">
        <v>0.53</v>
      </c>
      <c r="G289">
        <v>31.71</v>
      </c>
      <c r="H289">
        <v>0.4</v>
      </c>
      <c r="I289">
        <v>2700955</v>
      </c>
      <c r="J289" t="s">
        <v>377</v>
      </c>
      <c r="K289" s="1">
        <v>43602.451388888891</v>
      </c>
      <c r="L289" t="s">
        <v>16</v>
      </c>
      <c r="M289">
        <v>2.1999999999999999E-2</v>
      </c>
    </row>
    <row r="290" spans="1:13" x14ac:dyDescent="0.15">
      <c r="A290">
        <v>242</v>
      </c>
      <c r="B290">
        <v>83.7</v>
      </c>
      <c r="C290">
        <v>88</v>
      </c>
      <c r="D290">
        <v>95.1</v>
      </c>
      <c r="E290">
        <v>1.97</v>
      </c>
      <c r="F290">
        <v>0.6</v>
      </c>
      <c r="G290">
        <v>31.78</v>
      </c>
      <c r="H290">
        <v>0.34</v>
      </c>
      <c r="I290">
        <v>2700958</v>
      </c>
      <c r="J290" t="s">
        <v>377</v>
      </c>
      <c r="K290" s="1">
        <v>43602.451388888891</v>
      </c>
      <c r="L290" t="s">
        <v>16</v>
      </c>
      <c r="M290">
        <v>0.04</v>
      </c>
    </row>
    <row r="291" spans="1:13" x14ac:dyDescent="0.15">
      <c r="A291">
        <v>300</v>
      </c>
      <c r="B291">
        <v>79.599999999999994</v>
      </c>
      <c r="C291">
        <v>83.9</v>
      </c>
      <c r="D291">
        <v>89.1</v>
      </c>
      <c r="E291">
        <v>11.61</v>
      </c>
      <c r="F291">
        <v>1.04</v>
      </c>
      <c r="G291">
        <v>32.630000000000003</v>
      </c>
      <c r="H291">
        <v>0.68</v>
      </c>
      <c r="I291">
        <v>2700959</v>
      </c>
      <c r="J291" t="s">
        <v>378</v>
      </c>
      <c r="K291" s="1">
        <v>43602.456944444442</v>
      </c>
      <c r="L291" t="s">
        <v>29</v>
      </c>
      <c r="M291">
        <v>1.9E-2</v>
      </c>
    </row>
    <row r="292" spans="1:13" x14ac:dyDescent="0.15">
      <c r="A292">
        <v>300</v>
      </c>
      <c r="B292">
        <v>79</v>
      </c>
      <c r="C292">
        <v>83.3</v>
      </c>
      <c r="D292">
        <v>88.6</v>
      </c>
      <c r="E292">
        <v>13.73</v>
      </c>
      <c r="F292">
        <v>1.32</v>
      </c>
      <c r="G292">
        <v>32.99</v>
      </c>
      <c r="H292">
        <v>0.5</v>
      </c>
      <c r="I292">
        <v>2700967</v>
      </c>
      <c r="J292" t="s">
        <v>378</v>
      </c>
      <c r="K292" s="1">
        <v>43602.456944444442</v>
      </c>
      <c r="L292" t="s">
        <v>29</v>
      </c>
      <c r="M292">
        <v>2.5000000000000001E-2</v>
      </c>
    </row>
    <row r="293" spans="1:13" x14ac:dyDescent="0.15">
      <c r="A293">
        <v>400</v>
      </c>
      <c r="B293">
        <v>75.099999999999994</v>
      </c>
      <c r="C293">
        <v>79.2</v>
      </c>
      <c r="D293">
        <v>84.1</v>
      </c>
      <c r="E293">
        <v>10.23</v>
      </c>
      <c r="F293">
        <v>1.41</v>
      </c>
      <c r="G293">
        <v>32.369999999999997</v>
      </c>
      <c r="H293">
        <v>0.67</v>
      </c>
      <c r="I293">
        <v>2701236</v>
      </c>
      <c r="J293" t="s">
        <v>388</v>
      </c>
      <c r="K293" s="1">
        <v>43605.598611111112</v>
      </c>
      <c r="L293" t="s">
        <v>26</v>
      </c>
      <c r="M293">
        <v>2.5999999999999999E-2</v>
      </c>
    </row>
    <row r="294" spans="1:13" x14ac:dyDescent="0.15">
      <c r="A294">
        <v>400</v>
      </c>
      <c r="B294">
        <v>72.400000000000006</v>
      </c>
      <c r="C294">
        <v>76.3</v>
      </c>
      <c r="D294">
        <v>81.7</v>
      </c>
      <c r="E294">
        <v>8.98</v>
      </c>
      <c r="F294">
        <v>1.51</v>
      </c>
      <c r="G294">
        <v>32.159999999999997</v>
      </c>
      <c r="H294">
        <v>1.19</v>
      </c>
      <c r="I294">
        <v>2701237</v>
      </c>
      <c r="J294" t="s">
        <v>388</v>
      </c>
      <c r="K294" s="1">
        <v>43605.598611111112</v>
      </c>
      <c r="L294" t="s">
        <v>26</v>
      </c>
      <c r="M294">
        <v>0.14599999999999999</v>
      </c>
    </row>
    <row r="295" spans="1:13" x14ac:dyDescent="0.15">
      <c r="A295">
        <v>400</v>
      </c>
      <c r="B295">
        <v>73.5</v>
      </c>
      <c r="C295">
        <v>77.400000000000006</v>
      </c>
      <c r="D295">
        <v>83</v>
      </c>
      <c r="E295">
        <v>8.5299999999999994</v>
      </c>
      <c r="F295">
        <v>1.29</v>
      </c>
      <c r="G295">
        <v>32.06</v>
      </c>
      <c r="H295">
        <v>1.21</v>
      </c>
      <c r="I295">
        <v>2701238</v>
      </c>
      <c r="J295" t="s">
        <v>388</v>
      </c>
      <c r="K295" s="1">
        <v>43605.598611111112</v>
      </c>
      <c r="L295" t="s">
        <v>26</v>
      </c>
      <c r="M295">
        <v>9.2999999999999999E-2</v>
      </c>
    </row>
    <row r="296" spans="1:13" x14ac:dyDescent="0.15">
      <c r="A296">
        <v>400</v>
      </c>
      <c r="B296">
        <v>73.2</v>
      </c>
      <c r="C296">
        <v>77.2</v>
      </c>
      <c r="D296">
        <v>83.1</v>
      </c>
      <c r="E296">
        <v>8.74</v>
      </c>
      <c r="F296">
        <v>1.35</v>
      </c>
      <c r="G296">
        <v>32.1</v>
      </c>
      <c r="H296">
        <v>1.22</v>
      </c>
      <c r="I296">
        <v>2701756</v>
      </c>
      <c r="J296" t="s">
        <v>389</v>
      </c>
      <c r="K296" s="1">
        <v>43605.831250000003</v>
      </c>
      <c r="L296" t="s">
        <v>26</v>
      </c>
      <c r="M296">
        <v>9.2999999999999999E-2</v>
      </c>
    </row>
    <row r="297" spans="1:13" x14ac:dyDescent="0.15">
      <c r="A297">
        <v>368</v>
      </c>
      <c r="B297">
        <v>72</v>
      </c>
      <c r="C297">
        <v>75.900000000000006</v>
      </c>
      <c r="D297">
        <v>81.900000000000006</v>
      </c>
      <c r="E297">
        <v>8.7799999999999994</v>
      </c>
      <c r="F297">
        <v>1.38</v>
      </c>
      <c r="G297">
        <v>32.08</v>
      </c>
      <c r="H297">
        <v>1.05</v>
      </c>
      <c r="I297">
        <v>2701757</v>
      </c>
      <c r="J297" t="s">
        <v>389</v>
      </c>
      <c r="K297" s="1">
        <v>43605.831250000003</v>
      </c>
      <c r="L297" t="s">
        <v>26</v>
      </c>
      <c r="M297">
        <v>0.1444</v>
      </c>
    </row>
    <row r="298" spans="1:13" x14ac:dyDescent="0.15">
      <c r="A298">
        <v>300</v>
      </c>
      <c r="B298">
        <v>72</v>
      </c>
      <c r="C298">
        <v>76</v>
      </c>
      <c r="D298">
        <v>82.3</v>
      </c>
      <c r="E298">
        <v>8.0299999999999994</v>
      </c>
      <c r="F298">
        <v>1.28</v>
      </c>
      <c r="G298">
        <v>32.130000000000003</v>
      </c>
      <c r="H298">
        <v>1.43</v>
      </c>
      <c r="I298">
        <v>2702101</v>
      </c>
      <c r="J298" t="s">
        <v>390</v>
      </c>
      <c r="K298" s="1">
        <v>43606.097222222219</v>
      </c>
      <c r="L298" t="s">
        <v>26</v>
      </c>
      <c r="M298">
        <v>0.125</v>
      </c>
    </row>
    <row r="299" spans="1:13" x14ac:dyDescent="0.15">
      <c r="A299">
        <v>300</v>
      </c>
      <c r="B299">
        <v>69.599999999999994</v>
      </c>
      <c r="C299">
        <v>73.400000000000006</v>
      </c>
      <c r="D299">
        <v>79.7</v>
      </c>
      <c r="E299">
        <v>7.7</v>
      </c>
      <c r="F299">
        <v>1.29</v>
      </c>
      <c r="G299">
        <v>32.11</v>
      </c>
      <c r="H299">
        <v>1.23</v>
      </c>
      <c r="I299">
        <v>2702102</v>
      </c>
      <c r="J299" t="s">
        <v>390</v>
      </c>
      <c r="K299" s="1">
        <v>43606.097222222219</v>
      </c>
      <c r="L299" t="s">
        <v>26</v>
      </c>
      <c r="M299">
        <v>0.13400000000000001</v>
      </c>
    </row>
    <row r="300" spans="1:13" x14ac:dyDescent="0.15">
      <c r="A300">
        <v>300</v>
      </c>
      <c r="B300">
        <v>70.400000000000006</v>
      </c>
      <c r="C300">
        <v>74.3</v>
      </c>
      <c r="D300">
        <v>80.2</v>
      </c>
      <c r="E300">
        <v>8.1999999999999993</v>
      </c>
      <c r="F300">
        <v>1.4</v>
      </c>
      <c r="G300">
        <v>32.049999999999997</v>
      </c>
      <c r="H300">
        <v>1.06</v>
      </c>
      <c r="I300">
        <v>2702103</v>
      </c>
      <c r="J300" t="s">
        <v>390</v>
      </c>
      <c r="K300" s="1">
        <v>43606.097222222219</v>
      </c>
      <c r="L300" t="s">
        <v>26</v>
      </c>
      <c r="M300">
        <v>0.113</v>
      </c>
    </row>
    <row r="301" spans="1:13" x14ac:dyDescent="0.15">
      <c r="A301">
        <v>327</v>
      </c>
      <c r="B301">
        <v>70.8</v>
      </c>
      <c r="C301">
        <v>74.599999999999994</v>
      </c>
      <c r="D301">
        <v>80.8</v>
      </c>
      <c r="E301">
        <v>7.8</v>
      </c>
      <c r="F301">
        <v>1.33</v>
      </c>
      <c r="G301">
        <v>32.01</v>
      </c>
      <c r="H301">
        <v>0.81</v>
      </c>
      <c r="I301">
        <v>2702386</v>
      </c>
      <c r="J301" t="s">
        <v>391</v>
      </c>
      <c r="K301" s="1">
        <v>43606.197916666664</v>
      </c>
      <c r="L301" t="s">
        <v>26</v>
      </c>
      <c r="M301">
        <v>0.11600000000000001</v>
      </c>
    </row>
    <row r="302" spans="1:13" x14ac:dyDescent="0.15">
      <c r="A302">
        <v>400</v>
      </c>
      <c r="B302">
        <v>76.900000000000006</v>
      </c>
      <c r="C302">
        <v>81.099999999999994</v>
      </c>
      <c r="D302">
        <v>89.4</v>
      </c>
      <c r="E302">
        <v>2.95</v>
      </c>
      <c r="F302">
        <v>0.77</v>
      </c>
      <c r="G302">
        <v>31.51</v>
      </c>
      <c r="H302">
        <v>2.0099999999999998</v>
      </c>
      <c r="I302">
        <v>2703240</v>
      </c>
      <c r="J302" t="s">
        <v>392</v>
      </c>
      <c r="K302" s="1">
        <v>43606.638888888891</v>
      </c>
      <c r="L302" t="s">
        <v>14</v>
      </c>
      <c r="M302">
        <v>3.2000000000000001E-2</v>
      </c>
    </row>
    <row r="303" spans="1:13" x14ac:dyDescent="0.15">
      <c r="A303">
        <v>400</v>
      </c>
      <c r="B303">
        <v>77.599999999999994</v>
      </c>
      <c r="C303">
        <v>81.7</v>
      </c>
      <c r="D303">
        <v>88.9</v>
      </c>
      <c r="E303">
        <v>3.56</v>
      </c>
      <c r="F303">
        <v>0.82</v>
      </c>
      <c r="G303">
        <v>31.67</v>
      </c>
      <c r="H303">
        <v>1.03</v>
      </c>
      <c r="I303">
        <v>2703241</v>
      </c>
      <c r="J303" t="s">
        <v>392</v>
      </c>
      <c r="K303" s="1">
        <v>43606.638888888891</v>
      </c>
      <c r="L303" t="s">
        <v>14</v>
      </c>
      <c r="M303">
        <v>0.04</v>
      </c>
    </row>
    <row r="304" spans="1:13" x14ac:dyDescent="0.15">
      <c r="A304">
        <v>400</v>
      </c>
      <c r="B304">
        <v>77.599999999999994</v>
      </c>
      <c r="C304">
        <v>81.8</v>
      </c>
      <c r="D304">
        <v>88.3</v>
      </c>
      <c r="E304">
        <v>3.74</v>
      </c>
      <c r="F304">
        <v>0.86</v>
      </c>
      <c r="G304">
        <v>31.88</v>
      </c>
      <c r="H304">
        <v>1.1200000000000001</v>
      </c>
      <c r="I304">
        <v>2703242</v>
      </c>
      <c r="J304" t="s">
        <v>392</v>
      </c>
      <c r="K304" s="1">
        <v>43606.638888888891</v>
      </c>
      <c r="L304" t="s">
        <v>14</v>
      </c>
      <c r="M304">
        <v>3.7999999999999999E-2</v>
      </c>
    </row>
    <row r="305" spans="1:13" x14ac:dyDescent="0.15">
      <c r="A305">
        <v>400</v>
      </c>
      <c r="B305">
        <v>76.7</v>
      </c>
      <c r="C305">
        <v>80.8</v>
      </c>
      <c r="D305">
        <v>87.3</v>
      </c>
      <c r="E305">
        <v>3.22</v>
      </c>
      <c r="F305">
        <v>0.83</v>
      </c>
      <c r="G305">
        <v>31.81</v>
      </c>
      <c r="H305">
        <v>1.01</v>
      </c>
      <c r="I305">
        <v>2703727</v>
      </c>
      <c r="J305" t="s">
        <v>393</v>
      </c>
      <c r="K305" s="1">
        <v>43606.845138888886</v>
      </c>
      <c r="L305" t="s">
        <v>14</v>
      </c>
      <c r="M305">
        <v>4.2000000000000003E-2</v>
      </c>
    </row>
    <row r="306" spans="1:13" x14ac:dyDescent="0.15">
      <c r="A306">
        <v>357</v>
      </c>
      <c r="B306">
        <v>75.900000000000006</v>
      </c>
      <c r="C306">
        <v>80</v>
      </c>
      <c r="D306">
        <v>86.4</v>
      </c>
      <c r="E306">
        <v>3.1</v>
      </c>
      <c r="F306">
        <v>0.81</v>
      </c>
      <c r="G306">
        <v>31.82</v>
      </c>
      <c r="H306">
        <v>0.97</v>
      </c>
      <c r="I306">
        <v>2703728</v>
      </c>
      <c r="J306" t="s">
        <v>393</v>
      </c>
      <c r="K306" s="1">
        <v>43606.845138888886</v>
      </c>
      <c r="L306" t="s">
        <v>14</v>
      </c>
      <c r="M306">
        <v>6.2E-2</v>
      </c>
    </row>
    <row r="307" spans="1:13" x14ac:dyDescent="0.15">
      <c r="A307">
        <v>300</v>
      </c>
      <c r="B307">
        <v>74.7</v>
      </c>
      <c r="C307">
        <v>78.7</v>
      </c>
      <c r="D307">
        <v>85.1</v>
      </c>
      <c r="E307">
        <v>3.08</v>
      </c>
      <c r="F307">
        <v>0.91</v>
      </c>
      <c r="G307">
        <v>31.72</v>
      </c>
      <c r="H307">
        <v>2.33</v>
      </c>
      <c r="I307">
        <v>2704088</v>
      </c>
      <c r="J307" t="s">
        <v>394</v>
      </c>
      <c r="K307" s="1">
        <v>43607.052083333336</v>
      </c>
      <c r="L307" t="s">
        <v>33</v>
      </c>
      <c r="M307">
        <v>7.9000000000000001E-2</v>
      </c>
    </row>
    <row r="308" spans="1:13" x14ac:dyDescent="0.15">
      <c r="A308">
        <v>300</v>
      </c>
      <c r="B308">
        <v>73.5</v>
      </c>
      <c r="C308">
        <v>77.5</v>
      </c>
      <c r="D308">
        <v>83.8</v>
      </c>
      <c r="E308">
        <v>3.12</v>
      </c>
      <c r="F308">
        <v>0.89</v>
      </c>
      <c r="G308">
        <v>31.8</v>
      </c>
      <c r="H308">
        <v>0.91</v>
      </c>
      <c r="I308">
        <v>2704089</v>
      </c>
      <c r="J308" t="s">
        <v>394</v>
      </c>
      <c r="K308" s="1">
        <v>43607.052083333336</v>
      </c>
      <c r="L308" t="s">
        <v>33</v>
      </c>
      <c r="M308">
        <v>0.06</v>
      </c>
    </row>
    <row r="309" spans="1:13" x14ac:dyDescent="0.15">
      <c r="A309">
        <v>300</v>
      </c>
      <c r="B309">
        <v>73.8</v>
      </c>
      <c r="C309">
        <v>77.8</v>
      </c>
      <c r="D309">
        <v>83.9</v>
      </c>
      <c r="E309">
        <v>3.17</v>
      </c>
      <c r="F309">
        <v>0.94</v>
      </c>
      <c r="G309">
        <v>31.81</v>
      </c>
      <c r="H309">
        <v>0.8</v>
      </c>
      <c r="I309">
        <v>2704090</v>
      </c>
      <c r="J309" t="s">
        <v>394</v>
      </c>
      <c r="K309" s="1">
        <v>43607.052083333336</v>
      </c>
      <c r="L309" t="s">
        <v>33</v>
      </c>
      <c r="M309">
        <v>7.6999999999999999E-2</v>
      </c>
    </row>
    <row r="310" spans="1:13" x14ac:dyDescent="0.15">
      <c r="A310">
        <v>300</v>
      </c>
      <c r="B310">
        <v>73.599999999999994</v>
      </c>
      <c r="C310">
        <v>77.599999999999994</v>
      </c>
      <c r="D310">
        <v>83.8</v>
      </c>
      <c r="E310">
        <v>3.38</v>
      </c>
      <c r="F310">
        <v>0.95</v>
      </c>
      <c r="G310">
        <v>31.74</v>
      </c>
      <c r="H310">
        <v>0.97</v>
      </c>
      <c r="I310">
        <v>2704643</v>
      </c>
      <c r="J310" t="s">
        <v>395</v>
      </c>
      <c r="K310" s="1">
        <v>43607.260416666664</v>
      </c>
      <c r="L310" t="s">
        <v>33</v>
      </c>
      <c r="M310">
        <v>0.106</v>
      </c>
    </row>
    <row r="311" spans="1:13" x14ac:dyDescent="0.15">
      <c r="A311">
        <v>300</v>
      </c>
      <c r="B311">
        <v>73.900000000000006</v>
      </c>
      <c r="C311">
        <v>77.900000000000006</v>
      </c>
      <c r="D311">
        <v>84.2</v>
      </c>
      <c r="E311">
        <v>2.72</v>
      </c>
      <c r="F311">
        <v>0.91</v>
      </c>
      <c r="G311">
        <v>31.68</v>
      </c>
      <c r="H311">
        <v>1.29</v>
      </c>
      <c r="I311">
        <v>2704644</v>
      </c>
      <c r="J311" t="s">
        <v>395</v>
      </c>
      <c r="K311" s="1">
        <v>43607.260416666664</v>
      </c>
      <c r="L311" t="s">
        <v>33</v>
      </c>
      <c r="M311">
        <v>9.8000000000000004E-2</v>
      </c>
    </row>
    <row r="312" spans="1:13" x14ac:dyDescent="0.15">
      <c r="A312">
        <v>300</v>
      </c>
      <c r="B312">
        <v>74.900000000000006</v>
      </c>
      <c r="C312">
        <v>79</v>
      </c>
      <c r="D312">
        <v>85.1</v>
      </c>
      <c r="E312">
        <v>4</v>
      </c>
      <c r="F312">
        <v>0.96</v>
      </c>
      <c r="G312">
        <v>31.75</v>
      </c>
      <c r="H312">
        <v>1.04</v>
      </c>
      <c r="I312">
        <v>2704645</v>
      </c>
      <c r="J312" t="s">
        <v>395</v>
      </c>
      <c r="K312" s="1">
        <v>43607.260416666664</v>
      </c>
      <c r="L312" t="s">
        <v>33</v>
      </c>
      <c r="M312">
        <v>7.1999999999999995E-2</v>
      </c>
    </row>
    <row r="313" spans="1:13" x14ac:dyDescent="0.15">
      <c r="A313">
        <v>292</v>
      </c>
      <c r="B313">
        <v>73.3</v>
      </c>
      <c r="C313">
        <v>77.2</v>
      </c>
      <c r="D313">
        <v>83.4</v>
      </c>
      <c r="E313">
        <v>3.47</v>
      </c>
      <c r="F313">
        <v>0.96</v>
      </c>
      <c r="G313">
        <v>31.76</v>
      </c>
      <c r="H313">
        <v>1.32</v>
      </c>
      <c r="I313">
        <v>2704856</v>
      </c>
      <c r="J313" t="s">
        <v>396</v>
      </c>
      <c r="K313" s="1">
        <v>43607.347222222219</v>
      </c>
      <c r="L313" t="s">
        <v>33</v>
      </c>
      <c r="M313">
        <v>6.2E-2</v>
      </c>
    </row>
    <row r="314" spans="1:13" x14ac:dyDescent="0.15">
      <c r="A314">
        <v>400</v>
      </c>
      <c r="B314">
        <v>81.599999999999994</v>
      </c>
      <c r="C314">
        <v>86</v>
      </c>
      <c r="D314">
        <v>93.5</v>
      </c>
      <c r="E314">
        <v>2.06</v>
      </c>
      <c r="F314">
        <v>0.61</v>
      </c>
      <c r="G314">
        <v>31.61</v>
      </c>
      <c r="H314">
        <v>1.31</v>
      </c>
      <c r="I314">
        <v>2705430</v>
      </c>
      <c r="J314" t="s">
        <v>397</v>
      </c>
      <c r="K314" s="1">
        <v>43607.597222222219</v>
      </c>
      <c r="L314" t="s">
        <v>23</v>
      </c>
      <c r="M314">
        <v>2.8000000000000001E-2</v>
      </c>
    </row>
    <row r="315" spans="1:13" x14ac:dyDescent="0.15">
      <c r="A315">
        <v>400</v>
      </c>
      <c r="B315">
        <v>81.2</v>
      </c>
      <c r="C315">
        <v>85.6</v>
      </c>
      <c r="D315">
        <v>93.1</v>
      </c>
      <c r="E315">
        <v>2.36</v>
      </c>
      <c r="F315">
        <v>0.68</v>
      </c>
      <c r="G315">
        <v>31.63</v>
      </c>
      <c r="H315">
        <v>0.91</v>
      </c>
      <c r="I315">
        <v>2705431</v>
      </c>
      <c r="J315" t="s">
        <v>397</v>
      </c>
      <c r="K315" s="1">
        <v>43607.597222222219</v>
      </c>
      <c r="L315" t="s">
        <v>23</v>
      </c>
      <c r="M315">
        <v>5.0999999999999997E-2</v>
      </c>
    </row>
    <row r="316" spans="1:13" x14ac:dyDescent="0.15">
      <c r="A316">
        <v>129</v>
      </c>
      <c r="B316">
        <v>81.400000000000006</v>
      </c>
      <c r="C316">
        <v>85.8</v>
      </c>
      <c r="D316">
        <v>93</v>
      </c>
      <c r="E316">
        <v>1.84</v>
      </c>
      <c r="F316">
        <v>0.61</v>
      </c>
      <c r="G316">
        <v>31.68</v>
      </c>
      <c r="H316">
        <v>0.67</v>
      </c>
      <c r="I316">
        <v>2705432</v>
      </c>
      <c r="J316" t="s">
        <v>397</v>
      </c>
      <c r="K316" s="1">
        <v>43607.597222222219</v>
      </c>
      <c r="L316" t="s">
        <v>23</v>
      </c>
      <c r="M316">
        <v>3.4000000000000002E-2</v>
      </c>
    </row>
    <row r="317" spans="1:13" x14ac:dyDescent="0.15">
      <c r="A317">
        <v>400</v>
      </c>
      <c r="B317">
        <v>81.599999999999994</v>
      </c>
      <c r="C317">
        <v>86</v>
      </c>
      <c r="D317">
        <v>93.2</v>
      </c>
      <c r="E317">
        <v>2</v>
      </c>
      <c r="F317">
        <v>0.6</v>
      </c>
      <c r="G317">
        <v>31.72</v>
      </c>
      <c r="H317">
        <v>0.81</v>
      </c>
      <c r="I317">
        <v>2706127</v>
      </c>
      <c r="J317" t="s">
        <v>398</v>
      </c>
      <c r="K317" s="1">
        <v>43607.818749999999</v>
      </c>
      <c r="L317" t="s">
        <v>23</v>
      </c>
      <c r="M317">
        <v>3.3000000000000002E-2</v>
      </c>
    </row>
    <row r="318" spans="1:13" x14ac:dyDescent="0.15">
      <c r="A318">
        <v>443</v>
      </c>
      <c r="B318">
        <v>82.4</v>
      </c>
      <c r="C318">
        <v>86.8</v>
      </c>
      <c r="D318">
        <v>94.4</v>
      </c>
      <c r="E318">
        <v>1.86</v>
      </c>
      <c r="F318">
        <v>0.57999999999999996</v>
      </c>
      <c r="G318">
        <v>31.65</v>
      </c>
      <c r="H318">
        <v>0.35</v>
      </c>
      <c r="I318">
        <v>2706128</v>
      </c>
      <c r="J318" t="s">
        <v>398</v>
      </c>
      <c r="K318" s="1">
        <v>43607.818749999999</v>
      </c>
      <c r="L318" t="s">
        <v>23</v>
      </c>
      <c r="M318">
        <v>2.5000000000000001E-2</v>
      </c>
    </row>
    <row r="319" spans="1:13" x14ac:dyDescent="0.15">
      <c r="A319">
        <v>300</v>
      </c>
      <c r="B319">
        <v>81.7</v>
      </c>
      <c r="C319">
        <v>86.2</v>
      </c>
      <c r="D319">
        <v>92.3</v>
      </c>
      <c r="E319">
        <v>10.32</v>
      </c>
      <c r="F319">
        <v>1.07</v>
      </c>
      <c r="G319">
        <v>32.51</v>
      </c>
      <c r="H319">
        <v>1.1599999999999999</v>
      </c>
      <c r="I319">
        <v>2706579</v>
      </c>
      <c r="J319" t="s">
        <v>399</v>
      </c>
      <c r="K319" s="1">
        <v>43608.039583333331</v>
      </c>
      <c r="L319" t="s">
        <v>29</v>
      </c>
      <c r="M319">
        <v>2.3E-2</v>
      </c>
    </row>
    <row r="320" spans="1:13" x14ac:dyDescent="0.15">
      <c r="A320">
        <v>300</v>
      </c>
      <c r="B320">
        <v>80.2</v>
      </c>
      <c r="C320">
        <v>84.6</v>
      </c>
      <c r="D320">
        <v>89.4</v>
      </c>
      <c r="E320">
        <v>13.4</v>
      </c>
      <c r="F320">
        <v>1.28</v>
      </c>
      <c r="G320">
        <v>32.92</v>
      </c>
      <c r="H320">
        <v>0.57999999999999996</v>
      </c>
      <c r="I320">
        <v>2706580</v>
      </c>
      <c r="J320" t="s">
        <v>399</v>
      </c>
      <c r="K320" s="1">
        <v>43608.039583333331</v>
      </c>
      <c r="L320" t="s">
        <v>29</v>
      </c>
      <c r="M320">
        <v>2.5999999999999999E-2</v>
      </c>
    </row>
    <row r="321" spans="1:13" x14ac:dyDescent="0.15">
      <c r="A321">
        <v>300</v>
      </c>
      <c r="B321">
        <v>82.2</v>
      </c>
      <c r="C321">
        <v>86.7</v>
      </c>
      <c r="D321">
        <v>92.7</v>
      </c>
      <c r="E321">
        <v>11.94</v>
      </c>
      <c r="F321">
        <v>1.17</v>
      </c>
      <c r="G321">
        <v>32.76</v>
      </c>
      <c r="H321">
        <v>0.68</v>
      </c>
      <c r="I321">
        <v>2706581</v>
      </c>
      <c r="J321" t="s">
        <v>399</v>
      </c>
      <c r="K321" s="1">
        <v>43608.039583333331</v>
      </c>
      <c r="L321" t="s">
        <v>29</v>
      </c>
      <c r="M321">
        <v>2.5000000000000001E-2</v>
      </c>
    </row>
    <row r="322" spans="1:13" x14ac:dyDescent="0.15">
      <c r="A322">
        <v>400</v>
      </c>
      <c r="B322">
        <v>78.2</v>
      </c>
      <c r="C322">
        <v>82.4</v>
      </c>
      <c r="D322">
        <v>89</v>
      </c>
      <c r="E322">
        <v>3.23</v>
      </c>
      <c r="F322">
        <v>0.81</v>
      </c>
      <c r="G322">
        <v>31.78</v>
      </c>
      <c r="H322">
        <v>0.69</v>
      </c>
      <c r="I322">
        <v>2707949</v>
      </c>
      <c r="J322" t="s">
        <v>401</v>
      </c>
      <c r="K322" s="1">
        <v>43608.592361111114</v>
      </c>
      <c r="L322" t="s">
        <v>23</v>
      </c>
      <c r="M322">
        <v>5.1999999999999998E-2</v>
      </c>
    </row>
    <row r="323" spans="1:13" x14ac:dyDescent="0.15">
      <c r="A323">
        <v>400</v>
      </c>
      <c r="B323">
        <v>79.599999999999994</v>
      </c>
      <c r="C323">
        <v>83.8</v>
      </c>
      <c r="D323">
        <v>90.8</v>
      </c>
      <c r="E323">
        <v>2.5499999999999998</v>
      </c>
      <c r="F323">
        <v>0.69</v>
      </c>
      <c r="G323">
        <v>31.65</v>
      </c>
      <c r="H323">
        <v>0.84</v>
      </c>
      <c r="I323">
        <v>2707951</v>
      </c>
      <c r="J323" t="s">
        <v>401</v>
      </c>
      <c r="K323" s="1">
        <v>43608.592361111114</v>
      </c>
      <c r="L323" t="s">
        <v>23</v>
      </c>
      <c r="M323">
        <v>0.05</v>
      </c>
    </row>
    <row r="324" spans="1:13" x14ac:dyDescent="0.15">
      <c r="A324">
        <v>400</v>
      </c>
      <c r="B324">
        <v>79.400000000000006</v>
      </c>
      <c r="C324">
        <v>83.7</v>
      </c>
      <c r="D324">
        <v>90.6</v>
      </c>
      <c r="E324">
        <v>2.0699999999999998</v>
      </c>
      <c r="F324">
        <v>0.61</v>
      </c>
      <c r="G324">
        <v>31.54</v>
      </c>
      <c r="H324">
        <v>1.24</v>
      </c>
      <c r="I324">
        <v>2707952</v>
      </c>
      <c r="J324" t="s">
        <v>401</v>
      </c>
      <c r="K324" s="1">
        <v>43608.592361111114</v>
      </c>
      <c r="L324" t="s">
        <v>23</v>
      </c>
      <c r="M324">
        <v>3.5000000000000003E-2</v>
      </c>
    </row>
    <row r="325" spans="1:13" x14ac:dyDescent="0.15">
      <c r="A325">
        <v>300</v>
      </c>
      <c r="B325">
        <v>70.099999999999994</v>
      </c>
      <c r="C325">
        <v>73.900000000000006</v>
      </c>
      <c r="D325">
        <v>79.5</v>
      </c>
      <c r="E325">
        <v>8.3800000000000008</v>
      </c>
      <c r="F325">
        <v>1.34</v>
      </c>
      <c r="G325">
        <v>32.33</v>
      </c>
      <c r="H325">
        <v>1.66</v>
      </c>
      <c r="I325">
        <v>2708886</v>
      </c>
      <c r="J325" t="s">
        <v>403</v>
      </c>
      <c r="K325" s="1">
        <v>43608.995833333334</v>
      </c>
      <c r="L325" t="s">
        <v>26</v>
      </c>
      <c r="M325">
        <v>0.13200000000000001</v>
      </c>
    </row>
    <row r="326" spans="1:13" x14ac:dyDescent="0.15">
      <c r="A326">
        <v>300</v>
      </c>
      <c r="B326">
        <v>67.3</v>
      </c>
      <c r="C326">
        <v>70.900000000000006</v>
      </c>
      <c r="D326">
        <v>76.2</v>
      </c>
      <c r="E326">
        <v>10.41</v>
      </c>
      <c r="F326">
        <v>1.65</v>
      </c>
      <c r="G326">
        <v>32.47</v>
      </c>
      <c r="H326">
        <v>1.54</v>
      </c>
      <c r="I326">
        <v>2708887</v>
      </c>
      <c r="J326" t="s">
        <v>403</v>
      </c>
      <c r="K326" s="1">
        <v>43608.995833333334</v>
      </c>
      <c r="L326" t="s">
        <v>26</v>
      </c>
      <c r="M326">
        <v>0.14699999999999999</v>
      </c>
    </row>
    <row r="327" spans="1:13" x14ac:dyDescent="0.15">
      <c r="A327">
        <v>300</v>
      </c>
      <c r="B327">
        <v>68.3</v>
      </c>
      <c r="C327">
        <v>72</v>
      </c>
      <c r="D327">
        <v>76.900000000000006</v>
      </c>
      <c r="E327">
        <v>8.19</v>
      </c>
      <c r="F327">
        <v>1.36</v>
      </c>
      <c r="G327">
        <v>32.21</v>
      </c>
      <c r="H327">
        <v>1.64</v>
      </c>
      <c r="I327">
        <v>2708888</v>
      </c>
      <c r="J327" t="s">
        <v>403</v>
      </c>
      <c r="K327" s="1">
        <v>43608.995833333334</v>
      </c>
      <c r="L327" t="s">
        <v>26</v>
      </c>
      <c r="M327">
        <v>0.17799999999999999</v>
      </c>
    </row>
    <row r="328" spans="1:13" x14ac:dyDescent="0.15">
      <c r="A328">
        <v>300</v>
      </c>
      <c r="B328">
        <v>68</v>
      </c>
      <c r="C328">
        <v>71.7</v>
      </c>
      <c r="D328">
        <v>76.900000000000006</v>
      </c>
      <c r="E328">
        <v>10.49</v>
      </c>
      <c r="F328">
        <v>1.54</v>
      </c>
      <c r="G328">
        <v>32.5</v>
      </c>
      <c r="H328">
        <v>0.88</v>
      </c>
      <c r="I328">
        <v>2709350</v>
      </c>
      <c r="J328" t="s">
        <v>404</v>
      </c>
      <c r="K328" s="1">
        <v>43609.211805555555</v>
      </c>
      <c r="L328" t="s">
        <v>26</v>
      </c>
      <c r="M328">
        <v>0.151</v>
      </c>
    </row>
    <row r="329" spans="1:13" x14ac:dyDescent="0.15">
      <c r="A329">
        <v>300</v>
      </c>
      <c r="B329">
        <v>68.599999999999994</v>
      </c>
      <c r="C329">
        <v>72.3</v>
      </c>
      <c r="D329">
        <v>77.599999999999994</v>
      </c>
      <c r="E329">
        <v>9.7799999999999994</v>
      </c>
      <c r="F329">
        <v>1.37</v>
      </c>
      <c r="G329">
        <v>32.409999999999997</v>
      </c>
      <c r="H329">
        <v>1.46</v>
      </c>
      <c r="I329">
        <v>2709351</v>
      </c>
      <c r="J329" t="s">
        <v>404</v>
      </c>
      <c r="K329" s="1">
        <v>43609.211805555555</v>
      </c>
      <c r="L329" t="s">
        <v>26</v>
      </c>
      <c r="M329">
        <v>0.112</v>
      </c>
    </row>
    <row r="330" spans="1:13" x14ac:dyDescent="0.15">
      <c r="A330">
        <v>251</v>
      </c>
      <c r="B330">
        <v>69.400000000000006</v>
      </c>
      <c r="C330">
        <v>73.2</v>
      </c>
      <c r="D330">
        <v>78.599999999999994</v>
      </c>
      <c r="E330">
        <v>10.07</v>
      </c>
      <c r="F330">
        <v>1.46</v>
      </c>
      <c r="G330">
        <v>32.56</v>
      </c>
      <c r="H330">
        <v>0.85</v>
      </c>
      <c r="I330">
        <v>2709352</v>
      </c>
      <c r="J330" t="s">
        <v>404</v>
      </c>
      <c r="K330" s="1">
        <v>43609.211805555555</v>
      </c>
      <c r="L330" t="s">
        <v>26</v>
      </c>
      <c r="M330">
        <v>0.112</v>
      </c>
    </row>
    <row r="331" spans="1:13" x14ac:dyDescent="0.15">
      <c r="A331">
        <v>400</v>
      </c>
      <c r="B331">
        <v>79.400000000000006</v>
      </c>
      <c r="C331">
        <v>83.7</v>
      </c>
      <c r="D331">
        <v>90.8</v>
      </c>
      <c r="E331">
        <v>1.62</v>
      </c>
      <c r="F331">
        <v>0.57999999999999996</v>
      </c>
      <c r="G331">
        <v>31.63</v>
      </c>
      <c r="H331">
        <v>0.68</v>
      </c>
      <c r="I331">
        <v>2708803</v>
      </c>
      <c r="J331" t="s">
        <v>402</v>
      </c>
      <c r="K331" s="1">
        <v>43608.954861111109</v>
      </c>
      <c r="L331" t="s">
        <v>23</v>
      </c>
      <c r="M331">
        <v>2.4E-2</v>
      </c>
    </row>
    <row r="332" spans="1:13" x14ac:dyDescent="0.15">
      <c r="A332">
        <v>307</v>
      </c>
      <c r="B332">
        <v>79.5</v>
      </c>
      <c r="C332">
        <v>83.7</v>
      </c>
      <c r="D332">
        <v>91</v>
      </c>
      <c r="E332">
        <v>1.42</v>
      </c>
      <c r="F332">
        <v>0.56000000000000005</v>
      </c>
      <c r="G332">
        <v>31.75</v>
      </c>
      <c r="H332">
        <v>0.4</v>
      </c>
      <c r="I332">
        <v>2708804</v>
      </c>
      <c r="J332" t="s">
        <v>402</v>
      </c>
      <c r="K332" s="1">
        <v>43608.954861111109</v>
      </c>
      <c r="L332" t="s">
        <v>23</v>
      </c>
      <c r="M332">
        <v>3.7999999999999999E-2</v>
      </c>
    </row>
    <row r="333" spans="1:13" x14ac:dyDescent="0.15">
      <c r="A333">
        <v>177</v>
      </c>
      <c r="B333">
        <v>79.400000000000006</v>
      </c>
      <c r="C333">
        <v>83.8</v>
      </c>
      <c r="D333">
        <v>88.9</v>
      </c>
      <c r="E333">
        <v>13.52</v>
      </c>
      <c r="F333">
        <v>1.4</v>
      </c>
      <c r="G333">
        <v>32.97</v>
      </c>
      <c r="H333">
        <v>0.51</v>
      </c>
      <c r="I333">
        <v>2709720</v>
      </c>
      <c r="J333" t="s">
        <v>405</v>
      </c>
      <c r="K333" s="1">
        <v>43608.3</v>
      </c>
      <c r="L333" t="s">
        <v>29</v>
      </c>
      <c r="M333">
        <v>3.2000000000000001E-2</v>
      </c>
    </row>
    <row r="334" spans="1:13" x14ac:dyDescent="0.15">
      <c r="A334">
        <v>400</v>
      </c>
      <c r="B334">
        <v>69.400000000000006</v>
      </c>
      <c r="C334">
        <v>73.2</v>
      </c>
      <c r="D334">
        <v>78.599999999999994</v>
      </c>
      <c r="E334">
        <v>9.35</v>
      </c>
      <c r="F334">
        <v>1.5</v>
      </c>
      <c r="G334">
        <v>32.229999999999997</v>
      </c>
      <c r="H334">
        <v>0.91</v>
      </c>
      <c r="I334">
        <v>2709735</v>
      </c>
      <c r="J334" t="s">
        <v>406</v>
      </c>
      <c r="K334" s="1">
        <v>43609.372916666667</v>
      </c>
      <c r="L334" t="s">
        <v>26</v>
      </c>
      <c r="M334">
        <v>8.5000000000000006E-2</v>
      </c>
    </row>
    <row r="335" spans="1:13" x14ac:dyDescent="0.15">
      <c r="A335">
        <v>209</v>
      </c>
      <c r="B335">
        <v>70.099999999999994</v>
      </c>
      <c r="C335">
        <v>73.900000000000006</v>
      </c>
      <c r="D335">
        <v>79.3</v>
      </c>
      <c r="E335">
        <v>7.78</v>
      </c>
      <c r="F335">
        <v>1.3</v>
      </c>
      <c r="G335">
        <v>32.07</v>
      </c>
      <c r="H335">
        <v>1.23</v>
      </c>
      <c r="I335">
        <v>2709736</v>
      </c>
      <c r="J335" t="s">
        <v>406</v>
      </c>
      <c r="K335" s="1">
        <v>43609.372916666667</v>
      </c>
      <c r="L335" t="s">
        <v>26</v>
      </c>
      <c r="M335">
        <v>9.4E-2</v>
      </c>
    </row>
    <row r="336" spans="1:13" x14ac:dyDescent="0.15">
      <c r="A336">
        <v>400</v>
      </c>
      <c r="B336">
        <v>71.7</v>
      </c>
      <c r="C336">
        <v>75.599999999999994</v>
      </c>
      <c r="D336">
        <v>81.7</v>
      </c>
      <c r="E336">
        <v>6.84</v>
      </c>
      <c r="F336">
        <v>1.24</v>
      </c>
      <c r="G336">
        <v>32.19</v>
      </c>
      <c r="H336">
        <v>1.03</v>
      </c>
      <c r="I336">
        <v>2710594</v>
      </c>
      <c r="J336" t="s">
        <v>407</v>
      </c>
      <c r="K336" s="1">
        <v>43609.685416666667</v>
      </c>
      <c r="L336" t="s">
        <v>26</v>
      </c>
      <c r="M336">
        <v>0.153</v>
      </c>
    </row>
    <row r="337" spans="1:13" x14ac:dyDescent="0.15">
      <c r="A337">
        <v>400</v>
      </c>
      <c r="B337">
        <v>73.400000000000006</v>
      </c>
      <c r="C337">
        <v>77.400000000000006</v>
      </c>
      <c r="D337">
        <v>83.4</v>
      </c>
      <c r="E337">
        <v>6.19</v>
      </c>
      <c r="F337">
        <v>1.1100000000000001</v>
      </c>
      <c r="G337">
        <v>32.06</v>
      </c>
      <c r="H337">
        <v>1.66</v>
      </c>
      <c r="I337">
        <v>2710595</v>
      </c>
      <c r="J337" t="s">
        <v>407</v>
      </c>
      <c r="K337" s="1">
        <v>43609.685416666667</v>
      </c>
      <c r="L337" t="s">
        <v>26</v>
      </c>
      <c r="M337">
        <v>0.14099999999999999</v>
      </c>
    </row>
    <row r="338" spans="1:13" x14ac:dyDescent="0.15">
      <c r="A338">
        <v>383</v>
      </c>
      <c r="B338">
        <v>72.2</v>
      </c>
      <c r="C338">
        <v>76.099999999999994</v>
      </c>
      <c r="D338">
        <v>82</v>
      </c>
      <c r="E338">
        <v>8.76</v>
      </c>
      <c r="F338">
        <v>1.34</v>
      </c>
      <c r="G338">
        <v>32.35</v>
      </c>
      <c r="H338">
        <v>1.1100000000000001</v>
      </c>
      <c r="I338">
        <v>2710596</v>
      </c>
      <c r="J338" t="s">
        <v>407</v>
      </c>
      <c r="K338" s="1">
        <v>43609.685416666667</v>
      </c>
      <c r="L338" t="s">
        <v>26</v>
      </c>
      <c r="M338">
        <v>0.161</v>
      </c>
    </row>
    <row r="339" spans="1:13" x14ac:dyDescent="0.15">
      <c r="A339">
        <v>140</v>
      </c>
      <c r="B339">
        <v>69.8</v>
      </c>
      <c r="C339">
        <v>73.400000000000006</v>
      </c>
      <c r="D339">
        <v>78.900000000000006</v>
      </c>
      <c r="E339">
        <v>13.05</v>
      </c>
      <c r="F339">
        <v>1.9</v>
      </c>
      <c r="G339">
        <v>32.700000000000003</v>
      </c>
      <c r="H339">
        <v>0.43</v>
      </c>
      <c r="I339">
        <v>2711745</v>
      </c>
      <c r="J339" t="s">
        <v>410</v>
      </c>
      <c r="K339" s="1">
        <v>43612.184027777781</v>
      </c>
      <c r="L339" t="s">
        <v>26</v>
      </c>
      <c r="M339">
        <v>7.6999999999999999E-2</v>
      </c>
    </row>
    <row r="340" spans="1:13" x14ac:dyDescent="0.15">
      <c r="A340">
        <v>300</v>
      </c>
      <c r="B340">
        <v>68.900000000000006</v>
      </c>
      <c r="C340">
        <v>72.7</v>
      </c>
      <c r="D340">
        <v>78.5</v>
      </c>
      <c r="E340">
        <v>12.48</v>
      </c>
      <c r="F340">
        <v>1.84</v>
      </c>
      <c r="G340">
        <v>32.69</v>
      </c>
      <c r="H340">
        <v>0.45</v>
      </c>
      <c r="I340">
        <v>2711174</v>
      </c>
      <c r="J340" t="s">
        <v>408</v>
      </c>
      <c r="K340" s="1">
        <v>43609.910416666666</v>
      </c>
      <c r="L340" t="s">
        <v>26</v>
      </c>
      <c r="M340">
        <v>7.6999999999999999E-2</v>
      </c>
    </row>
    <row r="341" spans="1:13" x14ac:dyDescent="0.15">
      <c r="A341">
        <v>300</v>
      </c>
      <c r="B341">
        <v>68.900000000000006</v>
      </c>
      <c r="C341">
        <v>72.7</v>
      </c>
      <c r="D341">
        <v>77.7</v>
      </c>
      <c r="E341">
        <v>13.41</v>
      </c>
      <c r="F341">
        <v>1.93</v>
      </c>
      <c r="G341">
        <v>32.770000000000003</v>
      </c>
      <c r="H341">
        <v>0.4</v>
      </c>
      <c r="I341">
        <v>2711175</v>
      </c>
      <c r="J341" t="s">
        <v>408</v>
      </c>
      <c r="K341" s="1">
        <v>43609.910416666666</v>
      </c>
      <c r="L341" t="s">
        <v>26</v>
      </c>
      <c r="M341">
        <v>6.3E-2</v>
      </c>
    </row>
    <row r="342" spans="1:13" x14ac:dyDescent="0.15">
      <c r="A342">
        <v>300</v>
      </c>
      <c r="B342">
        <v>68.599999999999994</v>
      </c>
      <c r="C342">
        <v>72.400000000000006</v>
      </c>
      <c r="D342">
        <v>77.5</v>
      </c>
      <c r="E342">
        <v>14.36</v>
      </c>
      <c r="F342">
        <v>1.95</v>
      </c>
      <c r="G342">
        <v>32.869999999999997</v>
      </c>
      <c r="H342">
        <v>0.5</v>
      </c>
      <c r="I342">
        <v>2711176</v>
      </c>
      <c r="J342" t="s">
        <v>408</v>
      </c>
      <c r="K342" s="1">
        <v>43609.910416666666</v>
      </c>
      <c r="L342" t="s">
        <v>26</v>
      </c>
      <c r="M342">
        <v>5.8999999999999997E-2</v>
      </c>
    </row>
    <row r="343" spans="1:13" x14ac:dyDescent="0.15">
      <c r="A343">
        <v>300</v>
      </c>
      <c r="B343">
        <v>69.2</v>
      </c>
      <c r="C343">
        <v>73</v>
      </c>
      <c r="D343">
        <v>78.5</v>
      </c>
      <c r="E343">
        <v>13.16</v>
      </c>
      <c r="F343">
        <v>1.77</v>
      </c>
      <c r="G343">
        <v>32.75</v>
      </c>
      <c r="H343">
        <v>1.01</v>
      </c>
      <c r="I343">
        <v>2711292</v>
      </c>
      <c r="J343" t="s">
        <v>409</v>
      </c>
      <c r="K343" s="1">
        <v>43610.118750000001</v>
      </c>
      <c r="L343" t="s">
        <v>26</v>
      </c>
      <c r="M343">
        <v>9.1999999999999998E-2</v>
      </c>
    </row>
    <row r="344" spans="1:13" x14ac:dyDescent="0.15">
      <c r="A344">
        <v>300</v>
      </c>
      <c r="B344">
        <v>71.3</v>
      </c>
      <c r="C344">
        <v>75.2</v>
      </c>
      <c r="D344">
        <v>80.8</v>
      </c>
      <c r="E344">
        <v>11.57</v>
      </c>
      <c r="F344">
        <v>1.71</v>
      </c>
      <c r="G344">
        <v>32.630000000000003</v>
      </c>
      <c r="H344">
        <v>1.02</v>
      </c>
      <c r="I344">
        <v>2711293</v>
      </c>
      <c r="J344" t="s">
        <v>409</v>
      </c>
      <c r="K344" s="1">
        <v>43610.118750000001</v>
      </c>
      <c r="L344" t="s">
        <v>26</v>
      </c>
      <c r="M344">
        <v>0.18</v>
      </c>
    </row>
    <row r="345" spans="1:13" x14ac:dyDescent="0.15">
      <c r="A345">
        <v>300</v>
      </c>
      <c r="B345">
        <v>68.3</v>
      </c>
      <c r="C345">
        <v>72</v>
      </c>
      <c r="D345">
        <v>77.8</v>
      </c>
      <c r="E345">
        <v>11.19</v>
      </c>
      <c r="F345">
        <v>1.65</v>
      </c>
      <c r="G345">
        <v>32.56</v>
      </c>
      <c r="H345">
        <v>1.29</v>
      </c>
      <c r="I345">
        <v>2711294</v>
      </c>
      <c r="J345" t="s">
        <v>409</v>
      </c>
      <c r="K345" s="1">
        <v>43610.118750000001</v>
      </c>
      <c r="L345" t="s">
        <v>26</v>
      </c>
      <c r="M345">
        <v>0.17699999999999999</v>
      </c>
    </row>
    <row r="346" spans="1:13" x14ac:dyDescent="0.15">
      <c r="A346">
        <v>300</v>
      </c>
      <c r="B346">
        <v>67.8</v>
      </c>
      <c r="C346">
        <v>71.400000000000006</v>
      </c>
      <c r="D346">
        <v>76.8</v>
      </c>
      <c r="E346">
        <v>8.9</v>
      </c>
      <c r="F346">
        <v>1.32</v>
      </c>
      <c r="G346">
        <v>32.35</v>
      </c>
      <c r="H346">
        <v>0.89</v>
      </c>
      <c r="I346">
        <v>2717973</v>
      </c>
      <c r="J346" t="s">
        <v>420</v>
      </c>
      <c r="K346" s="1">
        <v>43615.113888888889</v>
      </c>
      <c r="L346" t="s">
        <v>26</v>
      </c>
      <c r="M346">
        <v>0.14199999999999999</v>
      </c>
    </row>
    <row r="347" spans="1:13" x14ac:dyDescent="0.15">
      <c r="A347">
        <v>300</v>
      </c>
      <c r="B347">
        <v>67.900000000000006</v>
      </c>
      <c r="C347">
        <v>71.599999999999994</v>
      </c>
      <c r="D347">
        <v>77.099999999999994</v>
      </c>
      <c r="E347">
        <v>9.0399999999999991</v>
      </c>
      <c r="F347">
        <v>1.34</v>
      </c>
      <c r="G347">
        <v>32.299999999999997</v>
      </c>
      <c r="H347">
        <v>0.88</v>
      </c>
      <c r="I347">
        <v>2717974</v>
      </c>
      <c r="J347" t="s">
        <v>420</v>
      </c>
      <c r="K347" s="1">
        <v>43615.113888888889</v>
      </c>
      <c r="L347" t="s">
        <v>26</v>
      </c>
      <c r="M347">
        <v>0.14599999999999999</v>
      </c>
    </row>
    <row r="348" spans="1:13" x14ac:dyDescent="0.15">
      <c r="A348">
        <v>300</v>
      </c>
      <c r="B348">
        <v>69.099999999999994</v>
      </c>
      <c r="C348">
        <v>72.8</v>
      </c>
      <c r="D348">
        <v>78.2</v>
      </c>
      <c r="E348">
        <v>8.0399999999999991</v>
      </c>
      <c r="F348">
        <v>1.31</v>
      </c>
      <c r="G348">
        <v>32.159999999999997</v>
      </c>
      <c r="H348">
        <v>1.84</v>
      </c>
      <c r="I348">
        <v>2717975</v>
      </c>
      <c r="J348" t="s">
        <v>420</v>
      </c>
      <c r="K348" s="1">
        <v>43615.113888888889</v>
      </c>
      <c r="L348" t="s">
        <v>26</v>
      </c>
      <c r="M348">
        <v>0.13</v>
      </c>
    </row>
    <row r="349" spans="1:13" x14ac:dyDescent="0.15">
      <c r="A349">
        <v>400</v>
      </c>
      <c r="B349">
        <v>74.5</v>
      </c>
      <c r="C349">
        <v>78.5</v>
      </c>
      <c r="D349">
        <v>85.1</v>
      </c>
      <c r="E349">
        <v>2.65</v>
      </c>
      <c r="F349">
        <v>0.85</v>
      </c>
      <c r="G349">
        <v>31.68</v>
      </c>
      <c r="H349">
        <v>1.3</v>
      </c>
      <c r="I349">
        <v>2712507</v>
      </c>
      <c r="J349" t="s">
        <v>411</v>
      </c>
      <c r="K349" s="1">
        <v>43612.532638888886</v>
      </c>
      <c r="L349" t="s">
        <v>14</v>
      </c>
      <c r="M349">
        <v>7.4999999999999997E-2</v>
      </c>
    </row>
    <row r="350" spans="1:13" x14ac:dyDescent="0.15">
      <c r="A350">
        <v>400</v>
      </c>
      <c r="B350">
        <v>75.599999999999994</v>
      </c>
      <c r="C350">
        <v>79.7</v>
      </c>
      <c r="D350">
        <v>86.4</v>
      </c>
      <c r="E350">
        <v>2.58</v>
      </c>
      <c r="F350">
        <v>0.83</v>
      </c>
      <c r="G350">
        <v>31.69</v>
      </c>
      <c r="H350">
        <v>1.39</v>
      </c>
      <c r="I350">
        <v>2712508</v>
      </c>
      <c r="J350" t="s">
        <v>411</v>
      </c>
      <c r="K350" s="1">
        <v>43612.532638888886</v>
      </c>
      <c r="L350" t="s">
        <v>14</v>
      </c>
      <c r="M350">
        <v>6.6000000000000003E-2</v>
      </c>
    </row>
    <row r="351" spans="1:13" x14ac:dyDescent="0.15">
      <c r="A351">
        <v>400</v>
      </c>
      <c r="B351">
        <v>75.3</v>
      </c>
      <c r="C351">
        <v>79.3</v>
      </c>
      <c r="D351">
        <v>86.1</v>
      </c>
      <c r="E351">
        <v>2.79</v>
      </c>
      <c r="F351">
        <v>0.85</v>
      </c>
      <c r="G351">
        <v>31.56</v>
      </c>
      <c r="H351">
        <v>1.74</v>
      </c>
      <c r="I351">
        <v>2712509</v>
      </c>
      <c r="J351" t="s">
        <v>411</v>
      </c>
      <c r="K351" s="1">
        <v>43612.532638888886</v>
      </c>
      <c r="L351" t="s">
        <v>14</v>
      </c>
      <c r="M351">
        <v>6.8000000000000005E-2</v>
      </c>
    </row>
    <row r="352" spans="1:13" x14ac:dyDescent="0.15">
      <c r="A352">
        <v>400</v>
      </c>
      <c r="B352">
        <v>74.7</v>
      </c>
      <c r="C352">
        <v>78.7</v>
      </c>
      <c r="D352">
        <v>85.4</v>
      </c>
      <c r="E352">
        <v>2.62</v>
      </c>
      <c r="F352">
        <v>0.83</v>
      </c>
      <c r="G352">
        <v>31.72</v>
      </c>
      <c r="H352">
        <v>1.1399999999999999</v>
      </c>
      <c r="I352">
        <v>2713083</v>
      </c>
      <c r="J352" t="s">
        <v>412</v>
      </c>
      <c r="K352" s="1">
        <v>43612.760416666664</v>
      </c>
      <c r="L352" t="s">
        <v>14</v>
      </c>
      <c r="M352">
        <v>0.06</v>
      </c>
    </row>
    <row r="353" spans="1:13" x14ac:dyDescent="0.15">
      <c r="A353">
        <v>269</v>
      </c>
      <c r="B353">
        <v>74.3</v>
      </c>
      <c r="C353">
        <v>78.2</v>
      </c>
      <c r="D353">
        <v>84.7</v>
      </c>
      <c r="E353">
        <v>3.55</v>
      </c>
      <c r="F353">
        <v>0.88</v>
      </c>
      <c r="G353">
        <v>31.8</v>
      </c>
      <c r="H353">
        <v>1.55</v>
      </c>
      <c r="I353">
        <v>2713084</v>
      </c>
      <c r="J353" t="s">
        <v>412</v>
      </c>
      <c r="K353" s="1">
        <v>43612.760416666664</v>
      </c>
      <c r="L353" t="s">
        <v>14</v>
      </c>
      <c r="M353">
        <v>4.8000000000000001E-2</v>
      </c>
    </row>
    <row r="354" spans="1:13" x14ac:dyDescent="0.15">
      <c r="A354">
        <v>300</v>
      </c>
      <c r="B354">
        <v>74.2</v>
      </c>
      <c r="C354">
        <v>78.2</v>
      </c>
      <c r="D354">
        <v>84.9</v>
      </c>
      <c r="E354">
        <v>2.69</v>
      </c>
      <c r="F354">
        <v>0.84</v>
      </c>
      <c r="G354">
        <v>31.71</v>
      </c>
      <c r="H354">
        <v>1.47</v>
      </c>
      <c r="I354">
        <v>2713700</v>
      </c>
      <c r="J354" t="s">
        <v>413</v>
      </c>
      <c r="K354" s="1">
        <v>43612.999305555553</v>
      </c>
      <c r="L354" t="s">
        <v>33</v>
      </c>
      <c r="M354">
        <v>5.3999999999999999E-2</v>
      </c>
    </row>
    <row r="355" spans="1:13" x14ac:dyDescent="0.15">
      <c r="A355">
        <v>300</v>
      </c>
      <c r="B355">
        <v>73.7</v>
      </c>
      <c r="C355">
        <v>77.599999999999994</v>
      </c>
      <c r="D355">
        <v>84.2</v>
      </c>
      <c r="E355">
        <v>2.71</v>
      </c>
      <c r="F355">
        <v>0.96</v>
      </c>
      <c r="G355">
        <v>31.8</v>
      </c>
      <c r="H355">
        <v>0.65</v>
      </c>
      <c r="I355">
        <v>2713701</v>
      </c>
      <c r="J355" t="s">
        <v>413</v>
      </c>
      <c r="K355" s="1">
        <v>43612.999305555553</v>
      </c>
      <c r="L355" t="s">
        <v>33</v>
      </c>
      <c r="M355">
        <v>9.2999999999999999E-2</v>
      </c>
    </row>
    <row r="356" spans="1:13" x14ac:dyDescent="0.15">
      <c r="A356">
        <v>353</v>
      </c>
      <c r="B356">
        <v>75.3</v>
      </c>
      <c r="C356">
        <v>79.400000000000006</v>
      </c>
      <c r="D356">
        <v>86.2</v>
      </c>
      <c r="E356">
        <v>2.4300000000000002</v>
      </c>
      <c r="F356">
        <v>0.86</v>
      </c>
      <c r="G356">
        <v>31.73</v>
      </c>
      <c r="H356">
        <v>1.04</v>
      </c>
      <c r="I356">
        <v>2713702</v>
      </c>
      <c r="J356" t="s">
        <v>413</v>
      </c>
      <c r="K356" s="1">
        <v>43612.999305555553</v>
      </c>
      <c r="L356" t="s">
        <v>33</v>
      </c>
      <c r="M356">
        <v>4.7E-2</v>
      </c>
    </row>
    <row r="357" spans="1:13" x14ac:dyDescent="0.15">
      <c r="A357">
        <v>300</v>
      </c>
      <c r="B357">
        <v>76.5</v>
      </c>
      <c r="C357">
        <v>80.7</v>
      </c>
      <c r="D357">
        <v>86.4</v>
      </c>
      <c r="E357">
        <v>9.4499999999999993</v>
      </c>
      <c r="F357">
        <v>1.28</v>
      </c>
      <c r="G357">
        <v>32.51</v>
      </c>
      <c r="H357">
        <v>0.8</v>
      </c>
      <c r="I357">
        <v>2714551</v>
      </c>
      <c r="J357" t="s">
        <v>414</v>
      </c>
      <c r="K357" s="1">
        <v>43613.371527777781</v>
      </c>
      <c r="L357" t="s">
        <v>43</v>
      </c>
      <c r="M357">
        <v>8.5000000000000006E-2</v>
      </c>
    </row>
    <row r="358" spans="1:13" x14ac:dyDescent="0.15">
      <c r="A358">
        <v>300</v>
      </c>
      <c r="B358">
        <v>75.900000000000006</v>
      </c>
      <c r="C358">
        <v>80.099999999999994</v>
      </c>
      <c r="D358">
        <v>86.4</v>
      </c>
      <c r="E358">
        <v>8.93</v>
      </c>
      <c r="F358">
        <v>1.24</v>
      </c>
      <c r="G358">
        <v>32.369999999999997</v>
      </c>
      <c r="H358">
        <v>0.97</v>
      </c>
      <c r="I358">
        <v>2714552</v>
      </c>
      <c r="J358" t="s">
        <v>414</v>
      </c>
      <c r="K358" s="1">
        <v>43613.371527777781</v>
      </c>
      <c r="L358" t="s">
        <v>43</v>
      </c>
      <c r="M358">
        <v>8.8999999999999996E-2</v>
      </c>
    </row>
    <row r="359" spans="1:13" x14ac:dyDescent="0.15">
      <c r="A359">
        <v>357</v>
      </c>
      <c r="B359">
        <v>75.900000000000006</v>
      </c>
      <c r="C359">
        <v>80.099999999999994</v>
      </c>
      <c r="D359">
        <v>86.2</v>
      </c>
      <c r="E359">
        <v>10.02</v>
      </c>
      <c r="F359">
        <v>1.33</v>
      </c>
      <c r="G359">
        <v>32.479999999999997</v>
      </c>
      <c r="H359">
        <v>0.81</v>
      </c>
      <c r="I359">
        <v>2714553</v>
      </c>
      <c r="J359" t="s">
        <v>414</v>
      </c>
      <c r="K359" s="1">
        <v>43613.371527777781</v>
      </c>
      <c r="L359" t="s">
        <v>43</v>
      </c>
      <c r="M359">
        <v>0.11799999999999999</v>
      </c>
    </row>
    <row r="360" spans="1:13" x14ac:dyDescent="0.15">
      <c r="A360">
        <v>300</v>
      </c>
      <c r="B360">
        <v>60.2</v>
      </c>
      <c r="C360">
        <v>63.5</v>
      </c>
      <c r="D360">
        <v>68.900000000000006</v>
      </c>
      <c r="E360">
        <v>8.9499999999999993</v>
      </c>
      <c r="F360">
        <v>1.74</v>
      </c>
      <c r="G360">
        <v>32.46</v>
      </c>
      <c r="H360">
        <v>0.59</v>
      </c>
      <c r="I360">
        <v>2715708</v>
      </c>
      <c r="J360" t="s">
        <v>415</v>
      </c>
      <c r="K360" s="1">
        <v>43613.88958333333</v>
      </c>
      <c r="L360" t="s">
        <v>26</v>
      </c>
      <c r="M360">
        <v>0.20699999999999999</v>
      </c>
    </row>
    <row r="361" spans="1:13" x14ac:dyDescent="0.15">
      <c r="A361">
        <v>300</v>
      </c>
      <c r="B361">
        <v>65.099999999999994</v>
      </c>
      <c r="C361">
        <v>68.599999999999994</v>
      </c>
      <c r="D361">
        <v>73.900000000000006</v>
      </c>
      <c r="E361">
        <v>11.92</v>
      </c>
      <c r="F361">
        <v>1.76</v>
      </c>
      <c r="G361">
        <v>32.659999999999997</v>
      </c>
      <c r="H361">
        <v>0.85</v>
      </c>
      <c r="I361">
        <v>2715709</v>
      </c>
      <c r="J361" t="s">
        <v>415</v>
      </c>
      <c r="K361" s="1">
        <v>43613.88958333333</v>
      </c>
      <c r="L361" t="s">
        <v>26</v>
      </c>
      <c r="M361">
        <v>0.19</v>
      </c>
    </row>
    <row r="362" spans="1:13" x14ac:dyDescent="0.15">
      <c r="A362">
        <v>300</v>
      </c>
      <c r="B362">
        <v>66.8</v>
      </c>
      <c r="C362">
        <v>70.5</v>
      </c>
      <c r="D362">
        <v>75.7</v>
      </c>
      <c r="E362">
        <v>9.81</v>
      </c>
      <c r="F362">
        <v>1.47</v>
      </c>
      <c r="G362">
        <v>32.39</v>
      </c>
      <c r="H362">
        <v>1.52</v>
      </c>
      <c r="I362">
        <v>2715710</v>
      </c>
      <c r="J362" t="s">
        <v>415</v>
      </c>
      <c r="K362" s="1">
        <v>43613.88958333333</v>
      </c>
      <c r="L362" t="s">
        <v>26</v>
      </c>
      <c r="M362">
        <v>0.17399999999999999</v>
      </c>
    </row>
    <row r="363" spans="1:13" x14ac:dyDescent="0.15">
      <c r="A363">
        <v>300</v>
      </c>
      <c r="B363">
        <v>68.900000000000006</v>
      </c>
      <c r="C363">
        <v>72.7</v>
      </c>
      <c r="D363">
        <v>78.2</v>
      </c>
      <c r="E363">
        <v>9.6300000000000008</v>
      </c>
      <c r="F363">
        <v>1.53</v>
      </c>
      <c r="G363">
        <v>32.46</v>
      </c>
      <c r="H363">
        <v>1.1100000000000001</v>
      </c>
      <c r="I363">
        <v>2716504</v>
      </c>
      <c r="J363" t="s">
        <v>416</v>
      </c>
      <c r="K363" s="1">
        <v>43614.31527777778</v>
      </c>
      <c r="L363" t="s">
        <v>26</v>
      </c>
      <c r="M363">
        <v>0.22</v>
      </c>
    </row>
    <row r="364" spans="1:13" x14ac:dyDescent="0.15">
      <c r="A364">
        <v>300</v>
      </c>
      <c r="B364">
        <v>67.400000000000006</v>
      </c>
      <c r="C364">
        <v>71</v>
      </c>
      <c r="D364">
        <v>76.400000000000006</v>
      </c>
      <c r="E364">
        <v>10.27</v>
      </c>
      <c r="F364">
        <v>1.65</v>
      </c>
      <c r="G364">
        <v>32.369999999999997</v>
      </c>
      <c r="H364">
        <v>1.39</v>
      </c>
      <c r="I364">
        <v>2716505</v>
      </c>
      <c r="J364" t="s">
        <v>416</v>
      </c>
      <c r="K364" s="1">
        <v>43614.31527777778</v>
      </c>
      <c r="L364" t="s">
        <v>26</v>
      </c>
      <c r="M364">
        <v>0.17100000000000001</v>
      </c>
    </row>
    <row r="365" spans="1:13" x14ac:dyDescent="0.15">
      <c r="A365">
        <v>300</v>
      </c>
      <c r="B365">
        <v>68</v>
      </c>
      <c r="C365">
        <v>71.7</v>
      </c>
      <c r="D365">
        <v>77.3</v>
      </c>
      <c r="E365">
        <v>10.119999999999999</v>
      </c>
      <c r="F365">
        <v>1.62</v>
      </c>
      <c r="G365">
        <v>32.44</v>
      </c>
      <c r="H365">
        <v>0.9</v>
      </c>
      <c r="I365">
        <v>2716506</v>
      </c>
      <c r="J365" t="s">
        <v>416</v>
      </c>
      <c r="K365" s="1">
        <v>43614.31527777778</v>
      </c>
      <c r="L365" t="s">
        <v>26</v>
      </c>
      <c r="M365">
        <v>0.20200000000000001</v>
      </c>
    </row>
    <row r="366" spans="1:13" x14ac:dyDescent="0.15">
      <c r="A366">
        <v>300</v>
      </c>
      <c r="B366">
        <v>68.599999999999994</v>
      </c>
      <c r="C366">
        <v>72.3</v>
      </c>
      <c r="D366">
        <v>78.099999999999994</v>
      </c>
      <c r="E366">
        <v>7.96</v>
      </c>
      <c r="F366">
        <v>1.46</v>
      </c>
      <c r="G366">
        <v>32.020000000000003</v>
      </c>
      <c r="H366">
        <v>1.1599999999999999</v>
      </c>
      <c r="I366">
        <v>2716805</v>
      </c>
      <c r="J366" t="s">
        <v>417</v>
      </c>
      <c r="K366" s="1">
        <v>43614.447916666664</v>
      </c>
      <c r="L366" t="s">
        <v>26</v>
      </c>
      <c r="M366">
        <v>0.128</v>
      </c>
    </row>
    <row r="367" spans="1:13" x14ac:dyDescent="0.15">
      <c r="A367">
        <v>222</v>
      </c>
      <c r="B367">
        <v>68.099999999999994</v>
      </c>
      <c r="C367">
        <v>71.8</v>
      </c>
      <c r="D367">
        <v>77.5</v>
      </c>
      <c r="E367">
        <v>9</v>
      </c>
      <c r="F367">
        <v>1.43</v>
      </c>
      <c r="G367">
        <v>32.200000000000003</v>
      </c>
      <c r="H367">
        <v>1.56</v>
      </c>
      <c r="I367">
        <v>2716806</v>
      </c>
      <c r="J367" t="s">
        <v>417</v>
      </c>
      <c r="K367" s="1">
        <v>43614.447916666664</v>
      </c>
      <c r="L367" t="s">
        <v>26</v>
      </c>
      <c r="M367">
        <v>0.185</v>
      </c>
    </row>
    <row r="368" spans="1:13" x14ac:dyDescent="0.15">
      <c r="A368">
        <v>300</v>
      </c>
      <c r="B368">
        <v>70.900000000000006</v>
      </c>
      <c r="C368">
        <v>74.7</v>
      </c>
      <c r="D368">
        <v>80.900000000000006</v>
      </c>
      <c r="E368">
        <v>4.34</v>
      </c>
      <c r="F368">
        <v>1.1299999999999999</v>
      </c>
      <c r="G368">
        <v>31.52</v>
      </c>
      <c r="H368">
        <v>2.62</v>
      </c>
      <c r="I368">
        <v>2717205</v>
      </c>
      <c r="J368" t="s">
        <v>418</v>
      </c>
      <c r="K368" s="1">
        <v>43614.665972222225</v>
      </c>
      <c r="L368" t="s">
        <v>49</v>
      </c>
      <c r="M368">
        <v>0.13</v>
      </c>
    </row>
    <row r="369" spans="1:13" x14ac:dyDescent="0.15">
      <c r="A369">
        <v>300</v>
      </c>
      <c r="B369">
        <v>69.900000000000006</v>
      </c>
      <c r="C369">
        <v>73.7</v>
      </c>
      <c r="D369">
        <v>79.400000000000006</v>
      </c>
      <c r="E369">
        <v>3.66</v>
      </c>
      <c r="F369">
        <v>1.02</v>
      </c>
      <c r="G369">
        <v>31.56</v>
      </c>
      <c r="H369">
        <v>2.4500000000000002</v>
      </c>
      <c r="I369">
        <v>2717206</v>
      </c>
      <c r="J369" t="s">
        <v>418</v>
      </c>
      <c r="K369" s="1">
        <v>43614.665972222225</v>
      </c>
      <c r="L369" t="s">
        <v>49</v>
      </c>
      <c r="M369">
        <v>0.10100000000000001</v>
      </c>
    </row>
    <row r="370" spans="1:13" x14ac:dyDescent="0.15">
      <c r="A370">
        <v>300</v>
      </c>
      <c r="B370">
        <v>69.8</v>
      </c>
      <c r="C370">
        <v>73.5</v>
      </c>
      <c r="D370">
        <v>79.900000000000006</v>
      </c>
      <c r="E370">
        <v>2.78</v>
      </c>
      <c r="F370">
        <v>0.96</v>
      </c>
      <c r="G370">
        <v>31.57</v>
      </c>
      <c r="H370">
        <v>0.13</v>
      </c>
      <c r="I370">
        <v>2717207</v>
      </c>
      <c r="J370" t="s">
        <v>418</v>
      </c>
      <c r="K370" s="1">
        <v>43614.665972222225</v>
      </c>
      <c r="L370" t="s">
        <v>49</v>
      </c>
      <c r="M370">
        <v>60.03</v>
      </c>
    </row>
    <row r="371" spans="1:13" x14ac:dyDescent="0.15">
      <c r="A371">
        <v>253</v>
      </c>
      <c r="B371">
        <v>69.900000000000006</v>
      </c>
      <c r="C371">
        <v>73.7</v>
      </c>
      <c r="D371">
        <v>79.599999999999994</v>
      </c>
      <c r="E371">
        <v>7.05</v>
      </c>
      <c r="F371">
        <v>1.28</v>
      </c>
      <c r="G371">
        <v>32.15</v>
      </c>
      <c r="H371">
        <v>1.1299999999999999</v>
      </c>
      <c r="I371">
        <v>2718942</v>
      </c>
      <c r="J371" t="s">
        <v>421</v>
      </c>
      <c r="K371" s="1">
        <v>43616.201388888891</v>
      </c>
      <c r="L371" t="s">
        <v>26</v>
      </c>
      <c r="M371">
        <v>0.124</v>
      </c>
    </row>
    <row r="372" spans="1:13" x14ac:dyDescent="0.15">
      <c r="A372">
        <v>400</v>
      </c>
      <c r="B372">
        <v>75.099999999999994</v>
      </c>
      <c r="C372">
        <v>79.099999999999994</v>
      </c>
      <c r="D372">
        <v>85.2</v>
      </c>
      <c r="E372">
        <v>6.58</v>
      </c>
      <c r="F372">
        <v>1.04</v>
      </c>
      <c r="G372">
        <v>32.090000000000003</v>
      </c>
      <c r="H372">
        <v>1.38</v>
      </c>
      <c r="I372">
        <v>2719512</v>
      </c>
      <c r="J372" t="s">
        <v>422</v>
      </c>
      <c r="K372" s="1">
        <v>43616.531944444447</v>
      </c>
      <c r="L372" t="s">
        <v>14</v>
      </c>
      <c r="M372">
        <v>6.3E-2</v>
      </c>
    </row>
    <row r="373" spans="1:13" x14ac:dyDescent="0.15">
      <c r="A373">
        <v>400</v>
      </c>
      <c r="B373">
        <v>75.099999999999994</v>
      </c>
      <c r="C373">
        <v>79.2</v>
      </c>
      <c r="D373">
        <v>84.9</v>
      </c>
      <c r="E373">
        <v>6.85</v>
      </c>
      <c r="F373">
        <v>1.1100000000000001</v>
      </c>
      <c r="G373">
        <v>32.06</v>
      </c>
      <c r="H373">
        <v>1.43</v>
      </c>
      <c r="I373">
        <v>2719513</v>
      </c>
      <c r="J373" t="s">
        <v>422</v>
      </c>
      <c r="K373" s="1">
        <v>43616.531944444447</v>
      </c>
      <c r="L373" t="s">
        <v>14</v>
      </c>
      <c r="M373">
        <v>6.2E-2</v>
      </c>
    </row>
    <row r="374" spans="1:13" x14ac:dyDescent="0.15">
      <c r="A374">
        <v>400</v>
      </c>
      <c r="B374">
        <v>75.7</v>
      </c>
      <c r="C374">
        <v>79.8</v>
      </c>
      <c r="D374">
        <v>85.9</v>
      </c>
      <c r="E374">
        <v>5.66</v>
      </c>
      <c r="F374">
        <v>0.98</v>
      </c>
      <c r="G374">
        <v>32</v>
      </c>
      <c r="H374">
        <v>1.43</v>
      </c>
      <c r="I374">
        <v>2719514</v>
      </c>
      <c r="J374" t="s">
        <v>422</v>
      </c>
      <c r="K374" s="1">
        <v>43616.531944444447</v>
      </c>
      <c r="L374" t="s">
        <v>14</v>
      </c>
      <c r="M374">
        <v>7.3999999999999996E-2</v>
      </c>
    </row>
    <row r="375" spans="1:13" x14ac:dyDescent="0.15">
      <c r="A375">
        <v>400</v>
      </c>
      <c r="B375">
        <v>76.400000000000006</v>
      </c>
      <c r="C375">
        <v>80.5</v>
      </c>
      <c r="D375">
        <v>87</v>
      </c>
      <c r="E375">
        <v>5.46</v>
      </c>
      <c r="F375">
        <v>0.96</v>
      </c>
      <c r="G375">
        <v>32.049999999999997</v>
      </c>
      <c r="H375">
        <v>1.08</v>
      </c>
      <c r="I375">
        <v>2719991</v>
      </c>
      <c r="J375" t="s">
        <v>423</v>
      </c>
      <c r="K375" s="1">
        <v>43616.80972222222</v>
      </c>
      <c r="L375" t="s">
        <v>14</v>
      </c>
      <c r="M375">
        <v>5.1999999999999998E-2</v>
      </c>
    </row>
    <row r="376" spans="1:13" x14ac:dyDescent="0.15">
      <c r="A376">
        <v>400</v>
      </c>
      <c r="B376">
        <v>77.099999999999994</v>
      </c>
      <c r="C376">
        <v>81.2</v>
      </c>
      <c r="D376">
        <v>87.7</v>
      </c>
      <c r="E376">
        <v>5.99</v>
      </c>
      <c r="F376">
        <v>0.99</v>
      </c>
      <c r="G376">
        <v>32.08</v>
      </c>
      <c r="H376">
        <v>0.84</v>
      </c>
      <c r="I376">
        <v>2719992</v>
      </c>
      <c r="J376" t="s">
        <v>423</v>
      </c>
      <c r="K376" s="1">
        <v>43616.80972222222</v>
      </c>
      <c r="L376" t="s">
        <v>14</v>
      </c>
      <c r="M376">
        <v>8.5999999999999993E-2</v>
      </c>
    </row>
    <row r="377" spans="1:13" x14ac:dyDescent="0.15">
      <c r="A377">
        <v>384</v>
      </c>
      <c r="B377">
        <v>76.3</v>
      </c>
      <c r="C377">
        <v>80.400000000000006</v>
      </c>
      <c r="D377">
        <v>86.9</v>
      </c>
      <c r="E377">
        <v>6.06</v>
      </c>
      <c r="F377">
        <v>1.02</v>
      </c>
      <c r="G377">
        <v>32.1</v>
      </c>
      <c r="H377">
        <v>0.93</v>
      </c>
      <c r="I377">
        <v>2719993</v>
      </c>
      <c r="J377" t="s">
        <v>423</v>
      </c>
      <c r="K377" s="1">
        <v>43616.80972222222</v>
      </c>
      <c r="L377" t="s">
        <v>14</v>
      </c>
      <c r="M377">
        <v>0.08</v>
      </c>
    </row>
    <row r="378" spans="1:13" x14ac:dyDescent="0.15">
      <c r="A378">
        <v>300</v>
      </c>
      <c r="B378">
        <v>75.5</v>
      </c>
      <c r="C378">
        <v>79.7</v>
      </c>
      <c r="D378">
        <v>84.9</v>
      </c>
      <c r="E378">
        <v>11.42</v>
      </c>
      <c r="F378">
        <v>1.47</v>
      </c>
      <c r="G378">
        <v>32.61</v>
      </c>
      <c r="H378">
        <v>1.21</v>
      </c>
      <c r="I378">
        <v>2720190</v>
      </c>
      <c r="J378" t="s">
        <v>424</v>
      </c>
      <c r="K378" s="1">
        <v>43616.999305555553</v>
      </c>
      <c r="L378" t="s">
        <v>43</v>
      </c>
      <c r="M378">
        <v>0.08</v>
      </c>
    </row>
    <row r="379" spans="1:13" x14ac:dyDescent="0.15">
      <c r="A379">
        <v>309</v>
      </c>
      <c r="B379">
        <v>75.099999999999994</v>
      </c>
      <c r="C379">
        <v>79.099999999999994</v>
      </c>
      <c r="D379">
        <v>84.8</v>
      </c>
      <c r="E379">
        <v>10.32</v>
      </c>
      <c r="F379">
        <v>1.33</v>
      </c>
      <c r="G379">
        <v>32.5</v>
      </c>
      <c r="H379">
        <v>1.87</v>
      </c>
      <c r="I379">
        <v>2720191</v>
      </c>
      <c r="J379" t="s">
        <v>424</v>
      </c>
      <c r="K379" s="1">
        <v>43616.999305555553</v>
      </c>
      <c r="L379" t="s">
        <v>43</v>
      </c>
      <c r="M379">
        <v>8.2000000000000003E-2</v>
      </c>
    </row>
    <row r="380" spans="1:13" x14ac:dyDescent="0.15">
      <c r="A380">
        <v>300</v>
      </c>
      <c r="B380">
        <v>75</v>
      </c>
      <c r="C380">
        <v>79.099999999999994</v>
      </c>
      <c r="D380">
        <v>84.8</v>
      </c>
      <c r="E380">
        <v>9.52</v>
      </c>
      <c r="F380">
        <v>1.35</v>
      </c>
      <c r="G380">
        <v>32.43</v>
      </c>
      <c r="H380">
        <v>1.53</v>
      </c>
      <c r="I380">
        <v>2720691</v>
      </c>
      <c r="J380" t="s">
        <v>425</v>
      </c>
      <c r="K380" s="1">
        <v>43619.22152777778</v>
      </c>
      <c r="L380" t="s">
        <v>43</v>
      </c>
      <c r="M380">
        <v>0.10199999999999999</v>
      </c>
    </row>
    <row r="381" spans="1:13" x14ac:dyDescent="0.15">
      <c r="A381">
        <v>300</v>
      </c>
      <c r="B381">
        <v>75.5</v>
      </c>
      <c r="C381">
        <v>79.7</v>
      </c>
      <c r="D381">
        <v>85</v>
      </c>
      <c r="E381">
        <v>10.97</v>
      </c>
      <c r="F381">
        <v>1.54</v>
      </c>
      <c r="G381">
        <v>32.61</v>
      </c>
      <c r="H381">
        <v>1.03</v>
      </c>
      <c r="I381">
        <v>2720692</v>
      </c>
      <c r="J381" t="s">
        <v>425</v>
      </c>
      <c r="K381" s="1">
        <v>43619.22152777778</v>
      </c>
      <c r="L381" t="s">
        <v>43</v>
      </c>
      <c r="M381">
        <v>8.2000000000000003E-2</v>
      </c>
    </row>
    <row r="382" spans="1:13" x14ac:dyDescent="0.15">
      <c r="A382">
        <v>140</v>
      </c>
      <c r="B382">
        <v>74.3</v>
      </c>
      <c r="C382">
        <v>78.400000000000006</v>
      </c>
      <c r="D382">
        <v>83.4</v>
      </c>
      <c r="E382">
        <v>11.97</v>
      </c>
      <c r="F382">
        <v>1.53</v>
      </c>
      <c r="G382">
        <v>32.619999999999997</v>
      </c>
      <c r="H382">
        <v>1.84</v>
      </c>
      <c r="I382">
        <v>2720693</v>
      </c>
      <c r="J382" t="s">
        <v>425</v>
      </c>
      <c r="K382" s="1">
        <v>43619.22152777778</v>
      </c>
      <c r="L382" t="s">
        <v>43</v>
      </c>
      <c r="M382">
        <v>0.1</v>
      </c>
    </row>
    <row r="383" spans="1:13" x14ac:dyDescent="0.15">
      <c r="A383">
        <v>400</v>
      </c>
      <c r="B383">
        <v>76.2</v>
      </c>
      <c r="C383">
        <v>80.3</v>
      </c>
      <c r="D383">
        <v>86.4</v>
      </c>
      <c r="E383">
        <v>6.33</v>
      </c>
      <c r="F383">
        <v>1.05</v>
      </c>
      <c r="G383">
        <v>32.14</v>
      </c>
      <c r="H383">
        <v>0.76</v>
      </c>
      <c r="I383">
        <v>2721158</v>
      </c>
      <c r="J383" t="s">
        <v>429</v>
      </c>
      <c r="K383" s="1">
        <v>43619.509722222225</v>
      </c>
      <c r="L383" t="s">
        <v>20</v>
      </c>
      <c r="M383">
        <v>6.4000000000000001E-2</v>
      </c>
    </row>
    <row r="384" spans="1:13" x14ac:dyDescent="0.15">
      <c r="A384">
        <v>400</v>
      </c>
      <c r="B384">
        <v>77.400000000000006</v>
      </c>
      <c r="C384">
        <v>81.7</v>
      </c>
      <c r="D384">
        <v>86.6</v>
      </c>
      <c r="E384">
        <v>5.69</v>
      </c>
      <c r="F384">
        <v>0.96</v>
      </c>
      <c r="G384">
        <v>32.090000000000003</v>
      </c>
      <c r="H384">
        <v>0.99</v>
      </c>
      <c r="I384">
        <v>2721806</v>
      </c>
      <c r="J384" t="s">
        <v>426</v>
      </c>
      <c r="K384" s="1">
        <v>43619.809027777781</v>
      </c>
      <c r="L384" t="s">
        <v>20</v>
      </c>
      <c r="M384">
        <v>7.5999999999999998E-2</v>
      </c>
    </row>
    <row r="385" spans="1:13" x14ac:dyDescent="0.15">
      <c r="A385">
        <v>447</v>
      </c>
      <c r="B385">
        <v>80.2</v>
      </c>
      <c r="C385">
        <v>84.2</v>
      </c>
      <c r="D385">
        <v>90.9</v>
      </c>
      <c r="E385">
        <v>6.06</v>
      </c>
      <c r="F385">
        <v>0.86</v>
      </c>
      <c r="G385">
        <v>32.14</v>
      </c>
      <c r="H385">
        <v>0.56000000000000005</v>
      </c>
      <c r="I385">
        <v>2721807</v>
      </c>
      <c r="J385" t="s">
        <v>426</v>
      </c>
      <c r="K385" s="1">
        <v>43619.809027777781</v>
      </c>
      <c r="L385" t="s">
        <v>20</v>
      </c>
      <c r="M385">
        <v>4.4999999999999998E-2</v>
      </c>
    </row>
    <row r="386" spans="1:13" x14ac:dyDescent="0.15">
      <c r="A386">
        <v>300</v>
      </c>
      <c r="B386">
        <v>74.099999999999994</v>
      </c>
      <c r="C386">
        <v>78.099999999999994</v>
      </c>
      <c r="D386">
        <v>83.3</v>
      </c>
      <c r="E386">
        <v>9.44</v>
      </c>
      <c r="F386">
        <v>1.57</v>
      </c>
      <c r="G386">
        <v>32.4</v>
      </c>
      <c r="H386">
        <v>1.01</v>
      </c>
      <c r="I386">
        <v>2722163</v>
      </c>
      <c r="J386" t="s">
        <v>427</v>
      </c>
      <c r="K386" s="1">
        <v>43620.025694444441</v>
      </c>
      <c r="L386" t="s">
        <v>43</v>
      </c>
      <c r="M386">
        <v>6.0999999999999999E-2</v>
      </c>
    </row>
    <row r="387" spans="1:13" x14ac:dyDescent="0.15">
      <c r="A387">
        <v>300</v>
      </c>
      <c r="B387">
        <v>75.2</v>
      </c>
      <c r="C387">
        <v>79.400000000000006</v>
      </c>
      <c r="D387">
        <v>84.3</v>
      </c>
      <c r="E387">
        <v>10.55</v>
      </c>
      <c r="F387">
        <v>1.62</v>
      </c>
      <c r="G387">
        <v>32.549999999999997</v>
      </c>
      <c r="H387">
        <v>0.69</v>
      </c>
      <c r="I387">
        <v>2722164</v>
      </c>
      <c r="J387" t="s">
        <v>427</v>
      </c>
      <c r="K387" s="1">
        <v>43620.025694444441</v>
      </c>
      <c r="L387" t="s">
        <v>43</v>
      </c>
      <c r="M387">
        <v>5.3999999999999999E-2</v>
      </c>
    </row>
    <row r="388" spans="1:13" x14ac:dyDescent="0.15">
      <c r="A388">
        <v>300</v>
      </c>
      <c r="B388">
        <v>76</v>
      </c>
      <c r="C388">
        <v>80.2</v>
      </c>
      <c r="D388">
        <v>85.5</v>
      </c>
      <c r="E388">
        <v>10.4</v>
      </c>
      <c r="F388">
        <v>1.53</v>
      </c>
      <c r="G388">
        <v>32.6</v>
      </c>
      <c r="H388">
        <v>0.54</v>
      </c>
      <c r="I388">
        <v>2722165</v>
      </c>
      <c r="J388" t="s">
        <v>427</v>
      </c>
      <c r="K388" s="1">
        <v>43620.025694444441</v>
      </c>
      <c r="L388" t="s">
        <v>43</v>
      </c>
      <c r="M388">
        <v>8.3000000000000004E-2</v>
      </c>
    </row>
    <row r="389" spans="1:13" x14ac:dyDescent="0.15">
      <c r="A389">
        <v>300</v>
      </c>
      <c r="B389">
        <v>75.3</v>
      </c>
      <c r="C389">
        <v>79.400000000000006</v>
      </c>
      <c r="D389">
        <v>84.6</v>
      </c>
      <c r="E389">
        <v>10.36</v>
      </c>
      <c r="F389">
        <v>1.42</v>
      </c>
      <c r="G389">
        <v>32.57</v>
      </c>
      <c r="H389">
        <v>0.74</v>
      </c>
      <c r="I389">
        <v>2722537</v>
      </c>
      <c r="J389" t="s">
        <v>428</v>
      </c>
      <c r="K389" s="1">
        <v>43620.243055555555</v>
      </c>
      <c r="L389" t="s">
        <v>43</v>
      </c>
      <c r="M389">
        <v>8.5999999999999993E-2</v>
      </c>
    </row>
    <row r="390" spans="1:13" x14ac:dyDescent="0.15">
      <c r="A390">
        <v>300</v>
      </c>
      <c r="B390">
        <v>74.900000000000006</v>
      </c>
      <c r="C390">
        <v>79</v>
      </c>
      <c r="D390">
        <v>84.4</v>
      </c>
      <c r="E390">
        <v>10.46</v>
      </c>
      <c r="F390">
        <v>1.39</v>
      </c>
      <c r="G390">
        <v>32.51</v>
      </c>
      <c r="H390">
        <v>1.1100000000000001</v>
      </c>
      <c r="I390">
        <v>2722538</v>
      </c>
      <c r="J390" t="s">
        <v>428</v>
      </c>
      <c r="K390" s="1">
        <v>43620.243055555555</v>
      </c>
      <c r="L390" t="s">
        <v>43</v>
      </c>
      <c r="M390">
        <v>7.4999999999999997E-2</v>
      </c>
    </row>
    <row r="391" spans="1:13" x14ac:dyDescent="0.15">
      <c r="A391">
        <v>300</v>
      </c>
      <c r="B391">
        <v>76.3</v>
      </c>
      <c r="C391">
        <v>80.400000000000006</v>
      </c>
      <c r="D391">
        <v>85.6</v>
      </c>
      <c r="E391">
        <v>10.29</v>
      </c>
      <c r="F391">
        <v>1.35</v>
      </c>
      <c r="G391">
        <v>32.5</v>
      </c>
      <c r="H391">
        <v>1.34</v>
      </c>
      <c r="I391">
        <v>2722539</v>
      </c>
      <c r="J391" t="s">
        <v>428</v>
      </c>
      <c r="K391" s="1">
        <v>43620.243055555555</v>
      </c>
      <c r="L391" t="s">
        <v>43</v>
      </c>
      <c r="M391">
        <v>9.0999999999999998E-2</v>
      </c>
    </row>
    <row r="392" spans="1:13" x14ac:dyDescent="0.15">
      <c r="A392">
        <v>400</v>
      </c>
      <c r="B392">
        <v>78.900000000000006</v>
      </c>
      <c r="C392">
        <v>83</v>
      </c>
      <c r="D392">
        <v>89.1</v>
      </c>
      <c r="E392">
        <v>6.13</v>
      </c>
      <c r="F392">
        <v>0.96</v>
      </c>
      <c r="G392">
        <v>32.119999999999997</v>
      </c>
      <c r="H392">
        <v>1.1299999999999999</v>
      </c>
      <c r="I392">
        <v>2722772</v>
      </c>
      <c r="J392" t="s">
        <v>429</v>
      </c>
      <c r="K392" s="1">
        <v>43619.509722222225</v>
      </c>
      <c r="L392" t="s">
        <v>20</v>
      </c>
      <c r="M392">
        <v>4.2000000000000003E-2</v>
      </c>
    </row>
    <row r="393" spans="1:13" x14ac:dyDescent="0.15">
      <c r="A393">
        <v>400</v>
      </c>
      <c r="B393">
        <v>77.2</v>
      </c>
      <c r="C393">
        <v>81.3</v>
      </c>
      <c r="D393">
        <v>87.5</v>
      </c>
      <c r="E393">
        <v>6.04</v>
      </c>
      <c r="F393">
        <v>1.02</v>
      </c>
      <c r="G393">
        <v>32.07</v>
      </c>
      <c r="H393">
        <v>0.95</v>
      </c>
      <c r="I393">
        <v>2722773</v>
      </c>
      <c r="J393" t="s">
        <v>429</v>
      </c>
      <c r="K393" s="1">
        <v>43619.509722222225</v>
      </c>
      <c r="L393" t="s">
        <v>20</v>
      </c>
      <c r="M393">
        <v>6.2E-2</v>
      </c>
    </row>
    <row r="394" spans="1:13" x14ac:dyDescent="0.15">
      <c r="A394">
        <v>300</v>
      </c>
      <c r="B394">
        <v>76.8</v>
      </c>
      <c r="C394">
        <v>81</v>
      </c>
      <c r="D394">
        <v>86.5</v>
      </c>
      <c r="E394">
        <v>10.28</v>
      </c>
      <c r="F394">
        <v>1.29</v>
      </c>
      <c r="G394">
        <v>32.590000000000003</v>
      </c>
      <c r="H394">
        <v>1.1000000000000001</v>
      </c>
      <c r="I394">
        <v>2722788</v>
      </c>
      <c r="J394" t="s">
        <v>457</v>
      </c>
      <c r="K394" s="1">
        <v>43620.4</v>
      </c>
      <c r="L394" t="s">
        <v>43</v>
      </c>
      <c r="M394">
        <v>8.2000000000000003E-2</v>
      </c>
    </row>
    <row r="395" spans="1:13" x14ac:dyDescent="0.15">
      <c r="A395">
        <v>300</v>
      </c>
      <c r="B395">
        <v>76.599999999999994</v>
      </c>
      <c r="C395">
        <v>80.900000000000006</v>
      </c>
      <c r="D395">
        <v>86.3</v>
      </c>
      <c r="E395">
        <v>10.27</v>
      </c>
      <c r="F395">
        <v>1.33</v>
      </c>
      <c r="G395">
        <v>32.549999999999997</v>
      </c>
      <c r="H395">
        <v>0.59</v>
      </c>
      <c r="I395">
        <v>2722789</v>
      </c>
      <c r="J395" t="s">
        <v>457</v>
      </c>
      <c r="K395" s="1">
        <v>43620.4</v>
      </c>
      <c r="L395" t="s">
        <v>43</v>
      </c>
      <c r="M395">
        <v>6.6000000000000003E-2</v>
      </c>
    </row>
    <row r="396" spans="1:13" x14ac:dyDescent="0.15">
      <c r="A396">
        <v>65</v>
      </c>
      <c r="B396">
        <v>76.900000000000006</v>
      </c>
      <c r="C396">
        <v>81</v>
      </c>
      <c r="D396">
        <v>86.3</v>
      </c>
      <c r="E396">
        <v>9.64</v>
      </c>
      <c r="F396">
        <v>1.31</v>
      </c>
      <c r="G396">
        <v>32.44</v>
      </c>
      <c r="H396">
        <v>1.0900000000000001</v>
      </c>
      <c r="I396">
        <v>2722790</v>
      </c>
      <c r="J396" t="s">
        <v>457</v>
      </c>
      <c r="K396" s="1">
        <v>43620.4</v>
      </c>
      <c r="L396" t="s">
        <v>43</v>
      </c>
      <c r="M396">
        <v>8.5000000000000006E-2</v>
      </c>
    </row>
    <row r="397" spans="1:13" x14ac:dyDescent="0.15">
      <c r="A397">
        <v>400</v>
      </c>
      <c r="B397">
        <v>70.400000000000006</v>
      </c>
      <c r="C397">
        <v>74.2</v>
      </c>
      <c r="D397">
        <v>79.599999999999994</v>
      </c>
      <c r="E397">
        <v>10.210000000000001</v>
      </c>
      <c r="F397">
        <v>1.42</v>
      </c>
      <c r="G397">
        <v>32.549999999999997</v>
      </c>
      <c r="H397">
        <v>0.75</v>
      </c>
      <c r="I397">
        <v>2723560</v>
      </c>
      <c r="J397" t="s">
        <v>430</v>
      </c>
      <c r="K397" s="1">
        <v>43620.849305555559</v>
      </c>
      <c r="L397" t="s">
        <v>26</v>
      </c>
      <c r="M397">
        <v>0.14099999999999999</v>
      </c>
    </row>
    <row r="398" spans="1:13" x14ac:dyDescent="0.15">
      <c r="A398">
        <v>126</v>
      </c>
      <c r="B398">
        <v>69.400000000000006</v>
      </c>
      <c r="C398">
        <v>73.099999999999994</v>
      </c>
      <c r="D398">
        <v>78.7</v>
      </c>
      <c r="E398">
        <v>8.2899999999999991</v>
      </c>
      <c r="F398">
        <v>1.3</v>
      </c>
      <c r="G398">
        <v>32.31</v>
      </c>
      <c r="H398">
        <v>0.57999999999999996</v>
      </c>
      <c r="I398">
        <v>2723561</v>
      </c>
      <c r="J398" t="s">
        <v>430</v>
      </c>
      <c r="K398" s="1">
        <v>43620.849305555559</v>
      </c>
      <c r="L398" t="s">
        <v>26</v>
      </c>
      <c r="M398">
        <v>0.121</v>
      </c>
    </row>
    <row r="399" spans="1:13" x14ac:dyDescent="0.15">
      <c r="A399">
        <v>300</v>
      </c>
      <c r="B399">
        <v>68.7</v>
      </c>
      <c r="C399">
        <v>72.400000000000006</v>
      </c>
      <c r="D399">
        <v>78</v>
      </c>
      <c r="E399">
        <v>8.01</v>
      </c>
      <c r="F399">
        <v>1.42</v>
      </c>
      <c r="G399">
        <v>32.29</v>
      </c>
      <c r="H399">
        <v>0.72</v>
      </c>
      <c r="I399">
        <v>2723907</v>
      </c>
      <c r="J399" t="s">
        <v>431</v>
      </c>
      <c r="K399" s="1">
        <v>43621.075694444444</v>
      </c>
      <c r="L399" t="s">
        <v>26</v>
      </c>
      <c r="M399">
        <v>0.20300000000000001</v>
      </c>
    </row>
    <row r="400" spans="1:13" x14ac:dyDescent="0.15">
      <c r="A400">
        <v>300</v>
      </c>
      <c r="B400">
        <v>67.7</v>
      </c>
      <c r="C400">
        <v>71.400000000000006</v>
      </c>
      <c r="D400">
        <v>76.900000000000006</v>
      </c>
      <c r="E400">
        <v>8.24</v>
      </c>
      <c r="F400">
        <v>1.36</v>
      </c>
      <c r="G400">
        <v>32.36</v>
      </c>
      <c r="H400">
        <v>0.69</v>
      </c>
      <c r="I400">
        <v>2723908</v>
      </c>
      <c r="J400" t="s">
        <v>431</v>
      </c>
      <c r="K400" s="1">
        <v>43621.075694444444</v>
      </c>
      <c r="L400" t="s">
        <v>26</v>
      </c>
      <c r="M400">
        <v>0.17100000000000001</v>
      </c>
    </row>
    <row r="401" spans="1:13" x14ac:dyDescent="0.15">
      <c r="A401">
        <v>300</v>
      </c>
      <c r="B401">
        <v>68.7</v>
      </c>
      <c r="C401">
        <v>72.400000000000006</v>
      </c>
      <c r="D401">
        <v>77.900000000000006</v>
      </c>
      <c r="E401">
        <v>7.58</v>
      </c>
      <c r="F401">
        <v>1.32</v>
      </c>
      <c r="G401">
        <v>32.25</v>
      </c>
      <c r="H401">
        <v>1.1100000000000001</v>
      </c>
      <c r="I401">
        <v>2723909</v>
      </c>
      <c r="J401" t="s">
        <v>431</v>
      </c>
      <c r="K401" s="1">
        <v>43621.075694444444</v>
      </c>
      <c r="L401" t="s">
        <v>26</v>
      </c>
      <c r="M401">
        <v>0.185</v>
      </c>
    </row>
    <row r="402" spans="1:13" x14ac:dyDescent="0.15">
      <c r="A402">
        <v>300</v>
      </c>
      <c r="B402">
        <v>68</v>
      </c>
      <c r="C402">
        <v>71.599999999999994</v>
      </c>
      <c r="D402">
        <v>77</v>
      </c>
      <c r="E402">
        <v>8.8000000000000007</v>
      </c>
      <c r="F402">
        <v>1.43</v>
      </c>
      <c r="G402">
        <v>32.39</v>
      </c>
      <c r="H402">
        <v>1.28</v>
      </c>
      <c r="I402">
        <v>2724154</v>
      </c>
      <c r="J402" t="s">
        <v>432</v>
      </c>
      <c r="K402" s="1">
        <v>43621.183333333334</v>
      </c>
      <c r="L402" t="s">
        <v>26</v>
      </c>
      <c r="M402">
        <v>0.159</v>
      </c>
    </row>
    <row r="403" spans="1:13" x14ac:dyDescent="0.15">
      <c r="A403">
        <v>163</v>
      </c>
      <c r="B403">
        <v>68.2</v>
      </c>
      <c r="C403">
        <v>71.900000000000006</v>
      </c>
      <c r="D403">
        <v>77.3</v>
      </c>
      <c r="E403">
        <v>9.41</v>
      </c>
      <c r="F403">
        <v>1.47</v>
      </c>
      <c r="G403">
        <v>32.5</v>
      </c>
      <c r="H403">
        <v>1.21</v>
      </c>
      <c r="I403">
        <v>2724155</v>
      </c>
      <c r="J403" t="s">
        <v>432</v>
      </c>
      <c r="K403" s="1">
        <v>43621.183333333334</v>
      </c>
      <c r="L403" t="s">
        <v>26</v>
      </c>
      <c r="M403">
        <v>0.187</v>
      </c>
    </row>
    <row r="404" spans="1:13" x14ac:dyDescent="0.15">
      <c r="A404">
        <v>400</v>
      </c>
      <c r="B404">
        <v>78.2</v>
      </c>
      <c r="C404">
        <v>82.4</v>
      </c>
      <c r="D404">
        <v>88.8</v>
      </c>
      <c r="E404">
        <v>6.2</v>
      </c>
      <c r="F404">
        <v>0.87</v>
      </c>
      <c r="G404">
        <v>32.07</v>
      </c>
      <c r="H404">
        <v>0.78</v>
      </c>
      <c r="I404">
        <v>2724551</v>
      </c>
      <c r="J404" t="s">
        <v>433</v>
      </c>
      <c r="K404" s="1">
        <v>43621.45</v>
      </c>
      <c r="L404" t="s">
        <v>20</v>
      </c>
      <c r="M404">
        <v>4.2000000000000003E-2</v>
      </c>
    </row>
    <row r="405" spans="1:13" x14ac:dyDescent="0.15">
      <c r="A405">
        <v>400</v>
      </c>
      <c r="B405">
        <v>80.5</v>
      </c>
      <c r="C405">
        <v>84.9</v>
      </c>
      <c r="D405">
        <v>91.2</v>
      </c>
      <c r="E405">
        <v>6.95</v>
      </c>
      <c r="F405">
        <v>0.91</v>
      </c>
      <c r="G405">
        <v>32.17</v>
      </c>
      <c r="H405">
        <v>0.6</v>
      </c>
      <c r="I405">
        <v>2724552</v>
      </c>
      <c r="J405" t="s">
        <v>433</v>
      </c>
      <c r="K405" s="1">
        <v>43621.45</v>
      </c>
      <c r="L405" t="s">
        <v>20</v>
      </c>
      <c r="M405">
        <v>3.4000000000000002E-2</v>
      </c>
    </row>
    <row r="406" spans="1:13" x14ac:dyDescent="0.15">
      <c r="A406">
        <v>225</v>
      </c>
      <c r="B406">
        <v>80.3</v>
      </c>
      <c r="C406">
        <v>84.7</v>
      </c>
      <c r="D406">
        <v>91.3</v>
      </c>
      <c r="E406">
        <v>6.11</v>
      </c>
      <c r="F406">
        <v>0.87</v>
      </c>
      <c r="G406">
        <v>32.119999999999997</v>
      </c>
      <c r="H406">
        <v>0.52</v>
      </c>
      <c r="I406">
        <v>2724553</v>
      </c>
      <c r="J406" t="s">
        <v>433</v>
      </c>
      <c r="K406" s="1">
        <v>43621.45</v>
      </c>
      <c r="L406" t="s">
        <v>20</v>
      </c>
      <c r="M406">
        <v>6.7000000000000004E-2</v>
      </c>
    </row>
    <row r="407" spans="1:13" x14ac:dyDescent="0.15">
      <c r="A407">
        <v>300</v>
      </c>
      <c r="B407">
        <v>80.099999999999994</v>
      </c>
      <c r="C407">
        <v>84.5</v>
      </c>
      <c r="D407">
        <v>91.1</v>
      </c>
      <c r="E407">
        <v>8.7899999999999991</v>
      </c>
      <c r="F407">
        <v>1.02</v>
      </c>
      <c r="G407">
        <v>32.380000000000003</v>
      </c>
      <c r="H407">
        <v>0.54</v>
      </c>
      <c r="I407">
        <v>2725362</v>
      </c>
      <c r="J407" t="s">
        <v>434</v>
      </c>
      <c r="K407" s="1">
        <v>43621.800694444442</v>
      </c>
      <c r="L407" t="s">
        <v>29</v>
      </c>
      <c r="M407">
        <v>3.2000000000000001E-2</v>
      </c>
    </row>
    <row r="408" spans="1:13" x14ac:dyDescent="0.15">
      <c r="A408">
        <v>300</v>
      </c>
      <c r="B408">
        <v>79.3</v>
      </c>
      <c r="C408">
        <v>83.7</v>
      </c>
      <c r="D408">
        <v>89.4</v>
      </c>
      <c r="E408">
        <v>11.29</v>
      </c>
      <c r="F408">
        <v>1.1299999999999999</v>
      </c>
      <c r="G408">
        <v>32.729999999999997</v>
      </c>
      <c r="H408">
        <v>0.62</v>
      </c>
      <c r="I408">
        <v>2725363</v>
      </c>
      <c r="J408" t="s">
        <v>434</v>
      </c>
      <c r="K408" s="1">
        <v>43621.800694444442</v>
      </c>
      <c r="L408" t="s">
        <v>29</v>
      </c>
      <c r="M408">
        <v>7.0000000000000007E-2</v>
      </c>
    </row>
    <row r="409" spans="1:13" x14ac:dyDescent="0.15">
      <c r="A409">
        <v>300</v>
      </c>
      <c r="B409">
        <v>80.900000000000006</v>
      </c>
      <c r="C409">
        <v>85.4</v>
      </c>
      <c r="D409">
        <v>91</v>
      </c>
      <c r="E409">
        <v>15.05</v>
      </c>
      <c r="F409">
        <v>1.24</v>
      </c>
      <c r="G409">
        <v>33.14</v>
      </c>
      <c r="H409">
        <v>0.5</v>
      </c>
      <c r="I409">
        <v>2725364</v>
      </c>
      <c r="J409" t="s">
        <v>434</v>
      </c>
      <c r="K409" s="1">
        <v>43621.800694444442</v>
      </c>
      <c r="L409" t="s">
        <v>29</v>
      </c>
      <c r="M409">
        <v>2.7E-2</v>
      </c>
    </row>
    <row r="410" spans="1:13" x14ac:dyDescent="0.15">
      <c r="A410">
        <v>292</v>
      </c>
      <c r="B410">
        <v>80.3</v>
      </c>
      <c r="C410">
        <v>84.8</v>
      </c>
      <c r="D410">
        <v>89.9</v>
      </c>
      <c r="E410">
        <v>14.13</v>
      </c>
      <c r="F410">
        <v>1.43</v>
      </c>
      <c r="G410">
        <v>32.89</v>
      </c>
      <c r="H410">
        <v>0.48</v>
      </c>
      <c r="I410">
        <v>2725452</v>
      </c>
      <c r="J410" t="s">
        <v>435</v>
      </c>
      <c r="K410" s="1">
        <v>43621.870138888888</v>
      </c>
      <c r="L410" t="s">
        <v>29</v>
      </c>
      <c r="M410">
        <v>2.9000000000000001E-2</v>
      </c>
    </row>
    <row r="411" spans="1:13" x14ac:dyDescent="0.15">
      <c r="A411">
        <v>300</v>
      </c>
      <c r="B411">
        <v>76.400000000000006</v>
      </c>
      <c r="C411">
        <v>80.599999999999994</v>
      </c>
      <c r="D411">
        <v>87.1</v>
      </c>
      <c r="E411">
        <v>4.29</v>
      </c>
      <c r="F411">
        <v>0.93</v>
      </c>
      <c r="G411">
        <v>31.69</v>
      </c>
      <c r="H411">
        <v>0.62</v>
      </c>
      <c r="I411">
        <v>2725775</v>
      </c>
      <c r="J411" t="s">
        <v>436</v>
      </c>
      <c r="K411" s="1">
        <v>43622.089583333334</v>
      </c>
      <c r="L411" t="s">
        <v>33</v>
      </c>
      <c r="M411">
        <v>4.5999999999999999E-2</v>
      </c>
    </row>
    <row r="412" spans="1:13" x14ac:dyDescent="0.15">
      <c r="A412">
        <v>300</v>
      </c>
      <c r="B412">
        <v>75.900000000000006</v>
      </c>
      <c r="C412">
        <v>79.900000000000006</v>
      </c>
      <c r="D412">
        <v>86.6</v>
      </c>
      <c r="E412">
        <v>2.84</v>
      </c>
      <c r="F412">
        <v>0.85</v>
      </c>
      <c r="G412">
        <v>31.59</v>
      </c>
      <c r="H412">
        <v>0.91</v>
      </c>
      <c r="I412">
        <v>2725776</v>
      </c>
      <c r="J412" t="s">
        <v>436</v>
      </c>
      <c r="K412" s="1">
        <v>43622.089583333334</v>
      </c>
      <c r="L412" t="s">
        <v>33</v>
      </c>
      <c r="M412">
        <v>3.7999999999999999E-2</v>
      </c>
    </row>
    <row r="413" spans="1:13" x14ac:dyDescent="0.15">
      <c r="A413">
        <v>300</v>
      </c>
      <c r="B413">
        <v>75.5</v>
      </c>
      <c r="C413">
        <v>79.599999999999994</v>
      </c>
      <c r="D413">
        <v>85.7</v>
      </c>
      <c r="E413">
        <v>3.97</v>
      </c>
      <c r="F413">
        <v>1</v>
      </c>
      <c r="G413">
        <v>31.72</v>
      </c>
      <c r="H413">
        <v>1.24</v>
      </c>
      <c r="I413">
        <v>2725777</v>
      </c>
      <c r="J413" t="s">
        <v>436</v>
      </c>
      <c r="K413" s="1">
        <v>43622.089583333334</v>
      </c>
      <c r="L413" t="s">
        <v>33</v>
      </c>
      <c r="M413">
        <v>0.05</v>
      </c>
    </row>
    <row r="414" spans="1:13" x14ac:dyDescent="0.15">
      <c r="A414">
        <v>293</v>
      </c>
      <c r="B414">
        <v>76.7</v>
      </c>
      <c r="C414">
        <v>80.8</v>
      </c>
      <c r="D414">
        <v>87.4</v>
      </c>
      <c r="E414">
        <v>3.59</v>
      </c>
      <c r="F414">
        <v>0.98</v>
      </c>
      <c r="G414">
        <v>31.54</v>
      </c>
      <c r="H414">
        <v>1.46</v>
      </c>
      <c r="I414">
        <v>2726026</v>
      </c>
      <c r="J414" t="s">
        <v>437</v>
      </c>
      <c r="K414" s="1">
        <v>43622.168749999997</v>
      </c>
      <c r="L414" t="s">
        <v>33</v>
      </c>
      <c r="M414">
        <v>5.7000000000000002E-2</v>
      </c>
    </row>
    <row r="415" spans="1:13" x14ac:dyDescent="0.15">
      <c r="A415">
        <v>300</v>
      </c>
      <c r="B415">
        <v>70.5</v>
      </c>
      <c r="C415">
        <v>74.3</v>
      </c>
      <c r="D415">
        <v>79.599999999999994</v>
      </c>
      <c r="E415">
        <v>9.14</v>
      </c>
      <c r="F415">
        <v>1.39</v>
      </c>
      <c r="G415">
        <v>32.46</v>
      </c>
      <c r="H415">
        <v>1.83</v>
      </c>
      <c r="I415">
        <v>2727725</v>
      </c>
      <c r="J415" t="s">
        <v>439</v>
      </c>
      <c r="K415" s="1">
        <v>43623.057638888888</v>
      </c>
      <c r="L415" t="s">
        <v>26</v>
      </c>
      <c r="M415">
        <v>0.10100000000000001</v>
      </c>
    </row>
    <row r="416" spans="1:13" x14ac:dyDescent="0.15">
      <c r="A416">
        <v>300</v>
      </c>
      <c r="B416">
        <v>68.5</v>
      </c>
      <c r="C416">
        <v>72.2</v>
      </c>
      <c r="D416">
        <v>77.5</v>
      </c>
      <c r="E416">
        <v>8.44</v>
      </c>
      <c r="F416">
        <v>1.35</v>
      </c>
      <c r="G416">
        <v>32.31</v>
      </c>
      <c r="H416">
        <v>1.74</v>
      </c>
      <c r="I416">
        <v>2727726</v>
      </c>
      <c r="J416" t="s">
        <v>439</v>
      </c>
      <c r="K416" s="1">
        <v>43623.057638888888</v>
      </c>
      <c r="L416" t="s">
        <v>26</v>
      </c>
      <c r="M416">
        <v>0.13900000000000001</v>
      </c>
    </row>
    <row r="417" spans="1:13" x14ac:dyDescent="0.15">
      <c r="A417">
        <v>300</v>
      </c>
      <c r="B417">
        <v>69.400000000000006</v>
      </c>
      <c r="C417">
        <v>73.099999999999994</v>
      </c>
      <c r="D417">
        <v>78.599999999999994</v>
      </c>
      <c r="E417">
        <v>8.57</v>
      </c>
      <c r="F417">
        <v>1.41</v>
      </c>
      <c r="G417">
        <v>32.21</v>
      </c>
      <c r="H417">
        <v>1.96</v>
      </c>
      <c r="I417">
        <v>2727727</v>
      </c>
      <c r="J417" t="s">
        <v>439</v>
      </c>
      <c r="K417" s="1">
        <v>43623.057638888888</v>
      </c>
      <c r="L417" t="s">
        <v>26</v>
      </c>
      <c r="M417">
        <v>0.186</v>
      </c>
    </row>
    <row r="418" spans="1:13" x14ac:dyDescent="0.15">
      <c r="A418">
        <v>300</v>
      </c>
      <c r="B418">
        <v>70</v>
      </c>
      <c r="C418">
        <v>73.7</v>
      </c>
      <c r="D418">
        <v>78.3</v>
      </c>
      <c r="E418">
        <v>7.59</v>
      </c>
      <c r="F418">
        <v>1.25</v>
      </c>
      <c r="G418">
        <v>32.15</v>
      </c>
      <c r="H418">
        <v>2.12</v>
      </c>
      <c r="I418">
        <v>2727981</v>
      </c>
      <c r="J418" t="s">
        <v>440</v>
      </c>
      <c r="K418" s="1">
        <v>43623.178472222222</v>
      </c>
      <c r="L418" t="s">
        <v>26</v>
      </c>
      <c r="M418">
        <v>0.153</v>
      </c>
    </row>
    <row r="419" spans="1:13" x14ac:dyDescent="0.15">
      <c r="A419">
        <v>182</v>
      </c>
      <c r="B419">
        <v>68.400000000000006</v>
      </c>
      <c r="C419">
        <v>72.2</v>
      </c>
      <c r="D419">
        <v>77.599999999999994</v>
      </c>
      <c r="E419">
        <v>7.94</v>
      </c>
      <c r="F419">
        <v>1.36</v>
      </c>
      <c r="G419">
        <v>32.26</v>
      </c>
      <c r="H419">
        <v>2.0699999999999998</v>
      </c>
      <c r="I419">
        <v>2727982</v>
      </c>
      <c r="J419" t="s">
        <v>440</v>
      </c>
      <c r="K419" s="1">
        <v>43623.178472222222</v>
      </c>
      <c r="L419" t="s">
        <v>26</v>
      </c>
      <c r="M419">
        <v>0.13800000000000001</v>
      </c>
    </row>
    <row r="420" spans="1:13" x14ac:dyDescent="0.15">
      <c r="A420">
        <v>400</v>
      </c>
      <c r="B420">
        <v>80.599999999999994</v>
      </c>
      <c r="C420">
        <v>85</v>
      </c>
      <c r="D420">
        <v>91.9</v>
      </c>
      <c r="E420">
        <v>1.88</v>
      </c>
      <c r="F420">
        <v>0.64</v>
      </c>
      <c r="G420">
        <v>31.58</v>
      </c>
      <c r="H420">
        <v>0.91</v>
      </c>
      <c r="I420">
        <v>2736321</v>
      </c>
      <c r="J420" t="s">
        <v>455</v>
      </c>
      <c r="K420" s="1">
        <v>43629.845138888886</v>
      </c>
      <c r="L420" t="s">
        <v>23</v>
      </c>
      <c r="M420">
        <v>2.4E-2</v>
      </c>
    </row>
    <row r="421" spans="1:13" x14ac:dyDescent="0.15">
      <c r="A421">
        <v>489</v>
      </c>
      <c r="B421">
        <v>82</v>
      </c>
      <c r="C421">
        <v>86.4</v>
      </c>
      <c r="D421">
        <v>93.4</v>
      </c>
      <c r="E421">
        <v>1.86</v>
      </c>
      <c r="F421">
        <v>0.65</v>
      </c>
      <c r="G421">
        <v>31.64</v>
      </c>
      <c r="H421">
        <v>0.5</v>
      </c>
      <c r="I421">
        <v>2736322</v>
      </c>
      <c r="J421" t="s">
        <v>455</v>
      </c>
      <c r="K421" s="1">
        <v>43629.845138888886</v>
      </c>
      <c r="L421" t="s">
        <v>23</v>
      </c>
      <c r="M421">
        <v>2.9000000000000001E-2</v>
      </c>
    </row>
    <row r="422" spans="1:13" x14ac:dyDescent="0.15">
      <c r="A422">
        <v>400</v>
      </c>
      <c r="B422">
        <v>74</v>
      </c>
      <c r="C422">
        <v>78</v>
      </c>
      <c r="D422">
        <v>84.7</v>
      </c>
      <c r="E422">
        <v>2.85</v>
      </c>
      <c r="F422">
        <v>0.77</v>
      </c>
      <c r="G422">
        <v>31.66</v>
      </c>
      <c r="H422">
        <v>1.03</v>
      </c>
      <c r="I422">
        <v>2728706</v>
      </c>
      <c r="J422" t="s">
        <v>456</v>
      </c>
      <c r="K422" s="1">
        <v>43623.53125</v>
      </c>
      <c r="L422" t="s">
        <v>14</v>
      </c>
      <c r="M422">
        <v>3.6999999999999998E-2</v>
      </c>
    </row>
    <row r="423" spans="1:13" x14ac:dyDescent="0.15">
      <c r="A423">
        <v>400</v>
      </c>
      <c r="B423">
        <v>77.599999999999994</v>
      </c>
      <c r="C423">
        <v>81.8</v>
      </c>
      <c r="D423">
        <v>88.5</v>
      </c>
      <c r="E423">
        <v>3.48</v>
      </c>
      <c r="F423">
        <v>0.79</v>
      </c>
      <c r="G423">
        <v>31.82</v>
      </c>
      <c r="H423">
        <v>0.56999999999999995</v>
      </c>
      <c r="I423">
        <v>2728707</v>
      </c>
      <c r="J423" t="s">
        <v>456</v>
      </c>
      <c r="K423" s="1">
        <v>43623.53125</v>
      </c>
      <c r="L423" t="s">
        <v>14</v>
      </c>
      <c r="M423">
        <v>3.5999999999999997E-2</v>
      </c>
    </row>
    <row r="424" spans="1:13" x14ac:dyDescent="0.15">
      <c r="A424">
        <v>400</v>
      </c>
      <c r="B424">
        <v>76.3</v>
      </c>
      <c r="C424">
        <v>80.400000000000006</v>
      </c>
      <c r="D424">
        <v>87.4</v>
      </c>
      <c r="E424">
        <v>3.27</v>
      </c>
      <c r="F424">
        <v>0.85</v>
      </c>
      <c r="G424">
        <v>31.63</v>
      </c>
      <c r="H424">
        <v>1</v>
      </c>
      <c r="I424">
        <v>2728708</v>
      </c>
      <c r="J424" t="s">
        <v>456</v>
      </c>
      <c r="K424" s="1">
        <v>43623.53125</v>
      </c>
      <c r="L424" t="s">
        <v>14</v>
      </c>
      <c r="M424">
        <v>5.6000000000000001E-2</v>
      </c>
    </row>
    <row r="425" spans="1:13" x14ac:dyDescent="0.15">
      <c r="A425">
        <v>400</v>
      </c>
      <c r="B425">
        <v>76.5</v>
      </c>
      <c r="C425">
        <v>80.599999999999994</v>
      </c>
      <c r="D425">
        <v>87.4</v>
      </c>
      <c r="E425">
        <v>2.41</v>
      </c>
      <c r="F425">
        <v>0.75</v>
      </c>
      <c r="G425">
        <v>31.7</v>
      </c>
      <c r="H425">
        <v>0.63</v>
      </c>
      <c r="I425">
        <v>2729358</v>
      </c>
      <c r="J425" t="s">
        <v>441</v>
      </c>
      <c r="K425" s="1">
        <v>43623.84097222222</v>
      </c>
      <c r="L425" t="s">
        <v>14</v>
      </c>
      <c r="M425">
        <v>3.9E-2</v>
      </c>
    </row>
    <row r="426" spans="1:13" x14ac:dyDescent="0.15">
      <c r="A426">
        <v>400</v>
      </c>
      <c r="B426">
        <v>76.400000000000006</v>
      </c>
      <c r="C426">
        <v>80.5</v>
      </c>
      <c r="D426">
        <v>87.3</v>
      </c>
      <c r="E426">
        <v>2.5299999999999998</v>
      </c>
      <c r="F426">
        <v>0.77</v>
      </c>
      <c r="G426">
        <v>31.78</v>
      </c>
      <c r="H426">
        <v>0.83</v>
      </c>
      <c r="I426">
        <v>2729359</v>
      </c>
      <c r="J426" t="s">
        <v>441</v>
      </c>
      <c r="K426" s="1">
        <v>43623.84097222222</v>
      </c>
      <c r="L426" t="s">
        <v>14</v>
      </c>
      <c r="M426">
        <v>4.2999999999999997E-2</v>
      </c>
    </row>
    <row r="427" spans="1:13" x14ac:dyDescent="0.15">
      <c r="A427">
        <v>149</v>
      </c>
      <c r="B427">
        <v>76.8</v>
      </c>
      <c r="C427">
        <v>80.900000000000006</v>
      </c>
      <c r="D427">
        <v>87.8</v>
      </c>
      <c r="E427">
        <v>1.99</v>
      </c>
      <c r="F427">
        <v>0.73</v>
      </c>
      <c r="G427">
        <v>31.69</v>
      </c>
      <c r="H427">
        <v>0.91</v>
      </c>
      <c r="I427">
        <v>2729360</v>
      </c>
      <c r="J427" t="s">
        <v>441</v>
      </c>
      <c r="K427" s="1">
        <v>43623.84097222222</v>
      </c>
      <c r="L427" t="s">
        <v>14</v>
      </c>
      <c r="M427">
        <v>4.4999999999999998E-2</v>
      </c>
    </row>
    <row r="428" spans="1:13" x14ac:dyDescent="0.15">
      <c r="A428">
        <v>300</v>
      </c>
      <c r="B428">
        <v>68.400000000000006</v>
      </c>
      <c r="C428">
        <v>72.2</v>
      </c>
      <c r="D428">
        <v>77.599999999999994</v>
      </c>
      <c r="E428">
        <v>7.2</v>
      </c>
      <c r="F428">
        <v>1.37</v>
      </c>
      <c r="G428">
        <v>31.91</v>
      </c>
      <c r="H428">
        <v>2.02</v>
      </c>
      <c r="I428">
        <v>2729673</v>
      </c>
      <c r="J428" t="s">
        <v>442</v>
      </c>
      <c r="K428" s="1">
        <v>43624.056250000001</v>
      </c>
      <c r="L428" t="s">
        <v>26</v>
      </c>
      <c r="M428">
        <v>0.12</v>
      </c>
    </row>
    <row r="429" spans="1:13" x14ac:dyDescent="0.15">
      <c r="A429">
        <v>300</v>
      </c>
      <c r="B429">
        <v>68.8</v>
      </c>
      <c r="C429">
        <v>72.5</v>
      </c>
      <c r="D429">
        <v>78.099999999999994</v>
      </c>
      <c r="E429">
        <v>7.38</v>
      </c>
      <c r="F429">
        <v>1.35</v>
      </c>
      <c r="G429">
        <v>31.96</v>
      </c>
      <c r="H429">
        <v>2.16</v>
      </c>
      <c r="I429">
        <v>2729674</v>
      </c>
      <c r="J429" t="s">
        <v>442</v>
      </c>
      <c r="K429" s="1">
        <v>43624.056250000001</v>
      </c>
      <c r="L429" t="s">
        <v>26</v>
      </c>
      <c r="M429">
        <v>0.127</v>
      </c>
    </row>
    <row r="430" spans="1:13" x14ac:dyDescent="0.15">
      <c r="A430">
        <v>300</v>
      </c>
      <c r="B430">
        <v>67.2</v>
      </c>
      <c r="C430">
        <v>70.900000000000006</v>
      </c>
      <c r="D430">
        <v>76.2</v>
      </c>
      <c r="E430">
        <v>7.96</v>
      </c>
      <c r="F430">
        <v>1.39</v>
      </c>
      <c r="G430">
        <v>31.86</v>
      </c>
      <c r="H430">
        <v>2.87</v>
      </c>
      <c r="I430">
        <v>2729675</v>
      </c>
      <c r="J430" t="s">
        <v>442</v>
      </c>
      <c r="K430" s="1">
        <v>43624.056250000001</v>
      </c>
      <c r="L430" t="s">
        <v>26</v>
      </c>
      <c r="M430">
        <v>0.127</v>
      </c>
    </row>
    <row r="431" spans="1:13" x14ac:dyDescent="0.15">
      <c r="A431">
        <v>300</v>
      </c>
      <c r="B431">
        <v>76.2</v>
      </c>
      <c r="C431">
        <v>80.400000000000006</v>
      </c>
      <c r="D431">
        <v>85.7</v>
      </c>
      <c r="E431">
        <v>10.33</v>
      </c>
      <c r="F431">
        <v>1.36</v>
      </c>
      <c r="G431">
        <v>32.43</v>
      </c>
      <c r="H431">
        <v>1.01</v>
      </c>
      <c r="I431">
        <v>2745768</v>
      </c>
      <c r="J431" t="s">
        <v>472</v>
      </c>
      <c r="K431" s="1">
        <v>43636.038888888892</v>
      </c>
      <c r="L431" t="s">
        <v>43</v>
      </c>
      <c r="M431">
        <v>9.5000000000000001E-2</v>
      </c>
    </row>
    <row r="432" spans="1:13" x14ac:dyDescent="0.15">
      <c r="A432">
        <v>300</v>
      </c>
      <c r="B432">
        <v>78.2</v>
      </c>
      <c r="C432">
        <v>82.5</v>
      </c>
      <c r="D432">
        <v>88.1</v>
      </c>
      <c r="E432">
        <v>10.89</v>
      </c>
      <c r="F432">
        <v>1.29</v>
      </c>
      <c r="G432">
        <v>32.29</v>
      </c>
      <c r="H432">
        <v>0.52</v>
      </c>
      <c r="I432">
        <v>2745769</v>
      </c>
      <c r="J432" t="s">
        <v>472</v>
      </c>
      <c r="K432" s="1">
        <v>43636.038888888892</v>
      </c>
      <c r="L432" t="s">
        <v>43</v>
      </c>
      <c r="M432">
        <v>7.0000000000000007E-2</v>
      </c>
    </row>
    <row r="433" spans="1:13" x14ac:dyDescent="0.15">
      <c r="A433">
        <v>300</v>
      </c>
      <c r="B433">
        <v>76.900000000000006</v>
      </c>
      <c r="C433">
        <v>81.099999999999994</v>
      </c>
      <c r="D433">
        <v>86.5</v>
      </c>
      <c r="E433">
        <v>10.35</v>
      </c>
      <c r="F433">
        <v>1.32</v>
      </c>
      <c r="G433">
        <v>32.28</v>
      </c>
      <c r="H433">
        <v>0.8</v>
      </c>
      <c r="I433">
        <v>2745770</v>
      </c>
      <c r="J433" t="s">
        <v>472</v>
      </c>
      <c r="K433" s="1">
        <v>43636.038888888892</v>
      </c>
      <c r="L433" t="s">
        <v>43</v>
      </c>
      <c r="M433">
        <v>6.5000000000000002E-2</v>
      </c>
    </row>
    <row r="434" spans="1:13" x14ac:dyDescent="0.15">
      <c r="A434">
        <v>300</v>
      </c>
      <c r="B434">
        <v>68.3</v>
      </c>
      <c r="C434">
        <v>72</v>
      </c>
      <c r="D434">
        <v>77.5</v>
      </c>
      <c r="E434">
        <v>7.9</v>
      </c>
      <c r="F434">
        <v>1.4</v>
      </c>
      <c r="G434">
        <v>32.04</v>
      </c>
      <c r="H434">
        <v>1.47</v>
      </c>
      <c r="I434">
        <v>2730851</v>
      </c>
      <c r="J434" t="s">
        <v>443</v>
      </c>
      <c r="K434" s="1">
        <v>43627.176388888889</v>
      </c>
      <c r="L434" t="s">
        <v>26</v>
      </c>
      <c r="M434">
        <v>0.14199999999999999</v>
      </c>
    </row>
    <row r="435" spans="1:13" x14ac:dyDescent="0.15">
      <c r="A435">
        <v>145</v>
      </c>
      <c r="B435">
        <v>68.400000000000006</v>
      </c>
      <c r="C435">
        <v>72.099999999999994</v>
      </c>
      <c r="D435">
        <v>77.7</v>
      </c>
      <c r="E435">
        <v>7.99</v>
      </c>
      <c r="F435">
        <v>1.34</v>
      </c>
      <c r="G435">
        <v>32.17</v>
      </c>
      <c r="H435">
        <v>2.2200000000000002</v>
      </c>
      <c r="I435">
        <v>2730852</v>
      </c>
      <c r="J435" t="s">
        <v>443</v>
      </c>
      <c r="K435" s="1">
        <v>43627.176388888889</v>
      </c>
      <c r="L435" t="s">
        <v>26</v>
      </c>
      <c r="M435">
        <v>0.13400000000000001</v>
      </c>
    </row>
    <row r="436" spans="1:13" x14ac:dyDescent="0.15">
      <c r="A436">
        <v>400</v>
      </c>
      <c r="B436">
        <v>73.3</v>
      </c>
      <c r="C436">
        <v>77.3</v>
      </c>
      <c r="D436">
        <v>82.7</v>
      </c>
      <c r="E436">
        <v>9.2100000000000009</v>
      </c>
      <c r="F436">
        <v>1.43</v>
      </c>
      <c r="G436">
        <v>32.33</v>
      </c>
      <c r="H436">
        <v>0.82</v>
      </c>
      <c r="I436">
        <v>2731260</v>
      </c>
      <c r="J436" t="s">
        <v>444</v>
      </c>
      <c r="K436" s="1">
        <v>43627.382638888892</v>
      </c>
      <c r="L436" t="s">
        <v>26</v>
      </c>
      <c r="M436">
        <v>0.14399999999999999</v>
      </c>
    </row>
    <row r="437" spans="1:13" x14ac:dyDescent="0.15">
      <c r="A437">
        <v>387</v>
      </c>
      <c r="B437">
        <v>73.8</v>
      </c>
      <c r="C437">
        <v>77.900000000000006</v>
      </c>
      <c r="D437">
        <v>83.3</v>
      </c>
      <c r="E437">
        <v>8.7100000000000009</v>
      </c>
      <c r="F437">
        <v>1.35</v>
      </c>
      <c r="G437">
        <v>32.22</v>
      </c>
      <c r="H437">
        <v>0.77</v>
      </c>
      <c r="I437">
        <v>2731261</v>
      </c>
      <c r="J437" t="s">
        <v>444</v>
      </c>
      <c r="K437" s="1">
        <v>43627.382638888892</v>
      </c>
      <c r="L437" t="s">
        <v>26</v>
      </c>
      <c r="M437">
        <v>0.13100000000000001</v>
      </c>
    </row>
    <row r="438" spans="1:13" x14ac:dyDescent="0.15">
      <c r="A438">
        <v>400</v>
      </c>
      <c r="B438">
        <v>71.3</v>
      </c>
      <c r="C438">
        <v>75.099999999999994</v>
      </c>
      <c r="D438">
        <v>80.599999999999994</v>
      </c>
      <c r="E438">
        <v>8.56</v>
      </c>
      <c r="F438">
        <v>1.32</v>
      </c>
      <c r="G438">
        <v>32.159999999999997</v>
      </c>
      <c r="H438">
        <v>1.76</v>
      </c>
      <c r="I438">
        <v>2731978</v>
      </c>
      <c r="J438" t="s">
        <v>445</v>
      </c>
      <c r="K438" s="1">
        <v>43627.718055555553</v>
      </c>
      <c r="L438" t="s">
        <v>26</v>
      </c>
      <c r="M438">
        <v>0.105</v>
      </c>
    </row>
    <row r="439" spans="1:13" x14ac:dyDescent="0.15">
      <c r="A439">
        <v>400</v>
      </c>
      <c r="B439">
        <v>72.7</v>
      </c>
      <c r="C439">
        <v>76.599999999999994</v>
      </c>
      <c r="D439">
        <v>82.4</v>
      </c>
      <c r="E439">
        <v>6.59</v>
      </c>
      <c r="F439">
        <v>1.1599999999999999</v>
      </c>
      <c r="G439">
        <v>31.99</v>
      </c>
      <c r="H439">
        <v>0.86</v>
      </c>
      <c r="I439">
        <v>2731979</v>
      </c>
      <c r="J439" t="s">
        <v>445</v>
      </c>
      <c r="K439" s="1">
        <v>43627.718055555553</v>
      </c>
      <c r="L439" t="s">
        <v>26</v>
      </c>
      <c r="M439">
        <v>0.10299999999999999</v>
      </c>
    </row>
    <row r="440" spans="1:13" x14ac:dyDescent="0.15">
      <c r="A440">
        <v>400</v>
      </c>
      <c r="B440">
        <v>72.8</v>
      </c>
      <c r="C440">
        <v>76.8</v>
      </c>
      <c r="D440">
        <v>82.1</v>
      </c>
      <c r="E440">
        <v>9.1999999999999993</v>
      </c>
      <c r="F440">
        <v>1.38</v>
      </c>
      <c r="G440">
        <v>32.07</v>
      </c>
      <c r="H440">
        <v>0.81</v>
      </c>
      <c r="I440">
        <v>2731980</v>
      </c>
      <c r="J440" t="s">
        <v>445</v>
      </c>
      <c r="K440" s="1">
        <v>43627.718055555553</v>
      </c>
      <c r="L440" t="s">
        <v>26</v>
      </c>
      <c r="M440">
        <v>0.122</v>
      </c>
    </row>
    <row r="441" spans="1:13" x14ac:dyDescent="0.15">
      <c r="A441">
        <v>367</v>
      </c>
      <c r="B441">
        <v>73.400000000000006</v>
      </c>
      <c r="C441">
        <v>77.5</v>
      </c>
      <c r="D441">
        <v>82.8</v>
      </c>
      <c r="E441">
        <v>10.26</v>
      </c>
      <c r="F441">
        <v>1.41</v>
      </c>
      <c r="G441">
        <v>32.369999999999997</v>
      </c>
      <c r="H441">
        <v>0.82</v>
      </c>
      <c r="I441">
        <v>2732171</v>
      </c>
      <c r="J441" t="s">
        <v>446</v>
      </c>
      <c r="K441" s="1">
        <v>43627.818749999999</v>
      </c>
      <c r="L441" t="s">
        <v>26</v>
      </c>
      <c r="M441">
        <v>0.185</v>
      </c>
    </row>
    <row r="442" spans="1:13" x14ac:dyDescent="0.15">
      <c r="A442">
        <v>300</v>
      </c>
      <c r="B442">
        <v>77.5</v>
      </c>
      <c r="C442">
        <v>81.8</v>
      </c>
      <c r="D442">
        <v>87.2</v>
      </c>
      <c r="E442">
        <v>10.61</v>
      </c>
      <c r="F442">
        <v>1.26</v>
      </c>
      <c r="G442">
        <v>32.44</v>
      </c>
      <c r="H442">
        <v>0.91</v>
      </c>
      <c r="I442">
        <v>2732564</v>
      </c>
      <c r="J442" t="s">
        <v>447</v>
      </c>
      <c r="K442" s="1">
        <v>43628.09097222222</v>
      </c>
      <c r="L442" t="s">
        <v>43</v>
      </c>
      <c r="M442">
        <v>0.06</v>
      </c>
    </row>
    <row r="443" spans="1:13" x14ac:dyDescent="0.15">
      <c r="A443">
        <v>300</v>
      </c>
      <c r="B443">
        <v>77.3</v>
      </c>
      <c r="C443">
        <v>81.5</v>
      </c>
      <c r="D443">
        <v>86.8</v>
      </c>
      <c r="E443">
        <v>10.86</v>
      </c>
      <c r="F443">
        <v>1.27</v>
      </c>
      <c r="G443">
        <v>32.380000000000003</v>
      </c>
      <c r="H443">
        <v>1.01</v>
      </c>
      <c r="I443">
        <v>2732565</v>
      </c>
      <c r="J443" t="s">
        <v>447</v>
      </c>
      <c r="K443" s="1">
        <v>43628.09097222222</v>
      </c>
      <c r="L443" t="s">
        <v>43</v>
      </c>
      <c r="M443">
        <v>7.0000000000000007E-2</v>
      </c>
    </row>
    <row r="444" spans="1:13" x14ac:dyDescent="0.15">
      <c r="A444">
        <v>311</v>
      </c>
      <c r="B444">
        <v>74</v>
      </c>
      <c r="C444">
        <v>79.099999999999994</v>
      </c>
      <c r="D444">
        <v>84.5</v>
      </c>
      <c r="E444">
        <v>9.3800000000000008</v>
      </c>
      <c r="F444">
        <v>1.19</v>
      </c>
      <c r="G444">
        <v>31.48</v>
      </c>
      <c r="H444">
        <v>1</v>
      </c>
      <c r="I444">
        <v>2732566</v>
      </c>
      <c r="J444" t="s">
        <v>447</v>
      </c>
      <c r="K444" s="1">
        <v>43628.09097222222</v>
      </c>
      <c r="L444" t="s">
        <v>43</v>
      </c>
      <c r="M444">
        <v>0.187</v>
      </c>
    </row>
    <row r="445" spans="1:13" x14ac:dyDescent="0.15">
      <c r="A445">
        <v>300</v>
      </c>
      <c r="B445">
        <v>77.2</v>
      </c>
      <c r="C445">
        <v>81.5</v>
      </c>
      <c r="D445">
        <v>86.8</v>
      </c>
      <c r="E445">
        <v>6.5</v>
      </c>
      <c r="F445">
        <v>1.22</v>
      </c>
      <c r="G445">
        <v>30.14</v>
      </c>
      <c r="H445">
        <v>1.01</v>
      </c>
      <c r="I445">
        <v>2733046</v>
      </c>
      <c r="J445" t="s">
        <v>448</v>
      </c>
      <c r="K445" s="1">
        <v>43628.314583333333</v>
      </c>
      <c r="L445" t="s">
        <v>43</v>
      </c>
      <c r="M445">
        <v>0.22500000000000001</v>
      </c>
    </row>
    <row r="446" spans="1:13" x14ac:dyDescent="0.15">
      <c r="A446">
        <v>300</v>
      </c>
      <c r="B446">
        <v>76.2</v>
      </c>
      <c r="C446">
        <v>80.400000000000006</v>
      </c>
      <c r="D446">
        <v>85.8</v>
      </c>
      <c r="E446">
        <v>5.88</v>
      </c>
      <c r="F446">
        <v>1.23</v>
      </c>
      <c r="G446">
        <v>29.88</v>
      </c>
      <c r="H446">
        <v>1.01</v>
      </c>
      <c r="I446">
        <v>2733047</v>
      </c>
      <c r="J446" t="s">
        <v>448</v>
      </c>
      <c r="K446" s="1">
        <v>43628.314583333333</v>
      </c>
      <c r="L446" t="s">
        <v>43</v>
      </c>
      <c r="M446">
        <v>0.25900000000000001</v>
      </c>
    </row>
    <row r="447" spans="1:13" x14ac:dyDescent="0.15">
      <c r="A447">
        <v>361</v>
      </c>
      <c r="B447">
        <v>77.8</v>
      </c>
      <c r="C447">
        <v>82</v>
      </c>
      <c r="D447">
        <v>87.6</v>
      </c>
      <c r="E447">
        <v>10.94</v>
      </c>
      <c r="F447">
        <v>1.28</v>
      </c>
      <c r="G447">
        <v>32.53</v>
      </c>
      <c r="H447">
        <v>1.29</v>
      </c>
      <c r="I447">
        <v>2733049</v>
      </c>
      <c r="J447" t="s">
        <v>448</v>
      </c>
      <c r="K447" s="1">
        <v>43628.314583333333</v>
      </c>
      <c r="L447" t="s">
        <v>43</v>
      </c>
      <c r="M447">
        <v>5.0999999999999997E-2</v>
      </c>
    </row>
    <row r="448" spans="1:13" x14ac:dyDescent="0.15">
      <c r="A448">
        <v>248</v>
      </c>
      <c r="B448">
        <v>83</v>
      </c>
      <c r="C448">
        <v>87.4</v>
      </c>
      <c r="D448">
        <v>94.5</v>
      </c>
      <c r="E448">
        <v>1.93</v>
      </c>
      <c r="F448">
        <v>0.66</v>
      </c>
      <c r="G448">
        <v>31.6</v>
      </c>
      <c r="H448">
        <v>0.61</v>
      </c>
      <c r="I448">
        <v>2733268</v>
      </c>
      <c r="J448" t="s">
        <v>449</v>
      </c>
      <c r="K448" s="1">
        <v>43628.390972222223</v>
      </c>
      <c r="L448" t="s">
        <v>16</v>
      </c>
      <c r="M448">
        <v>3.3000000000000002E-2</v>
      </c>
    </row>
    <row r="449" spans="1:13" x14ac:dyDescent="0.15">
      <c r="A449">
        <v>400</v>
      </c>
      <c r="B449">
        <v>83.2</v>
      </c>
      <c r="C449">
        <v>87.8</v>
      </c>
      <c r="D449">
        <v>95</v>
      </c>
      <c r="E449">
        <v>2.76</v>
      </c>
      <c r="F449">
        <v>0.66</v>
      </c>
      <c r="G449">
        <v>31.54</v>
      </c>
      <c r="H449">
        <v>0.64</v>
      </c>
      <c r="I449">
        <v>2733741</v>
      </c>
      <c r="J449" t="s">
        <v>450</v>
      </c>
      <c r="K449" s="1">
        <v>43628.629861111112</v>
      </c>
      <c r="L449" t="s">
        <v>16</v>
      </c>
      <c r="M449">
        <v>2.5999999999999999E-2</v>
      </c>
    </row>
    <row r="450" spans="1:13" x14ac:dyDescent="0.15">
      <c r="A450">
        <v>400</v>
      </c>
      <c r="B450">
        <v>82.1</v>
      </c>
      <c r="C450">
        <v>86.5</v>
      </c>
      <c r="D450">
        <v>93.6</v>
      </c>
      <c r="E450">
        <v>2.6</v>
      </c>
      <c r="F450">
        <v>0.7</v>
      </c>
      <c r="G450">
        <v>31.42</v>
      </c>
      <c r="H450">
        <v>0.62</v>
      </c>
      <c r="I450">
        <v>2733742</v>
      </c>
      <c r="J450" t="s">
        <v>450</v>
      </c>
      <c r="K450" s="1">
        <v>43628.629861111112</v>
      </c>
      <c r="L450" t="s">
        <v>16</v>
      </c>
      <c r="M450">
        <v>4.2999999999999997E-2</v>
      </c>
    </row>
    <row r="451" spans="1:13" x14ac:dyDescent="0.15">
      <c r="A451">
        <v>209</v>
      </c>
      <c r="B451">
        <v>82.2</v>
      </c>
      <c r="C451">
        <v>86.6</v>
      </c>
      <c r="D451">
        <v>93.7</v>
      </c>
      <c r="E451">
        <v>2.31</v>
      </c>
      <c r="F451">
        <v>0.7</v>
      </c>
      <c r="G451">
        <v>31.33</v>
      </c>
      <c r="H451">
        <v>0.69</v>
      </c>
      <c r="I451">
        <v>2733743</v>
      </c>
      <c r="J451" t="s">
        <v>450</v>
      </c>
      <c r="K451" s="1">
        <v>43628.629861111112</v>
      </c>
      <c r="L451" t="s">
        <v>16</v>
      </c>
      <c r="M451">
        <v>3.7999999999999999E-2</v>
      </c>
    </row>
    <row r="452" spans="1:13" x14ac:dyDescent="0.15">
      <c r="A452">
        <v>400</v>
      </c>
      <c r="B452">
        <v>84.1</v>
      </c>
      <c r="C452">
        <v>88.5</v>
      </c>
      <c r="D452">
        <v>95.9</v>
      </c>
      <c r="E452">
        <v>1.39</v>
      </c>
      <c r="F452">
        <v>0.52</v>
      </c>
      <c r="G452">
        <v>31.31</v>
      </c>
      <c r="H452">
        <v>0.56000000000000005</v>
      </c>
      <c r="I452">
        <v>2734369</v>
      </c>
      <c r="J452" t="s">
        <v>451</v>
      </c>
      <c r="K452" s="1">
        <v>43628.855555555558</v>
      </c>
      <c r="L452" t="s">
        <v>16</v>
      </c>
      <c r="M452">
        <v>2.1999999999999999E-2</v>
      </c>
    </row>
    <row r="453" spans="1:13" x14ac:dyDescent="0.15">
      <c r="A453">
        <v>520</v>
      </c>
      <c r="B453">
        <v>83.2</v>
      </c>
      <c r="C453">
        <v>87.6</v>
      </c>
      <c r="D453">
        <v>94.9</v>
      </c>
      <c r="E453">
        <v>1.47</v>
      </c>
      <c r="F453">
        <v>0.52</v>
      </c>
      <c r="G453">
        <v>31.19</v>
      </c>
      <c r="H453">
        <v>0.82</v>
      </c>
      <c r="I453">
        <v>2734370</v>
      </c>
      <c r="J453" t="s">
        <v>451</v>
      </c>
      <c r="K453" s="1">
        <v>43628.855555555558</v>
      </c>
      <c r="L453" t="s">
        <v>16</v>
      </c>
      <c r="M453">
        <v>2.4E-2</v>
      </c>
    </row>
    <row r="454" spans="1:13" x14ac:dyDescent="0.15">
      <c r="A454">
        <v>300</v>
      </c>
      <c r="B454">
        <v>70.5</v>
      </c>
      <c r="C454">
        <v>74.3</v>
      </c>
      <c r="D454">
        <v>80.3</v>
      </c>
      <c r="E454">
        <v>3.33</v>
      </c>
      <c r="F454">
        <v>1.23</v>
      </c>
      <c r="G454">
        <v>31.57</v>
      </c>
      <c r="H454">
        <v>0.91</v>
      </c>
      <c r="I454">
        <v>2734757</v>
      </c>
      <c r="J454" t="s">
        <v>452</v>
      </c>
      <c r="K454" s="1">
        <v>43629.070138888892</v>
      </c>
      <c r="L454" t="s">
        <v>49</v>
      </c>
      <c r="M454">
        <v>0.25700000000000001</v>
      </c>
    </row>
    <row r="455" spans="1:13" x14ac:dyDescent="0.15">
      <c r="A455">
        <v>300</v>
      </c>
      <c r="B455">
        <v>70</v>
      </c>
      <c r="C455">
        <v>73.8</v>
      </c>
      <c r="D455">
        <v>79.8</v>
      </c>
      <c r="E455">
        <v>3.44</v>
      </c>
      <c r="F455">
        <v>1.2</v>
      </c>
      <c r="G455">
        <v>31.57</v>
      </c>
      <c r="H455">
        <v>1.05</v>
      </c>
      <c r="I455">
        <v>2734758</v>
      </c>
      <c r="J455" t="s">
        <v>452</v>
      </c>
      <c r="K455" s="1">
        <v>43629.070138888892</v>
      </c>
      <c r="L455" t="s">
        <v>49</v>
      </c>
      <c r="M455">
        <v>0.23300000000000001</v>
      </c>
    </row>
    <row r="456" spans="1:13" x14ac:dyDescent="0.15">
      <c r="A456">
        <v>300</v>
      </c>
      <c r="B456">
        <v>70.5</v>
      </c>
      <c r="C456">
        <v>74.3</v>
      </c>
      <c r="D456">
        <v>80.3</v>
      </c>
      <c r="E456">
        <v>3.41</v>
      </c>
      <c r="F456">
        <v>1.21</v>
      </c>
      <c r="G456">
        <v>31.61</v>
      </c>
      <c r="H456">
        <v>1.1200000000000001</v>
      </c>
      <c r="I456">
        <v>2734759</v>
      </c>
      <c r="J456" t="s">
        <v>452</v>
      </c>
      <c r="K456" s="1">
        <v>43629.070138888892</v>
      </c>
      <c r="L456" t="s">
        <v>49</v>
      </c>
      <c r="M456">
        <v>0.245</v>
      </c>
    </row>
    <row r="457" spans="1:13" x14ac:dyDescent="0.15">
      <c r="A457">
        <v>300</v>
      </c>
      <c r="B457">
        <v>70.099999999999994</v>
      </c>
      <c r="C457">
        <v>73.900000000000006</v>
      </c>
      <c r="D457">
        <v>80</v>
      </c>
      <c r="E457">
        <v>3.2</v>
      </c>
      <c r="F457">
        <v>1.1100000000000001</v>
      </c>
      <c r="G457">
        <v>31.49</v>
      </c>
      <c r="H457">
        <v>1.71</v>
      </c>
      <c r="I457">
        <v>2735018</v>
      </c>
      <c r="J457" t="s">
        <v>453</v>
      </c>
      <c r="K457" s="1">
        <v>43629.195833333331</v>
      </c>
      <c r="L457" t="s">
        <v>49</v>
      </c>
      <c r="M457">
        <v>0.17299999999999999</v>
      </c>
    </row>
    <row r="458" spans="1:13" x14ac:dyDescent="0.15">
      <c r="A458">
        <v>182</v>
      </c>
      <c r="B458">
        <v>70.900000000000006</v>
      </c>
      <c r="C458">
        <v>74.7</v>
      </c>
      <c r="D458">
        <v>80.900000000000006</v>
      </c>
      <c r="E458">
        <v>3.2</v>
      </c>
      <c r="F458">
        <v>1.18</v>
      </c>
      <c r="G458">
        <v>31.54</v>
      </c>
      <c r="H458">
        <v>1.0900000000000001</v>
      </c>
      <c r="I458">
        <v>2735019</v>
      </c>
      <c r="J458" t="s">
        <v>453</v>
      </c>
      <c r="K458" s="1">
        <v>43629.195833333331</v>
      </c>
      <c r="L458" t="s">
        <v>49</v>
      </c>
      <c r="M458">
        <v>0.19400000000000001</v>
      </c>
    </row>
    <row r="459" spans="1:13" x14ac:dyDescent="0.15">
      <c r="A459">
        <v>400</v>
      </c>
      <c r="B459">
        <v>81.400000000000006</v>
      </c>
      <c r="C459">
        <v>85.8</v>
      </c>
      <c r="D459">
        <v>92.9</v>
      </c>
      <c r="E459">
        <v>1.97</v>
      </c>
      <c r="F459">
        <v>0.74</v>
      </c>
      <c r="G459">
        <v>31.27</v>
      </c>
      <c r="H459">
        <v>0.91</v>
      </c>
      <c r="I459">
        <v>2735604</v>
      </c>
      <c r="J459" t="s">
        <v>454</v>
      </c>
      <c r="K459" s="1">
        <v>43629.505555555559</v>
      </c>
      <c r="L459" t="s">
        <v>23</v>
      </c>
      <c r="M459">
        <v>6.2E-2</v>
      </c>
    </row>
    <row r="460" spans="1:13" x14ac:dyDescent="0.15">
      <c r="A460">
        <v>400</v>
      </c>
      <c r="B460">
        <v>81.2</v>
      </c>
      <c r="C460">
        <v>85.7</v>
      </c>
      <c r="D460">
        <v>92.8</v>
      </c>
      <c r="E460">
        <v>2.81</v>
      </c>
      <c r="F460">
        <v>0.84</v>
      </c>
      <c r="G460">
        <v>31.51</v>
      </c>
      <c r="H460">
        <v>0.74</v>
      </c>
      <c r="I460">
        <v>2735605</v>
      </c>
      <c r="J460" t="s">
        <v>454</v>
      </c>
      <c r="K460" s="1">
        <v>43629.505555555559</v>
      </c>
      <c r="L460" t="s">
        <v>23</v>
      </c>
      <c r="M460">
        <v>2.8000000000000001E-2</v>
      </c>
    </row>
    <row r="461" spans="1:13" x14ac:dyDescent="0.15">
      <c r="A461">
        <v>400</v>
      </c>
      <c r="B461">
        <v>80.5</v>
      </c>
      <c r="C461">
        <v>84.8</v>
      </c>
      <c r="D461">
        <v>91.7</v>
      </c>
      <c r="E461">
        <v>2.04</v>
      </c>
      <c r="F461">
        <v>0.66</v>
      </c>
      <c r="G461">
        <v>31.51</v>
      </c>
      <c r="H461">
        <v>0.68</v>
      </c>
      <c r="I461">
        <v>2735606</v>
      </c>
      <c r="J461" t="s">
        <v>454</v>
      </c>
      <c r="K461" s="1">
        <v>43629.505555555559</v>
      </c>
      <c r="L461" t="s">
        <v>23</v>
      </c>
      <c r="M461">
        <v>4.1000000000000002E-2</v>
      </c>
    </row>
    <row r="462" spans="1:13" x14ac:dyDescent="0.15">
      <c r="A462">
        <v>300</v>
      </c>
      <c r="B462">
        <v>73.8</v>
      </c>
      <c r="C462">
        <v>77.8</v>
      </c>
      <c r="D462">
        <v>84</v>
      </c>
      <c r="E462">
        <v>2.58</v>
      </c>
      <c r="F462">
        <v>0.97</v>
      </c>
      <c r="G462">
        <v>31.68</v>
      </c>
      <c r="H462">
        <v>1.1599999999999999</v>
      </c>
      <c r="I462">
        <v>2736646</v>
      </c>
      <c r="J462" t="s">
        <v>458</v>
      </c>
      <c r="K462" s="1">
        <v>43630.063888888886</v>
      </c>
      <c r="L462" t="s">
        <v>33</v>
      </c>
      <c r="M462">
        <v>7.8E-2</v>
      </c>
    </row>
    <row r="463" spans="1:13" x14ac:dyDescent="0.15">
      <c r="A463">
        <v>300</v>
      </c>
      <c r="B463">
        <v>73.900000000000006</v>
      </c>
      <c r="C463">
        <v>77.900000000000006</v>
      </c>
      <c r="D463">
        <v>84</v>
      </c>
      <c r="E463">
        <v>2.6</v>
      </c>
      <c r="F463">
        <v>0.98</v>
      </c>
      <c r="G463">
        <v>31.63</v>
      </c>
      <c r="H463">
        <v>1.23</v>
      </c>
      <c r="I463">
        <v>2736647</v>
      </c>
      <c r="J463" t="s">
        <v>458</v>
      </c>
      <c r="K463" s="1">
        <v>43630.063888888886</v>
      </c>
      <c r="L463" t="s">
        <v>33</v>
      </c>
      <c r="M463">
        <v>6.6000000000000003E-2</v>
      </c>
    </row>
    <row r="464" spans="1:13" x14ac:dyDescent="0.15">
      <c r="A464">
        <v>300</v>
      </c>
      <c r="B464">
        <v>73.3</v>
      </c>
      <c r="C464">
        <v>77.3</v>
      </c>
      <c r="D464">
        <v>83.7</v>
      </c>
      <c r="E464">
        <v>2.5</v>
      </c>
      <c r="F464">
        <v>0.92</v>
      </c>
      <c r="G464">
        <v>31.63</v>
      </c>
      <c r="H464">
        <v>1.57</v>
      </c>
      <c r="I464">
        <v>2736648</v>
      </c>
      <c r="J464" t="s">
        <v>458</v>
      </c>
      <c r="K464" s="1">
        <v>43630.063888888886</v>
      </c>
      <c r="L464" t="s">
        <v>33</v>
      </c>
      <c r="M464">
        <v>3.7999999999999999E-2</v>
      </c>
    </row>
    <row r="465" spans="1:13" x14ac:dyDescent="0.15">
      <c r="A465">
        <v>300</v>
      </c>
      <c r="B465">
        <v>73.7</v>
      </c>
      <c r="C465">
        <v>77.7</v>
      </c>
      <c r="D465">
        <v>84.5</v>
      </c>
      <c r="E465">
        <v>2.9</v>
      </c>
      <c r="F465">
        <v>0.89</v>
      </c>
      <c r="G465">
        <v>31.61</v>
      </c>
      <c r="H465">
        <v>2.63</v>
      </c>
      <c r="I465">
        <v>2736895</v>
      </c>
      <c r="J465" t="s">
        <v>459</v>
      </c>
      <c r="K465" s="1">
        <v>43630.181944444441</v>
      </c>
      <c r="L465" t="s">
        <v>33</v>
      </c>
      <c r="M465">
        <v>4.7E-2</v>
      </c>
    </row>
    <row r="466" spans="1:13" x14ac:dyDescent="0.15">
      <c r="A466">
        <v>207</v>
      </c>
      <c r="B466">
        <v>74.900000000000006</v>
      </c>
      <c r="C466">
        <v>78.900000000000006</v>
      </c>
      <c r="D466">
        <v>85.3</v>
      </c>
      <c r="E466">
        <v>2.54</v>
      </c>
      <c r="F466">
        <v>0.91</v>
      </c>
      <c r="G466">
        <v>31.62</v>
      </c>
      <c r="H466">
        <v>1.53</v>
      </c>
      <c r="I466">
        <v>2736896</v>
      </c>
      <c r="J466" t="s">
        <v>459</v>
      </c>
      <c r="K466" s="1">
        <v>43630.181944444441</v>
      </c>
      <c r="L466" t="s">
        <v>33</v>
      </c>
      <c r="M466">
        <v>6.3E-2</v>
      </c>
    </row>
    <row r="467" spans="1:13" x14ac:dyDescent="0.15">
      <c r="A467">
        <v>400</v>
      </c>
      <c r="B467">
        <v>65.5</v>
      </c>
      <c r="C467">
        <v>69.099999999999994</v>
      </c>
      <c r="D467">
        <v>74.099999999999994</v>
      </c>
      <c r="E467">
        <v>12.14</v>
      </c>
      <c r="F467">
        <v>1.67</v>
      </c>
      <c r="G467">
        <v>32.61</v>
      </c>
      <c r="H467">
        <v>0.64</v>
      </c>
      <c r="I467">
        <v>2738057</v>
      </c>
      <c r="J467" t="s">
        <v>460</v>
      </c>
      <c r="K467" s="1">
        <v>43630.79791666667</v>
      </c>
      <c r="L467" t="s">
        <v>26</v>
      </c>
      <c r="M467">
        <v>8.8999999999999996E-2</v>
      </c>
    </row>
    <row r="468" spans="1:13" x14ac:dyDescent="0.15">
      <c r="A468">
        <v>400</v>
      </c>
      <c r="B468">
        <v>69.099999999999994</v>
      </c>
      <c r="C468">
        <v>72.8</v>
      </c>
      <c r="D468">
        <v>78.400000000000006</v>
      </c>
      <c r="E468">
        <v>9.23</v>
      </c>
      <c r="F468">
        <v>1.48</v>
      </c>
      <c r="G468">
        <v>32.28</v>
      </c>
      <c r="H468">
        <v>1.1000000000000001</v>
      </c>
      <c r="I468">
        <v>2738058</v>
      </c>
      <c r="J468" t="s">
        <v>460</v>
      </c>
      <c r="K468" s="1">
        <v>43630.79791666667</v>
      </c>
      <c r="L468" t="s">
        <v>26</v>
      </c>
      <c r="M468">
        <v>8.8999999999999996E-2</v>
      </c>
    </row>
    <row r="469" spans="1:13" x14ac:dyDescent="0.15">
      <c r="A469">
        <v>400</v>
      </c>
      <c r="B469">
        <v>69.8</v>
      </c>
      <c r="C469">
        <v>73.599999999999994</v>
      </c>
      <c r="D469">
        <v>79.2</v>
      </c>
      <c r="E469">
        <v>8.43</v>
      </c>
      <c r="F469">
        <v>1.46</v>
      </c>
      <c r="G469">
        <v>32.21</v>
      </c>
      <c r="H469">
        <v>1.4</v>
      </c>
      <c r="I469">
        <v>2738059</v>
      </c>
      <c r="J469" t="s">
        <v>460</v>
      </c>
      <c r="K469" s="1">
        <v>43630.79791666667</v>
      </c>
      <c r="L469" t="s">
        <v>26</v>
      </c>
      <c r="M469">
        <v>0.16300000000000001</v>
      </c>
    </row>
    <row r="470" spans="1:13" x14ac:dyDescent="0.15">
      <c r="A470">
        <v>400</v>
      </c>
      <c r="B470">
        <v>68.5</v>
      </c>
      <c r="C470">
        <v>72.2</v>
      </c>
      <c r="D470">
        <v>77.8</v>
      </c>
      <c r="E470">
        <v>8.32</v>
      </c>
      <c r="F470">
        <v>1.41</v>
      </c>
      <c r="G470">
        <v>32.25</v>
      </c>
      <c r="H470">
        <v>1.19</v>
      </c>
      <c r="I470">
        <v>2738496</v>
      </c>
      <c r="J470" t="s">
        <v>461</v>
      </c>
      <c r="K470" s="1">
        <v>43631.088888888888</v>
      </c>
      <c r="L470" t="s">
        <v>26</v>
      </c>
      <c r="M470">
        <v>0.108</v>
      </c>
    </row>
    <row r="471" spans="1:13" x14ac:dyDescent="0.15">
      <c r="A471">
        <v>400</v>
      </c>
      <c r="B471">
        <v>66.2</v>
      </c>
      <c r="C471">
        <v>69.7</v>
      </c>
      <c r="D471">
        <v>75.2</v>
      </c>
      <c r="E471">
        <v>8.06</v>
      </c>
      <c r="F471">
        <v>1.4</v>
      </c>
      <c r="G471">
        <v>32.17</v>
      </c>
      <c r="H471">
        <v>1.17</v>
      </c>
      <c r="I471">
        <v>2738497</v>
      </c>
      <c r="J471" t="s">
        <v>461</v>
      </c>
      <c r="K471" s="1">
        <v>43631.088888888888</v>
      </c>
      <c r="L471" t="s">
        <v>26</v>
      </c>
      <c r="M471">
        <v>0.106</v>
      </c>
    </row>
    <row r="472" spans="1:13" x14ac:dyDescent="0.15">
      <c r="A472">
        <v>400</v>
      </c>
      <c r="B472">
        <v>66.7</v>
      </c>
      <c r="C472">
        <v>70.3</v>
      </c>
      <c r="D472">
        <v>75.8</v>
      </c>
      <c r="E472">
        <v>8.9700000000000006</v>
      </c>
      <c r="F472">
        <v>1.48</v>
      </c>
      <c r="G472">
        <v>32.299999999999997</v>
      </c>
      <c r="H472">
        <v>1.48</v>
      </c>
      <c r="I472">
        <v>2738498</v>
      </c>
      <c r="J472" t="s">
        <v>461</v>
      </c>
      <c r="K472" s="1">
        <v>43631.088888888888</v>
      </c>
      <c r="L472" t="s">
        <v>26</v>
      </c>
      <c r="M472">
        <v>0.16400000000000001</v>
      </c>
    </row>
    <row r="473" spans="1:13" x14ac:dyDescent="0.15">
      <c r="A473">
        <v>269</v>
      </c>
      <c r="B473">
        <v>68.900000000000006</v>
      </c>
      <c r="C473">
        <v>72.599999999999994</v>
      </c>
      <c r="D473">
        <v>78.099999999999994</v>
      </c>
      <c r="E473">
        <v>9.3800000000000008</v>
      </c>
      <c r="F473">
        <v>1.53</v>
      </c>
      <c r="G473">
        <v>32.35</v>
      </c>
      <c r="H473">
        <v>0.8</v>
      </c>
      <c r="I473">
        <v>2738947</v>
      </c>
      <c r="J473" t="s">
        <v>462</v>
      </c>
      <c r="K473" s="1">
        <v>43633.178472222222</v>
      </c>
      <c r="L473" t="s">
        <v>26</v>
      </c>
      <c r="M473">
        <v>0.158</v>
      </c>
    </row>
    <row r="474" spans="1:13" x14ac:dyDescent="0.15">
      <c r="A474">
        <v>400</v>
      </c>
      <c r="B474">
        <v>81</v>
      </c>
      <c r="C474">
        <v>85.4</v>
      </c>
      <c r="D474">
        <v>92.6</v>
      </c>
      <c r="E474">
        <v>3.5</v>
      </c>
      <c r="F474">
        <v>0.71</v>
      </c>
      <c r="G474">
        <v>31.66</v>
      </c>
      <c r="H474">
        <v>1.03</v>
      </c>
      <c r="I474">
        <v>2740072</v>
      </c>
      <c r="J474" t="s">
        <v>463</v>
      </c>
      <c r="K474" s="1">
        <v>43633.587500000001</v>
      </c>
      <c r="L474" t="s">
        <v>23</v>
      </c>
      <c r="M474">
        <v>1.4E-2</v>
      </c>
    </row>
    <row r="475" spans="1:13" x14ac:dyDescent="0.15">
      <c r="A475">
        <v>400</v>
      </c>
      <c r="B475">
        <v>79.3</v>
      </c>
      <c r="C475">
        <v>83.5</v>
      </c>
      <c r="D475">
        <v>90.5</v>
      </c>
      <c r="E475">
        <v>1.83</v>
      </c>
      <c r="F475">
        <v>0.57999999999999996</v>
      </c>
      <c r="G475">
        <v>31.62</v>
      </c>
      <c r="H475">
        <v>0.51</v>
      </c>
      <c r="I475">
        <v>2740073</v>
      </c>
      <c r="J475" t="s">
        <v>463</v>
      </c>
      <c r="K475" s="1">
        <v>43633.587500000001</v>
      </c>
      <c r="L475" t="s">
        <v>23</v>
      </c>
      <c r="M475">
        <v>1.9E-2</v>
      </c>
    </row>
    <row r="476" spans="1:13" x14ac:dyDescent="0.15">
      <c r="A476">
        <v>400</v>
      </c>
      <c r="B476">
        <v>77.900000000000006</v>
      </c>
      <c r="C476">
        <v>82</v>
      </c>
      <c r="D476">
        <v>88.7</v>
      </c>
      <c r="E476">
        <v>3.28</v>
      </c>
      <c r="F476">
        <v>0.81</v>
      </c>
      <c r="G476">
        <v>31.73</v>
      </c>
      <c r="H476">
        <v>0.87</v>
      </c>
      <c r="I476">
        <v>2740074</v>
      </c>
      <c r="J476" t="s">
        <v>463</v>
      </c>
      <c r="K476" s="1">
        <v>43633.587500000001</v>
      </c>
      <c r="L476" t="s">
        <v>23</v>
      </c>
      <c r="M476">
        <v>8.1000000000000003E-2</v>
      </c>
    </row>
    <row r="477" spans="1:13" x14ac:dyDescent="0.15">
      <c r="A477">
        <v>400</v>
      </c>
      <c r="B477">
        <v>79.2</v>
      </c>
      <c r="C477">
        <v>83.4</v>
      </c>
      <c r="D477">
        <v>89.9</v>
      </c>
      <c r="E477">
        <v>3.55</v>
      </c>
      <c r="F477">
        <v>0.81</v>
      </c>
      <c r="G477">
        <v>31.77</v>
      </c>
      <c r="H477">
        <v>0.36</v>
      </c>
      <c r="I477">
        <v>2740671</v>
      </c>
      <c r="J477" t="s">
        <v>464</v>
      </c>
      <c r="K477" s="1">
        <v>43633.845833333333</v>
      </c>
      <c r="L477" t="s">
        <v>23</v>
      </c>
      <c r="M477">
        <v>4.1000000000000002E-2</v>
      </c>
    </row>
    <row r="478" spans="1:13" x14ac:dyDescent="0.15">
      <c r="A478">
        <v>400</v>
      </c>
      <c r="B478">
        <v>80.5</v>
      </c>
      <c r="C478">
        <v>84.8</v>
      </c>
      <c r="D478">
        <v>91.6</v>
      </c>
      <c r="E478">
        <v>2.48</v>
      </c>
      <c r="F478">
        <v>0.72</v>
      </c>
      <c r="G478">
        <v>31.65</v>
      </c>
      <c r="H478">
        <v>0.5</v>
      </c>
      <c r="I478">
        <v>2740672</v>
      </c>
      <c r="J478" t="s">
        <v>464</v>
      </c>
      <c r="K478" s="1">
        <v>43633.845833333333</v>
      </c>
      <c r="L478" t="s">
        <v>23</v>
      </c>
      <c r="M478">
        <v>0.03</v>
      </c>
    </row>
    <row r="479" spans="1:13" x14ac:dyDescent="0.15">
      <c r="A479">
        <v>150</v>
      </c>
      <c r="B479">
        <v>79.8</v>
      </c>
      <c r="C479">
        <v>84.1</v>
      </c>
      <c r="D479">
        <v>90.8</v>
      </c>
      <c r="E479">
        <v>3.39</v>
      </c>
      <c r="F479">
        <v>0.76</v>
      </c>
      <c r="G479">
        <v>31.71</v>
      </c>
      <c r="H479">
        <v>0.41</v>
      </c>
      <c r="I479">
        <v>2740673</v>
      </c>
      <c r="J479" t="s">
        <v>464</v>
      </c>
      <c r="K479" s="1">
        <v>43633.845833333333</v>
      </c>
      <c r="L479" t="s">
        <v>23</v>
      </c>
      <c r="M479">
        <v>3.5000000000000003E-2</v>
      </c>
    </row>
    <row r="480" spans="1:13" x14ac:dyDescent="0.15">
      <c r="A480">
        <v>300</v>
      </c>
      <c r="B480">
        <v>74.5</v>
      </c>
      <c r="C480">
        <v>78.5</v>
      </c>
      <c r="D480">
        <v>84.7</v>
      </c>
      <c r="E480">
        <v>2.27</v>
      </c>
      <c r="F480">
        <v>0.83</v>
      </c>
      <c r="G480">
        <v>31.56</v>
      </c>
      <c r="H480">
        <v>1.49</v>
      </c>
      <c r="I480">
        <v>2741067</v>
      </c>
      <c r="J480" t="s">
        <v>465</v>
      </c>
      <c r="K480" s="1">
        <v>43634.056944444441</v>
      </c>
      <c r="L480" t="s">
        <v>33</v>
      </c>
      <c r="M480">
        <v>3.7999999999999999E-2</v>
      </c>
    </row>
    <row r="481" spans="1:13" x14ac:dyDescent="0.15">
      <c r="A481">
        <v>300</v>
      </c>
      <c r="B481">
        <v>72.8</v>
      </c>
      <c r="C481">
        <v>76.7</v>
      </c>
      <c r="D481">
        <v>83.3</v>
      </c>
      <c r="E481">
        <v>2.89</v>
      </c>
      <c r="F481">
        <v>0.97</v>
      </c>
      <c r="G481">
        <v>31.69</v>
      </c>
      <c r="H481">
        <v>0.52</v>
      </c>
      <c r="I481">
        <v>2741068</v>
      </c>
      <c r="J481" t="s">
        <v>465</v>
      </c>
      <c r="K481" s="1">
        <v>43634.056944444441</v>
      </c>
      <c r="L481" t="s">
        <v>33</v>
      </c>
      <c r="M481">
        <v>9.8000000000000004E-2</v>
      </c>
    </row>
    <row r="482" spans="1:13" x14ac:dyDescent="0.15">
      <c r="A482">
        <v>300</v>
      </c>
      <c r="B482">
        <v>73.599999999999994</v>
      </c>
      <c r="C482">
        <v>77.599999999999994</v>
      </c>
      <c r="D482">
        <v>84</v>
      </c>
      <c r="E482">
        <v>3.37</v>
      </c>
      <c r="F482">
        <v>0.93</v>
      </c>
      <c r="G482">
        <v>31.73</v>
      </c>
      <c r="H482">
        <v>0.91</v>
      </c>
      <c r="I482">
        <v>2741069</v>
      </c>
      <c r="J482" t="s">
        <v>465</v>
      </c>
      <c r="K482" s="1">
        <v>43634.056944444441</v>
      </c>
      <c r="L482" t="s">
        <v>33</v>
      </c>
      <c r="M482">
        <v>5.6000000000000001E-2</v>
      </c>
    </row>
    <row r="483" spans="1:13" x14ac:dyDescent="0.15">
      <c r="A483">
        <v>300</v>
      </c>
      <c r="B483">
        <v>73.8</v>
      </c>
      <c r="C483">
        <v>77.7</v>
      </c>
      <c r="D483">
        <v>84.1</v>
      </c>
      <c r="E483">
        <v>3.31</v>
      </c>
      <c r="F483">
        <v>0.91</v>
      </c>
      <c r="G483">
        <v>31.67</v>
      </c>
      <c r="H483">
        <v>1.3</v>
      </c>
      <c r="I483">
        <v>2741324</v>
      </c>
      <c r="J483" t="s">
        <v>466</v>
      </c>
      <c r="K483" s="1">
        <v>43634.175694444442</v>
      </c>
      <c r="L483" t="s">
        <v>33</v>
      </c>
      <c r="M483">
        <v>5.3999999999999999E-2</v>
      </c>
    </row>
    <row r="484" spans="1:13" x14ac:dyDescent="0.15">
      <c r="A484">
        <v>129</v>
      </c>
      <c r="B484">
        <v>73.099999999999994</v>
      </c>
      <c r="C484">
        <v>77</v>
      </c>
      <c r="D484">
        <v>83.5</v>
      </c>
      <c r="E484">
        <v>2.91</v>
      </c>
      <c r="F484">
        <v>0.88</v>
      </c>
      <c r="G484">
        <v>31.63</v>
      </c>
      <c r="H484">
        <v>0.94</v>
      </c>
      <c r="I484">
        <v>2741325</v>
      </c>
      <c r="J484" t="s">
        <v>466</v>
      </c>
      <c r="K484" s="1">
        <v>43634.175694444442</v>
      </c>
      <c r="L484" t="s">
        <v>33</v>
      </c>
      <c r="M484">
        <v>6.7000000000000004E-2</v>
      </c>
    </row>
    <row r="485" spans="1:13" x14ac:dyDescent="0.15">
      <c r="A485">
        <v>400</v>
      </c>
      <c r="B485">
        <v>80.2</v>
      </c>
      <c r="C485">
        <v>84.5</v>
      </c>
      <c r="D485">
        <v>91.4</v>
      </c>
      <c r="E485">
        <v>2.34</v>
      </c>
      <c r="F485">
        <v>0.69</v>
      </c>
      <c r="G485">
        <v>31.39</v>
      </c>
      <c r="H485">
        <v>1.04</v>
      </c>
      <c r="I485">
        <v>2741838</v>
      </c>
      <c r="J485" t="s">
        <v>467</v>
      </c>
      <c r="K485" s="1">
        <v>43634.411805555559</v>
      </c>
      <c r="L485" t="s">
        <v>23</v>
      </c>
      <c r="M485">
        <v>5.1999999999999998E-2</v>
      </c>
    </row>
    <row r="486" spans="1:13" x14ac:dyDescent="0.15">
      <c r="A486">
        <v>513</v>
      </c>
      <c r="B486">
        <v>78.400000000000006</v>
      </c>
      <c r="C486">
        <v>82.7</v>
      </c>
      <c r="D486">
        <v>88.9</v>
      </c>
      <c r="E486">
        <v>2.93</v>
      </c>
      <c r="F486">
        <v>0.71</v>
      </c>
      <c r="G486">
        <v>31.57</v>
      </c>
      <c r="H486">
        <v>0.96</v>
      </c>
      <c r="I486">
        <v>2741840</v>
      </c>
      <c r="J486" t="s">
        <v>467</v>
      </c>
      <c r="K486" s="1">
        <v>43634.411805555559</v>
      </c>
      <c r="L486" t="s">
        <v>23</v>
      </c>
      <c r="M486">
        <v>3.5000000000000003E-2</v>
      </c>
    </row>
    <row r="487" spans="1:13" x14ac:dyDescent="0.15">
      <c r="A487">
        <v>400</v>
      </c>
      <c r="B487">
        <v>78.099999999999994</v>
      </c>
      <c r="C487">
        <v>82.3</v>
      </c>
      <c r="D487">
        <v>88.7</v>
      </c>
      <c r="E487">
        <v>2.96</v>
      </c>
      <c r="F487">
        <v>0.74</v>
      </c>
      <c r="G487">
        <v>31.73</v>
      </c>
      <c r="H487">
        <v>0.87</v>
      </c>
      <c r="I487">
        <v>2742823</v>
      </c>
      <c r="J487" t="s">
        <v>468</v>
      </c>
      <c r="K487" s="1">
        <v>43634.78125</v>
      </c>
      <c r="L487" t="s">
        <v>23</v>
      </c>
      <c r="M487">
        <v>2.5000000000000001E-2</v>
      </c>
    </row>
    <row r="488" spans="1:13" x14ac:dyDescent="0.15">
      <c r="A488">
        <v>400</v>
      </c>
      <c r="B488">
        <v>79.2</v>
      </c>
      <c r="C488">
        <v>83.5</v>
      </c>
      <c r="D488">
        <v>90</v>
      </c>
      <c r="E488">
        <v>2.75</v>
      </c>
      <c r="F488">
        <v>0.73</v>
      </c>
      <c r="G488">
        <v>31.71</v>
      </c>
      <c r="H488">
        <v>0.56999999999999995</v>
      </c>
      <c r="I488">
        <v>2742825</v>
      </c>
      <c r="J488" t="s">
        <v>468</v>
      </c>
      <c r="K488" s="1">
        <v>43634.78125</v>
      </c>
      <c r="L488" t="s">
        <v>23</v>
      </c>
      <c r="M488">
        <v>2.5999999999999999E-2</v>
      </c>
    </row>
    <row r="489" spans="1:13" x14ac:dyDescent="0.15">
      <c r="A489">
        <v>272</v>
      </c>
      <c r="B489">
        <v>79.599999999999994</v>
      </c>
      <c r="C489">
        <v>83.8</v>
      </c>
      <c r="D489">
        <v>90.5</v>
      </c>
      <c r="E489">
        <v>2</v>
      </c>
      <c r="F489">
        <v>0.68</v>
      </c>
      <c r="G489">
        <v>31.64</v>
      </c>
      <c r="H489">
        <v>0.9</v>
      </c>
      <c r="I489">
        <v>2742826</v>
      </c>
      <c r="J489" t="s">
        <v>468</v>
      </c>
      <c r="K489" s="1">
        <v>43634.78125</v>
      </c>
      <c r="L489" t="s">
        <v>23</v>
      </c>
      <c r="M489">
        <v>2.1999999999999999E-2</v>
      </c>
    </row>
    <row r="490" spans="1:13" x14ac:dyDescent="0.15">
      <c r="A490">
        <v>300</v>
      </c>
      <c r="B490">
        <v>78.3</v>
      </c>
      <c r="C490">
        <v>82.7</v>
      </c>
      <c r="D490">
        <v>87.9</v>
      </c>
      <c r="E490">
        <v>11.15</v>
      </c>
      <c r="F490">
        <v>1.33</v>
      </c>
      <c r="G490">
        <v>32.65</v>
      </c>
      <c r="H490">
        <v>0.67</v>
      </c>
      <c r="I490">
        <v>2743280</v>
      </c>
      <c r="J490" t="s">
        <v>469</v>
      </c>
      <c r="K490" s="1">
        <v>43634.993750000001</v>
      </c>
      <c r="L490" t="s">
        <v>43</v>
      </c>
      <c r="M490">
        <v>4.2000000000000003E-2</v>
      </c>
    </row>
    <row r="491" spans="1:13" x14ac:dyDescent="0.15">
      <c r="A491">
        <v>300</v>
      </c>
      <c r="B491">
        <v>77.400000000000006</v>
      </c>
      <c r="C491">
        <v>81.7</v>
      </c>
      <c r="D491">
        <v>86.7</v>
      </c>
      <c r="E491">
        <v>12.19</v>
      </c>
      <c r="F491">
        <v>1.39</v>
      </c>
      <c r="G491">
        <v>32.619999999999997</v>
      </c>
      <c r="H491">
        <v>0.66</v>
      </c>
      <c r="I491">
        <v>2743281</v>
      </c>
      <c r="J491" t="s">
        <v>469</v>
      </c>
      <c r="K491" s="1">
        <v>43634.993750000001</v>
      </c>
      <c r="L491" t="s">
        <v>43</v>
      </c>
      <c r="M491">
        <v>4.7E-2</v>
      </c>
    </row>
    <row r="492" spans="1:13" x14ac:dyDescent="0.15">
      <c r="A492">
        <v>300</v>
      </c>
      <c r="B492">
        <v>77.099999999999994</v>
      </c>
      <c r="C492">
        <v>81.400000000000006</v>
      </c>
      <c r="D492">
        <v>86.1</v>
      </c>
      <c r="E492">
        <v>11.88</v>
      </c>
      <c r="F492">
        <v>1.41</v>
      </c>
      <c r="G492">
        <v>32.51</v>
      </c>
      <c r="H492">
        <v>0.84</v>
      </c>
      <c r="I492">
        <v>2743282</v>
      </c>
      <c r="J492" t="s">
        <v>469</v>
      </c>
      <c r="K492" s="1">
        <v>43634.993750000001</v>
      </c>
      <c r="L492" t="s">
        <v>43</v>
      </c>
      <c r="M492">
        <v>4.2999999999999997E-2</v>
      </c>
    </row>
    <row r="493" spans="1:13" x14ac:dyDescent="0.15">
      <c r="A493">
        <v>300</v>
      </c>
      <c r="B493">
        <v>76.8</v>
      </c>
      <c r="C493">
        <v>81.099999999999994</v>
      </c>
      <c r="D493">
        <v>86.2</v>
      </c>
      <c r="E493">
        <v>11.26</v>
      </c>
      <c r="F493">
        <v>1.32</v>
      </c>
      <c r="G493">
        <v>32.51</v>
      </c>
      <c r="H493">
        <v>1.52</v>
      </c>
      <c r="I493">
        <v>2743701</v>
      </c>
      <c r="J493" t="s">
        <v>470</v>
      </c>
      <c r="K493" s="1">
        <v>43635.184027777781</v>
      </c>
      <c r="L493" t="s">
        <v>43</v>
      </c>
      <c r="M493">
        <v>3.4000000000000002E-2</v>
      </c>
    </row>
    <row r="494" spans="1:13" x14ac:dyDescent="0.15">
      <c r="A494">
        <v>300</v>
      </c>
      <c r="B494">
        <v>77.7</v>
      </c>
      <c r="C494">
        <v>82</v>
      </c>
      <c r="D494">
        <v>87.3</v>
      </c>
      <c r="E494">
        <v>11.12</v>
      </c>
      <c r="F494">
        <v>1.33</v>
      </c>
      <c r="G494">
        <v>32.42</v>
      </c>
      <c r="H494">
        <v>0.71</v>
      </c>
      <c r="I494">
        <v>2743702</v>
      </c>
      <c r="J494" t="s">
        <v>470</v>
      </c>
      <c r="K494" s="1">
        <v>43635.184027777781</v>
      </c>
      <c r="L494" t="s">
        <v>43</v>
      </c>
      <c r="M494">
        <v>0.03</v>
      </c>
    </row>
    <row r="495" spans="1:13" x14ac:dyDescent="0.15">
      <c r="A495">
        <v>205</v>
      </c>
      <c r="B495">
        <v>76.400000000000006</v>
      </c>
      <c r="C495">
        <v>80.7</v>
      </c>
      <c r="D495">
        <v>85.8</v>
      </c>
      <c r="E495">
        <v>11.88</v>
      </c>
      <c r="F495">
        <v>1.4</v>
      </c>
      <c r="G495">
        <v>32.549999999999997</v>
      </c>
      <c r="H495">
        <v>1.34</v>
      </c>
      <c r="I495">
        <v>2743703</v>
      </c>
      <c r="J495" t="s">
        <v>470</v>
      </c>
      <c r="K495" s="1">
        <v>43635.184027777781</v>
      </c>
      <c r="L495" t="s">
        <v>43</v>
      </c>
      <c r="M495">
        <v>8.5000000000000006E-2</v>
      </c>
    </row>
    <row r="496" spans="1:13" x14ac:dyDescent="0.15">
      <c r="A496">
        <v>400</v>
      </c>
      <c r="B496">
        <v>74.8</v>
      </c>
      <c r="C496">
        <v>79</v>
      </c>
      <c r="D496">
        <v>85.6</v>
      </c>
      <c r="E496">
        <v>3.66</v>
      </c>
      <c r="F496">
        <v>0.81</v>
      </c>
      <c r="G496">
        <v>31.72</v>
      </c>
      <c r="H496">
        <v>0.8</v>
      </c>
      <c r="I496">
        <v>2744437</v>
      </c>
      <c r="J496" t="s">
        <v>471</v>
      </c>
      <c r="K496" s="1">
        <v>43635.478472222225</v>
      </c>
      <c r="L496" t="s">
        <v>14</v>
      </c>
      <c r="M496">
        <v>4.2999999999999997E-2</v>
      </c>
    </row>
    <row r="497" spans="1:13" x14ac:dyDescent="0.15">
      <c r="A497">
        <v>400</v>
      </c>
      <c r="B497">
        <v>75.900000000000006</v>
      </c>
      <c r="C497">
        <v>79.900000000000006</v>
      </c>
      <c r="D497">
        <v>86.5</v>
      </c>
      <c r="E497">
        <v>3.65</v>
      </c>
      <c r="F497">
        <v>0.86</v>
      </c>
      <c r="G497">
        <v>31.66</v>
      </c>
      <c r="H497">
        <v>1.22</v>
      </c>
      <c r="I497">
        <v>2744438</v>
      </c>
      <c r="J497" t="s">
        <v>471</v>
      </c>
      <c r="K497" s="1">
        <v>43635.478472222225</v>
      </c>
      <c r="L497" t="s">
        <v>14</v>
      </c>
      <c r="M497">
        <v>7.3999999999999996E-2</v>
      </c>
    </row>
    <row r="498" spans="1:13" x14ac:dyDescent="0.15">
      <c r="A498">
        <v>400</v>
      </c>
      <c r="B498">
        <v>75.400000000000006</v>
      </c>
      <c r="C498">
        <v>79.5</v>
      </c>
      <c r="D498">
        <v>85.9</v>
      </c>
      <c r="E498">
        <v>3.37</v>
      </c>
      <c r="F498">
        <v>0.83</v>
      </c>
      <c r="G498">
        <v>31.47</v>
      </c>
      <c r="H498">
        <v>1.19</v>
      </c>
      <c r="I498">
        <v>2744439</v>
      </c>
      <c r="J498" t="s">
        <v>471</v>
      </c>
      <c r="K498" s="1">
        <v>43635.478472222225</v>
      </c>
      <c r="L498" t="s">
        <v>14</v>
      </c>
      <c r="M498">
        <v>5.2999999999999999E-2</v>
      </c>
    </row>
    <row r="499" spans="1:13" x14ac:dyDescent="0.15">
      <c r="A499">
        <v>300</v>
      </c>
      <c r="B499">
        <v>72.400000000000006</v>
      </c>
      <c r="C499">
        <v>76.3</v>
      </c>
      <c r="D499">
        <v>82.4</v>
      </c>
      <c r="E499">
        <v>5.44</v>
      </c>
      <c r="F499">
        <v>1.1299999999999999</v>
      </c>
      <c r="G499">
        <v>31.87</v>
      </c>
      <c r="H499">
        <v>1.65</v>
      </c>
      <c r="I499">
        <v>2750834</v>
      </c>
      <c r="J499" t="s">
        <v>482</v>
      </c>
      <c r="K499" s="1">
        <v>43640.225694444445</v>
      </c>
      <c r="L499" t="s">
        <v>26</v>
      </c>
      <c r="M499">
        <v>0.11700000000000001</v>
      </c>
    </row>
    <row r="500" spans="1:13" x14ac:dyDescent="0.15">
      <c r="A500">
        <v>300</v>
      </c>
      <c r="B500">
        <v>72</v>
      </c>
      <c r="C500">
        <v>76</v>
      </c>
      <c r="D500">
        <v>81.8</v>
      </c>
      <c r="E500">
        <v>7.4</v>
      </c>
      <c r="F500">
        <v>1.32</v>
      </c>
      <c r="G500">
        <v>32.090000000000003</v>
      </c>
      <c r="H500">
        <v>2.1</v>
      </c>
      <c r="I500">
        <v>2750835</v>
      </c>
      <c r="J500" t="s">
        <v>482</v>
      </c>
      <c r="K500" s="1">
        <v>43640.225694444445</v>
      </c>
      <c r="L500" t="s">
        <v>26</v>
      </c>
      <c r="M500">
        <v>0.14799999999999999</v>
      </c>
    </row>
    <row r="501" spans="1:13" x14ac:dyDescent="0.15">
      <c r="A501">
        <v>360</v>
      </c>
      <c r="B501">
        <v>70.900000000000006</v>
      </c>
      <c r="C501">
        <v>74.8</v>
      </c>
      <c r="D501">
        <v>80.400000000000006</v>
      </c>
      <c r="E501">
        <v>8.51</v>
      </c>
      <c r="F501">
        <v>1.52</v>
      </c>
      <c r="G501">
        <v>32.130000000000003</v>
      </c>
      <c r="H501">
        <v>2</v>
      </c>
      <c r="I501">
        <v>2750836</v>
      </c>
      <c r="J501" t="s">
        <v>482</v>
      </c>
      <c r="K501" s="1">
        <v>43640.225694444445</v>
      </c>
      <c r="L501" t="s">
        <v>26</v>
      </c>
      <c r="M501">
        <v>0.182</v>
      </c>
    </row>
    <row r="502" spans="1:13" x14ac:dyDescent="0.15">
      <c r="A502">
        <v>400</v>
      </c>
      <c r="B502">
        <v>77</v>
      </c>
      <c r="C502">
        <v>81.2</v>
      </c>
      <c r="D502">
        <v>87.7</v>
      </c>
      <c r="E502">
        <v>2.62</v>
      </c>
      <c r="F502">
        <v>0.76</v>
      </c>
      <c r="G502">
        <v>31.56</v>
      </c>
      <c r="H502">
        <v>1.01</v>
      </c>
      <c r="I502">
        <v>2745287</v>
      </c>
      <c r="J502" t="s">
        <v>475</v>
      </c>
      <c r="K502" s="1">
        <v>43635.80972222222</v>
      </c>
      <c r="L502" t="s">
        <v>14</v>
      </c>
      <c r="M502">
        <v>0.05</v>
      </c>
    </row>
    <row r="503" spans="1:13" x14ac:dyDescent="0.15">
      <c r="A503">
        <v>400</v>
      </c>
      <c r="B503">
        <v>77.400000000000006</v>
      </c>
      <c r="C503">
        <v>81.599999999999994</v>
      </c>
      <c r="D503">
        <v>88.3</v>
      </c>
      <c r="E503">
        <v>2.6</v>
      </c>
      <c r="F503">
        <v>0.76</v>
      </c>
      <c r="G503">
        <v>31.44</v>
      </c>
      <c r="H503">
        <v>1.02</v>
      </c>
      <c r="I503">
        <v>2745288</v>
      </c>
      <c r="J503" t="s">
        <v>475</v>
      </c>
      <c r="K503" s="1">
        <v>43635.80972222222</v>
      </c>
      <c r="L503" t="s">
        <v>14</v>
      </c>
      <c r="M503">
        <v>4.9000000000000002E-2</v>
      </c>
    </row>
    <row r="504" spans="1:13" x14ac:dyDescent="0.15">
      <c r="A504">
        <v>300</v>
      </c>
      <c r="B504">
        <v>77</v>
      </c>
      <c r="C504">
        <v>81.2</v>
      </c>
      <c r="D504">
        <v>86.7</v>
      </c>
      <c r="E504">
        <v>10.76</v>
      </c>
      <c r="F504">
        <v>1.31</v>
      </c>
      <c r="G504">
        <v>32.46</v>
      </c>
      <c r="H504">
        <v>0.71</v>
      </c>
      <c r="I504">
        <v>2746157</v>
      </c>
      <c r="J504" t="s">
        <v>473</v>
      </c>
      <c r="K504" s="1">
        <v>43636.24722222222</v>
      </c>
      <c r="L504" t="s">
        <v>43</v>
      </c>
      <c r="M504">
        <v>8.4000000000000005E-2</v>
      </c>
    </row>
    <row r="505" spans="1:13" x14ac:dyDescent="0.15">
      <c r="A505">
        <v>300</v>
      </c>
      <c r="B505">
        <v>76.3</v>
      </c>
      <c r="C505">
        <v>80.5</v>
      </c>
      <c r="D505">
        <v>86</v>
      </c>
      <c r="E505">
        <v>10.87</v>
      </c>
      <c r="F505">
        <v>1.3</v>
      </c>
      <c r="G505">
        <v>32.47</v>
      </c>
      <c r="H505">
        <v>0.77</v>
      </c>
      <c r="I505">
        <v>2746158</v>
      </c>
      <c r="J505" t="s">
        <v>473</v>
      </c>
      <c r="K505" s="1">
        <v>43636.24722222222</v>
      </c>
      <c r="L505" t="s">
        <v>43</v>
      </c>
      <c r="M505">
        <v>6.5000000000000002E-2</v>
      </c>
    </row>
    <row r="506" spans="1:13" x14ac:dyDescent="0.15">
      <c r="A506">
        <v>300</v>
      </c>
      <c r="B506">
        <v>76.2</v>
      </c>
      <c r="C506">
        <v>80.400000000000006</v>
      </c>
      <c r="D506">
        <v>85.6</v>
      </c>
      <c r="E506">
        <v>11.74</v>
      </c>
      <c r="F506">
        <v>1.36</v>
      </c>
      <c r="G506">
        <v>32.590000000000003</v>
      </c>
      <c r="H506">
        <v>0.64</v>
      </c>
      <c r="I506">
        <v>2746159</v>
      </c>
      <c r="J506" t="s">
        <v>473</v>
      </c>
      <c r="K506" s="1">
        <v>43636.24722222222</v>
      </c>
      <c r="L506" t="s">
        <v>43</v>
      </c>
      <c r="M506">
        <v>8.1000000000000003E-2</v>
      </c>
    </row>
    <row r="507" spans="1:13" x14ac:dyDescent="0.15">
      <c r="A507">
        <v>146</v>
      </c>
      <c r="B507">
        <v>75.3</v>
      </c>
      <c r="C507">
        <v>79.400000000000006</v>
      </c>
      <c r="D507">
        <v>84.7</v>
      </c>
      <c r="E507">
        <v>11.47</v>
      </c>
      <c r="F507">
        <v>1.47</v>
      </c>
      <c r="G507">
        <v>32.479999999999997</v>
      </c>
      <c r="H507">
        <v>0.51</v>
      </c>
      <c r="I507">
        <v>2746282</v>
      </c>
      <c r="J507" t="s">
        <v>474</v>
      </c>
      <c r="K507" s="1">
        <v>43636.3</v>
      </c>
      <c r="L507" t="s">
        <v>43</v>
      </c>
      <c r="M507">
        <v>0.215</v>
      </c>
    </row>
    <row r="508" spans="1:13" x14ac:dyDescent="0.15">
      <c r="A508">
        <v>362</v>
      </c>
      <c r="B508">
        <v>76.900000000000006</v>
      </c>
      <c r="C508">
        <v>81</v>
      </c>
      <c r="D508">
        <v>87.6</v>
      </c>
      <c r="E508">
        <v>2.54</v>
      </c>
      <c r="F508">
        <v>0.74</v>
      </c>
      <c r="G508">
        <v>31.5</v>
      </c>
      <c r="H508">
        <v>0.64</v>
      </c>
      <c r="I508">
        <v>2746887</v>
      </c>
      <c r="J508" t="s">
        <v>475</v>
      </c>
      <c r="K508" s="1">
        <v>43635.80972222222</v>
      </c>
      <c r="L508" t="s">
        <v>14</v>
      </c>
      <c r="M508">
        <v>3.3000000000000002E-2</v>
      </c>
    </row>
    <row r="509" spans="1:13" x14ac:dyDescent="0.15">
      <c r="A509">
        <v>400</v>
      </c>
      <c r="B509">
        <v>86</v>
      </c>
      <c r="C509">
        <v>90.6</v>
      </c>
      <c r="D509">
        <v>97.8</v>
      </c>
      <c r="E509">
        <v>2.4500000000000002</v>
      </c>
      <c r="F509">
        <v>0.61</v>
      </c>
      <c r="G509">
        <v>31.53</v>
      </c>
      <c r="H509">
        <v>0.36</v>
      </c>
      <c r="I509">
        <v>2747067</v>
      </c>
      <c r="J509" t="s">
        <v>476</v>
      </c>
      <c r="K509" s="1">
        <v>43636.61041666667</v>
      </c>
      <c r="L509" t="s">
        <v>16</v>
      </c>
      <c r="M509">
        <v>3.5999999999999997E-2</v>
      </c>
    </row>
    <row r="510" spans="1:13" x14ac:dyDescent="0.15">
      <c r="A510">
        <v>400</v>
      </c>
      <c r="B510">
        <v>86.3</v>
      </c>
      <c r="C510">
        <v>90.9</v>
      </c>
      <c r="D510">
        <v>98.2</v>
      </c>
      <c r="E510">
        <v>1.95</v>
      </c>
      <c r="F510">
        <v>0.6</v>
      </c>
      <c r="G510">
        <v>31.55</v>
      </c>
      <c r="H510">
        <v>0.42</v>
      </c>
      <c r="I510">
        <v>2747068</v>
      </c>
      <c r="J510" t="s">
        <v>476</v>
      </c>
      <c r="K510" s="1">
        <v>43636.61041666667</v>
      </c>
      <c r="L510" t="s">
        <v>16</v>
      </c>
      <c r="M510">
        <v>3.2000000000000001E-2</v>
      </c>
    </row>
    <row r="511" spans="1:13" x14ac:dyDescent="0.15">
      <c r="A511">
        <v>438</v>
      </c>
      <c r="B511">
        <v>85.5</v>
      </c>
      <c r="C511">
        <v>90.1</v>
      </c>
      <c r="D511">
        <v>97.4</v>
      </c>
      <c r="E511">
        <v>1.69</v>
      </c>
      <c r="F511">
        <v>0.56999999999999995</v>
      </c>
      <c r="G511">
        <v>31.62</v>
      </c>
      <c r="H511">
        <v>0.4</v>
      </c>
      <c r="I511">
        <v>2747069</v>
      </c>
      <c r="J511" t="s">
        <v>476</v>
      </c>
      <c r="K511" s="1">
        <v>43636.61041666667</v>
      </c>
      <c r="L511" t="s">
        <v>16</v>
      </c>
      <c r="M511">
        <v>1.9E-2</v>
      </c>
    </row>
    <row r="512" spans="1:13" x14ac:dyDescent="0.15">
      <c r="A512">
        <v>366</v>
      </c>
      <c r="B512">
        <v>85.4</v>
      </c>
      <c r="C512">
        <v>90</v>
      </c>
      <c r="D512">
        <v>97.3</v>
      </c>
      <c r="E512">
        <v>1.8</v>
      </c>
      <c r="F512">
        <v>0.59</v>
      </c>
      <c r="G512">
        <v>31.51</v>
      </c>
      <c r="H512">
        <v>0.56999999999999995</v>
      </c>
      <c r="I512">
        <v>2747435</v>
      </c>
      <c r="J512" t="s">
        <v>477</v>
      </c>
      <c r="K512" s="1">
        <v>43636.716666666667</v>
      </c>
      <c r="L512" t="s">
        <v>16</v>
      </c>
      <c r="M512">
        <v>2.5000000000000001E-2</v>
      </c>
    </row>
    <row r="513" spans="1:13" x14ac:dyDescent="0.15">
      <c r="A513">
        <v>400</v>
      </c>
      <c r="B513">
        <v>69.599999999999994</v>
      </c>
      <c r="C513">
        <v>73.400000000000006</v>
      </c>
      <c r="D513">
        <v>78.599999999999994</v>
      </c>
      <c r="E513">
        <v>8.41</v>
      </c>
      <c r="F513">
        <v>1.48</v>
      </c>
      <c r="G513">
        <v>32.11</v>
      </c>
      <c r="H513">
        <v>1.26</v>
      </c>
      <c r="I513">
        <v>2748403</v>
      </c>
      <c r="J513" t="s">
        <v>478</v>
      </c>
      <c r="K513" s="1">
        <v>43637.185416666667</v>
      </c>
      <c r="L513" t="s">
        <v>26</v>
      </c>
      <c r="M513">
        <v>0.105</v>
      </c>
    </row>
    <row r="514" spans="1:13" x14ac:dyDescent="0.15">
      <c r="A514">
        <v>400</v>
      </c>
      <c r="B514">
        <v>68</v>
      </c>
      <c r="C514">
        <v>71.7</v>
      </c>
      <c r="D514">
        <v>77.099999999999994</v>
      </c>
      <c r="E514">
        <v>9.8800000000000008</v>
      </c>
      <c r="F514">
        <v>1.55</v>
      </c>
      <c r="G514">
        <v>32.270000000000003</v>
      </c>
      <c r="H514">
        <v>0.72</v>
      </c>
      <c r="I514">
        <v>2748404</v>
      </c>
      <c r="J514" t="s">
        <v>478</v>
      </c>
      <c r="K514" s="1">
        <v>43637.185416666667</v>
      </c>
      <c r="L514" t="s">
        <v>26</v>
      </c>
      <c r="M514">
        <v>9.4E-2</v>
      </c>
    </row>
    <row r="515" spans="1:13" x14ac:dyDescent="0.15">
      <c r="A515">
        <v>400</v>
      </c>
      <c r="B515">
        <v>68.099999999999994</v>
      </c>
      <c r="C515">
        <v>71.8</v>
      </c>
      <c r="D515">
        <v>77.099999999999994</v>
      </c>
      <c r="E515">
        <v>10.35</v>
      </c>
      <c r="F515">
        <v>1.57</v>
      </c>
      <c r="G515">
        <v>32.26</v>
      </c>
      <c r="H515">
        <v>0.95</v>
      </c>
      <c r="I515">
        <v>2748405</v>
      </c>
      <c r="J515" t="s">
        <v>478</v>
      </c>
      <c r="K515" s="1">
        <v>43637.185416666667</v>
      </c>
      <c r="L515" t="s">
        <v>26</v>
      </c>
      <c r="M515">
        <v>0.107</v>
      </c>
    </row>
    <row r="516" spans="1:13" x14ac:dyDescent="0.15">
      <c r="A516">
        <v>148</v>
      </c>
      <c r="B516">
        <v>70.7</v>
      </c>
      <c r="C516">
        <v>74.599999999999994</v>
      </c>
      <c r="D516">
        <v>80.099999999999994</v>
      </c>
      <c r="E516">
        <v>9.68</v>
      </c>
      <c r="F516">
        <v>1.57</v>
      </c>
      <c r="G516">
        <v>32.26</v>
      </c>
      <c r="H516">
        <v>0.82</v>
      </c>
      <c r="I516">
        <v>2748406</v>
      </c>
      <c r="J516" t="s">
        <v>478</v>
      </c>
      <c r="K516" s="1">
        <v>43637.185416666667</v>
      </c>
      <c r="L516" t="s">
        <v>26</v>
      </c>
      <c r="M516">
        <v>0.121</v>
      </c>
    </row>
    <row r="517" spans="1:13" x14ac:dyDescent="0.15">
      <c r="A517">
        <v>400</v>
      </c>
      <c r="B517">
        <v>73.900000000000006</v>
      </c>
      <c r="C517">
        <v>78</v>
      </c>
      <c r="D517">
        <v>83.8</v>
      </c>
      <c r="E517">
        <v>6.86</v>
      </c>
      <c r="F517">
        <v>1.1399999999999999</v>
      </c>
      <c r="G517">
        <v>31.98</v>
      </c>
      <c r="H517">
        <v>7.4999999999999997E-2</v>
      </c>
      <c r="I517">
        <v>2749110</v>
      </c>
      <c r="J517" t="s">
        <v>479</v>
      </c>
      <c r="K517" s="1">
        <v>43637.512499999997</v>
      </c>
      <c r="L517" t="s">
        <v>14</v>
      </c>
      <c r="M517">
        <v>54.36</v>
      </c>
    </row>
    <row r="518" spans="1:13" x14ac:dyDescent="0.15">
      <c r="A518">
        <v>400</v>
      </c>
      <c r="B518">
        <v>75.5</v>
      </c>
      <c r="C518">
        <v>79.599999999999994</v>
      </c>
      <c r="D518">
        <v>85.5</v>
      </c>
      <c r="E518">
        <v>5.8</v>
      </c>
      <c r="F518">
        <v>1</v>
      </c>
      <c r="G518">
        <v>31.92</v>
      </c>
      <c r="H518">
        <v>1.37</v>
      </c>
      <c r="I518">
        <v>2749111</v>
      </c>
      <c r="J518" t="s">
        <v>479</v>
      </c>
      <c r="K518" s="1">
        <v>43637.512499999997</v>
      </c>
      <c r="L518" t="s">
        <v>14</v>
      </c>
      <c r="M518">
        <v>6.2E-2</v>
      </c>
    </row>
    <row r="519" spans="1:13" x14ac:dyDescent="0.15">
      <c r="A519">
        <v>400</v>
      </c>
      <c r="B519">
        <v>75.099999999999994</v>
      </c>
      <c r="C519">
        <v>79.099999999999994</v>
      </c>
      <c r="D519">
        <v>85.1</v>
      </c>
      <c r="E519">
        <v>6.04</v>
      </c>
      <c r="F519">
        <v>1.01</v>
      </c>
      <c r="G519">
        <v>31.72</v>
      </c>
      <c r="H519">
        <v>1.41</v>
      </c>
      <c r="I519">
        <v>2749112</v>
      </c>
      <c r="J519" t="s">
        <v>479</v>
      </c>
      <c r="K519" s="1">
        <v>43637.512499999997</v>
      </c>
      <c r="L519" t="s">
        <v>14</v>
      </c>
      <c r="M519">
        <v>8.5000000000000006E-2</v>
      </c>
    </row>
    <row r="520" spans="1:13" x14ac:dyDescent="0.15">
      <c r="A520">
        <v>400</v>
      </c>
      <c r="B520">
        <v>75.400000000000006</v>
      </c>
      <c r="C520">
        <v>79.599999999999994</v>
      </c>
      <c r="D520">
        <v>85.1</v>
      </c>
      <c r="E520">
        <v>6.17</v>
      </c>
      <c r="F520">
        <v>1.01</v>
      </c>
      <c r="G520">
        <v>31.77</v>
      </c>
      <c r="H520">
        <v>1.1499999999999999</v>
      </c>
      <c r="I520">
        <v>2749959</v>
      </c>
      <c r="J520" t="s">
        <v>480</v>
      </c>
      <c r="K520" s="1">
        <v>43637.830555555556</v>
      </c>
      <c r="L520" t="s">
        <v>14</v>
      </c>
      <c r="M520">
        <v>7.0000000000000007E-2</v>
      </c>
    </row>
    <row r="521" spans="1:13" x14ac:dyDescent="0.15">
      <c r="A521">
        <v>400</v>
      </c>
      <c r="B521">
        <v>77</v>
      </c>
      <c r="C521">
        <v>81.2</v>
      </c>
      <c r="D521">
        <v>86.8</v>
      </c>
      <c r="E521">
        <v>5.28</v>
      </c>
      <c r="F521">
        <v>0.94</v>
      </c>
      <c r="G521">
        <v>31.95</v>
      </c>
      <c r="H521">
        <v>1.1599999999999999</v>
      </c>
      <c r="I521">
        <v>2749960</v>
      </c>
      <c r="J521" t="s">
        <v>480</v>
      </c>
      <c r="K521" s="1">
        <v>43637.830555555556</v>
      </c>
      <c r="L521" t="s">
        <v>14</v>
      </c>
      <c r="M521">
        <v>7.8E-2</v>
      </c>
    </row>
    <row r="522" spans="1:13" x14ac:dyDescent="0.15">
      <c r="A522">
        <v>454</v>
      </c>
      <c r="B522">
        <v>76.3</v>
      </c>
      <c r="C522">
        <v>80.400000000000006</v>
      </c>
      <c r="D522">
        <v>86.2</v>
      </c>
      <c r="E522">
        <v>5.26</v>
      </c>
      <c r="F522">
        <v>0.96</v>
      </c>
      <c r="G522">
        <v>31.96</v>
      </c>
      <c r="H522">
        <v>0.85</v>
      </c>
      <c r="I522">
        <v>2749961</v>
      </c>
      <c r="J522" t="s">
        <v>480</v>
      </c>
      <c r="K522" s="1">
        <v>43637.830555555556</v>
      </c>
      <c r="L522" t="s">
        <v>14</v>
      </c>
      <c r="M522">
        <v>6.7000000000000004E-2</v>
      </c>
    </row>
    <row r="523" spans="1:13" x14ac:dyDescent="0.15">
      <c r="A523">
        <v>173</v>
      </c>
      <c r="B523">
        <v>71.7</v>
      </c>
      <c r="C523">
        <v>75.599999999999994</v>
      </c>
      <c r="D523">
        <v>81.3</v>
      </c>
      <c r="E523">
        <v>8.09</v>
      </c>
      <c r="F523">
        <v>1.45</v>
      </c>
      <c r="G523">
        <v>32.14</v>
      </c>
      <c r="H523">
        <v>2.04</v>
      </c>
      <c r="I523">
        <v>2750258</v>
      </c>
      <c r="J523" t="s">
        <v>481</v>
      </c>
      <c r="K523" s="1">
        <v>43637.95</v>
      </c>
      <c r="L523" t="s">
        <v>26</v>
      </c>
      <c r="M523">
        <v>0.26400000000000001</v>
      </c>
    </row>
    <row r="524" spans="1:13" x14ac:dyDescent="0.15">
      <c r="A524">
        <v>300</v>
      </c>
      <c r="B524">
        <v>70.099999999999994</v>
      </c>
      <c r="C524">
        <v>74</v>
      </c>
      <c r="D524">
        <v>79.5</v>
      </c>
      <c r="E524">
        <v>8.8000000000000007</v>
      </c>
      <c r="F524">
        <v>1.53</v>
      </c>
      <c r="G524">
        <v>32.06</v>
      </c>
      <c r="H524">
        <v>1.32</v>
      </c>
      <c r="I524">
        <v>2751463</v>
      </c>
      <c r="J524" t="s">
        <v>483</v>
      </c>
      <c r="K524" s="1">
        <v>43640.402083333334</v>
      </c>
      <c r="L524" t="s">
        <v>26</v>
      </c>
      <c r="M524">
        <v>0.14299999999999999</v>
      </c>
    </row>
    <row r="525" spans="1:13" x14ac:dyDescent="0.15">
      <c r="A525">
        <v>381</v>
      </c>
      <c r="B525">
        <v>67.3</v>
      </c>
      <c r="C525">
        <v>70.900000000000006</v>
      </c>
      <c r="D525">
        <v>76.3</v>
      </c>
      <c r="E525">
        <v>8.6199999999999992</v>
      </c>
      <c r="F525">
        <v>1.57</v>
      </c>
      <c r="G525">
        <v>31.81</v>
      </c>
      <c r="H525">
        <v>0.95</v>
      </c>
      <c r="I525">
        <v>2751464</v>
      </c>
      <c r="J525" t="s">
        <v>483</v>
      </c>
      <c r="K525" s="1">
        <v>43640.402083333334</v>
      </c>
      <c r="L525" t="s">
        <v>26</v>
      </c>
      <c r="M525">
        <v>0.106</v>
      </c>
    </row>
    <row r="526" spans="1:13" x14ac:dyDescent="0.15">
      <c r="A526">
        <v>400</v>
      </c>
      <c r="B526">
        <v>79.3</v>
      </c>
      <c r="C526">
        <v>83.6</v>
      </c>
      <c r="D526">
        <v>90.3</v>
      </c>
      <c r="E526">
        <v>3</v>
      </c>
      <c r="F526">
        <v>0.76</v>
      </c>
      <c r="G526">
        <v>31.62</v>
      </c>
      <c r="H526">
        <v>0.66</v>
      </c>
      <c r="I526">
        <v>2752524</v>
      </c>
      <c r="J526" t="s">
        <v>484</v>
      </c>
      <c r="K526" s="1">
        <v>43640.772916666669</v>
      </c>
      <c r="L526" t="s">
        <v>23</v>
      </c>
      <c r="M526">
        <v>2.4E-2</v>
      </c>
    </row>
    <row r="527" spans="1:13" x14ac:dyDescent="0.15">
      <c r="A527">
        <v>400</v>
      </c>
      <c r="B527">
        <v>78.5</v>
      </c>
      <c r="C527">
        <v>82.7</v>
      </c>
      <c r="D527">
        <v>89.3</v>
      </c>
      <c r="E527">
        <v>2.54</v>
      </c>
      <c r="F527">
        <v>0.75</v>
      </c>
      <c r="G527">
        <v>31.63</v>
      </c>
      <c r="H527">
        <v>0.4</v>
      </c>
      <c r="I527">
        <v>2752525</v>
      </c>
      <c r="J527" t="s">
        <v>484</v>
      </c>
      <c r="K527" s="1">
        <v>43640.772916666669</v>
      </c>
      <c r="L527" t="s">
        <v>23</v>
      </c>
      <c r="M527">
        <v>6.3E-2</v>
      </c>
    </row>
    <row r="528" spans="1:13" x14ac:dyDescent="0.15">
      <c r="A528">
        <v>400</v>
      </c>
      <c r="B528">
        <v>79.3</v>
      </c>
      <c r="C528">
        <v>83.6</v>
      </c>
      <c r="D528">
        <v>90.3</v>
      </c>
      <c r="E528">
        <v>2.65</v>
      </c>
      <c r="F528">
        <v>0.74</v>
      </c>
      <c r="G528">
        <v>31.7</v>
      </c>
      <c r="H528">
        <v>0.38</v>
      </c>
      <c r="I528">
        <v>2752526</v>
      </c>
      <c r="J528" t="s">
        <v>484</v>
      </c>
      <c r="K528" s="1">
        <v>43640.772916666669</v>
      </c>
      <c r="L528" t="s">
        <v>23</v>
      </c>
      <c r="M528">
        <v>4.2000000000000003E-2</v>
      </c>
    </row>
    <row r="529" spans="1:13" x14ac:dyDescent="0.15">
      <c r="A529">
        <v>180</v>
      </c>
      <c r="B529">
        <v>81</v>
      </c>
      <c r="C529">
        <v>85.4</v>
      </c>
      <c r="D529">
        <v>92.4</v>
      </c>
      <c r="E529">
        <v>2.1</v>
      </c>
      <c r="F529">
        <v>0.66</v>
      </c>
      <c r="G529">
        <v>31.65</v>
      </c>
      <c r="H529">
        <v>0.37</v>
      </c>
      <c r="I529">
        <v>2752626</v>
      </c>
      <c r="J529" t="s">
        <v>485</v>
      </c>
      <c r="K529" s="1">
        <v>43640.81527777778</v>
      </c>
      <c r="L529" t="s">
        <v>23</v>
      </c>
      <c r="M529">
        <v>2.8000000000000001E-2</v>
      </c>
    </row>
    <row r="530" spans="1:13" x14ac:dyDescent="0.15">
      <c r="A530">
        <v>300</v>
      </c>
      <c r="B530">
        <v>78.2</v>
      </c>
      <c r="C530">
        <v>82.5</v>
      </c>
      <c r="D530">
        <v>87.6</v>
      </c>
      <c r="E530">
        <v>12.82</v>
      </c>
      <c r="F530">
        <v>1.39</v>
      </c>
      <c r="G530">
        <v>32.799999999999997</v>
      </c>
      <c r="H530">
        <v>0.51</v>
      </c>
      <c r="I530">
        <v>2753099</v>
      </c>
      <c r="J530" t="s">
        <v>486</v>
      </c>
      <c r="K530" s="1">
        <v>43641.029861111114</v>
      </c>
      <c r="L530" t="s">
        <v>43</v>
      </c>
      <c r="M530">
        <v>5.3999999999999999E-2</v>
      </c>
    </row>
    <row r="531" spans="1:13" x14ac:dyDescent="0.15">
      <c r="A531">
        <v>300</v>
      </c>
      <c r="B531">
        <v>78.2</v>
      </c>
      <c r="C531">
        <v>82.5</v>
      </c>
      <c r="D531">
        <v>87.7</v>
      </c>
      <c r="E531">
        <v>13.29</v>
      </c>
      <c r="F531">
        <v>1.39</v>
      </c>
      <c r="G531">
        <v>32.81</v>
      </c>
      <c r="H531">
        <v>0.66</v>
      </c>
      <c r="I531">
        <v>2753100</v>
      </c>
      <c r="J531" t="s">
        <v>486</v>
      </c>
      <c r="K531" s="1">
        <v>43641.029861111114</v>
      </c>
      <c r="L531" t="s">
        <v>43</v>
      </c>
      <c r="M531">
        <v>6.9000000000000006E-2</v>
      </c>
    </row>
    <row r="532" spans="1:13" x14ac:dyDescent="0.15">
      <c r="A532">
        <v>300</v>
      </c>
      <c r="B532">
        <v>77.900000000000006</v>
      </c>
      <c r="C532">
        <v>82.1</v>
      </c>
      <c r="D532">
        <v>87.3</v>
      </c>
      <c r="E532">
        <v>12.02</v>
      </c>
      <c r="F532">
        <v>1.3</v>
      </c>
      <c r="G532">
        <v>32.68</v>
      </c>
      <c r="H532">
        <v>0.61</v>
      </c>
      <c r="I532">
        <v>2753101</v>
      </c>
      <c r="J532" t="s">
        <v>486</v>
      </c>
      <c r="K532" s="1">
        <v>43641.029861111114</v>
      </c>
      <c r="L532" t="s">
        <v>43</v>
      </c>
      <c r="M532">
        <v>4.3999999999999997E-2</v>
      </c>
    </row>
    <row r="533" spans="1:13" x14ac:dyDescent="0.15">
      <c r="A533">
        <v>300</v>
      </c>
      <c r="B533">
        <v>77.099999999999994</v>
      </c>
      <c r="C533">
        <v>81.3</v>
      </c>
      <c r="D533">
        <v>86.6</v>
      </c>
      <c r="E533">
        <v>11.28</v>
      </c>
      <c r="F533">
        <v>1.34</v>
      </c>
      <c r="G533">
        <v>32.57</v>
      </c>
      <c r="H533">
        <v>0.79</v>
      </c>
      <c r="I533">
        <v>2753473</v>
      </c>
      <c r="J533" t="s">
        <v>487</v>
      </c>
      <c r="K533" s="1">
        <v>43641.222916666666</v>
      </c>
      <c r="L533" t="s">
        <v>43</v>
      </c>
      <c r="M533">
        <v>9.8000000000000004E-2</v>
      </c>
    </row>
    <row r="534" spans="1:13" x14ac:dyDescent="0.15">
      <c r="A534">
        <v>300</v>
      </c>
      <c r="B534">
        <v>78.900000000000006</v>
      </c>
      <c r="C534">
        <v>83.2</v>
      </c>
      <c r="D534">
        <v>88.5</v>
      </c>
      <c r="E534">
        <v>11.15</v>
      </c>
      <c r="F534">
        <v>1.25</v>
      </c>
      <c r="G534">
        <v>32.619999999999997</v>
      </c>
      <c r="H534">
        <v>0.72</v>
      </c>
      <c r="I534">
        <v>2753474</v>
      </c>
      <c r="J534" t="s">
        <v>487</v>
      </c>
      <c r="K534" s="1">
        <v>43641.222916666666</v>
      </c>
      <c r="L534" t="s">
        <v>43</v>
      </c>
      <c r="M534">
        <v>6.2E-2</v>
      </c>
    </row>
    <row r="535" spans="1:13" x14ac:dyDescent="0.15">
      <c r="A535">
        <v>162</v>
      </c>
      <c r="B535">
        <v>78.099999999999994</v>
      </c>
      <c r="C535">
        <v>82.4</v>
      </c>
      <c r="D535">
        <v>87.9</v>
      </c>
      <c r="E535">
        <v>10.69</v>
      </c>
      <c r="F535">
        <v>1.25</v>
      </c>
      <c r="G535">
        <v>32.53</v>
      </c>
      <c r="H535">
        <v>0.85</v>
      </c>
      <c r="I535">
        <v>2753475</v>
      </c>
      <c r="J535" t="s">
        <v>487</v>
      </c>
      <c r="K535" s="1">
        <v>43641.222916666666</v>
      </c>
      <c r="L535" t="s">
        <v>43</v>
      </c>
      <c r="M535">
        <v>5.6000000000000001E-2</v>
      </c>
    </row>
    <row r="536" spans="1:13" x14ac:dyDescent="0.15">
      <c r="A536">
        <v>420</v>
      </c>
      <c r="B536">
        <v>80.3</v>
      </c>
      <c r="C536">
        <v>84.6</v>
      </c>
      <c r="D536">
        <v>91</v>
      </c>
      <c r="E536">
        <v>6.27</v>
      </c>
      <c r="F536">
        <v>0.94</v>
      </c>
      <c r="G536">
        <v>32.049999999999997</v>
      </c>
      <c r="H536">
        <v>0.41</v>
      </c>
      <c r="I536">
        <v>2753755</v>
      </c>
      <c r="J536" t="s">
        <v>488</v>
      </c>
      <c r="K536" s="1">
        <v>43641.338194444441</v>
      </c>
      <c r="L536" t="s">
        <v>20</v>
      </c>
      <c r="M536">
        <v>3.2000000000000001E-2</v>
      </c>
    </row>
    <row r="537" spans="1:13" x14ac:dyDescent="0.15">
      <c r="A537">
        <v>400</v>
      </c>
      <c r="B537">
        <v>80.3</v>
      </c>
      <c r="C537">
        <v>84.7</v>
      </c>
      <c r="D537">
        <v>91</v>
      </c>
      <c r="E537">
        <v>5.31</v>
      </c>
      <c r="F537">
        <v>0.88</v>
      </c>
      <c r="G537">
        <v>31.87</v>
      </c>
      <c r="H537">
        <v>0.61</v>
      </c>
      <c r="I537">
        <v>2754400</v>
      </c>
      <c r="J537" t="s">
        <v>489</v>
      </c>
      <c r="K537" s="1">
        <v>43641.563194444447</v>
      </c>
      <c r="L537" t="s">
        <v>20</v>
      </c>
      <c r="M537">
        <v>3.2000000000000001E-2</v>
      </c>
    </row>
    <row r="538" spans="1:13" x14ac:dyDescent="0.15">
      <c r="A538">
        <v>466</v>
      </c>
      <c r="B538">
        <v>80.400000000000006</v>
      </c>
      <c r="C538">
        <v>84.9</v>
      </c>
      <c r="D538">
        <v>91.3</v>
      </c>
      <c r="E538">
        <v>5.98</v>
      </c>
      <c r="F538">
        <v>0.96</v>
      </c>
      <c r="G538">
        <v>31.85</v>
      </c>
      <c r="H538">
        <v>0.41</v>
      </c>
      <c r="I538">
        <v>2754401</v>
      </c>
      <c r="J538" t="s">
        <v>489</v>
      </c>
      <c r="K538" s="1">
        <v>43641.563194444447</v>
      </c>
      <c r="L538" t="s">
        <v>20</v>
      </c>
      <c r="M538">
        <v>5.8000000000000003E-2</v>
      </c>
    </row>
    <row r="539" spans="1:13" x14ac:dyDescent="0.15">
      <c r="A539">
        <v>300</v>
      </c>
      <c r="B539">
        <v>80.3</v>
      </c>
      <c r="C539">
        <v>84.9</v>
      </c>
      <c r="D539">
        <v>90.2</v>
      </c>
      <c r="E539">
        <v>11.85</v>
      </c>
      <c r="F539">
        <v>1.07</v>
      </c>
      <c r="G539">
        <v>32.42</v>
      </c>
      <c r="H539">
        <v>0.79</v>
      </c>
      <c r="I539">
        <v>2755199</v>
      </c>
      <c r="J539" t="s">
        <v>490</v>
      </c>
      <c r="K539" s="1">
        <v>43641.824305555558</v>
      </c>
      <c r="L539" t="s">
        <v>29</v>
      </c>
      <c r="M539">
        <v>3.3000000000000002E-2</v>
      </c>
    </row>
    <row r="540" spans="1:13" x14ac:dyDescent="0.15">
      <c r="A540">
        <v>94</v>
      </c>
      <c r="B540">
        <v>81.099999999999994</v>
      </c>
      <c r="C540">
        <v>85.6</v>
      </c>
      <c r="D540">
        <v>91.4</v>
      </c>
      <c r="E540">
        <v>11.03</v>
      </c>
      <c r="F540">
        <v>1.08</v>
      </c>
      <c r="G540">
        <v>32.44</v>
      </c>
      <c r="H540">
        <v>0.67</v>
      </c>
      <c r="I540">
        <v>2755200</v>
      </c>
      <c r="J540" t="s">
        <v>490</v>
      </c>
      <c r="K540" s="1">
        <v>43641.824305555558</v>
      </c>
      <c r="L540" t="s">
        <v>29</v>
      </c>
      <c r="M540">
        <v>2.9000000000000001E-2</v>
      </c>
    </row>
    <row r="541" spans="1:13" x14ac:dyDescent="0.15">
      <c r="A541">
        <v>300</v>
      </c>
      <c r="B541">
        <v>69.599999999999994</v>
      </c>
      <c r="C541">
        <v>73.400000000000006</v>
      </c>
      <c r="D541">
        <v>78.599999999999994</v>
      </c>
      <c r="E541">
        <v>10.82</v>
      </c>
      <c r="F541">
        <v>1.63</v>
      </c>
      <c r="G541">
        <v>32.25</v>
      </c>
      <c r="H541">
        <v>1.0900000000000001</v>
      </c>
      <c r="I541">
        <v>2755713</v>
      </c>
      <c r="J541" t="s">
        <v>491</v>
      </c>
      <c r="K541" s="1">
        <v>43642.042361111111</v>
      </c>
      <c r="L541" t="s">
        <v>26</v>
      </c>
      <c r="M541">
        <v>6.0999999999999999E-2</v>
      </c>
    </row>
    <row r="542" spans="1:13" x14ac:dyDescent="0.15">
      <c r="A542">
        <v>300</v>
      </c>
      <c r="B542">
        <v>71.400000000000006</v>
      </c>
      <c r="C542">
        <v>75.400000000000006</v>
      </c>
      <c r="D542">
        <v>80.8</v>
      </c>
      <c r="E542">
        <v>9.81</v>
      </c>
      <c r="F542">
        <v>1.63</v>
      </c>
      <c r="G542">
        <v>32.17</v>
      </c>
      <c r="H542">
        <v>1.34</v>
      </c>
      <c r="I542">
        <v>2755714</v>
      </c>
      <c r="J542" t="s">
        <v>491</v>
      </c>
      <c r="K542" s="1">
        <v>43642.042361111111</v>
      </c>
      <c r="L542" t="s">
        <v>26</v>
      </c>
      <c r="M542">
        <v>0.11899999999999999</v>
      </c>
    </row>
    <row r="543" spans="1:13" x14ac:dyDescent="0.15">
      <c r="A543">
        <v>300</v>
      </c>
      <c r="B543">
        <v>70.2</v>
      </c>
      <c r="C543">
        <v>74.099999999999994</v>
      </c>
      <c r="D543">
        <v>79.400000000000006</v>
      </c>
      <c r="E543">
        <v>9.94</v>
      </c>
      <c r="F543">
        <v>1.64</v>
      </c>
      <c r="G543">
        <v>32.130000000000003</v>
      </c>
      <c r="H543">
        <v>1.27</v>
      </c>
      <c r="I543">
        <v>2755715</v>
      </c>
      <c r="J543" t="s">
        <v>491</v>
      </c>
      <c r="K543" s="1">
        <v>43642.042361111111</v>
      </c>
      <c r="L543" t="s">
        <v>26</v>
      </c>
      <c r="M543">
        <v>7.0999999999999994E-2</v>
      </c>
    </row>
    <row r="544" spans="1:13" x14ac:dyDescent="0.15">
      <c r="A544">
        <v>286</v>
      </c>
      <c r="B544">
        <v>69.3</v>
      </c>
      <c r="C544">
        <v>73.099999999999994</v>
      </c>
      <c r="D544">
        <v>78.3</v>
      </c>
      <c r="E544">
        <v>12.14</v>
      </c>
      <c r="F544">
        <v>1.86</v>
      </c>
      <c r="G544">
        <v>32.299999999999997</v>
      </c>
      <c r="H544">
        <v>0.85</v>
      </c>
      <c r="I544">
        <v>2756510</v>
      </c>
      <c r="J544" t="s">
        <v>492</v>
      </c>
      <c r="K544" s="1">
        <v>43642.368750000001</v>
      </c>
      <c r="L544" t="s">
        <v>26</v>
      </c>
      <c r="M544">
        <v>6.8000000000000005E-2</v>
      </c>
    </row>
    <row r="545" spans="1:13" x14ac:dyDescent="0.15">
      <c r="A545">
        <v>229</v>
      </c>
      <c r="B545">
        <v>73</v>
      </c>
      <c r="C545">
        <v>77</v>
      </c>
      <c r="D545">
        <v>83.4</v>
      </c>
      <c r="E545">
        <v>3.43</v>
      </c>
      <c r="F545">
        <v>0.88</v>
      </c>
      <c r="G545">
        <v>31.48</v>
      </c>
      <c r="H545">
        <v>1.91</v>
      </c>
      <c r="I545">
        <v>2757977</v>
      </c>
      <c r="J545" t="s">
        <v>493</v>
      </c>
      <c r="K545" s="1">
        <v>43642.917361111111</v>
      </c>
      <c r="L545" t="s">
        <v>49</v>
      </c>
      <c r="M545">
        <v>7.8E-2</v>
      </c>
    </row>
    <row r="546" spans="1:13" x14ac:dyDescent="0.15">
      <c r="A546">
        <v>357</v>
      </c>
      <c r="B546">
        <v>68</v>
      </c>
      <c r="C546">
        <v>71.7</v>
      </c>
      <c r="D546">
        <v>77</v>
      </c>
      <c r="E546">
        <v>10.15</v>
      </c>
      <c r="F546">
        <v>1.59</v>
      </c>
      <c r="G546">
        <v>32.200000000000003</v>
      </c>
      <c r="H546">
        <v>0.85</v>
      </c>
      <c r="I546">
        <v>2758658</v>
      </c>
      <c r="J546" t="s">
        <v>494</v>
      </c>
      <c r="K546" s="1">
        <v>43643.25</v>
      </c>
      <c r="L546" t="s">
        <v>26</v>
      </c>
      <c r="M546">
        <v>9.4E-2</v>
      </c>
    </row>
    <row r="547" spans="1:13" x14ac:dyDescent="0.15">
      <c r="A547">
        <v>400</v>
      </c>
      <c r="B547">
        <v>73.900000000000006</v>
      </c>
      <c r="C547">
        <v>77.900000000000006</v>
      </c>
      <c r="D547">
        <v>83.2</v>
      </c>
      <c r="E547">
        <v>10.64</v>
      </c>
      <c r="F547">
        <v>1.53</v>
      </c>
      <c r="G547">
        <v>32.33</v>
      </c>
      <c r="H547">
        <v>0.79</v>
      </c>
      <c r="I547">
        <v>2759324</v>
      </c>
      <c r="J547" t="s">
        <v>495</v>
      </c>
      <c r="K547" s="1">
        <v>43643.530555555553</v>
      </c>
      <c r="L547" t="s">
        <v>26</v>
      </c>
      <c r="M547">
        <v>0.08</v>
      </c>
    </row>
    <row r="548" spans="1:13" x14ac:dyDescent="0.15">
      <c r="A548">
        <v>400</v>
      </c>
      <c r="B548">
        <v>73.400000000000006</v>
      </c>
      <c r="C548">
        <v>77.400000000000006</v>
      </c>
      <c r="D548">
        <v>82.7</v>
      </c>
      <c r="E548">
        <v>9.9</v>
      </c>
      <c r="F548">
        <v>1.5</v>
      </c>
      <c r="G548">
        <v>32.380000000000003</v>
      </c>
      <c r="H548">
        <v>1.1399999999999999</v>
      </c>
      <c r="I548">
        <v>2759325</v>
      </c>
      <c r="J548" t="s">
        <v>495</v>
      </c>
      <c r="K548" s="1">
        <v>43643.530555555553</v>
      </c>
      <c r="L548" t="s">
        <v>26</v>
      </c>
      <c r="M548">
        <v>0.126</v>
      </c>
    </row>
    <row r="549" spans="1:13" x14ac:dyDescent="0.15">
      <c r="A549">
        <v>400</v>
      </c>
      <c r="B549">
        <v>74.599999999999994</v>
      </c>
      <c r="C549">
        <v>78.7</v>
      </c>
      <c r="D549">
        <v>84.3</v>
      </c>
      <c r="E549">
        <v>9.84</v>
      </c>
      <c r="F549">
        <v>1.48</v>
      </c>
      <c r="G549">
        <v>32.43</v>
      </c>
      <c r="H549">
        <v>0.79</v>
      </c>
      <c r="I549">
        <v>2759326</v>
      </c>
      <c r="J549" t="s">
        <v>495</v>
      </c>
      <c r="K549" s="1">
        <v>43643.530555555553</v>
      </c>
      <c r="L549" t="s">
        <v>26</v>
      </c>
      <c r="M549">
        <v>0.161</v>
      </c>
    </row>
    <row r="550" spans="1:13" x14ac:dyDescent="0.15">
      <c r="A550">
        <v>400</v>
      </c>
      <c r="B550">
        <v>73.3</v>
      </c>
      <c r="C550">
        <v>77.3</v>
      </c>
      <c r="D550">
        <v>82.9</v>
      </c>
      <c r="E550">
        <v>8.6199999999999992</v>
      </c>
      <c r="F550">
        <v>1.37</v>
      </c>
      <c r="G550">
        <v>32.33</v>
      </c>
      <c r="H550">
        <v>1.1599999999999999</v>
      </c>
      <c r="I550">
        <v>2760136</v>
      </c>
      <c r="J550" t="s">
        <v>496</v>
      </c>
      <c r="K550" s="1">
        <v>43643.857638888891</v>
      </c>
      <c r="L550" t="s">
        <v>26</v>
      </c>
      <c r="M550">
        <v>0.16700000000000001</v>
      </c>
    </row>
    <row r="551" spans="1:13" x14ac:dyDescent="0.15">
      <c r="A551">
        <v>400</v>
      </c>
      <c r="B551">
        <v>73.900000000000006</v>
      </c>
      <c r="C551">
        <v>77.900000000000006</v>
      </c>
      <c r="D551">
        <v>83.7</v>
      </c>
      <c r="E551">
        <v>8.15</v>
      </c>
      <c r="F551">
        <v>1.33</v>
      </c>
      <c r="G551">
        <v>32.229999999999997</v>
      </c>
      <c r="H551">
        <v>1.03</v>
      </c>
      <c r="I551">
        <v>2760137</v>
      </c>
      <c r="J551" t="s">
        <v>496</v>
      </c>
      <c r="K551" s="1">
        <v>43643.857638888891</v>
      </c>
      <c r="L551" t="s">
        <v>26</v>
      </c>
      <c r="M551">
        <v>0.20100000000000001</v>
      </c>
    </row>
    <row r="552" spans="1:13" x14ac:dyDescent="0.15">
      <c r="A552">
        <v>386</v>
      </c>
      <c r="B552">
        <v>73</v>
      </c>
      <c r="C552">
        <v>76.900000000000006</v>
      </c>
      <c r="D552">
        <v>82.7</v>
      </c>
      <c r="E552">
        <v>8</v>
      </c>
      <c r="F552">
        <v>1.36</v>
      </c>
      <c r="G552">
        <v>32.200000000000003</v>
      </c>
      <c r="H552">
        <v>1.06</v>
      </c>
      <c r="I552">
        <v>2760138</v>
      </c>
      <c r="J552" t="s">
        <v>496</v>
      </c>
      <c r="K552" s="1">
        <v>43643.857638888891</v>
      </c>
      <c r="L552" t="s">
        <v>26</v>
      </c>
      <c r="M552">
        <v>0.17499999999999999</v>
      </c>
    </row>
    <row r="553" spans="1:13" x14ac:dyDescent="0.15">
      <c r="A553">
        <v>300</v>
      </c>
      <c r="B553">
        <v>70</v>
      </c>
      <c r="C553">
        <v>73.8</v>
      </c>
      <c r="D553">
        <v>80.099999999999994</v>
      </c>
      <c r="E553">
        <v>4.2</v>
      </c>
      <c r="F553">
        <v>1.03</v>
      </c>
      <c r="G553">
        <v>31.62</v>
      </c>
      <c r="H553">
        <v>1.22</v>
      </c>
      <c r="I553">
        <v>2760512</v>
      </c>
      <c r="J553" t="s">
        <v>497</v>
      </c>
      <c r="K553" s="1">
        <v>43644.071527777778</v>
      </c>
      <c r="L553" t="s">
        <v>49</v>
      </c>
      <c r="M553">
        <v>0.15</v>
      </c>
    </row>
    <row r="554" spans="1:13" x14ac:dyDescent="0.15">
      <c r="A554">
        <v>300</v>
      </c>
      <c r="B554">
        <v>68.5</v>
      </c>
      <c r="C554">
        <v>72.2</v>
      </c>
      <c r="D554">
        <v>78.2</v>
      </c>
      <c r="E554">
        <v>3.8</v>
      </c>
      <c r="F554">
        <v>1.1299999999999999</v>
      </c>
      <c r="G554">
        <v>31.73</v>
      </c>
      <c r="H554">
        <v>0.65</v>
      </c>
      <c r="I554">
        <v>2760513</v>
      </c>
      <c r="J554" t="s">
        <v>497</v>
      </c>
      <c r="K554" s="1">
        <v>43644.071527777778</v>
      </c>
      <c r="L554" t="s">
        <v>49</v>
      </c>
      <c r="M554">
        <v>0.16400000000000001</v>
      </c>
    </row>
    <row r="555" spans="1:13" x14ac:dyDescent="0.15">
      <c r="A555">
        <v>261</v>
      </c>
      <c r="B555">
        <v>68.7</v>
      </c>
      <c r="C555">
        <v>72.400000000000006</v>
      </c>
      <c r="D555">
        <v>78.599999999999994</v>
      </c>
      <c r="E555">
        <v>3.59</v>
      </c>
      <c r="F555">
        <v>1.1399999999999999</v>
      </c>
      <c r="G555">
        <v>31.83</v>
      </c>
      <c r="H555">
        <v>0.8</v>
      </c>
      <c r="I555">
        <v>2760514</v>
      </c>
      <c r="J555" t="s">
        <v>497</v>
      </c>
      <c r="K555" s="1">
        <v>43644.071527777778</v>
      </c>
      <c r="L555" t="s">
        <v>49</v>
      </c>
      <c r="M555">
        <v>0.17199999999999999</v>
      </c>
    </row>
    <row r="556" spans="1:13" x14ac:dyDescent="0.15">
      <c r="A556">
        <v>300</v>
      </c>
      <c r="B556">
        <v>69.400000000000006</v>
      </c>
      <c r="C556">
        <v>73.3</v>
      </c>
      <c r="D556">
        <v>78.5</v>
      </c>
      <c r="E556">
        <v>10.67</v>
      </c>
      <c r="F556">
        <v>1.59</v>
      </c>
      <c r="G556">
        <v>32.159999999999997</v>
      </c>
      <c r="H556">
        <v>1.06</v>
      </c>
      <c r="I556">
        <v>2760770</v>
      </c>
      <c r="J556" t="s">
        <v>498</v>
      </c>
      <c r="K556" s="1">
        <v>43644.188194444447</v>
      </c>
      <c r="L556" t="s">
        <v>26</v>
      </c>
      <c r="M556">
        <v>0.127</v>
      </c>
    </row>
    <row r="557" spans="1:13" x14ac:dyDescent="0.15">
      <c r="A557">
        <v>151</v>
      </c>
      <c r="B557">
        <v>70.900000000000006</v>
      </c>
      <c r="C557">
        <v>74.8</v>
      </c>
      <c r="D557">
        <v>80.2</v>
      </c>
      <c r="E557">
        <v>10.56</v>
      </c>
      <c r="F557">
        <v>1.59</v>
      </c>
      <c r="G557">
        <v>32.21</v>
      </c>
      <c r="H557">
        <v>1.06</v>
      </c>
      <c r="I557">
        <v>2760771</v>
      </c>
      <c r="J557" t="s">
        <v>498</v>
      </c>
      <c r="K557" s="1">
        <v>43644.188194444447</v>
      </c>
      <c r="L557" t="s">
        <v>26</v>
      </c>
      <c r="M557">
        <v>0.1</v>
      </c>
    </row>
    <row r="558" spans="1:13" x14ac:dyDescent="0.15">
      <c r="A558">
        <v>400</v>
      </c>
      <c r="B558">
        <v>72.2</v>
      </c>
      <c r="C558">
        <v>76.2</v>
      </c>
      <c r="D558">
        <v>81.7</v>
      </c>
      <c r="E558">
        <v>9.23</v>
      </c>
      <c r="F558">
        <v>1.32</v>
      </c>
      <c r="G558">
        <v>32.130000000000003</v>
      </c>
      <c r="H558">
        <v>1.04</v>
      </c>
      <c r="I558">
        <v>2761778</v>
      </c>
      <c r="J558" t="s">
        <v>499</v>
      </c>
      <c r="K558" s="1">
        <v>43644.572916666664</v>
      </c>
      <c r="L558" t="s">
        <v>26</v>
      </c>
      <c r="M558">
        <v>0.11899999999999999</v>
      </c>
    </row>
    <row r="559" spans="1:13" x14ac:dyDescent="0.15">
      <c r="A559">
        <v>400</v>
      </c>
      <c r="B559">
        <v>73.8</v>
      </c>
      <c r="C559">
        <v>77.900000000000006</v>
      </c>
      <c r="D559">
        <v>82.8</v>
      </c>
      <c r="E559">
        <v>10.86</v>
      </c>
      <c r="F559">
        <v>1.48</v>
      </c>
      <c r="G559">
        <v>32.46</v>
      </c>
      <c r="H559">
        <v>0.71</v>
      </c>
      <c r="I559">
        <v>2761779</v>
      </c>
      <c r="J559" t="s">
        <v>499</v>
      </c>
      <c r="K559" s="1">
        <v>43644.572916666664</v>
      </c>
      <c r="L559" t="s">
        <v>26</v>
      </c>
      <c r="M559">
        <v>8.5999999999999993E-2</v>
      </c>
    </row>
    <row r="560" spans="1:13" x14ac:dyDescent="0.15">
      <c r="A560">
        <v>400</v>
      </c>
      <c r="B560">
        <v>75.599999999999994</v>
      </c>
      <c r="C560">
        <v>79.7</v>
      </c>
      <c r="D560">
        <v>84.8</v>
      </c>
      <c r="E560">
        <v>10.73</v>
      </c>
      <c r="F560">
        <v>1.47</v>
      </c>
      <c r="G560">
        <v>32.42</v>
      </c>
      <c r="H560">
        <v>0.49</v>
      </c>
      <c r="I560">
        <v>2761780</v>
      </c>
      <c r="J560" t="s">
        <v>499</v>
      </c>
      <c r="K560" s="1">
        <v>43644.572916666664</v>
      </c>
      <c r="L560" t="s">
        <v>26</v>
      </c>
      <c r="M560">
        <v>9.7000000000000003E-2</v>
      </c>
    </row>
    <row r="561" spans="1:13" x14ac:dyDescent="0.15">
      <c r="A561">
        <v>400</v>
      </c>
      <c r="B561">
        <v>73.7</v>
      </c>
      <c r="C561">
        <v>77.7</v>
      </c>
      <c r="D561">
        <v>82.8</v>
      </c>
      <c r="E561">
        <v>10.32</v>
      </c>
      <c r="F561">
        <v>1.44</v>
      </c>
      <c r="G561">
        <v>32.43</v>
      </c>
      <c r="H561">
        <v>0.63</v>
      </c>
      <c r="I561">
        <v>2762425</v>
      </c>
      <c r="J561" t="s">
        <v>500</v>
      </c>
      <c r="K561" s="1">
        <v>43644.895138888889</v>
      </c>
      <c r="L561" t="s">
        <v>26</v>
      </c>
      <c r="M561">
        <v>0.112</v>
      </c>
    </row>
    <row r="562" spans="1:13" x14ac:dyDescent="0.15">
      <c r="A562">
        <v>400</v>
      </c>
      <c r="B562">
        <v>71</v>
      </c>
      <c r="C562">
        <v>74.8</v>
      </c>
      <c r="D562">
        <v>79.8</v>
      </c>
      <c r="E562">
        <v>9.9</v>
      </c>
      <c r="F562">
        <v>1.47</v>
      </c>
      <c r="G562">
        <v>32.29</v>
      </c>
      <c r="H562">
        <v>0.95</v>
      </c>
      <c r="I562">
        <v>2762426</v>
      </c>
      <c r="J562" t="s">
        <v>500</v>
      </c>
      <c r="K562" s="1">
        <v>43644.895138888889</v>
      </c>
      <c r="L562" t="s">
        <v>26</v>
      </c>
      <c r="M562">
        <v>0.107</v>
      </c>
    </row>
    <row r="563" spans="1:13" x14ac:dyDescent="0.15">
      <c r="A563">
        <v>282</v>
      </c>
      <c r="B563">
        <v>73.900000000000006</v>
      </c>
      <c r="C563">
        <v>77.900000000000006</v>
      </c>
      <c r="D563">
        <v>83.8</v>
      </c>
      <c r="E563">
        <v>9.4700000000000006</v>
      </c>
      <c r="F563">
        <v>1.35</v>
      </c>
      <c r="G563">
        <v>32.4</v>
      </c>
      <c r="H563">
        <v>0.95</v>
      </c>
      <c r="I563">
        <v>2762427</v>
      </c>
      <c r="J563" t="s">
        <v>500</v>
      </c>
      <c r="K563" s="1">
        <v>43644.895138888889</v>
      </c>
      <c r="L563" t="s">
        <v>26</v>
      </c>
      <c r="M563">
        <v>0.11</v>
      </c>
    </row>
    <row r="564" spans="1:13" x14ac:dyDescent="0.15">
      <c r="A564">
        <v>300</v>
      </c>
      <c r="B564">
        <v>67</v>
      </c>
      <c r="C564">
        <v>70.599999999999994</v>
      </c>
      <c r="D564">
        <v>76</v>
      </c>
      <c r="E564">
        <v>9.56</v>
      </c>
      <c r="F564">
        <v>1.58</v>
      </c>
      <c r="G564">
        <v>32.32</v>
      </c>
      <c r="H564">
        <v>0.87</v>
      </c>
      <c r="I564">
        <v>2762544</v>
      </c>
      <c r="J564" t="s">
        <v>501</v>
      </c>
      <c r="K564" s="1">
        <v>43645.160416666666</v>
      </c>
      <c r="L564" t="s">
        <v>26</v>
      </c>
      <c r="M564">
        <v>0.11700000000000001</v>
      </c>
    </row>
    <row r="565" spans="1:13" x14ac:dyDescent="0.15">
      <c r="A565">
        <v>300</v>
      </c>
      <c r="B565">
        <v>68.099999999999994</v>
      </c>
      <c r="C565">
        <v>71.8</v>
      </c>
      <c r="D565">
        <v>77.099999999999994</v>
      </c>
      <c r="E565">
        <v>9.5399999999999991</v>
      </c>
      <c r="F565">
        <v>1.55</v>
      </c>
      <c r="G565">
        <v>32.369999999999997</v>
      </c>
      <c r="H565">
        <v>0.98</v>
      </c>
      <c r="I565">
        <v>2762545</v>
      </c>
      <c r="J565" t="s">
        <v>501</v>
      </c>
      <c r="K565" s="1">
        <v>43645.160416666666</v>
      </c>
      <c r="L565" t="s">
        <v>26</v>
      </c>
      <c r="M565">
        <v>0.113</v>
      </c>
    </row>
    <row r="566" spans="1:13" x14ac:dyDescent="0.15">
      <c r="A566">
        <v>266</v>
      </c>
      <c r="B566">
        <v>67.099999999999994</v>
      </c>
      <c r="C566">
        <v>70.7</v>
      </c>
      <c r="D566">
        <v>76.2</v>
      </c>
      <c r="E566">
        <v>9.43</v>
      </c>
      <c r="F566">
        <v>1.53</v>
      </c>
      <c r="G566">
        <v>32.96</v>
      </c>
      <c r="H566">
        <v>1.23</v>
      </c>
      <c r="I566">
        <v>2762546</v>
      </c>
      <c r="J566" t="s">
        <v>501</v>
      </c>
      <c r="K566" s="1">
        <v>43645.160416666666</v>
      </c>
      <c r="L566" t="s">
        <v>26</v>
      </c>
      <c r="M566">
        <v>0.11</v>
      </c>
    </row>
    <row r="567" spans="1:13" x14ac:dyDescent="0.15">
      <c r="A567">
        <v>400</v>
      </c>
      <c r="B567">
        <v>76.099999999999994</v>
      </c>
      <c r="C567">
        <v>80.3</v>
      </c>
      <c r="D567">
        <v>87</v>
      </c>
      <c r="E567">
        <v>3.13</v>
      </c>
      <c r="F567">
        <v>0.76</v>
      </c>
      <c r="G567">
        <v>31.55</v>
      </c>
      <c r="H567">
        <v>1.17</v>
      </c>
      <c r="I567">
        <v>2763514</v>
      </c>
      <c r="J567" t="s">
        <v>502</v>
      </c>
      <c r="K567" s="1">
        <v>43647.456944444442</v>
      </c>
      <c r="L567" t="s">
        <v>14</v>
      </c>
      <c r="M567">
        <v>5.1999999999999998E-2</v>
      </c>
    </row>
    <row r="568" spans="1:13" x14ac:dyDescent="0.15">
      <c r="A568">
        <v>400</v>
      </c>
      <c r="B568">
        <v>76.099999999999994</v>
      </c>
      <c r="C568">
        <v>80.2</v>
      </c>
      <c r="D568">
        <v>86.9</v>
      </c>
      <c r="E568">
        <v>2.83</v>
      </c>
      <c r="F568">
        <v>0.77</v>
      </c>
      <c r="G568">
        <v>31.51</v>
      </c>
      <c r="H568">
        <v>1.05</v>
      </c>
      <c r="I568">
        <v>2763515</v>
      </c>
      <c r="J568" t="s">
        <v>502</v>
      </c>
      <c r="K568" s="1">
        <v>43647.456944444442</v>
      </c>
      <c r="L568" t="s">
        <v>14</v>
      </c>
      <c r="M568">
        <v>5.2999999999999999E-2</v>
      </c>
    </row>
    <row r="569" spans="1:13" x14ac:dyDescent="0.15">
      <c r="A569">
        <v>400</v>
      </c>
      <c r="B569">
        <v>75.099999999999994</v>
      </c>
      <c r="C569">
        <v>79.099999999999994</v>
      </c>
      <c r="D569">
        <v>86</v>
      </c>
      <c r="E569">
        <v>2.61</v>
      </c>
      <c r="F569">
        <v>0.75</v>
      </c>
      <c r="G569">
        <v>31.41</v>
      </c>
      <c r="H569">
        <v>1.52</v>
      </c>
      <c r="I569">
        <v>2763516</v>
      </c>
      <c r="J569" t="s">
        <v>502</v>
      </c>
      <c r="K569" s="1">
        <v>43647.456944444442</v>
      </c>
      <c r="L569" t="s">
        <v>14</v>
      </c>
      <c r="M569">
        <v>5.3999999999999999E-2</v>
      </c>
    </row>
    <row r="570" spans="1:13" x14ac:dyDescent="0.15">
      <c r="A570">
        <v>400</v>
      </c>
      <c r="B570">
        <v>77.3</v>
      </c>
      <c r="C570">
        <v>81.400000000000006</v>
      </c>
      <c r="D570">
        <v>88.3</v>
      </c>
      <c r="E570">
        <v>2.48</v>
      </c>
      <c r="F570">
        <v>0.74</v>
      </c>
      <c r="G570">
        <v>31.49</v>
      </c>
      <c r="H570">
        <v>1.08</v>
      </c>
      <c r="I570">
        <v>2764131</v>
      </c>
      <c r="J570" t="s">
        <v>503</v>
      </c>
      <c r="K570" s="1">
        <v>43647.749305555553</v>
      </c>
      <c r="L570" t="s">
        <v>14</v>
      </c>
      <c r="M570">
        <v>7.0999999999999994E-2</v>
      </c>
    </row>
    <row r="571" spans="1:13" x14ac:dyDescent="0.15">
      <c r="A571">
        <v>400</v>
      </c>
      <c r="B571">
        <v>77</v>
      </c>
      <c r="C571">
        <v>81.2</v>
      </c>
      <c r="D571">
        <v>87.9</v>
      </c>
      <c r="E571">
        <v>2.3199999999999998</v>
      </c>
      <c r="F571">
        <v>0.75</v>
      </c>
      <c r="G571">
        <v>31.59</v>
      </c>
      <c r="H571">
        <v>0.87</v>
      </c>
      <c r="I571">
        <v>2764132</v>
      </c>
      <c r="J571" t="s">
        <v>503</v>
      </c>
      <c r="K571" s="1">
        <v>43647.749305555553</v>
      </c>
      <c r="L571" t="s">
        <v>14</v>
      </c>
      <c r="M571">
        <v>8.4000000000000005E-2</v>
      </c>
    </row>
    <row r="572" spans="1:13" x14ac:dyDescent="0.15">
      <c r="A572">
        <v>400</v>
      </c>
      <c r="B572">
        <v>76.5</v>
      </c>
      <c r="C572">
        <v>80.599999999999994</v>
      </c>
      <c r="D572">
        <v>87.3</v>
      </c>
      <c r="E572">
        <v>2.82</v>
      </c>
      <c r="F572">
        <v>0.77</v>
      </c>
      <c r="G572">
        <v>31.36</v>
      </c>
      <c r="H572">
        <v>0.9</v>
      </c>
      <c r="I572">
        <v>2764133</v>
      </c>
      <c r="J572" t="s">
        <v>503</v>
      </c>
      <c r="K572" s="1">
        <v>43647.749305555553</v>
      </c>
      <c r="L572" t="s">
        <v>14</v>
      </c>
      <c r="M572">
        <v>7.9000000000000001E-2</v>
      </c>
    </row>
    <row r="573" spans="1:13" x14ac:dyDescent="0.15">
      <c r="A573">
        <v>416</v>
      </c>
      <c r="B573">
        <v>76.900000000000006</v>
      </c>
      <c r="C573">
        <v>81</v>
      </c>
      <c r="D573">
        <v>87.8</v>
      </c>
      <c r="E573">
        <v>2.74</v>
      </c>
      <c r="F573">
        <v>0.74</v>
      </c>
      <c r="G573">
        <v>31.44</v>
      </c>
      <c r="H573">
        <v>0.88</v>
      </c>
      <c r="I573">
        <v>2764350</v>
      </c>
      <c r="J573" t="s">
        <v>504</v>
      </c>
      <c r="K573" s="1">
        <v>43647.847916666666</v>
      </c>
      <c r="L573" t="s">
        <v>14</v>
      </c>
      <c r="M573">
        <v>4.7E-2</v>
      </c>
    </row>
    <row r="574" spans="1:13" x14ac:dyDescent="0.15">
      <c r="A574">
        <v>300</v>
      </c>
      <c r="B574">
        <v>79.3</v>
      </c>
      <c r="C574">
        <v>83.7</v>
      </c>
      <c r="D574">
        <v>89.3</v>
      </c>
      <c r="E574">
        <v>9.2799999999999994</v>
      </c>
      <c r="F574">
        <v>1.04</v>
      </c>
      <c r="G574">
        <v>32.21</v>
      </c>
      <c r="H574">
        <v>0.85</v>
      </c>
      <c r="I574">
        <v>2764706</v>
      </c>
      <c r="J574" t="s">
        <v>505</v>
      </c>
      <c r="K574" s="1">
        <v>43648.095138888886</v>
      </c>
      <c r="L574" t="s">
        <v>29</v>
      </c>
      <c r="M574">
        <v>4.2999999999999997E-2</v>
      </c>
    </row>
    <row r="575" spans="1:13" x14ac:dyDescent="0.15">
      <c r="A575">
        <v>300</v>
      </c>
      <c r="B575">
        <v>81.400000000000006</v>
      </c>
      <c r="C575">
        <v>86</v>
      </c>
      <c r="D575">
        <v>91.4</v>
      </c>
      <c r="E575">
        <v>11.68</v>
      </c>
      <c r="F575">
        <v>1.1299999999999999</v>
      </c>
      <c r="G575">
        <v>32.380000000000003</v>
      </c>
      <c r="H575">
        <v>0.8</v>
      </c>
      <c r="I575">
        <v>2764707</v>
      </c>
      <c r="J575" t="s">
        <v>505</v>
      </c>
      <c r="K575" s="1">
        <v>43648.095138888886</v>
      </c>
      <c r="L575" t="s">
        <v>29</v>
      </c>
      <c r="M575">
        <v>2.1000000000000001E-2</v>
      </c>
    </row>
    <row r="576" spans="1:13" x14ac:dyDescent="0.15">
      <c r="A576">
        <v>300</v>
      </c>
      <c r="B576">
        <v>80.5</v>
      </c>
      <c r="C576">
        <v>85</v>
      </c>
      <c r="D576">
        <v>90.6</v>
      </c>
      <c r="E576">
        <v>11.63</v>
      </c>
      <c r="F576">
        <v>1.1000000000000001</v>
      </c>
      <c r="G576">
        <v>32.42</v>
      </c>
      <c r="H576">
        <v>1.1200000000000001</v>
      </c>
      <c r="I576">
        <v>2764708</v>
      </c>
      <c r="J576" t="s">
        <v>505</v>
      </c>
      <c r="K576" s="1">
        <v>43648.095138888886</v>
      </c>
      <c r="L576" t="s">
        <v>29</v>
      </c>
      <c r="M576">
        <v>0.02</v>
      </c>
    </row>
    <row r="577" spans="1:13" x14ac:dyDescent="0.15">
      <c r="A577">
        <v>150</v>
      </c>
      <c r="B577">
        <v>79.2</v>
      </c>
      <c r="C577">
        <v>83.6</v>
      </c>
      <c r="D577">
        <v>89.6</v>
      </c>
      <c r="E577">
        <v>8.81</v>
      </c>
      <c r="F577">
        <v>0.93</v>
      </c>
      <c r="G577">
        <v>32.340000000000003</v>
      </c>
      <c r="H577">
        <v>1.92</v>
      </c>
      <c r="I577">
        <v>2765623</v>
      </c>
      <c r="J577" t="s">
        <v>506</v>
      </c>
      <c r="K577" s="1">
        <v>43648.513888888891</v>
      </c>
      <c r="L577" t="s">
        <v>29</v>
      </c>
      <c r="M577">
        <v>2.5000000000000001E-2</v>
      </c>
    </row>
    <row r="578" spans="1:13" x14ac:dyDescent="0.15">
      <c r="A578">
        <v>400</v>
      </c>
      <c r="B578">
        <v>76.5</v>
      </c>
      <c r="C578">
        <v>80.599999999999994</v>
      </c>
      <c r="D578">
        <v>87.3</v>
      </c>
      <c r="E578">
        <v>3.17</v>
      </c>
      <c r="F578">
        <v>0.77</v>
      </c>
      <c r="G578">
        <v>31.76</v>
      </c>
      <c r="H578">
        <v>0.82</v>
      </c>
      <c r="I578">
        <v>2766716</v>
      </c>
      <c r="J578" t="s">
        <v>507</v>
      </c>
      <c r="K578" s="1">
        <v>43648.93472222222</v>
      </c>
      <c r="L578" t="s">
        <v>14</v>
      </c>
      <c r="M578">
        <v>5.5E-2</v>
      </c>
    </row>
    <row r="579" spans="1:13" x14ac:dyDescent="0.15">
      <c r="A579">
        <v>400</v>
      </c>
      <c r="B579">
        <v>77.099999999999994</v>
      </c>
      <c r="C579">
        <v>81.3</v>
      </c>
      <c r="D579">
        <v>88.1</v>
      </c>
      <c r="E579">
        <v>3.13</v>
      </c>
      <c r="F579">
        <v>0.74</v>
      </c>
      <c r="G579">
        <v>31.65</v>
      </c>
      <c r="H579">
        <v>1.1599999999999999</v>
      </c>
      <c r="I579">
        <v>2766717</v>
      </c>
      <c r="J579" t="s">
        <v>507</v>
      </c>
      <c r="K579" s="1">
        <v>43648.93472222222</v>
      </c>
      <c r="L579" t="s">
        <v>14</v>
      </c>
      <c r="M579">
        <v>0.04</v>
      </c>
    </row>
    <row r="580" spans="1:13" x14ac:dyDescent="0.15">
      <c r="A580">
        <v>252</v>
      </c>
      <c r="B580">
        <v>76.8</v>
      </c>
      <c r="C580">
        <v>80.900000000000006</v>
      </c>
      <c r="D580">
        <v>87.6</v>
      </c>
      <c r="E580">
        <v>3.13</v>
      </c>
      <c r="F580">
        <v>0.73</v>
      </c>
      <c r="G580">
        <v>31.63</v>
      </c>
      <c r="H580">
        <v>1.77</v>
      </c>
      <c r="I580">
        <v>2766718</v>
      </c>
      <c r="J580" t="s">
        <v>507</v>
      </c>
      <c r="K580" s="1">
        <v>43648.93472222222</v>
      </c>
      <c r="L580" t="s">
        <v>14</v>
      </c>
      <c r="M580">
        <v>2.7E-2</v>
      </c>
    </row>
    <row r="581" spans="1:13" x14ac:dyDescent="0.15">
      <c r="A581">
        <v>306</v>
      </c>
      <c r="B581">
        <v>69.900000000000006</v>
      </c>
      <c r="C581">
        <v>73.7</v>
      </c>
      <c r="D581">
        <v>79</v>
      </c>
      <c r="E581">
        <v>7.63</v>
      </c>
      <c r="F581">
        <v>1.4</v>
      </c>
      <c r="G581">
        <v>31.96</v>
      </c>
      <c r="H581">
        <v>1.1100000000000001</v>
      </c>
      <c r="I581">
        <v>2768714</v>
      </c>
      <c r="J581" t="s">
        <v>508</v>
      </c>
      <c r="K581" s="1">
        <v>43649.852777777778</v>
      </c>
      <c r="L581" t="s">
        <v>26</v>
      </c>
      <c r="M581">
        <v>0.10100000000000001</v>
      </c>
    </row>
    <row r="582" spans="1:13" x14ac:dyDescent="0.15">
      <c r="A582">
        <v>300</v>
      </c>
      <c r="B582">
        <v>76.7</v>
      </c>
      <c r="C582">
        <v>80.900000000000006</v>
      </c>
      <c r="D582">
        <v>86</v>
      </c>
      <c r="E582">
        <v>10.91</v>
      </c>
      <c r="F582">
        <v>1.5</v>
      </c>
      <c r="G582">
        <v>32.29</v>
      </c>
      <c r="H582">
        <v>0.81</v>
      </c>
      <c r="I582">
        <v>2769150</v>
      </c>
      <c r="J582" t="s">
        <v>509</v>
      </c>
      <c r="K582" s="1">
        <v>43650.0625</v>
      </c>
      <c r="L582" t="s">
        <v>43</v>
      </c>
      <c r="M582">
        <v>0.05</v>
      </c>
    </row>
    <row r="583" spans="1:13" x14ac:dyDescent="0.15">
      <c r="A583">
        <v>300</v>
      </c>
      <c r="B583">
        <v>76</v>
      </c>
      <c r="C583">
        <v>80.3</v>
      </c>
      <c r="D583">
        <v>85.3</v>
      </c>
      <c r="E583">
        <v>11.35</v>
      </c>
      <c r="F583">
        <v>1.48</v>
      </c>
      <c r="G583">
        <v>32.36</v>
      </c>
      <c r="H583">
        <v>0.83</v>
      </c>
      <c r="I583">
        <v>2769151</v>
      </c>
      <c r="J583" t="s">
        <v>509</v>
      </c>
      <c r="K583" s="1">
        <v>43650.0625</v>
      </c>
      <c r="L583" t="s">
        <v>43</v>
      </c>
      <c r="M583">
        <v>0.104</v>
      </c>
    </row>
    <row r="584" spans="1:13" x14ac:dyDescent="0.15">
      <c r="A584">
        <v>300</v>
      </c>
      <c r="B584">
        <v>75</v>
      </c>
      <c r="C584">
        <v>80</v>
      </c>
      <c r="D584">
        <v>85.1</v>
      </c>
      <c r="E584">
        <v>10.96</v>
      </c>
      <c r="F584">
        <v>1.48</v>
      </c>
      <c r="G584">
        <v>32.35</v>
      </c>
      <c r="H584">
        <v>0.71</v>
      </c>
      <c r="I584">
        <v>2769152</v>
      </c>
      <c r="J584" t="s">
        <v>509</v>
      </c>
      <c r="K584" s="1">
        <v>43650.0625</v>
      </c>
      <c r="L584" t="s">
        <v>43</v>
      </c>
      <c r="M584">
        <v>6.8000000000000005E-2</v>
      </c>
    </row>
    <row r="585" spans="1:13" x14ac:dyDescent="0.15">
      <c r="A585">
        <v>300</v>
      </c>
      <c r="B585">
        <v>75.099999999999994</v>
      </c>
      <c r="C585">
        <v>80.099999999999994</v>
      </c>
      <c r="D585">
        <v>85.2</v>
      </c>
      <c r="E585">
        <v>12.31</v>
      </c>
      <c r="F585">
        <v>1.58</v>
      </c>
      <c r="G585">
        <v>32.49</v>
      </c>
      <c r="H585">
        <v>0.57999999999999996</v>
      </c>
      <c r="I585">
        <v>2769618</v>
      </c>
      <c r="J585" t="s">
        <v>510</v>
      </c>
      <c r="K585" s="1">
        <v>43650.292361111111</v>
      </c>
      <c r="L585" t="s">
        <v>43</v>
      </c>
      <c r="M585">
        <v>7.2999999999999995E-2</v>
      </c>
    </row>
    <row r="586" spans="1:13" x14ac:dyDescent="0.15">
      <c r="A586">
        <v>300</v>
      </c>
      <c r="B586">
        <v>77.599999999999994</v>
      </c>
      <c r="C586">
        <v>81.900000000000006</v>
      </c>
      <c r="D586">
        <v>87</v>
      </c>
      <c r="E586">
        <v>11.33</v>
      </c>
      <c r="F586">
        <v>1.5</v>
      </c>
      <c r="G586">
        <v>32.22</v>
      </c>
      <c r="H586">
        <v>0.54</v>
      </c>
      <c r="I586">
        <v>2769619</v>
      </c>
      <c r="J586" t="s">
        <v>510</v>
      </c>
      <c r="K586" s="1">
        <v>43650.292361111111</v>
      </c>
      <c r="L586" t="s">
        <v>43</v>
      </c>
      <c r="M586">
        <v>4.9000000000000002E-2</v>
      </c>
    </row>
    <row r="587" spans="1:13" x14ac:dyDescent="0.15">
      <c r="A587">
        <v>344</v>
      </c>
      <c r="B587">
        <v>77.2</v>
      </c>
      <c r="C587">
        <v>81.5</v>
      </c>
      <c r="D587">
        <v>86.6</v>
      </c>
      <c r="E587">
        <v>12.68</v>
      </c>
      <c r="F587">
        <v>1.54</v>
      </c>
      <c r="G587">
        <v>32.42</v>
      </c>
      <c r="H587">
        <v>0.98</v>
      </c>
      <c r="I587">
        <v>2769620</v>
      </c>
      <c r="J587" t="s">
        <v>510</v>
      </c>
      <c r="K587" s="1">
        <v>43650.292361111111</v>
      </c>
      <c r="L587" t="s">
        <v>43</v>
      </c>
      <c r="M587">
        <v>5.5E-2</v>
      </c>
    </row>
    <row r="588" spans="1:13" x14ac:dyDescent="0.15">
      <c r="A588">
        <v>300</v>
      </c>
      <c r="B588">
        <v>79.5</v>
      </c>
      <c r="C588">
        <v>84</v>
      </c>
      <c r="D588">
        <v>89.6</v>
      </c>
      <c r="E588">
        <v>10.55</v>
      </c>
      <c r="F588">
        <v>1.0900000000000001</v>
      </c>
      <c r="G588">
        <v>32.33</v>
      </c>
      <c r="H588">
        <v>0.85</v>
      </c>
      <c r="I588">
        <v>2769900</v>
      </c>
      <c r="J588" t="s">
        <v>511</v>
      </c>
      <c r="K588" s="1">
        <v>43650.441666666666</v>
      </c>
      <c r="L588" t="s">
        <v>29</v>
      </c>
      <c r="M588">
        <v>4.5999999999999999E-2</v>
      </c>
    </row>
    <row r="589" spans="1:13" x14ac:dyDescent="0.15">
      <c r="A589">
        <v>284</v>
      </c>
      <c r="B589">
        <v>80.099999999999994</v>
      </c>
      <c r="C589">
        <v>84.5</v>
      </c>
      <c r="D589">
        <v>90.3</v>
      </c>
      <c r="E589">
        <v>11.01</v>
      </c>
      <c r="F589">
        <v>1.07</v>
      </c>
      <c r="G589">
        <v>32.44</v>
      </c>
      <c r="H589">
        <v>0.63</v>
      </c>
      <c r="I589">
        <v>2769901</v>
      </c>
      <c r="J589" t="s">
        <v>511</v>
      </c>
      <c r="K589" s="1">
        <v>43650.441666666666</v>
      </c>
      <c r="L589" t="s">
        <v>29</v>
      </c>
      <c r="M589">
        <v>2.5999999999999999E-2</v>
      </c>
    </row>
    <row r="590" spans="1:13" x14ac:dyDescent="0.15">
      <c r="A590">
        <v>400</v>
      </c>
      <c r="B590">
        <v>78.5</v>
      </c>
      <c r="C590">
        <v>82.8</v>
      </c>
      <c r="D590">
        <v>89.3</v>
      </c>
      <c r="E590">
        <v>6.12</v>
      </c>
      <c r="F590">
        <v>0.8</v>
      </c>
      <c r="G590">
        <v>31.96</v>
      </c>
      <c r="H590">
        <v>0.69</v>
      </c>
      <c r="I590">
        <v>2770548</v>
      </c>
      <c r="J590" t="s">
        <v>512</v>
      </c>
      <c r="K590" s="1">
        <v>43650.786111111112</v>
      </c>
      <c r="L590" t="s">
        <v>20</v>
      </c>
      <c r="M590">
        <v>3.4000000000000002E-2</v>
      </c>
    </row>
    <row r="591" spans="1:13" x14ac:dyDescent="0.15">
      <c r="A591">
        <v>400</v>
      </c>
      <c r="B591">
        <v>78.599999999999994</v>
      </c>
      <c r="C591">
        <v>82.9</v>
      </c>
      <c r="D591">
        <v>89</v>
      </c>
      <c r="E591">
        <v>4.7300000000000004</v>
      </c>
      <c r="F591">
        <v>0.81</v>
      </c>
      <c r="G591">
        <v>31.82</v>
      </c>
      <c r="H591">
        <v>1.36</v>
      </c>
      <c r="I591">
        <v>2770549</v>
      </c>
      <c r="J591" t="s">
        <v>512</v>
      </c>
      <c r="K591" s="1">
        <v>43650.786111111112</v>
      </c>
      <c r="L591" t="s">
        <v>20</v>
      </c>
      <c r="M591">
        <v>3.5000000000000003E-2</v>
      </c>
    </row>
    <row r="592" spans="1:13" x14ac:dyDescent="0.15">
      <c r="A592">
        <v>400</v>
      </c>
      <c r="B592">
        <v>80.599999999999994</v>
      </c>
      <c r="C592">
        <v>85</v>
      </c>
      <c r="D592">
        <v>91.6</v>
      </c>
      <c r="E592">
        <v>4.51</v>
      </c>
      <c r="F592">
        <v>0.79</v>
      </c>
      <c r="G592">
        <v>31.79</v>
      </c>
      <c r="H592">
        <v>0.6</v>
      </c>
      <c r="I592">
        <v>2770550</v>
      </c>
      <c r="J592" t="s">
        <v>512</v>
      </c>
      <c r="K592" s="1">
        <v>43650.786111111112</v>
      </c>
      <c r="L592" t="s">
        <v>20</v>
      </c>
      <c r="M592">
        <v>2.5000000000000001E-2</v>
      </c>
    </row>
    <row r="593" spans="1:13" x14ac:dyDescent="0.15">
      <c r="A593">
        <v>260</v>
      </c>
      <c r="B593">
        <v>79.3</v>
      </c>
      <c r="C593">
        <v>83.6</v>
      </c>
      <c r="D593">
        <v>90.2</v>
      </c>
      <c r="E593">
        <v>4.55</v>
      </c>
      <c r="F593">
        <v>0.8</v>
      </c>
      <c r="G593">
        <v>31.73</v>
      </c>
      <c r="H593">
        <v>1.24</v>
      </c>
      <c r="I593">
        <v>2770638</v>
      </c>
      <c r="J593" t="s">
        <v>513</v>
      </c>
      <c r="K593" s="1">
        <v>43650.847222222219</v>
      </c>
      <c r="L593" t="s">
        <v>20</v>
      </c>
      <c r="M593">
        <v>3.1E-2</v>
      </c>
    </row>
    <row r="594" spans="1:13" x14ac:dyDescent="0.15">
      <c r="A594">
        <v>300</v>
      </c>
      <c r="B594">
        <v>75.8</v>
      </c>
      <c r="C594">
        <v>80</v>
      </c>
      <c r="D594">
        <v>85.4</v>
      </c>
      <c r="E594">
        <v>9.6199999999999992</v>
      </c>
      <c r="F594">
        <v>1.41</v>
      </c>
      <c r="G594">
        <v>32.19</v>
      </c>
      <c r="H594">
        <v>0.93</v>
      </c>
      <c r="I594">
        <v>2771005</v>
      </c>
      <c r="J594" t="s">
        <v>514</v>
      </c>
      <c r="K594" s="1">
        <v>43651.063194444447</v>
      </c>
      <c r="L594" t="s">
        <v>43</v>
      </c>
      <c r="M594">
        <v>7.0000000000000007E-2</v>
      </c>
    </row>
    <row r="595" spans="1:13" x14ac:dyDescent="0.15">
      <c r="A595">
        <v>300</v>
      </c>
      <c r="B595">
        <v>76.099999999999994</v>
      </c>
      <c r="C595">
        <v>80.400000000000006</v>
      </c>
      <c r="D595">
        <v>85.6</v>
      </c>
      <c r="E595">
        <v>10.54</v>
      </c>
      <c r="F595">
        <v>1.43</v>
      </c>
      <c r="G595">
        <v>32.4</v>
      </c>
      <c r="H595">
        <v>0.98</v>
      </c>
      <c r="I595">
        <v>2771006</v>
      </c>
      <c r="J595" t="s">
        <v>514</v>
      </c>
      <c r="K595" s="1">
        <v>43651.063194444447</v>
      </c>
      <c r="L595" t="s">
        <v>43</v>
      </c>
      <c r="M595">
        <v>8.8999999999999996E-2</v>
      </c>
    </row>
    <row r="596" spans="1:13" x14ac:dyDescent="0.15">
      <c r="A596">
        <v>300</v>
      </c>
      <c r="B596">
        <v>75.400000000000006</v>
      </c>
      <c r="C596">
        <v>79.5</v>
      </c>
      <c r="D596">
        <v>84.8</v>
      </c>
      <c r="E596">
        <v>10.83</v>
      </c>
      <c r="F596">
        <v>1.44</v>
      </c>
      <c r="G596">
        <v>32.39</v>
      </c>
      <c r="H596">
        <v>0.92</v>
      </c>
      <c r="I596">
        <v>2771007</v>
      </c>
      <c r="J596" t="s">
        <v>514</v>
      </c>
      <c r="K596" s="1">
        <v>43651.063194444447</v>
      </c>
      <c r="L596" t="s">
        <v>43</v>
      </c>
      <c r="M596">
        <v>5.8000000000000003E-2</v>
      </c>
    </row>
    <row r="597" spans="1:13" x14ac:dyDescent="0.15">
      <c r="A597">
        <v>300</v>
      </c>
      <c r="B597">
        <v>75.2</v>
      </c>
      <c r="C597">
        <v>79.3</v>
      </c>
      <c r="D597">
        <v>84.5</v>
      </c>
      <c r="E597">
        <v>10.9</v>
      </c>
      <c r="F597">
        <v>1.45</v>
      </c>
      <c r="G597">
        <v>32.36</v>
      </c>
      <c r="H597">
        <v>1.08</v>
      </c>
      <c r="I597">
        <v>2771300</v>
      </c>
      <c r="J597" t="s">
        <v>515</v>
      </c>
      <c r="K597" s="1">
        <v>43651.209027777775</v>
      </c>
      <c r="L597" t="s">
        <v>43</v>
      </c>
      <c r="M597">
        <v>5.8999999999999997E-2</v>
      </c>
    </row>
    <row r="598" spans="1:13" x14ac:dyDescent="0.15">
      <c r="A598">
        <v>318</v>
      </c>
      <c r="B598">
        <v>74.900000000000006</v>
      </c>
      <c r="C598">
        <v>79</v>
      </c>
      <c r="D598">
        <v>84.3</v>
      </c>
      <c r="E598">
        <v>10.4</v>
      </c>
      <c r="F598">
        <v>1.38</v>
      </c>
      <c r="G598">
        <v>32.28</v>
      </c>
      <c r="H598">
        <v>1.62</v>
      </c>
      <c r="I598">
        <v>2771301</v>
      </c>
      <c r="J598" t="s">
        <v>515</v>
      </c>
      <c r="K598" s="1">
        <v>43651.209027777775</v>
      </c>
      <c r="L598" t="s">
        <v>43</v>
      </c>
      <c r="M598">
        <v>6.8000000000000005E-2</v>
      </c>
    </row>
    <row r="599" spans="1:13" x14ac:dyDescent="0.15">
      <c r="A599">
        <v>400</v>
      </c>
      <c r="B599">
        <v>78.8</v>
      </c>
      <c r="C599">
        <v>83.1</v>
      </c>
      <c r="D599">
        <v>90</v>
      </c>
      <c r="E599">
        <v>2.4300000000000002</v>
      </c>
      <c r="F599">
        <v>0.64</v>
      </c>
      <c r="G599">
        <v>31.39</v>
      </c>
      <c r="H599">
        <v>1.77</v>
      </c>
      <c r="I599">
        <v>2772087</v>
      </c>
      <c r="J599" t="s">
        <v>516</v>
      </c>
      <c r="K599" s="1">
        <v>43651.584722222222</v>
      </c>
      <c r="L599" t="s">
        <v>23</v>
      </c>
      <c r="M599">
        <v>1.2E-2</v>
      </c>
    </row>
    <row r="600" spans="1:13" x14ac:dyDescent="0.15">
      <c r="A600">
        <v>400</v>
      </c>
      <c r="B600">
        <v>78.599999999999994</v>
      </c>
      <c r="C600">
        <v>82.8</v>
      </c>
      <c r="D600">
        <v>89.6</v>
      </c>
      <c r="E600">
        <v>2.89</v>
      </c>
      <c r="F600">
        <v>0.66</v>
      </c>
      <c r="G600">
        <v>31.4</v>
      </c>
      <c r="H600">
        <v>1.39</v>
      </c>
      <c r="I600">
        <v>2772088</v>
      </c>
      <c r="J600" t="s">
        <v>516</v>
      </c>
      <c r="K600" s="1">
        <v>43651.584722222222</v>
      </c>
      <c r="L600" t="s">
        <v>23</v>
      </c>
      <c r="M600">
        <v>3.6999999999999998E-2</v>
      </c>
    </row>
    <row r="601" spans="1:13" x14ac:dyDescent="0.15">
      <c r="A601">
        <v>400</v>
      </c>
      <c r="B601">
        <v>80.5</v>
      </c>
      <c r="C601">
        <v>84.9</v>
      </c>
      <c r="D601">
        <v>92</v>
      </c>
      <c r="E601">
        <v>1.71</v>
      </c>
      <c r="F601">
        <v>0.6</v>
      </c>
      <c r="G601">
        <v>31.34</v>
      </c>
      <c r="H601">
        <v>1.39</v>
      </c>
      <c r="I601">
        <v>2772089</v>
      </c>
      <c r="J601" t="s">
        <v>516</v>
      </c>
      <c r="K601" s="1">
        <v>43651.584722222222</v>
      </c>
      <c r="L601" t="s">
        <v>23</v>
      </c>
      <c r="M601">
        <v>2.1000000000000001E-2</v>
      </c>
    </row>
    <row r="602" spans="1:13" x14ac:dyDescent="0.15">
      <c r="A602">
        <v>400</v>
      </c>
      <c r="B602">
        <v>80.099999999999994</v>
      </c>
      <c r="C602">
        <v>84.4</v>
      </c>
      <c r="D602">
        <v>91.5</v>
      </c>
      <c r="E602">
        <v>2.42</v>
      </c>
      <c r="F602">
        <v>0.67</v>
      </c>
      <c r="G602">
        <v>31.56</v>
      </c>
      <c r="H602">
        <v>0.64</v>
      </c>
      <c r="I602">
        <v>2772636</v>
      </c>
      <c r="J602" t="s">
        <v>517</v>
      </c>
      <c r="K602" s="1">
        <v>43651.847222222219</v>
      </c>
      <c r="L602" t="s">
        <v>23</v>
      </c>
      <c r="M602">
        <v>2.8000000000000001E-2</v>
      </c>
    </row>
    <row r="603" spans="1:13" x14ac:dyDescent="0.15">
      <c r="A603">
        <v>400</v>
      </c>
      <c r="B603">
        <v>79.599999999999994</v>
      </c>
      <c r="C603">
        <v>83.9</v>
      </c>
      <c r="D603">
        <v>91</v>
      </c>
      <c r="E603">
        <v>2.3199999999999998</v>
      </c>
      <c r="F603">
        <v>0.68</v>
      </c>
      <c r="G603">
        <v>31.58</v>
      </c>
      <c r="H603">
        <v>0.76</v>
      </c>
      <c r="I603">
        <v>2772637</v>
      </c>
      <c r="J603" t="s">
        <v>517</v>
      </c>
      <c r="K603" s="1">
        <v>43651.847222222219</v>
      </c>
      <c r="L603" t="s">
        <v>23</v>
      </c>
      <c r="M603">
        <v>2.7E-2</v>
      </c>
    </row>
    <row r="604" spans="1:13" x14ac:dyDescent="0.15">
      <c r="A604">
        <v>267</v>
      </c>
      <c r="B604">
        <v>79.2</v>
      </c>
      <c r="C604">
        <v>83.5</v>
      </c>
      <c r="D604">
        <v>90.7</v>
      </c>
      <c r="E604">
        <v>2.16</v>
      </c>
      <c r="F604">
        <v>0.67</v>
      </c>
      <c r="G604">
        <v>31.55</v>
      </c>
      <c r="H604">
        <v>1.22</v>
      </c>
      <c r="I604">
        <v>2772638</v>
      </c>
      <c r="J604" t="s">
        <v>517</v>
      </c>
      <c r="K604" s="1">
        <v>43651.847222222219</v>
      </c>
      <c r="L604" t="s">
        <v>23</v>
      </c>
      <c r="M604">
        <v>0.03</v>
      </c>
    </row>
    <row r="605" spans="1:13" x14ac:dyDescent="0.15">
      <c r="A605">
        <v>300</v>
      </c>
      <c r="B605">
        <v>68.2</v>
      </c>
      <c r="C605">
        <v>71.900000000000006</v>
      </c>
      <c r="D605">
        <v>77.2</v>
      </c>
      <c r="E605">
        <v>9.43</v>
      </c>
      <c r="F605">
        <v>1.62</v>
      </c>
      <c r="G605">
        <v>32.270000000000003</v>
      </c>
      <c r="H605">
        <v>1.02</v>
      </c>
      <c r="I605">
        <v>2772848</v>
      </c>
      <c r="J605" t="s">
        <v>518</v>
      </c>
      <c r="K605" s="1">
        <v>43652.061805555553</v>
      </c>
      <c r="L605" t="s">
        <v>26</v>
      </c>
      <c r="M605">
        <v>0.19500000000000001</v>
      </c>
    </row>
    <row r="606" spans="1:13" x14ac:dyDescent="0.15">
      <c r="A606">
        <v>300</v>
      </c>
      <c r="B606">
        <v>67.900000000000006</v>
      </c>
      <c r="C606">
        <v>71.599999999999994</v>
      </c>
      <c r="D606">
        <v>77.099999999999994</v>
      </c>
      <c r="E606">
        <v>9.9600000000000009</v>
      </c>
      <c r="F606">
        <v>1.65</v>
      </c>
      <c r="G606">
        <v>32.25</v>
      </c>
      <c r="H606">
        <v>0.9</v>
      </c>
      <c r="I606">
        <v>2772849</v>
      </c>
      <c r="J606" t="s">
        <v>518</v>
      </c>
      <c r="K606" s="1">
        <v>43652.061805555553</v>
      </c>
      <c r="L606" t="s">
        <v>26</v>
      </c>
      <c r="M606">
        <v>0.153</v>
      </c>
    </row>
    <row r="607" spans="1:13" x14ac:dyDescent="0.15">
      <c r="A607">
        <v>300</v>
      </c>
      <c r="B607">
        <v>70.7</v>
      </c>
      <c r="C607">
        <v>74.599999999999994</v>
      </c>
      <c r="D607">
        <v>80.099999999999994</v>
      </c>
      <c r="E607">
        <v>9.1</v>
      </c>
      <c r="F607">
        <v>1.58</v>
      </c>
      <c r="G607">
        <v>32.22</v>
      </c>
      <c r="H607">
        <v>1.04</v>
      </c>
      <c r="I607">
        <v>2772850</v>
      </c>
      <c r="J607" t="s">
        <v>518</v>
      </c>
      <c r="K607" s="1">
        <v>43652.061805555553</v>
      </c>
      <c r="L607" t="s">
        <v>26</v>
      </c>
      <c r="M607">
        <v>0.107</v>
      </c>
    </row>
    <row r="608" spans="1:13" x14ac:dyDescent="0.15">
      <c r="A608">
        <v>300</v>
      </c>
      <c r="B608">
        <v>79.7</v>
      </c>
      <c r="C608">
        <v>84.1</v>
      </c>
      <c r="D608">
        <v>89.7</v>
      </c>
      <c r="E608">
        <v>10.66</v>
      </c>
      <c r="F608">
        <v>1.01</v>
      </c>
      <c r="G608">
        <v>32.53</v>
      </c>
      <c r="H608">
        <v>1.04</v>
      </c>
      <c r="I608">
        <v>2779894</v>
      </c>
      <c r="J608" t="s">
        <v>530</v>
      </c>
      <c r="K608" s="1">
        <v>43656.958333333336</v>
      </c>
      <c r="L608" t="s">
        <v>29</v>
      </c>
      <c r="M608">
        <v>2.7E-2</v>
      </c>
    </row>
    <row r="609" spans="1:13" x14ac:dyDescent="0.15">
      <c r="A609">
        <v>300</v>
      </c>
      <c r="B609">
        <v>80.400000000000006</v>
      </c>
      <c r="C609">
        <v>84.7</v>
      </c>
      <c r="D609">
        <v>90.3</v>
      </c>
      <c r="E609">
        <v>10.029999999999999</v>
      </c>
      <c r="F609">
        <v>1</v>
      </c>
      <c r="G609">
        <v>32.46</v>
      </c>
      <c r="H609">
        <v>1.37</v>
      </c>
      <c r="I609">
        <v>2779895</v>
      </c>
      <c r="J609" t="s">
        <v>530</v>
      </c>
      <c r="K609" s="1">
        <v>43656.958333333336</v>
      </c>
      <c r="L609" t="s">
        <v>29</v>
      </c>
      <c r="M609">
        <v>2.1999999999999999E-2</v>
      </c>
    </row>
    <row r="610" spans="1:13" x14ac:dyDescent="0.15">
      <c r="A610">
        <v>300</v>
      </c>
      <c r="B610">
        <v>80.5</v>
      </c>
      <c r="C610">
        <v>85</v>
      </c>
      <c r="D610">
        <v>90.5</v>
      </c>
      <c r="E610">
        <v>11.13</v>
      </c>
      <c r="F610">
        <v>1.1599999999999999</v>
      </c>
      <c r="G610">
        <v>32.700000000000003</v>
      </c>
      <c r="H610">
        <v>0.6</v>
      </c>
      <c r="I610">
        <v>2779896</v>
      </c>
      <c r="J610" t="s">
        <v>530</v>
      </c>
      <c r="K610" s="1">
        <v>43656.958333333336</v>
      </c>
      <c r="L610" t="s">
        <v>29</v>
      </c>
      <c r="M610">
        <v>3.2000000000000001E-2</v>
      </c>
    </row>
    <row r="611" spans="1:13" x14ac:dyDescent="0.15">
      <c r="A611">
        <v>300</v>
      </c>
      <c r="B611">
        <v>68.2</v>
      </c>
      <c r="C611">
        <v>72.900000000000006</v>
      </c>
      <c r="D611">
        <v>78.5</v>
      </c>
      <c r="E611">
        <v>10.3</v>
      </c>
      <c r="F611">
        <v>1.66</v>
      </c>
      <c r="G611">
        <v>32.229999999999997</v>
      </c>
      <c r="H611">
        <v>0.84</v>
      </c>
      <c r="I611">
        <v>2773560</v>
      </c>
      <c r="J611" t="s">
        <v>519</v>
      </c>
      <c r="K611" s="1">
        <v>43654.295138888891</v>
      </c>
      <c r="L611" t="s">
        <v>26</v>
      </c>
      <c r="M611">
        <v>0.107</v>
      </c>
    </row>
    <row r="612" spans="1:13" x14ac:dyDescent="0.15">
      <c r="A612">
        <v>300</v>
      </c>
      <c r="B612">
        <v>68.8</v>
      </c>
      <c r="C612">
        <v>72.5</v>
      </c>
      <c r="D612">
        <v>78.3</v>
      </c>
      <c r="E612">
        <v>9.15</v>
      </c>
      <c r="F612">
        <v>1.58</v>
      </c>
      <c r="G612">
        <v>32.1</v>
      </c>
      <c r="H612">
        <v>1.21</v>
      </c>
      <c r="I612">
        <v>2773561</v>
      </c>
      <c r="J612" t="s">
        <v>519</v>
      </c>
      <c r="K612" s="1">
        <v>43654.295138888891</v>
      </c>
      <c r="L612" t="s">
        <v>26</v>
      </c>
      <c r="M612">
        <v>0.13300000000000001</v>
      </c>
    </row>
    <row r="613" spans="1:13" x14ac:dyDescent="0.15">
      <c r="A613">
        <v>300</v>
      </c>
      <c r="B613">
        <v>68.7</v>
      </c>
      <c r="C613">
        <v>72.400000000000006</v>
      </c>
      <c r="D613">
        <v>78</v>
      </c>
      <c r="E613">
        <v>9.57</v>
      </c>
      <c r="F613">
        <v>1.57</v>
      </c>
      <c r="G613">
        <v>32.24</v>
      </c>
      <c r="H613">
        <v>0.94</v>
      </c>
      <c r="I613">
        <v>2773562</v>
      </c>
      <c r="J613" t="s">
        <v>519</v>
      </c>
      <c r="K613" s="1">
        <v>43654.295138888891</v>
      </c>
      <c r="L613" t="s">
        <v>26</v>
      </c>
      <c r="M613">
        <v>0.12</v>
      </c>
    </row>
    <row r="614" spans="1:13" x14ac:dyDescent="0.15">
      <c r="A614">
        <v>190</v>
      </c>
      <c r="B614">
        <v>67.8</v>
      </c>
      <c r="C614">
        <v>71.5</v>
      </c>
      <c r="D614">
        <v>77.2</v>
      </c>
      <c r="E614">
        <v>8.5299999999999994</v>
      </c>
      <c r="F614">
        <v>1.43</v>
      </c>
      <c r="G614">
        <v>32.130000000000003</v>
      </c>
      <c r="H614">
        <v>1.77</v>
      </c>
      <c r="I614">
        <v>2773652</v>
      </c>
      <c r="J614" t="s">
        <v>520</v>
      </c>
      <c r="K614" s="1">
        <v>43654.339583333334</v>
      </c>
      <c r="L614" t="s">
        <v>26</v>
      </c>
      <c r="M614">
        <v>0.14499999999999999</v>
      </c>
    </row>
    <row r="615" spans="1:13" x14ac:dyDescent="0.15">
      <c r="A615">
        <v>400</v>
      </c>
      <c r="B615">
        <v>75.3</v>
      </c>
      <c r="C615">
        <v>79.5</v>
      </c>
      <c r="D615">
        <v>86</v>
      </c>
      <c r="E615">
        <v>3.65</v>
      </c>
      <c r="F615">
        <v>0.8</v>
      </c>
      <c r="G615">
        <v>31.51</v>
      </c>
      <c r="H615">
        <v>1.18</v>
      </c>
      <c r="I615">
        <v>2774439</v>
      </c>
      <c r="J615" t="s">
        <v>521</v>
      </c>
      <c r="K615" s="1">
        <v>43654.648611111108</v>
      </c>
      <c r="L615" t="s">
        <v>14</v>
      </c>
      <c r="M615">
        <v>5.2999999999999999E-2</v>
      </c>
    </row>
    <row r="616" spans="1:13" x14ac:dyDescent="0.15">
      <c r="A616">
        <v>400</v>
      </c>
      <c r="B616">
        <v>77.400000000000006</v>
      </c>
      <c r="C616">
        <v>81.5</v>
      </c>
      <c r="D616">
        <v>88.3</v>
      </c>
      <c r="E616">
        <v>2.91</v>
      </c>
      <c r="F616">
        <v>0.76</v>
      </c>
      <c r="G616">
        <v>31.43</v>
      </c>
      <c r="H616">
        <v>0.68</v>
      </c>
      <c r="I616">
        <v>2774440</v>
      </c>
      <c r="J616" t="s">
        <v>521</v>
      </c>
      <c r="K616" s="1">
        <v>43654.648611111108</v>
      </c>
      <c r="L616" t="s">
        <v>14</v>
      </c>
      <c r="M616">
        <v>5.8999999999999997E-2</v>
      </c>
    </row>
    <row r="617" spans="1:13" x14ac:dyDescent="0.15">
      <c r="A617">
        <v>400</v>
      </c>
      <c r="B617">
        <v>76.2</v>
      </c>
      <c r="C617">
        <v>80.3</v>
      </c>
      <c r="D617">
        <v>86.8</v>
      </c>
      <c r="E617">
        <v>3.29</v>
      </c>
      <c r="F617">
        <v>0.81</v>
      </c>
      <c r="G617">
        <v>31.61</v>
      </c>
      <c r="H617">
        <v>1.07</v>
      </c>
      <c r="I617">
        <v>2774441</v>
      </c>
      <c r="J617" t="s">
        <v>521</v>
      </c>
      <c r="K617" s="1">
        <v>43654.648611111108</v>
      </c>
      <c r="L617" t="s">
        <v>14</v>
      </c>
      <c r="M617">
        <v>8.1000000000000003E-2</v>
      </c>
    </row>
    <row r="618" spans="1:13" x14ac:dyDescent="0.15">
      <c r="A618">
        <v>400</v>
      </c>
      <c r="B618">
        <v>76.8</v>
      </c>
      <c r="C618">
        <v>80.900000000000006</v>
      </c>
      <c r="D618">
        <v>87.6</v>
      </c>
      <c r="E618">
        <v>2.4900000000000002</v>
      </c>
      <c r="F618">
        <v>0.77</v>
      </c>
      <c r="G618">
        <v>31.64</v>
      </c>
      <c r="H618">
        <v>0.97</v>
      </c>
      <c r="I618">
        <v>2774803</v>
      </c>
      <c r="J618" t="s">
        <v>522</v>
      </c>
      <c r="K618" s="1">
        <v>43654.80972222222</v>
      </c>
      <c r="L618" t="s">
        <v>14</v>
      </c>
      <c r="M618">
        <v>7.0999999999999994E-2</v>
      </c>
    </row>
    <row r="619" spans="1:13" x14ac:dyDescent="0.15">
      <c r="A619">
        <v>253</v>
      </c>
      <c r="B619">
        <v>76.8</v>
      </c>
      <c r="C619">
        <v>80.900000000000006</v>
      </c>
      <c r="D619">
        <v>87.5</v>
      </c>
      <c r="E619">
        <v>2.46</v>
      </c>
      <c r="F619">
        <v>0.76</v>
      </c>
      <c r="G619">
        <v>31.63</v>
      </c>
      <c r="H619">
        <v>1.05</v>
      </c>
      <c r="I619">
        <v>2774804</v>
      </c>
      <c r="J619" t="s">
        <v>522</v>
      </c>
      <c r="K619" s="1">
        <v>43654.80972222222</v>
      </c>
      <c r="L619" t="s">
        <v>14</v>
      </c>
      <c r="M619">
        <v>4.7E-2</v>
      </c>
    </row>
    <row r="620" spans="1:13" x14ac:dyDescent="0.15">
      <c r="A620">
        <v>300</v>
      </c>
      <c r="B620">
        <v>72</v>
      </c>
      <c r="C620">
        <v>75.8</v>
      </c>
      <c r="D620">
        <v>82.1</v>
      </c>
      <c r="E620">
        <v>2.95</v>
      </c>
      <c r="F620">
        <v>0.98</v>
      </c>
      <c r="G620">
        <v>31.65</v>
      </c>
      <c r="H620">
        <v>1.71</v>
      </c>
      <c r="I620">
        <v>2775296</v>
      </c>
      <c r="J620" t="s">
        <v>523</v>
      </c>
      <c r="K620" s="1">
        <v>43655.024305555555</v>
      </c>
      <c r="L620" t="s">
        <v>49</v>
      </c>
      <c r="M620">
        <v>9.6000000000000002E-2</v>
      </c>
    </row>
    <row r="621" spans="1:13" x14ac:dyDescent="0.15">
      <c r="A621">
        <v>300</v>
      </c>
      <c r="B621">
        <v>70.2</v>
      </c>
      <c r="C621">
        <v>74</v>
      </c>
      <c r="D621">
        <v>80</v>
      </c>
      <c r="E621">
        <v>2.98</v>
      </c>
      <c r="F621">
        <v>1.06</v>
      </c>
      <c r="G621">
        <v>31.62</v>
      </c>
      <c r="H621">
        <v>1.19</v>
      </c>
      <c r="I621">
        <v>2775297</v>
      </c>
      <c r="J621" t="s">
        <v>523</v>
      </c>
      <c r="K621" s="1">
        <v>43655.024305555555</v>
      </c>
      <c r="L621" t="s">
        <v>49</v>
      </c>
      <c r="M621">
        <v>0.16600000000000001</v>
      </c>
    </row>
    <row r="622" spans="1:13" x14ac:dyDescent="0.15">
      <c r="A622">
        <v>300</v>
      </c>
      <c r="B622">
        <v>71.400000000000006</v>
      </c>
      <c r="C622">
        <v>75.2</v>
      </c>
      <c r="D622">
        <v>81.400000000000006</v>
      </c>
      <c r="E622">
        <v>3.2</v>
      </c>
      <c r="F622">
        <v>1.0900000000000001</v>
      </c>
      <c r="G622">
        <v>31.69</v>
      </c>
      <c r="H622">
        <v>1.32</v>
      </c>
      <c r="I622">
        <v>2775298</v>
      </c>
      <c r="J622" t="s">
        <v>523</v>
      </c>
      <c r="K622" s="1">
        <v>43655.024305555555</v>
      </c>
      <c r="L622" t="s">
        <v>49</v>
      </c>
      <c r="M622">
        <v>0.152</v>
      </c>
    </row>
    <row r="623" spans="1:13" x14ac:dyDescent="0.15">
      <c r="A623">
        <v>300</v>
      </c>
      <c r="B623">
        <v>70.7</v>
      </c>
      <c r="C623">
        <v>74.5</v>
      </c>
      <c r="D623">
        <v>80.599999999999994</v>
      </c>
      <c r="E623">
        <v>3.19</v>
      </c>
      <c r="F623">
        <v>1.05</v>
      </c>
      <c r="G623">
        <v>31.7</v>
      </c>
      <c r="H623">
        <v>1.3</v>
      </c>
      <c r="I623">
        <v>2775615</v>
      </c>
      <c r="J623" t="s">
        <v>524</v>
      </c>
      <c r="K623" s="1">
        <v>43655.19027777778</v>
      </c>
      <c r="L623" t="s">
        <v>49</v>
      </c>
      <c r="M623">
        <v>0.113</v>
      </c>
    </row>
    <row r="624" spans="1:13" x14ac:dyDescent="0.15">
      <c r="A624">
        <v>410</v>
      </c>
      <c r="B624">
        <v>71.3</v>
      </c>
      <c r="C624">
        <v>75.099999999999994</v>
      </c>
      <c r="D624">
        <v>81.2</v>
      </c>
      <c r="E624">
        <v>3.28</v>
      </c>
      <c r="F624">
        <v>1.05</v>
      </c>
      <c r="G624">
        <v>31.73</v>
      </c>
      <c r="H624">
        <v>1.1200000000000001</v>
      </c>
      <c r="I624">
        <v>2775616</v>
      </c>
      <c r="J624" t="s">
        <v>524</v>
      </c>
      <c r="K624" s="1">
        <v>43655.19027777778</v>
      </c>
      <c r="L624" t="s">
        <v>49</v>
      </c>
      <c r="M624">
        <v>0.13800000000000001</v>
      </c>
    </row>
    <row r="625" spans="1:13" x14ac:dyDescent="0.15">
      <c r="A625">
        <v>400</v>
      </c>
      <c r="B625">
        <v>73</v>
      </c>
      <c r="C625">
        <v>76.900000000000006</v>
      </c>
      <c r="D625">
        <v>82.4</v>
      </c>
      <c r="E625">
        <v>8.6999999999999993</v>
      </c>
      <c r="F625">
        <v>1.29</v>
      </c>
      <c r="G625">
        <v>32.299999999999997</v>
      </c>
      <c r="H625">
        <v>1.2</v>
      </c>
      <c r="I625">
        <v>2776466</v>
      </c>
      <c r="J625" t="s">
        <v>525</v>
      </c>
      <c r="K625" s="1">
        <v>43655.563194444447</v>
      </c>
      <c r="L625" t="s">
        <v>26</v>
      </c>
      <c r="M625">
        <v>9.2999999999999999E-2</v>
      </c>
    </row>
    <row r="626" spans="1:13" x14ac:dyDescent="0.15">
      <c r="A626">
        <v>400</v>
      </c>
      <c r="B626">
        <v>73.3</v>
      </c>
      <c r="C626">
        <v>77.2</v>
      </c>
      <c r="D626">
        <v>82.9</v>
      </c>
      <c r="E626">
        <v>8.06</v>
      </c>
      <c r="F626">
        <v>1.29</v>
      </c>
      <c r="G626">
        <v>32.01</v>
      </c>
      <c r="H626">
        <v>1.23</v>
      </c>
      <c r="I626">
        <v>2776467</v>
      </c>
      <c r="J626" t="s">
        <v>525</v>
      </c>
      <c r="K626" s="1">
        <v>43655.563194444447</v>
      </c>
      <c r="L626" t="s">
        <v>26</v>
      </c>
      <c r="M626">
        <v>0.1</v>
      </c>
    </row>
    <row r="627" spans="1:13" x14ac:dyDescent="0.15">
      <c r="A627">
        <v>400</v>
      </c>
      <c r="B627">
        <v>72.3</v>
      </c>
      <c r="C627">
        <v>76.2</v>
      </c>
      <c r="D627">
        <v>81.7</v>
      </c>
      <c r="E627">
        <v>8.92</v>
      </c>
      <c r="F627">
        <v>1.35</v>
      </c>
      <c r="G627">
        <v>32.08</v>
      </c>
      <c r="H627">
        <v>1.18</v>
      </c>
      <c r="I627">
        <v>2776468</v>
      </c>
      <c r="J627" t="s">
        <v>525</v>
      </c>
      <c r="K627" s="1">
        <v>43655.563194444447</v>
      </c>
      <c r="L627" t="s">
        <v>26</v>
      </c>
      <c r="M627">
        <v>0.11</v>
      </c>
    </row>
    <row r="628" spans="1:13" x14ac:dyDescent="0.15">
      <c r="A628">
        <v>300</v>
      </c>
      <c r="B628">
        <v>66.7</v>
      </c>
      <c r="C628">
        <v>70.3</v>
      </c>
      <c r="D628">
        <v>75.599999999999994</v>
      </c>
      <c r="E628">
        <v>9.31</v>
      </c>
      <c r="F628">
        <v>1.54</v>
      </c>
      <c r="G628">
        <v>32.21</v>
      </c>
      <c r="H628">
        <v>1.0900000000000001</v>
      </c>
      <c r="I628">
        <v>2784898</v>
      </c>
      <c r="J628" t="s">
        <v>540</v>
      </c>
      <c r="K628" s="1">
        <v>43661.182638888888</v>
      </c>
      <c r="L628" t="s">
        <v>26</v>
      </c>
      <c r="M628">
        <v>0.14399999999999999</v>
      </c>
    </row>
    <row r="629" spans="1:13" x14ac:dyDescent="0.15">
      <c r="A629">
        <v>296</v>
      </c>
      <c r="B629">
        <v>67.8</v>
      </c>
      <c r="C629">
        <v>71.400000000000006</v>
      </c>
      <c r="D629">
        <v>76.8</v>
      </c>
      <c r="E629">
        <v>8.6300000000000008</v>
      </c>
      <c r="F629">
        <v>1.46</v>
      </c>
      <c r="G629">
        <v>32.1</v>
      </c>
      <c r="H629">
        <v>1.34</v>
      </c>
      <c r="I629">
        <v>2784899</v>
      </c>
      <c r="J629" t="s">
        <v>540</v>
      </c>
      <c r="K629" s="1">
        <v>43661.182638888888</v>
      </c>
      <c r="L629" t="s">
        <v>26</v>
      </c>
      <c r="M629">
        <v>0.11600000000000001</v>
      </c>
    </row>
    <row r="630" spans="1:13" x14ac:dyDescent="0.15">
      <c r="A630">
        <v>400</v>
      </c>
      <c r="B630">
        <v>72.099999999999994</v>
      </c>
      <c r="C630">
        <v>76</v>
      </c>
      <c r="D630">
        <v>81.2</v>
      </c>
      <c r="E630">
        <v>10.37</v>
      </c>
      <c r="F630">
        <v>1.44</v>
      </c>
      <c r="G630">
        <v>32.39</v>
      </c>
      <c r="H630">
        <v>0.92</v>
      </c>
      <c r="I630">
        <v>2777224</v>
      </c>
      <c r="J630" t="s">
        <v>526</v>
      </c>
      <c r="K630" s="1">
        <v>43655.806250000001</v>
      </c>
      <c r="L630" t="s">
        <v>26</v>
      </c>
      <c r="M630">
        <v>0.114</v>
      </c>
    </row>
    <row r="631" spans="1:13" x14ac:dyDescent="0.15">
      <c r="A631">
        <v>457</v>
      </c>
      <c r="B631">
        <v>73.099999999999994</v>
      </c>
      <c r="C631">
        <v>77.099999999999994</v>
      </c>
      <c r="D631">
        <v>82.4</v>
      </c>
      <c r="E631">
        <v>10.199999999999999</v>
      </c>
      <c r="F631">
        <v>1.33</v>
      </c>
      <c r="G631">
        <v>32.49</v>
      </c>
      <c r="H631">
        <v>0.77</v>
      </c>
      <c r="I631">
        <v>2777225</v>
      </c>
      <c r="J631" t="s">
        <v>526</v>
      </c>
      <c r="K631" s="1">
        <v>43655.806250000001</v>
      </c>
      <c r="L631" t="s">
        <v>26</v>
      </c>
      <c r="M631">
        <v>0.114</v>
      </c>
    </row>
    <row r="632" spans="1:13" x14ac:dyDescent="0.15">
      <c r="A632">
        <v>300</v>
      </c>
      <c r="B632">
        <v>67.099999999999994</v>
      </c>
      <c r="C632">
        <v>70.7</v>
      </c>
      <c r="D632">
        <v>75.8</v>
      </c>
      <c r="E632">
        <v>11.28</v>
      </c>
      <c r="F632">
        <v>1.7</v>
      </c>
      <c r="G632">
        <v>32.520000000000003</v>
      </c>
      <c r="H632">
        <v>1</v>
      </c>
      <c r="I632">
        <v>2777725</v>
      </c>
      <c r="J632" t="s">
        <v>527</v>
      </c>
      <c r="K632" s="1">
        <v>43656.084722222222</v>
      </c>
      <c r="L632" t="s">
        <v>26</v>
      </c>
      <c r="M632">
        <v>0.107</v>
      </c>
    </row>
    <row r="633" spans="1:13" x14ac:dyDescent="0.15">
      <c r="A633">
        <v>300</v>
      </c>
      <c r="B633">
        <v>68</v>
      </c>
      <c r="C633">
        <v>71.7</v>
      </c>
      <c r="D633">
        <v>76.8</v>
      </c>
      <c r="E633">
        <v>11.37</v>
      </c>
      <c r="F633">
        <v>1.77</v>
      </c>
      <c r="G633">
        <v>32.409999999999997</v>
      </c>
      <c r="H633">
        <v>0.88</v>
      </c>
      <c r="I633">
        <v>2777726</v>
      </c>
      <c r="J633" t="s">
        <v>527</v>
      </c>
      <c r="K633" s="1">
        <v>43656.084722222222</v>
      </c>
      <c r="L633" t="s">
        <v>26</v>
      </c>
      <c r="M633">
        <v>9.7000000000000003E-2</v>
      </c>
    </row>
    <row r="634" spans="1:13" x14ac:dyDescent="0.15">
      <c r="A634">
        <v>300</v>
      </c>
      <c r="B634">
        <v>67.8</v>
      </c>
      <c r="C634">
        <v>71.400000000000006</v>
      </c>
      <c r="D634">
        <v>76.599999999999994</v>
      </c>
      <c r="E634">
        <v>11.31</v>
      </c>
      <c r="F634">
        <v>1.73</v>
      </c>
      <c r="G634">
        <v>32.42</v>
      </c>
      <c r="H634">
        <v>0.94</v>
      </c>
      <c r="I634">
        <v>2777727</v>
      </c>
      <c r="J634" t="s">
        <v>527</v>
      </c>
      <c r="K634" s="1">
        <v>43656.084722222222</v>
      </c>
      <c r="L634" t="s">
        <v>26</v>
      </c>
      <c r="M634">
        <v>0.124</v>
      </c>
    </row>
    <row r="635" spans="1:13" x14ac:dyDescent="0.15">
      <c r="A635">
        <v>445</v>
      </c>
      <c r="B635">
        <v>68.3</v>
      </c>
      <c r="C635">
        <v>72</v>
      </c>
      <c r="D635">
        <v>77.3</v>
      </c>
      <c r="E635">
        <v>10.09</v>
      </c>
      <c r="F635">
        <v>1.61</v>
      </c>
      <c r="G635">
        <v>32.4</v>
      </c>
      <c r="H635">
        <v>0.9</v>
      </c>
      <c r="I635">
        <v>2778059</v>
      </c>
      <c r="J635" t="s">
        <v>528</v>
      </c>
      <c r="K635" s="1">
        <v>43656.219444444447</v>
      </c>
      <c r="L635" t="s">
        <v>26</v>
      </c>
      <c r="M635">
        <v>0.104</v>
      </c>
    </row>
    <row r="636" spans="1:13" x14ac:dyDescent="0.15">
      <c r="A636">
        <v>400</v>
      </c>
      <c r="B636">
        <v>74.599999999999994</v>
      </c>
      <c r="C636">
        <v>78.7</v>
      </c>
      <c r="D636">
        <v>84.6</v>
      </c>
      <c r="E636">
        <v>6.09</v>
      </c>
      <c r="F636">
        <v>1.04</v>
      </c>
      <c r="G636">
        <v>31.99</v>
      </c>
      <c r="H636">
        <v>1.19</v>
      </c>
      <c r="I636">
        <v>2778838</v>
      </c>
      <c r="J636" t="s">
        <v>529</v>
      </c>
      <c r="K636" s="1">
        <v>43656.522916666669</v>
      </c>
      <c r="L636" t="s">
        <v>14</v>
      </c>
      <c r="M636">
        <v>7.9000000000000001E-2</v>
      </c>
    </row>
    <row r="637" spans="1:13" x14ac:dyDescent="0.15">
      <c r="A637">
        <v>400</v>
      </c>
      <c r="B637">
        <v>75.400000000000006</v>
      </c>
      <c r="C637">
        <v>79.400000000000006</v>
      </c>
      <c r="D637">
        <v>85.5</v>
      </c>
      <c r="E637">
        <v>5.38</v>
      </c>
      <c r="F637">
        <v>0.99</v>
      </c>
      <c r="G637">
        <v>31.96</v>
      </c>
      <c r="H637">
        <v>1.1200000000000001</v>
      </c>
      <c r="I637">
        <v>2778839</v>
      </c>
      <c r="J637" t="s">
        <v>529</v>
      </c>
      <c r="K637" s="1">
        <v>43656.522916666669</v>
      </c>
      <c r="L637" t="s">
        <v>14</v>
      </c>
      <c r="M637">
        <v>5.7000000000000002E-2</v>
      </c>
    </row>
    <row r="638" spans="1:13" x14ac:dyDescent="0.15">
      <c r="A638">
        <v>400</v>
      </c>
      <c r="B638">
        <v>75.099999999999994</v>
      </c>
      <c r="C638">
        <v>79.2</v>
      </c>
      <c r="D638">
        <v>85.3</v>
      </c>
      <c r="E638">
        <v>5.34</v>
      </c>
      <c r="F638">
        <v>1.01</v>
      </c>
      <c r="G638">
        <v>31.68</v>
      </c>
      <c r="H638">
        <v>1.1499999999999999</v>
      </c>
      <c r="I638">
        <v>2778840</v>
      </c>
      <c r="J638" t="s">
        <v>529</v>
      </c>
      <c r="K638" s="1">
        <v>43656.522916666669</v>
      </c>
      <c r="L638" t="s">
        <v>14</v>
      </c>
      <c r="M638">
        <v>7.8E-2</v>
      </c>
    </row>
    <row r="639" spans="1:13" x14ac:dyDescent="0.15">
      <c r="A639">
        <v>300</v>
      </c>
      <c r="B639">
        <v>80.900000000000006</v>
      </c>
      <c r="C639">
        <v>85.4</v>
      </c>
      <c r="D639">
        <v>91.1</v>
      </c>
      <c r="E639">
        <v>11.27</v>
      </c>
      <c r="F639">
        <v>1.94</v>
      </c>
      <c r="G639">
        <v>32.68</v>
      </c>
      <c r="H639">
        <v>0.72</v>
      </c>
      <c r="I639">
        <v>2780359</v>
      </c>
      <c r="J639" t="s">
        <v>531</v>
      </c>
      <c r="K639" s="1">
        <v>43657.195833333331</v>
      </c>
      <c r="L639" t="s">
        <v>29</v>
      </c>
      <c r="M639">
        <v>0.02</v>
      </c>
    </row>
    <row r="640" spans="1:13" x14ac:dyDescent="0.15">
      <c r="A640">
        <v>300</v>
      </c>
      <c r="B640">
        <v>80.8</v>
      </c>
      <c r="C640">
        <v>85.3</v>
      </c>
      <c r="D640">
        <v>90.9</v>
      </c>
      <c r="E640">
        <v>10.91</v>
      </c>
      <c r="F640">
        <v>1.1200000000000001</v>
      </c>
      <c r="G640">
        <v>32.65</v>
      </c>
      <c r="H640">
        <v>0.56000000000000005</v>
      </c>
      <c r="I640">
        <v>2780360</v>
      </c>
      <c r="J640" t="s">
        <v>531</v>
      </c>
      <c r="K640" s="1">
        <v>43657.195833333331</v>
      </c>
      <c r="L640" t="s">
        <v>29</v>
      </c>
      <c r="M640">
        <v>4.4999999999999998E-2</v>
      </c>
    </row>
    <row r="641" spans="1:13" x14ac:dyDescent="0.15">
      <c r="A641">
        <v>327</v>
      </c>
      <c r="B641">
        <v>81.2</v>
      </c>
      <c r="C641">
        <v>85.7</v>
      </c>
      <c r="D641">
        <v>91.4</v>
      </c>
      <c r="E641">
        <v>10.64</v>
      </c>
      <c r="F641">
        <v>1.08</v>
      </c>
      <c r="G641">
        <v>32.65</v>
      </c>
      <c r="H641">
        <v>0.65</v>
      </c>
      <c r="I641">
        <v>2780361</v>
      </c>
      <c r="J641" t="s">
        <v>531</v>
      </c>
      <c r="K641" s="1">
        <v>43657.195833333331</v>
      </c>
      <c r="L641" t="s">
        <v>29</v>
      </c>
      <c r="M641">
        <v>2.1000000000000001E-2</v>
      </c>
    </row>
    <row r="642" spans="1:13" x14ac:dyDescent="0.15">
      <c r="A642">
        <v>400</v>
      </c>
      <c r="B642">
        <v>74.900000000000006</v>
      </c>
      <c r="C642">
        <v>79</v>
      </c>
      <c r="D642">
        <v>85.2</v>
      </c>
      <c r="E642">
        <v>4.3600000000000003</v>
      </c>
      <c r="F642">
        <v>0.91</v>
      </c>
      <c r="G642">
        <v>31.7</v>
      </c>
      <c r="H642">
        <v>1.21</v>
      </c>
      <c r="I642">
        <v>2780700</v>
      </c>
      <c r="J642" t="s">
        <v>532</v>
      </c>
      <c r="K642" s="1">
        <v>43656.746527777781</v>
      </c>
      <c r="L642" t="s">
        <v>14</v>
      </c>
      <c r="M642">
        <v>8.3000000000000004E-2</v>
      </c>
    </row>
    <row r="643" spans="1:13" x14ac:dyDescent="0.15">
      <c r="A643">
        <v>398</v>
      </c>
      <c r="B643">
        <v>75.400000000000006</v>
      </c>
      <c r="C643">
        <v>79.5</v>
      </c>
      <c r="D643">
        <v>85.7</v>
      </c>
      <c r="E643">
        <v>4.1500000000000004</v>
      </c>
      <c r="F643">
        <v>0.87</v>
      </c>
      <c r="G643">
        <v>31.82</v>
      </c>
      <c r="H643">
        <v>0.74</v>
      </c>
      <c r="I643">
        <v>2780701</v>
      </c>
      <c r="J643" t="s">
        <v>532</v>
      </c>
      <c r="K643" s="1">
        <v>43656.746527777781</v>
      </c>
      <c r="L643" t="s">
        <v>14</v>
      </c>
      <c r="M643">
        <v>6.3E-2</v>
      </c>
    </row>
    <row r="644" spans="1:13" x14ac:dyDescent="0.15">
      <c r="A644">
        <v>400</v>
      </c>
      <c r="B644">
        <v>80.099999999999994</v>
      </c>
      <c r="C644">
        <v>84.4</v>
      </c>
      <c r="D644">
        <v>91</v>
      </c>
      <c r="E644">
        <v>4.6900000000000004</v>
      </c>
      <c r="F644">
        <v>0.81</v>
      </c>
      <c r="G644">
        <v>31.96</v>
      </c>
      <c r="H644">
        <v>0.65</v>
      </c>
      <c r="I644">
        <v>2781357</v>
      </c>
      <c r="J644" t="s">
        <v>533</v>
      </c>
      <c r="K644" s="1">
        <v>43657.637499999997</v>
      </c>
      <c r="L644" t="s">
        <v>20</v>
      </c>
      <c r="M644">
        <v>4.5999999999999999E-2</v>
      </c>
    </row>
    <row r="645" spans="1:13" x14ac:dyDescent="0.15">
      <c r="A645">
        <v>400</v>
      </c>
      <c r="B645">
        <v>79.5</v>
      </c>
      <c r="C645">
        <v>83.8</v>
      </c>
      <c r="D645">
        <v>90.5</v>
      </c>
      <c r="E645">
        <v>4.51</v>
      </c>
      <c r="F645">
        <v>0.77</v>
      </c>
      <c r="G645">
        <v>31.79</v>
      </c>
      <c r="H645">
        <v>0.83</v>
      </c>
      <c r="I645">
        <v>2781358</v>
      </c>
      <c r="J645" t="s">
        <v>533</v>
      </c>
      <c r="K645" s="1">
        <v>43657.637499999997</v>
      </c>
      <c r="L645" t="s">
        <v>20</v>
      </c>
      <c r="M645">
        <v>4.2999999999999997E-2</v>
      </c>
    </row>
    <row r="646" spans="1:13" x14ac:dyDescent="0.15">
      <c r="A646">
        <v>400</v>
      </c>
      <c r="B646">
        <v>79.599999999999994</v>
      </c>
      <c r="C646">
        <v>83.9</v>
      </c>
      <c r="D646">
        <v>90.7</v>
      </c>
      <c r="E646">
        <v>3.9</v>
      </c>
      <c r="F646">
        <v>0.77</v>
      </c>
      <c r="G646">
        <v>31.56</v>
      </c>
      <c r="H646">
        <v>0.75</v>
      </c>
      <c r="I646">
        <v>2781359</v>
      </c>
      <c r="J646" t="s">
        <v>533</v>
      </c>
      <c r="K646" s="1">
        <v>43657.637499999997</v>
      </c>
      <c r="L646" t="s">
        <v>20</v>
      </c>
      <c r="M646">
        <v>4.5999999999999999E-2</v>
      </c>
    </row>
    <row r="647" spans="1:13" x14ac:dyDescent="0.15">
      <c r="A647">
        <v>400</v>
      </c>
      <c r="B647">
        <v>79.2</v>
      </c>
      <c r="C647">
        <v>83.5</v>
      </c>
      <c r="D647">
        <v>89.8</v>
      </c>
      <c r="E647">
        <v>3.88</v>
      </c>
      <c r="F647">
        <v>0.74</v>
      </c>
      <c r="G647">
        <v>31.77</v>
      </c>
      <c r="H647">
        <v>0.99</v>
      </c>
      <c r="I647">
        <v>2781816</v>
      </c>
      <c r="J647" t="s">
        <v>534</v>
      </c>
      <c r="K647" s="1">
        <v>43657.8</v>
      </c>
      <c r="L647" t="s">
        <v>20</v>
      </c>
      <c r="M647">
        <v>3.1E-2</v>
      </c>
    </row>
    <row r="648" spans="1:13" x14ac:dyDescent="0.15">
      <c r="A648">
        <v>267</v>
      </c>
      <c r="B648">
        <v>79.7</v>
      </c>
      <c r="C648">
        <v>84</v>
      </c>
      <c r="D648">
        <v>90.3</v>
      </c>
      <c r="E648">
        <v>3.98</v>
      </c>
      <c r="F648">
        <v>0.77</v>
      </c>
      <c r="G648">
        <v>31.83</v>
      </c>
      <c r="H648">
        <v>0.64</v>
      </c>
      <c r="I648">
        <v>2781817</v>
      </c>
      <c r="J648" t="s">
        <v>534</v>
      </c>
      <c r="K648" s="1">
        <v>43657.8</v>
      </c>
      <c r="L648" t="s">
        <v>20</v>
      </c>
      <c r="M648">
        <v>2.4E-2</v>
      </c>
    </row>
    <row r="649" spans="1:13" x14ac:dyDescent="0.15">
      <c r="A649">
        <v>300</v>
      </c>
      <c r="B649">
        <v>75.3</v>
      </c>
      <c r="C649">
        <v>79.400000000000006</v>
      </c>
      <c r="D649">
        <v>84.9</v>
      </c>
      <c r="E649">
        <v>8.82</v>
      </c>
      <c r="F649">
        <v>1.27</v>
      </c>
      <c r="G649">
        <v>32.409999999999997</v>
      </c>
      <c r="H649">
        <v>1.19</v>
      </c>
      <c r="I649">
        <v>2782307</v>
      </c>
      <c r="J649" t="s">
        <v>535</v>
      </c>
      <c r="K649" s="1">
        <v>43658.011805555558</v>
      </c>
      <c r="L649" t="s">
        <v>43</v>
      </c>
      <c r="M649">
        <v>0.14199999999999999</v>
      </c>
    </row>
    <row r="650" spans="1:13" x14ac:dyDescent="0.15">
      <c r="A650">
        <v>300</v>
      </c>
      <c r="B650">
        <v>74.3</v>
      </c>
      <c r="C650">
        <v>78.400000000000006</v>
      </c>
      <c r="D650">
        <v>83.9</v>
      </c>
      <c r="E650">
        <v>9.26</v>
      </c>
      <c r="F650">
        <v>1.27</v>
      </c>
      <c r="G650">
        <v>32.409999999999997</v>
      </c>
      <c r="H650">
        <v>1.25</v>
      </c>
      <c r="I650">
        <v>2782308</v>
      </c>
      <c r="J650" t="s">
        <v>535</v>
      </c>
      <c r="K650" s="1">
        <v>43658.011805555558</v>
      </c>
      <c r="L650" t="s">
        <v>43</v>
      </c>
      <c r="M650">
        <v>7.5999999999999998E-2</v>
      </c>
    </row>
    <row r="651" spans="1:13" x14ac:dyDescent="0.15">
      <c r="A651">
        <v>300</v>
      </c>
      <c r="B651">
        <v>74.8</v>
      </c>
      <c r="C651">
        <v>78.900000000000006</v>
      </c>
      <c r="D651">
        <v>84.2</v>
      </c>
      <c r="E651">
        <v>10.16</v>
      </c>
      <c r="F651">
        <v>1.35</v>
      </c>
      <c r="G651">
        <v>32.49</v>
      </c>
      <c r="H651">
        <v>1.06</v>
      </c>
      <c r="I651">
        <v>2782309</v>
      </c>
      <c r="J651" t="s">
        <v>535</v>
      </c>
      <c r="K651" s="1">
        <v>43658.011805555558</v>
      </c>
      <c r="L651" t="s">
        <v>43</v>
      </c>
      <c r="M651">
        <v>0.108</v>
      </c>
    </row>
    <row r="652" spans="1:13" x14ac:dyDescent="0.15">
      <c r="A652">
        <v>300</v>
      </c>
      <c r="B652">
        <v>77.2</v>
      </c>
      <c r="C652">
        <v>81.5</v>
      </c>
      <c r="D652">
        <v>86.6</v>
      </c>
      <c r="E652">
        <v>12.68</v>
      </c>
      <c r="F652">
        <v>1.54</v>
      </c>
      <c r="G652">
        <v>32.42</v>
      </c>
      <c r="H652">
        <v>0.98</v>
      </c>
      <c r="I652">
        <v>2782607</v>
      </c>
      <c r="J652" t="s">
        <v>536</v>
      </c>
      <c r="K652" s="1">
        <v>43658.178472222222</v>
      </c>
      <c r="L652" t="s">
        <v>43</v>
      </c>
      <c r="M652">
        <v>5.5E-2</v>
      </c>
    </row>
    <row r="653" spans="1:13" x14ac:dyDescent="0.15">
      <c r="A653">
        <v>377</v>
      </c>
      <c r="B653">
        <v>75.2</v>
      </c>
      <c r="C653">
        <v>79.3</v>
      </c>
      <c r="D653">
        <v>84.6</v>
      </c>
      <c r="E653">
        <v>9.8699999999999992</v>
      </c>
      <c r="F653">
        <v>1.29</v>
      </c>
      <c r="G653">
        <v>32.409999999999997</v>
      </c>
      <c r="H653">
        <v>1.44</v>
      </c>
      <c r="I653">
        <v>2782608</v>
      </c>
      <c r="J653" t="s">
        <v>536</v>
      </c>
      <c r="K653" s="1">
        <v>43658.178472222222</v>
      </c>
      <c r="L653" t="s">
        <v>43</v>
      </c>
      <c r="M653">
        <v>0.112</v>
      </c>
    </row>
    <row r="654" spans="1:13" x14ac:dyDescent="0.15">
      <c r="A654">
        <v>400</v>
      </c>
      <c r="B654">
        <v>72.7</v>
      </c>
      <c r="C654">
        <v>76.7</v>
      </c>
      <c r="D654">
        <v>82</v>
      </c>
      <c r="E654">
        <v>9.99</v>
      </c>
      <c r="F654">
        <v>1.34</v>
      </c>
      <c r="G654">
        <v>32.450000000000003</v>
      </c>
      <c r="H654">
        <v>1.75</v>
      </c>
      <c r="I654">
        <v>2783360</v>
      </c>
      <c r="J654" t="s">
        <v>537</v>
      </c>
      <c r="K654" s="1">
        <v>43658.46875</v>
      </c>
      <c r="L654" t="s">
        <v>26</v>
      </c>
      <c r="M654">
        <v>0.12</v>
      </c>
    </row>
    <row r="655" spans="1:13" x14ac:dyDescent="0.15">
      <c r="A655">
        <v>400</v>
      </c>
      <c r="B655">
        <v>72.599999999999994</v>
      </c>
      <c r="C655">
        <v>76.599999999999994</v>
      </c>
      <c r="D655">
        <v>82.1</v>
      </c>
      <c r="E655">
        <v>9.17</v>
      </c>
      <c r="F655">
        <v>1.31</v>
      </c>
      <c r="G655">
        <v>32.33</v>
      </c>
      <c r="H655">
        <v>1.77</v>
      </c>
      <c r="I655">
        <v>2783361</v>
      </c>
      <c r="J655" t="s">
        <v>537</v>
      </c>
      <c r="K655" s="1">
        <v>43658.46875</v>
      </c>
      <c r="L655" t="s">
        <v>26</v>
      </c>
      <c r="M655">
        <v>0.12</v>
      </c>
    </row>
    <row r="656" spans="1:13" x14ac:dyDescent="0.15">
      <c r="A656">
        <v>400</v>
      </c>
      <c r="B656">
        <v>73.099999999999994</v>
      </c>
      <c r="C656">
        <v>77</v>
      </c>
      <c r="D656">
        <v>82.3</v>
      </c>
      <c r="E656">
        <v>9.44</v>
      </c>
      <c r="F656">
        <v>1.41</v>
      </c>
      <c r="G656">
        <v>32.229999999999997</v>
      </c>
      <c r="H656">
        <v>1.41</v>
      </c>
      <c r="I656">
        <v>2783362</v>
      </c>
      <c r="J656" t="s">
        <v>537</v>
      </c>
      <c r="K656" s="1">
        <v>43658.46875</v>
      </c>
      <c r="L656" t="s">
        <v>26</v>
      </c>
      <c r="M656">
        <v>0.123</v>
      </c>
    </row>
    <row r="657" spans="1:13" x14ac:dyDescent="0.15">
      <c r="A657">
        <v>400</v>
      </c>
      <c r="B657">
        <v>73.2</v>
      </c>
      <c r="C657">
        <v>77.2</v>
      </c>
      <c r="D657">
        <v>82.6</v>
      </c>
      <c r="E657">
        <v>8.76</v>
      </c>
      <c r="F657">
        <v>1.33</v>
      </c>
      <c r="G657">
        <v>32.770000000000003</v>
      </c>
      <c r="H657">
        <v>1.47</v>
      </c>
      <c r="I657">
        <v>2784128</v>
      </c>
      <c r="J657" t="s">
        <v>538</v>
      </c>
      <c r="K657" s="1">
        <v>43658.806944444441</v>
      </c>
      <c r="L657" t="s">
        <v>26</v>
      </c>
      <c r="M657">
        <v>9.8000000000000004E-2</v>
      </c>
    </row>
    <row r="658" spans="1:13" x14ac:dyDescent="0.15">
      <c r="A658">
        <v>400</v>
      </c>
      <c r="B658">
        <v>74.3</v>
      </c>
      <c r="C658">
        <v>78.3</v>
      </c>
      <c r="D658">
        <v>83.8</v>
      </c>
      <c r="E658">
        <v>9.6999999999999993</v>
      </c>
      <c r="F658">
        <v>1.29</v>
      </c>
      <c r="G658">
        <v>32.18</v>
      </c>
      <c r="H658">
        <v>1.42</v>
      </c>
      <c r="I658">
        <v>2784129</v>
      </c>
      <c r="J658" t="s">
        <v>538</v>
      </c>
      <c r="K658" s="1">
        <v>43658.806944444441</v>
      </c>
      <c r="L658" t="s">
        <v>26</v>
      </c>
      <c r="M658">
        <v>9.2999999999999999E-2</v>
      </c>
    </row>
    <row r="659" spans="1:13" x14ac:dyDescent="0.15">
      <c r="A659">
        <v>400</v>
      </c>
      <c r="B659">
        <v>75.900000000000006</v>
      </c>
      <c r="C659">
        <v>79.900000000000006</v>
      </c>
      <c r="D659">
        <v>85.6</v>
      </c>
      <c r="E659">
        <v>8.56</v>
      </c>
      <c r="F659">
        <v>1.23</v>
      </c>
      <c r="G659">
        <v>32.17</v>
      </c>
      <c r="H659">
        <v>1.06</v>
      </c>
      <c r="I659">
        <v>2784130</v>
      </c>
      <c r="J659" t="s">
        <v>538</v>
      </c>
      <c r="K659" s="1">
        <v>43658.806944444441</v>
      </c>
      <c r="L659" t="s">
        <v>26</v>
      </c>
      <c r="M659">
        <v>8.5000000000000006E-2</v>
      </c>
    </row>
    <row r="660" spans="1:13" x14ac:dyDescent="0.15">
      <c r="A660">
        <v>150</v>
      </c>
      <c r="B660">
        <v>74.8</v>
      </c>
      <c r="C660">
        <v>78.900000000000006</v>
      </c>
      <c r="D660">
        <v>84.4</v>
      </c>
      <c r="E660">
        <v>8.43</v>
      </c>
      <c r="F660">
        <v>1.18</v>
      </c>
      <c r="G660">
        <v>32.1</v>
      </c>
      <c r="H660">
        <v>1.25</v>
      </c>
      <c r="I660">
        <v>2784131</v>
      </c>
      <c r="J660" t="s">
        <v>538</v>
      </c>
      <c r="K660" s="1">
        <v>43658.806944444441</v>
      </c>
      <c r="L660" t="s">
        <v>26</v>
      </c>
      <c r="M660">
        <v>9.1999999999999998E-2</v>
      </c>
    </row>
    <row r="661" spans="1:13" x14ac:dyDescent="0.15">
      <c r="A661">
        <v>300</v>
      </c>
      <c r="B661">
        <v>69</v>
      </c>
      <c r="C661">
        <v>72.7</v>
      </c>
      <c r="D661">
        <v>77.900000000000006</v>
      </c>
      <c r="E661">
        <v>10.86</v>
      </c>
      <c r="F661">
        <v>1.58</v>
      </c>
      <c r="G661">
        <v>32.31</v>
      </c>
      <c r="H661">
        <v>1.31</v>
      </c>
      <c r="I661">
        <v>2784435</v>
      </c>
      <c r="J661" t="s">
        <v>539</v>
      </c>
      <c r="K661" s="1">
        <v>43659.03125</v>
      </c>
      <c r="L661" t="s">
        <v>26</v>
      </c>
      <c r="M661">
        <v>7.5999999999999998E-2</v>
      </c>
    </row>
    <row r="662" spans="1:13" x14ac:dyDescent="0.15">
      <c r="A662">
        <v>300</v>
      </c>
      <c r="B662">
        <v>70.5</v>
      </c>
      <c r="C662">
        <v>74.3</v>
      </c>
      <c r="D662">
        <v>79.900000000000006</v>
      </c>
      <c r="E662">
        <v>10.65</v>
      </c>
      <c r="F662">
        <v>1.53</v>
      </c>
      <c r="G662">
        <v>32.409999999999997</v>
      </c>
      <c r="H662">
        <v>1.19</v>
      </c>
      <c r="I662">
        <v>2784436</v>
      </c>
      <c r="J662" t="s">
        <v>539</v>
      </c>
      <c r="K662" s="1">
        <v>43659.03125</v>
      </c>
      <c r="L662" t="s">
        <v>26</v>
      </c>
      <c r="M662">
        <v>0.128</v>
      </c>
    </row>
    <row r="663" spans="1:13" x14ac:dyDescent="0.15">
      <c r="A663">
        <v>300</v>
      </c>
      <c r="B663">
        <v>70.8</v>
      </c>
      <c r="C663">
        <v>74.599999999999994</v>
      </c>
      <c r="D663">
        <v>79.8</v>
      </c>
      <c r="E663">
        <v>10.84</v>
      </c>
      <c r="F663">
        <v>1.51</v>
      </c>
      <c r="G663">
        <v>32.369999999999997</v>
      </c>
      <c r="H663">
        <v>1.19</v>
      </c>
      <c r="I663">
        <v>2784437</v>
      </c>
      <c r="J663" t="s">
        <v>539</v>
      </c>
      <c r="K663" s="1">
        <v>43659.03125</v>
      </c>
      <c r="L663" t="s">
        <v>26</v>
      </c>
      <c r="M663">
        <v>9.8000000000000004E-2</v>
      </c>
    </row>
    <row r="664" spans="1:13" x14ac:dyDescent="0.15">
      <c r="A664">
        <v>400</v>
      </c>
      <c r="B664">
        <v>76.400000000000006</v>
      </c>
      <c r="C664">
        <v>80.5</v>
      </c>
      <c r="D664">
        <v>87.1</v>
      </c>
      <c r="E664">
        <v>3.69</v>
      </c>
      <c r="F664">
        <v>0.88</v>
      </c>
      <c r="G664">
        <v>31.63</v>
      </c>
      <c r="H664">
        <v>1.43</v>
      </c>
      <c r="I664">
        <v>2785419</v>
      </c>
      <c r="J664" t="s">
        <v>541</v>
      </c>
      <c r="K664" s="1">
        <v>43661.47152777778</v>
      </c>
      <c r="L664" t="s">
        <v>14</v>
      </c>
      <c r="M664">
        <v>7.0999999999999994E-2</v>
      </c>
    </row>
    <row r="665" spans="1:13" x14ac:dyDescent="0.15">
      <c r="A665">
        <v>400</v>
      </c>
      <c r="B665">
        <v>75.400000000000006</v>
      </c>
      <c r="C665">
        <v>79.5</v>
      </c>
      <c r="D665">
        <v>86</v>
      </c>
      <c r="E665">
        <v>3.05</v>
      </c>
      <c r="F665">
        <v>0.83</v>
      </c>
      <c r="G665">
        <v>31.44</v>
      </c>
      <c r="H665">
        <v>1.18</v>
      </c>
      <c r="I665">
        <v>2785420</v>
      </c>
      <c r="J665" t="s">
        <v>541</v>
      </c>
      <c r="K665" s="1">
        <v>43661.47152777778</v>
      </c>
      <c r="L665" t="s">
        <v>14</v>
      </c>
      <c r="M665">
        <v>0.06</v>
      </c>
    </row>
    <row r="666" spans="1:13" x14ac:dyDescent="0.15">
      <c r="A666">
        <v>400</v>
      </c>
      <c r="B666">
        <v>75.3</v>
      </c>
      <c r="C666">
        <v>79.3</v>
      </c>
      <c r="D666">
        <v>85.8</v>
      </c>
      <c r="E666">
        <v>2.69</v>
      </c>
      <c r="F666">
        <v>0.81</v>
      </c>
      <c r="G666">
        <v>31.62</v>
      </c>
      <c r="H666">
        <v>1.79</v>
      </c>
      <c r="I666">
        <v>2785421</v>
      </c>
      <c r="J666" t="s">
        <v>541</v>
      </c>
      <c r="K666" s="1">
        <v>43661.47152777778</v>
      </c>
      <c r="L666" t="s">
        <v>14</v>
      </c>
      <c r="M666">
        <v>5.8999999999999997E-2</v>
      </c>
    </row>
    <row r="667" spans="1:13" x14ac:dyDescent="0.15">
      <c r="A667">
        <v>400</v>
      </c>
      <c r="B667">
        <v>75.2</v>
      </c>
      <c r="C667">
        <v>79.2</v>
      </c>
      <c r="D667">
        <v>85.8</v>
      </c>
      <c r="E667">
        <v>2.62</v>
      </c>
      <c r="F667">
        <v>0.86</v>
      </c>
      <c r="G667">
        <v>31.57</v>
      </c>
      <c r="H667">
        <v>0.98</v>
      </c>
      <c r="I667">
        <v>2786438</v>
      </c>
      <c r="J667" t="s">
        <v>542</v>
      </c>
      <c r="K667" s="1">
        <v>43661.841666666667</v>
      </c>
      <c r="L667" t="s">
        <v>14</v>
      </c>
      <c r="M667">
        <v>0.1</v>
      </c>
    </row>
    <row r="668" spans="1:13" x14ac:dyDescent="0.15">
      <c r="A668">
        <v>204</v>
      </c>
      <c r="B668">
        <v>75.900000000000006</v>
      </c>
      <c r="C668">
        <v>80</v>
      </c>
      <c r="D668">
        <v>86.7</v>
      </c>
      <c r="E668">
        <v>5.47</v>
      </c>
      <c r="F668">
        <v>1.06</v>
      </c>
      <c r="G668">
        <v>31.68</v>
      </c>
      <c r="H668">
        <v>2.04</v>
      </c>
      <c r="I668">
        <v>2786439</v>
      </c>
      <c r="J668" t="s">
        <v>542</v>
      </c>
      <c r="K668" s="1">
        <v>43661.841666666667</v>
      </c>
      <c r="L668" t="s">
        <v>14</v>
      </c>
      <c r="M668">
        <v>7.6999999999999999E-2</v>
      </c>
    </row>
    <row r="669" spans="1:13" x14ac:dyDescent="0.15">
      <c r="A669">
        <v>400</v>
      </c>
      <c r="B669">
        <v>70.2</v>
      </c>
      <c r="C669">
        <v>74.099999999999994</v>
      </c>
      <c r="D669">
        <v>79.900000000000006</v>
      </c>
      <c r="E669">
        <v>7.65</v>
      </c>
      <c r="F669">
        <v>1.41</v>
      </c>
      <c r="G669">
        <v>31.9</v>
      </c>
      <c r="H669">
        <v>1.23</v>
      </c>
      <c r="I669">
        <v>2787161</v>
      </c>
      <c r="J669" t="s">
        <v>543</v>
      </c>
      <c r="K669" s="1">
        <v>43662.18472222222</v>
      </c>
      <c r="L669" t="s">
        <v>26</v>
      </c>
      <c r="M669">
        <v>0.13400000000000001</v>
      </c>
    </row>
    <row r="670" spans="1:13" x14ac:dyDescent="0.15">
      <c r="A670">
        <v>400</v>
      </c>
      <c r="B670">
        <v>69.900000000000006</v>
      </c>
      <c r="C670">
        <v>73.7</v>
      </c>
      <c r="D670">
        <v>79.400000000000006</v>
      </c>
      <c r="E670">
        <v>8.1300000000000008</v>
      </c>
      <c r="F670">
        <v>1.5</v>
      </c>
      <c r="G670">
        <v>32.08</v>
      </c>
      <c r="H670">
        <v>1.03</v>
      </c>
      <c r="I670">
        <v>2787162</v>
      </c>
      <c r="J670" t="s">
        <v>543</v>
      </c>
      <c r="K670" s="1">
        <v>43662.18472222222</v>
      </c>
      <c r="L670" t="s">
        <v>26</v>
      </c>
      <c r="M670">
        <v>0.18099999999999999</v>
      </c>
    </row>
    <row r="671" spans="1:13" x14ac:dyDescent="0.15">
      <c r="A671">
        <v>344</v>
      </c>
      <c r="B671">
        <v>69.3</v>
      </c>
      <c r="C671">
        <v>73</v>
      </c>
      <c r="D671">
        <v>78.400000000000006</v>
      </c>
      <c r="E671">
        <v>8.59</v>
      </c>
      <c r="F671">
        <v>1.5</v>
      </c>
      <c r="G671">
        <v>32.08</v>
      </c>
      <c r="H671">
        <v>1.1000000000000001</v>
      </c>
      <c r="I671">
        <v>2787163</v>
      </c>
      <c r="J671" t="s">
        <v>543</v>
      </c>
      <c r="K671" s="1">
        <v>43662.18472222222</v>
      </c>
      <c r="L671" t="s">
        <v>26</v>
      </c>
      <c r="M671">
        <v>0.115</v>
      </c>
    </row>
    <row r="672" spans="1:13" x14ac:dyDescent="0.15">
      <c r="A672">
        <v>400</v>
      </c>
      <c r="B672">
        <v>80.099999999999994</v>
      </c>
      <c r="C672">
        <v>84.4</v>
      </c>
      <c r="D672">
        <v>91.4</v>
      </c>
      <c r="E672">
        <v>2.35</v>
      </c>
      <c r="F672">
        <v>0.67</v>
      </c>
      <c r="G672">
        <v>31.41</v>
      </c>
      <c r="H672">
        <v>0.62</v>
      </c>
      <c r="I672">
        <v>2788457</v>
      </c>
      <c r="J672" t="s">
        <v>544</v>
      </c>
      <c r="K672" s="1">
        <v>43662.820138888892</v>
      </c>
      <c r="L672" t="s">
        <v>23</v>
      </c>
      <c r="M672">
        <v>5.3999999999999999E-2</v>
      </c>
    </row>
    <row r="673" spans="1:13" x14ac:dyDescent="0.15">
      <c r="A673">
        <v>398</v>
      </c>
      <c r="B673">
        <v>79.5</v>
      </c>
      <c r="C673">
        <v>83.8</v>
      </c>
      <c r="D673">
        <v>90.7</v>
      </c>
      <c r="E673">
        <v>2.1</v>
      </c>
      <c r="F673">
        <v>0.64</v>
      </c>
      <c r="G673">
        <v>31.52</v>
      </c>
      <c r="H673">
        <v>0.81</v>
      </c>
      <c r="I673">
        <v>2788461</v>
      </c>
      <c r="J673" t="s">
        <v>544</v>
      </c>
      <c r="K673" s="1">
        <v>43662.820138888892</v>
      </c>
      <c r="L673" t="s">
        <v>23</v>
      </c>
      <c r="M673">
        <v>3.3000000000000002E-2</v>
      </c>
    </row>
    <row r="674" spans="1:13" x14ac:dyDescent="0.15">
      <c r="A674">
        <v>400</v>
      </c>
      <c r="B674">
        <v>79.099999999999994</v>
      </c>
      <c r="C674">
        <v>83.4</v>
      </c>
      <c r="D674">
        <v>90.2</v>
      </c>
      <c r="E674">
        <v>1.8</v>
      </c>
      <c r="F674">
        <v>0.65</v>
      </c>
      <c r="G674">
        <v>31.56</v>
      </c>
      <c r="H674">
        <v>1.22</v>
      </c>
      <c r="I674">
        <v>2788591</v>
      </c>
      <c r="J674" t="s">
        <v>544</v>
      </c>
      <c r="K674" s="1">
        <v>43662.820138888892</v>
      </c>
      <c r="L674" t="s">
        <v>23</v>
      </c>
      <c r="M674">
        <v>4.5999999999999999E-2</v>
      </c>
    </row>
    <row r="675" spans="1:13" x14ac:dyDescent="0.15">
      <c r="A675">
        <v>400</v>
      </c>
      <c r="B675">
        <v>70.2</v>
      </c>
      <c r="C675">
        <v>74</v>
      </c>
      <c r="D675">
        <v>79.2</v>
      </c>
      <c r="E675">
        <v>8.5</v>
      </c>
      <c r="F675">
        <v>1.49</v>
      </c>
      <c r="G675">
        <v>31.53</v>
      </c>
      <c r="H675">
        <v>0.85</v>
      </c>
      <c r="I675">
        <v>2789047</v>
      </c>
      <c r="J675" t="s">
        <v>545</v>
      </c>
      <c r="K675" s="1">
        <v>43663.109027777777</v>
      </c>
      <c r="L675" t="s">
        <v>26</v>
      </c>
      <c r="M675">
        <v>0.216</v>
      </c>
    </row>
    <row r="676" spans="1:13" x14ac:dyDescent="0.15">
      <c r="A676">
        <v>400</v>
      </c>
      <c r="B676">
        <v>69</v>
      </c>
      <c r="C676">
        <v>72.7</v>
      </c>
      <c r="D676">
        <v>77.8</v>
      </c>
      <c r="E676">
        <v>10.58</v>
      </c>
      <c r="F676">
        <v>1.66</v>
      </c>
      <c r="G676">
        <v>32.409999999999997</v>
      </c>
      <c r="H676">
        <v>0.84</v>
      </c>
      <c r="I676">
        <v>2789048</v>
      </c>
      <c r="J676" t="s">
        <v>545</v>
      </c>
      <c r="K676" s="1">
        <v>43663.109027777777</v>
      </c>
      <c r="L676" t="s">
        <v>26</v>
      </c>
      <c r="M676">
        <v>0.121</v>
      </c>
    </row>
    <row r="677" spans="1:13" x14ac:dyDescent="0.15">
      <c r="A677">
        <v>400</v>
      </c>
      <c r="B677">
        <v>69.099999999999994</v>
      </c>
      <c r="C677">
        <v>72.900000000000006</v>
      </c>
      <c r="D677">
        <v>78.3</v>
      </c>
      <c r="E677">
        <v>11.13</v>
      </c>
      <c r="F677">
        <v>1.68</v>
      </c>
      <c r="G677">
        <v>32.43</v>
      </c>
      <c r="H677">
        <v>0.9</v>
      </c>
      <c r="I677">
        <v>2789049</v>
      </c>
      <c r="J677" t="s">
        <v>545</v>
      </c>
      <c r="K677" s="1">
        <v>43663.109027777777</v>
      </c>
      <c r="L677" t="s">
        <v>26</v>
      </c>
      <c r="M677">
        <v>0.14899999999999999</v>
      </c>
    </row>
    <row r="678" spans="1:13" x14ac:dyDescent="0.15">
      <c r="A678">
        <v>400</v>
      </c>
      <c r="B678">
        <v>70.2</v>
      </c>
      <c r="C678">
        <v>74</v>
      </c>
      <c r="D678">
        <v>79.7</v>
      </c>
      <c r="E678">
        <v>7.79</v>
      </c>
      <c r="F678">
        <v>1.39</v>
      </c>
      <c r="G678">
        <v>32.1</v>
      </c>
      <c r="H678">
        <v>1.1299999999999999</v>
      </c>
      <c r="I678">
        <v>2789569</v>
      </c>
      <c r="J678" t="s">
        <v>546</v>
      </c>
      <c r="K678" s="1">
        <v>43663.328472222223</v>
      </c>
      <c r="L678" t="s">
        <v>26</v>
      </c>
      <c r="M678">
        <v>0.154</v>
      </c>
    </row>
    <row r="679" spans="1:13" x14ac:dyDescent="0.15">
      <c r="A679">
        <v>400</v>
      </c>
      <c r="B679">
        <v>70.3</v>
      </c>
      <c r="C679">
        <v>74.099999999999994</v>
      </c>
      <c r="D679">
        <v>79.900000000000006</v>
      </c>
      <c r="E679">
        <v>8.01</v>
      </c>
      <c r="F679">
        <v>1.42</v>
      </c>
      <c r="G679">
        <v>32.159999999999997</v>
      </c>
      <c r="H679">
        <v>1.18</v>
      </c>
      <c r="I679">
        <v>2789570</v>
      </c>
      <c r="J679" t="s">
        <v>546</v>
      </c>
      <c r="K679" s="1">
        <v>43663.328472222223</v>
      </c>
      <c r="L679" t="s">
        <v>26</v>
      </c>
      <c r="M679">
        <v>0.186</v>
      </c>
    </row>
    <row r="680" spans="1:13" x14ac:dyDescent="0.15">
      <c r="A680">
        <v>110</v>
      </c>
      <c r="B680">
        <v>69.5</v>
      </c>
      <c r="C680">
        <v>73.2</v>
      </c>
      <c r="D680">
        <v>78.8</v>
      </c>
      <c r="E680">
        <v>8.93</v>
      </c>
      <c r="F680">
        <v>1.43</v>
      </c>
      <c r="G680">
        <v>32.24</v>
      </c>
      <c r="H680">
        <v>2</v>
      </c>
      <c r="I680">
        <v>2789571</v>
      </c>
      <c r="J680" t="s">
        <v>546</v>
      </c>
      <c r="K680" s="1">
        <v>43663.328472222223</v>
      </c>
      <c r="L680" t="s">
        <v>26</v>
      </c>
      <c r="M680">
        <v>0.122</v>
      </c>
    </row>
    <row r="681" spans="1:13" x14ac:dyDescent="0.15">
      <c r="A681">
        <v>300</v>
      </c>
      <c r="B681">
        <v>75.7</v>
      </c>
      <c r="C681">
        <v>79.8</v>
      </c>
      <c r="D681">
        <v>85.3</v>
      </c>
      <c r="E681">
        <v>9.42</v>
      </c>
      <c r="F681">
        <v>1.1399999999999999</v>
      </c>
      <c r="G681">
        <v>32.28</v>
      </c>
      <c r="H681">
        <v>1.65</v>
      </c>
      <c r="I681">
        <v>2789813</v>
      </c>
      <c r="J681" t="s">
        <v>547</v>
      </c>
      <c r="K681" s="1">
        <v>43663.438194444447</v>
      </c>
      <c r="L681" t="s">
        <v>43</v>
      </c>
      <c r="M681">
        <v>0.121</v>
      </c>
    </row>
    <row r="682" spans="1:13" x14ac:dyDescent="0.15">
      <c r="A682">
        <v>135</v>
      </c>
      <c r="B682">
        <v>76.099999999999994</v>
      </c>
      <c r="C682">
        <v>80.2</v>
      </c>
      <c r="D682">
        <v>85.3</v>
      </c>
      <c r="E682">
        <v>9.9</v>
      </c>
      <c r="F682">
        <v>1.1599999999999999</v>
      </c>
      <c r="G682">
        <v>32.340000000000003</v>
      </c>
      <c r="H682">
        <v>0.92</v>
      </c>
      <c r="I682">
        <v>2789814</v>
      </c>
      <c r="J682" t="s">
        <v>547</v>
      </c>
      <c r="K682" s="1">
        <v>43663.438194444447</v>
      </c>
      <c r="L682" t="s">
        <v>43</v>
      </c>
      <c r="M682">
        <v>7.2999999999999995E-2</v>
      </c>
    </row>
    <row r="683" spans="1:13" x14ac:dyDescent="0.15">
      <c r="A683">
        <v>400</v>
      </c>
      <c r="B683">
        <v>81.2</v>
      </c>
      <c r="C683">
        <v>85.6</v>
      </c>
      <c r="D683">
        <v>92.5</v>
      </c>
      <c r="E683">
        <v>2.41</v>
      </c>
      <c r="F683">
        <v>0.74</v>
      </c>
      <c r="G683">
        <v>31.64</v>
      </c>
      <c r="H683">
        <v>0.92</v>
      </c>
      <c r="I683">
        <v>2790608</v>
      </c>
      <c r="J683" t="s">
        <v>548</v>
      </c>
      <c r="K683" s="1">
        <v>43663.722222222219</v>
      </c>
      <c r="L683" t="s">
        <v>23</v>
      </c>
      <c r="M683">
        <v>0.03</v>
      </c>
    </row>
    <row r="684" spans="1:13" x14ac:dyDescent="0.15">
      <c r="A684">
        <v>400</v>
      </c>
      <c r="B684">
        <v>82.3</v>
      </c>
      <c r="C684">
        <v>86.8</v>
      </c>
      <c r="D684">
        <v>93.9</v>
      </c>
      <c r="E684">
        <v>1.82</v>
      </c>
      <c r="F684">
        <v>0.63</v>
      </c>
      <c r="G684">
        <v>31.59</v>
      </c>
      <c r="H684">
        <v>0.56999999999999995</v>
      </c>
      <c r="I684">
        <v>2790609</v>
      </c>
      <c r="J684" t="s">
        <v>548</v>
      </c>
      <c r="K684" s="1">
        <v>43663.722222222219</v>
      </c>
      <c r="L684" t="s">
        <v>23</v>
      </c>
      <c r="M684">
        <v>1.7999999999999999E-2</v>
      </c>
    </row>
    <row r="685" spans="1:13" x14ac:dyDescent="0.15">
      <c r="A685">
        <v>400</v>
      </c>
      <c r="B685">
        <v>81.5</v>
      </c>
      <c r="C685">
        <v>85.9</v>
      </c>
      <c r="D685">
        <v>92.9</v>
      </c>
      <c r="E685">
        <v>2.2799999999999998</v>
      </c>
      <c r="F685">
        <v>0.65</v>
      </c>
      <c r="G685">
        <v>31.64</v>
      </c>
      <c r="H685">
        <v>0.46</v>
      </c>
      <c r="I685">
        <v>2790610</v>
      </c>
      <c r="J685" t="s">
        <v>548</v>
      </c>
      <c r="K685" s="1">
        <v>43663.722222222219</v>
      </c>
      <c r="L685" t="s">
        <v>23</v>
      </c>
      <c r="M685">
        <v>1.7999999999999999E-2</v>
      </c>
    </row>
    <row r="686" spans="1:13" x14ac:dyDescent="0.15">
      <c r="A686">
        <v>400</v>
      </c>
      <c r="B686">
        <v>80.3</v>
      </c>
      <c r="C686">
        <v>84.6</v>
      </c>
      <c r="D686">
        <v>91.6</v>
      </c>
      <c r="E686">
        <v>2.38</v>
      </c>
      <c r="F686">
        <v>0.67</v>
      </c>
      <c r="G686">
        <v>31.59</v>
      </c>
      <c r="H686">
        <v>0.77</v>
      </c>
      <c r="I686">
        <v>2791544</v>
      </c>
      <c r="J686" t="s">
        <v>549</v>
      </c>
      <c r="K686" s="1">
        <v>43664.02847222222</v>
      </c>
      <c r="L686" t="s">
        <v>23</v>
      </c>
      <c r="M686">
        <v>1.0999999999999999E-2</v>
      </c>
    </row>
    <row r="687" spans="1:13" x14ac:dyDescent="0.15">
      <c r="A687">
        <v>400</v>
      </c>
      <c r="B687">
        <v>80.099999999999994</v>
      </c>
      <c r="C687">
        <v>84.4</v>
      </c>
      <c r="D687">
        <v>91.2</v>
      </c>
      <c r="E687">
        <v>2.44</v>
      </c>
      <c r="F687">
        <v>0.69</v>
      </c>
      <c r="G687">
        <v>31.53</v>
      </c>
      <c r="H687">
        <v>0.97</v>
      </c>
      <c r="I687">
        <v>2791545</v>
      </c>
      <c r="J687" t="s">
        <v>549</v>
      </c>
      <c r="K687" s="1">
        <v>43664.02847222222</v>
      </c>
      <c r="L687" t="s">
        <v>23</v>
      </c>
      <c r="M687">
        <v>4.2000000000000003E-2</v>
      </c>
    </row>
    <row r="688" spans="1:13" x14ac:dyDescent="0.15">
      <c r="A688">
        <v>389</v>
      </c>
      <c r="B688">
        <v>80.5</v>
      </c>
      <c r="C688">
        <v>84.8</v>
      </c>
      <c r="D688">
        <v>91.6</v>
      </c>
      <c r="E688">
        <v>2.88</v>
      </c>
      <c r="F688">
        <v>0.71</v>
      </c>
      <c r="G688">
        <v>31.7</v>
      </c>
      <c r="H688">
        <v>0.67</v>
      </c>
      <c r="I688">
        <v>2791546</v>
      </c>
      <c r="J688" t="s">
        <v>549</v>
      </c>
      <c r="K688" s="1">
        <v>43664.02847222222</v>
      </c>
      <c r="L688" t="s">
        <v>23</v>
      </c>
      <c r="M688">
        <v>2.7E-2</v>
      </c>
    </row>
    <row r="689" spans="1:13" x14ac:dyDescent="0.15">
      <c r="A689">
        <v>300</v>
      </c>
      <c r="B689">
        <v>75.7</v>
      </c>
      <c r="C689">
        <v>79.8</v>
      </c>
      <c r="D689">
        <v>85.3</v>
      </c>
      <c r="E689">
        <v>9.5</v>
      </c>
      <c r="F689">
        <v>1.1399999999999999</v>
      </c>
      <c r="G689">
        <v>32.42</v>
      </c>
      <c r="H689">
        <v>0.82</v>
      </c>
      <c r="I689">
        <v>2791851</v>
      </c>
      <c r="J689" t="s">
        <v>550</v>
      </c>
      <c r="K689" s="1">
        <v>43664.188194444447</v>
      </c>
      <c r="L689" t="s">
        <v>43</v>
      </c>
      <c r="M689">
        <v>6.9000000000000006E-2</v>
      </c>
    </row>
    <row r="690" spans="1:13" x14ac:dyDescent="0.15">
      <c r="A690">
        <v>391</v>
      </c>
      <c r="B690">
        <v>77.2</v>
      </c>
      <c r="C690">
        <v>81.400000000000006</v>
      </c>
      <c r="D690">
        <v>87</v>
      </c>
      <c r="E690">
        <v>9.3800000000000008</v>
      </c>
      <c r="F690">
        <v>1.19</v>
      </c>
      <c r="G690">
        <v>31.48</v>
      </c>
      <c r="H690">
        <v>1</v>
      </c>
      <c r="I690">
        <v>2791852</v>
      </c>
      <c r="J690" t="s">
        <v>550</v>
      </c>
      <c r="K690" s="1">
        <v>43664.188194444447</v>
      </c>
      <c r="L690" t="s">
        <v>43</v>
      </c>
      <c r="M690">
        <v>0.187</v>
      </c>
    </row>
    <row r="691" spans="1:13" x14ac:dyDescent="0.15">
      <c r="A691">
        <v>400</v>
      </c>
      <c r="B691">
        <v>79.2</v>
      </c>
      <c r="C691">
        <v>83.5</v>
      </c>
      <c r="D691">
        <v>90.5</v>
      </c>
      <c r="E691">
        <v>1.9</v>
      </c>
      <c r="F691">
        <v>0.63</v>
      </c>
      <c r="G691">
        <v>31.54</v>
      </c>
      <c r="H691">
        <v>0.98</v>
      </c>
      <c r="I691">
        <v>2792268</v>
      </c>
      <c r="J691" t="s">
        <v>551</v>
      </c>
      <c r="K691" s="1">
        <v>43664.484027777777</v>
      </c>
      <c r="L691" t="s">
        <v>23</v>
      </c>
      <c r="M691">
        <v>2.4E-2</v>
      </c>
    </row>
    <row r="692" spans="1:13" x14ac:dyDescent="0.15">
      <c r="A692">
        <v>400</v>
      </c>
      <c r="B692">
        <v>79.599999999999994</v>
      </c>
      <c r="C692">
        <v>83.8</v>
      </c>
      <c r="D692">
        <v>90.9</v>
      </c>
      <c r="E692">
        <v>1.75</v>
      </c>
      <c r="F692">
        <v>0.64</v>
      </c>
      <c r="G692">
        <v>31.45</v>
      </c>
      <c r="H692">
        <v>1.08</v>
      </c>
      <c r="I692">
        <v>2792269</v>
      </c>
      <c r="J692" t="s">
        <v>551</v>
      </c>
      <c r="K692" s="1">
        <v>43664.484027777777</v>
      </c>
      <c r="L692" t="s">
        <v>23</v>
      </c>
      <c r="M692">
        <v>3.5000000000000003E-2</v>
      </c>
    </row>
    <row r="693" spans="1:13" x14ac:dyDescent="0.15">
      <c r="A693">
        <v>400</v>
      </c>
      <c r="B693">
        <v>80</v>
      </c>
      <c r="C693">
        <v>84.3</v>
      </c>
      <c r="D693">
        <v>91.2</v>
      </c>
      <c r="E693">
        <v>2.66</v>
      </c>
      <c r="F693">
        <v>0.7</v>
      </c>
      <c r="G693">
        <v>31.52</v>
      </c>
      <c r="H693">
        <v>1.06</v>
      </c>
      <c r="I693">
        <v>2792270</v>
      </c>
      <c r="J693" t="s">
        <v>551</v>
      </c>
      <c r="K693" s="1">
        <v>43664.484027777777</v>
      </c>
      <c r="L693" t="s">
        <v>23</v>
      </c>
      <c r="M693">
        <v>2.5999999999999999E-2</v>
      </c>
    </row>
    <row r="694" spans="1:13" x14ac:dyDescent="0.15">
      <c r="A694">
        <v>341</v>
      </c>
      <c r="B694">
        <v>79.7</v>
      </c>
      <c r="C694">
        <v>83.9</v>
      </c>
      <c r="D694">
        <v>90.8</v>
      </c>
      <c r="E694">
        <v>2.54</v>
      </c>
      <c r="F694">
        <v>0.68</v>
      </c>
      <c r="G694">
        <v>31.65</v>
      </c>
      <c r="H694">
        <v>1.01</v>
      </c>
      <c r="I694">
        <v>2792444</v>
      </c>
      <c r="J694" t="s">
        <v>552</v>
      </c>
      <c r="K694" s="1">
        <v>43664.563888888886</v>
      </c>
      <c r="L694" t="s">
        <v>23</v>
      </c>
      <c r="M694">
        <v>0.04</v>
      </c>
    </row>
    <row r="695" spans="1:13" x14ac:dyDescent="0.15">
      <c r="A695">
        <v>400</v>
      </c>
      <c r="B695">
        <v>71.2</v>
      </c>
      <c r="C695">
        <v>75.099999999999994</v>
      </c>
      <c r="D695">
        <v>80.900000000000006</v>
      </c>
      <c r="E695">
        <v>6.33</v>
      </c>
      <c r="F695">
        <v>1.1399999999999999</v>
      </c>
      <c r="G695">
        <v>31.59</v>
      </c>
      <c r="H695">
        <v>0.83</v>
      </c>
      <c r="I695">
        <v>2793515</v>
      </c>
      <c r="J695" t="s">
        <v>553</v>
      </c>
      <c r="K695" s="1">
        <v>43665.007638888892</v>
      </c>
      <c r="L695" t="s">
        <v>26</v>
      </c>
      <c r="M695">
        <v>0.107</v>
      </c>
    </row>
    <row r="696" spans="1:13" x14ac:dyDescent="0.15">
      <c r="A696">
        <v>400</v>
      </c>
      <c r="B696">
        <v>66.7</v>
      </c>
      <c r="C696">
        <v>70.099999999999994</v>
      </c>
      <c r="D696">
        <v>75.599999999999994</v>
      </c>
      <c r="E696">
        <v>7.79</v>
      </c>
      <c r="F696">
        <v>1.44</v>
      </c>
      <c r="G696">
        <v>31.79</v>
      </c>
      <c r="H696">
        <v>1.42</v>
      </c>
      <c r="I696">
        <v>2793516</v>
      </c>
      <c r="J696" t="s">
        <v>553</v>
      </c>
      <c r="K696" s="1">
        <v>43665.007638888892</v>
      </c>
      <c r="L696" t="s">
        <v>26</v>
      </c>
      <c r="M696">
        <v>0.20699999999999999</v>
      </c>
    </row>
    <row r="697" spans="1:13" x14ac:dyDescent="0.15">
      <c r="A697">
        <v>400</v>
      </c>
      <c r="B697">
        <v>66.099999999999994</v>
      </c>
      <c r="C697">
        <v>71.8</v>
      </c>
      <c r="D697">
        <v>77.099999999999994</v>
      </c>
      <c r="E697">
        <v>8.65</v>
      </c>
      <c r="F697">
        <v>1.44</v>
      </c>
      <c r="G697">
        <v>32.14</v>
      </c>
      <c r="H697">
        <v>0.76</v>
      </c>
      <c r="I697">
        <v>2793517</v>
      </c>
      <c r="J697" t="s">
        <v>553</v>
      </c>
      <c r="K697" s="1">
        <v>43665.007638888892</v>
      </c>
      <c r="L697" t="s">
        <v>26</v>
      </c>
      <c r="M697">
        <v>0.14599999999999999</v>
      </c>
    </row>
    <row r="698" spans="1:13" x14ac:dyDescent="0.15">
      <c r="A698">
        <v>400</v>
      </c>
      <c r="B698">
        <v>66.599999999999994</v>
      </c>
      <c r="C698">
        <v>72.3</v>
      </c>
      <c r="D698">
        <v>77.7</v>
      </c>
      <c r="E698">
        <v>8.26</v>
      </c>
      <c r="F698">
        <v>1.45</v>
      </c>
      <c r="G698">
        <v>31.85</v>
      </c>
      <c r="H698">
        <v>0.75</v>
      </c>
      <c r="I698">
        <v>2793814</v>
      </c>
      <c r="J698" t="s">
        <v>554</v>
      </c>
      <c r="K698" s="1">
        <v>43665.178472222222</v>
      </c>
      <c r="L698" t="s">
        <v>26</v>
      </c>
      <c r="M698">
        <v>0.16</v>
      </c>
    </row>
    <row r="699" spans="1:13" x14ac:dyDescent="0.15">
      <c r="A699">
        <v>326</v>
      </c>
      <c r="B699">
        <v>69.900000000000006</v>
      </c>
      <c r="C699">
        <v>73.7</v>
      </c>
      <c r="D699">
        <v>79.2</v>
      </c>
      <c r="E699">
        <v>7.91</v>
      </c>
      <c r="F699">
        <v>1.42</v>
      </c>
      <c r="G699">
        <v>31.87</v>
      </c>
      <c r="H699">
        <v>0.91</v>
      </c>
      <c r="I699">
        <v>2793815</v>
      </c>
      <c r="J699" t="s">
        <v>554</v>
      </c>
      <c r="K699" s="1">
        <v>43665.178472222222</v>
      </c>
      <c r="L699" t="s">
        <v>26</v>
      </c>
      <c r="M699">
        <v>0.14799999999999999</v>
      </c>
    </row>
    <row r="700" spans="1:13" x14ac:dyDescent="0.15">
      <c r="A700">
        <v>400</v>
      </c>
      <c r="B700">
        <v>73</v>
      </c>
      <c r="C700">
        <v>77.099999999999994</v>
      </c>
      <c r="D700">
        <v>82.9</v>
      </c>
      <c r="E700">
        <v>5.67</v>
      </c>
      <c r="F700">
        <v>1.1299999999999999</v>
      </c>
      <c r="G700">
        <v>31.77</v>
      </c>
      <c r="H700">
        <v>0.9</v>
      </c>
      <c r="I700">
        <v>2794560</v>
      </c>
      <c r="J700" t="s">
        <v>555</v>
      </c>
      <c r="K700" s="1">
        <v>43665.582638888889</v>
      </c>
      <c r="L700" t="s">
        <v>14</v>
      </c>
      <c r="M700">
        <v>0.106</v>
      </c>
    </row>
    <row r="701" spans="1:13" x14ac:dyDescent="0.15">
      <c r="A701">
        <v>400</v>
      </c>
      <c r="B701">
        <v>75.900000000000006</v>
      </c>
      <c r="C701">
        <v>80</v>
      </c>
      <c r="D701">
        <v>86.4</v>
      </c>
      <c r="E701">
        <v>3.99</v>
      </c>
      <c r="F701">
        <v>0.9</v>
      </c>
      <c r="G701">
        <v>31.79</v>
      </c>
      <c r="H701">
        <v>0.82</v>
      </c>
      <c r="I701">
        <v>2794561</v>
      </c>
      <c r="J701" t="s">
        <v>555</v>
      </c>
      <c r="K701" s="1">
        <v>43665.582638888889</v>
      </c>
      <c r="L701" t="s">
        <v>14</v>
      </c>
      <c r="M701">
        <v>6.8000000000000005E-2</v>
      </c>
    </row>
    <row r="702" spans="1:13" x14ac:dyDescent="0.15">
      <c r="A702">
        <v>400</v>
      </c>
      <c r="B702">
        <v>76.5</v>
      </c>
      <c r="C702">
        <v>80.599999999999994</v>
      </c>
      <c r="D702">
        <v>86.9</v>
      </c>
      <c r="E702">
        <v>3.81</v>
      </c>
      <c r="F702">
        <v>0.86</v>
      </c>
      <c r="G702">
        <v>31.76</v>
      </c>
      <c r="H702">
        <v>1.08</v>
      </c>
      <c r="I702">
        <v>2794562</v>
      </c>
      <c r="J702" t="s">
        <v>555</v>
      </c>
      <c r="K702" s="1">
        <v>43665.582638888889</v>
      </c>
      <c r="L702" t="s">
        <v>14</v>
      </c>
      <c r="M702">
        <v>5.0999999999999997E-2</v>
      </c>
    </row>
    <row r="703" spans="1:13" x14ac:dyDescent="0.15">
      <c r="A703">
        <v>400</v>
      </c>
      <c r="B703">
        <v>75.5</v>
      </c>
      <c r="C703">
        <v>79.599999999999994</v>
      </c>
      <c r="D703">
        <v>85.9</v>
      </c>
      <c r="E703">
        <v>3.86</v>
      </c>
      <c r="F703">
        <v>0.89</v>
      </c>
      <c r="G703">
        <v>31.79</v>
      </c>
      <c r="H703">
        <v>0.92</v>
      </c>
      <c r="I703">
        <v>2794563</v>
      </c>
      <c r="J703" t="s">
        <v>555</v>
      </c>
      <c r="K703" s="1">
        <v>43665.582638888889</v>
      </c>
      <c r="L703" t="s">
        <v>14</v>
      </c>
      <c r="M703">
        <v>4.7E-2</v>
      </c>
    </row>
    <row r="704" spans="1:13" x14ac:dyDescent="0.15">
      <c r="A704">
        <v>400</v>
      </c>
      <c r="B704">
        <v>76.2</v>
      </c>
      <c r="C704">
        <v>80.3</v>
      </c>
      <c r="D704">
        <v>86.4</v>
      </c>
      <c r="E704">
        <v>4.75</v>
      </c>
      <c r="F704">
        <v>0.91</v>
      </c>
      <c r="G704">
        <v>31.63</v>
      </c>
      <c r="H704">
        <v>0.85</v>
      </c>
      <c r="I704">
        <v>2795207</v>
      </c>
      <c r="J704" t="s">
        <v>556</v>
      </c>
      <c r="K704" s="1">
        <v>43665.85</v>
      </c>
      <c r="L704" t="s">
        <v>14</v>
      </c>
      <c r="M704">
        <v>6.8000000000000005E-2</v>
      </c>
    </row>
    <row r="705" spans="1:13" x14ac:dyDescent="0.15">
      <c r="A705">
        <v>400</v>
      </c>
      <c r="B705">
        <v>74.8</v>
      </c>
      <c r="C705">
        <v>78.900000000000006</v>
      </c>
      <c r="D705">
        <v>85</v>
      </c>
      <c r="E705">
        <v>5.36</v>
      </c>
      <c r="F705">
        <v>0.97</v>
      </c>
      <c r="G705">
        <v>31.69</v>
      </c>
      <c r="H705">
        <v>1.18</v>
      </c>
      <c r="I705">
        <v>2795208</v>
      </c>
      <c r="J705" t="s">
        <v>556</v>
      </c>
      <c r="K705" s="1">
        <v>43665.85</v>
      </c>
      <c r="L705" t="s">
        <v>14</v>
      </c>
      <c r="M705">
        <v>0.113</v>
      </c>
    </row>
    <row r="706" spans="1:13" x14ac:dyDescent="0.15">
      <c r="A706">
        <v>211</v>
      </c>
      <c r="B706">
        <v>75.400000000000006</v>
      </c>
      <c r="C706">
        <v>79.400000000000006</v>
      </c>
      <c r="D706">
        <v>85.6</v>
      </c>
      <c r="E706">
        <v>5.46</v>
      </c>
      <c r="F706">
        <v>1</v>
      </c>
      <c r="G706">
        <v>31.72</v>
      </c>
      <c r="H706">
        <v>0.74</v>
      </c>
      <c r="I706">
        <v>2795209</v>
      </c>
      <c r="J706" t="s">
        <v>556</v>
      </c>
      <c r="K706" s="1">
        <v>43665.85</v>
      </c>
      <c r="L706" t="s">
        <v>14</v>
      </c>
      <c r="M706">
        <v>0.12</v>
      </c>
    </row>
    <row r="707" spans="1:13" x14ac:dyDescent="0.15">
      <c r="A707">
        <v>258</v>
      </c>
      <c r="B707">
        <v>72.099999999999994</v>
      </c>
      <c r="C707">
        <v>76</v>
      </c>
      <c r="D707">
        <v>81.5</v>
      </c>
      <c r="E707">
        <v>8.33</v>
      </c>
      <c r="F707">
        <v>1.31</v>
      </c>
      <c r="G707">
        <v>32.049999999999997</v>
      </c>
      <c r="H707">
        <v>1.76</v>
      </c>
      <c r="I707">
        <v>2795377</v>
      </c>
      <c r="J707" t="s">
        <v>557</v>
      </c>
      <c r="K707" s="1">
        <v>43665.921527777777</v>
      </c>
      <c r="L707" t="s">
        <v>26</v>
      </c>
      <c r="M707">
        <v>0.151</v>
      </c>
    </row>
    <row r="708" spans="1:13" x14ac:dyDescent="0.15">
      <c r="A708">
        <v>192</v>
      </c>
      <c r="B708">
        <v>68.599999999999994</v>
      </c>
      <c r="C708">
        <v>72.3</v>
      </c>
      <c r="D708">
        <v>77.599999999999994</v>
      </c>
      <c r="E708">
        <v>8.02</v>
      </c>
      <c r="F708">
        <v>1.4</v>
      </c>
      <c r="G708">
        <v>32.020000000000003</v>
      </c>
      <c r="H708">
        <v>1.42</v>
      </c>
      <c r="I708">
        <v>2796258</v>
      </c>
      <c r="J708" t="s">
        <v>558</v>
      </c>
      <c r="K708" s="1">
        <v>43668.328472222223</v>
      </c>
      <c r="L708" t="s">
        <v>26</v>
      </c>
      <c r="M708">
        <v>0.14099999999999999</v>
      </c>
    </row>
    <row r="709" spans="1:13" x14ac:dyDescent="0.15">
      <c r="A709">
        <v>400</v>
      </c>
      <c r="B709">
        <v>78.400000000000006</v>
      </c>
      <c r="C709">
        <v>82.7</v>
      </c>
      <c r="D709">
        <v>89.1</v>
      </c>
      <c r="E709">
        <v>5.0999999999999996</v>
      </c>
      <c r="F709">
        <v>0.87</v>
      </c>
      <c r="G709">
        <v>31.74</v>
      </c>
      <c r="H709">
        <v>0.81</v>
      </c>
      <c r="I709">
        <v>2797154</v>
      </c>
      <c r="J709" t="s">
        <v>559</v>
      </c>
      <c r="K709" s="1">
        <v>43668.677083333336</v>
      </c>
      <c r="L709" t="s">
        <v>20</v>
      </c>
      <c r="M709">
        <v>0.06</v>
      </c>
    </row>
    <row r="710" spans="1:13" x14ac:dyDescent="0.15">
      <c r="A710">
        <v>400</v>
      </c>
      <c r="B710">
        <v>79.400000000000006</v>
      </c>
      <c r="C710">
        <v>83.7</v>
      </c>
      <c r="D710">
        <v>90.1</v>
      </c>
      <c r="E710">
        <v>4.97</v>
      </c>
      <c r="F710">
        <v>0.8</v>
      </c>
      <c r="G710">
        <v>31.93</v>
      </c>
      <c r="H710">
        <v>0.92</v>
      </c>
      <c r="I710">
        <v>2797155</v>
      </c>
      <c r="J710" t="s">
        <v>559</v>
      </c>
      <c r="K710" s="1">
        <v>43668.677083333336</v>
      </c>
      <c r="L710" t="s">
        <v>20</v>
      </c>
      <c r="M710">
        <v>0.03</v>
      </c>
    </row>
    <row r="711" spans="1:13" x14ac:dyDescent="0.15">
      <c r="A711">
        <v>400</v>
      </c>
      <c r="B711">
        <v>79</v>
      </c>
      <c r="C711">
        <v>83.3</v>
      </c>
      <c r="D711">
        <v>89.8</v>
      </c>
      <c r="E711">
        <v>5.62</v>
      </c>
      <c r="F711">
        <v>0.88</v>
      </c>
      <c r="G711">
        <v>31.76</v>
      </c>
      <c r="H711">
        <v>1.23</v>
      </c>
      <c r="I711">
        <v>2797156</v>
      </c>
      <c r="J711" t="s">
        <v>559</v>
      </c>
      <c r="K711" s="1">
        <v>43668.677083333336</v>
      </c>
      <c r="L711" t="s">
        <v>20</v>
      </c>
      <c r="M711">
        <v>4.7E-2</v>
      </c>
    </row>
    <row r="712" spans="1:13" x14ac:dyDescent="0.15">
      <c r="A712">
        <v>400</v>
      </c>
      <c r="B712">
        <v>80.400000000000006</v>
      </c>
      <c r="C712">
        <v>84.7</v>
      </c>
      <c r="D712">
        <v>91.1</v>
      </c>
      <c r="E712">
        <v>4.5599999999999996</v>
      </c>
      <c r="F712">
        <v>0.83</v>
      </c>
      <c r="G712">
        <v>31.86</v>
      </c>
      <c r="H712">
        <v>0.59</v>
      </c>
      <c r="I712">
        <v>2797478</v>
      </c>
      <c r="J712" t="s">
        <v>560</v>
      </c>
      <c r="K712" s="1">
        <v>43668.809027777781</v>
      </c>
      <c r="L712" t="s">
        <v>20</v>
      </c>
      <c r="M712">
        <v>5.0999999999999997E-2</v>
      </c>
    </row>
    <row r="713" spans="1:13" x14ac:dyDescent="0.15">
      <c r="A713">
        <v>160</v>
      </c>
      <c r="B713">
        <v>80.2</v>
      </c>
      <c r="C713">
        <v>84.5</v>
      </c>
      <c r="D713">
        <v>91.1</v>
      </c>
      <c r="E713">
        <v>4.41</v>
      </c>
      <c r="F713">
        <v>0.83</v>
      </c>
      <c r="G713">
        <v>31.9</v>
      </c>
      <c r="H713">
        <v>0.42</v>
      </c>
      <c r="I713">
        <v>2797479</v>
      </c>
      <c r="J713" t="s">
        <v>560</v>
      </c>
      <c r="K713" s="1">
        <v>43668.809027777781</v>
      </c>
      <c r="L713" t="s">
        <v>20</v>
      </c>
      <c r="M713">
        <v>5.1999999999999998E-2</v>
      </c>
    </row>
    <row r="714" spans="1:13" x14ac:dyDescent="0.15">
      <c r="A714">
        <v>300</v>
      </c>
      <c r="B714">
        <v>75.5</v>
      </c>
      <c r="C714">
        <v>79.599999999999994</v>
      </c>
      <c r="D714">
        <v>85.2</v>
      </c>
      <c r="E714">
        <v>6.87</v>
      </c>
      <c r="F714">
        <v>1.23</v>
      </c>
      <c r="G714">
        <v>32.119999999999997</v>
      </c>
      <c r="H714">
        <v>0.73</v>
      </c>
      <c r="I714">
        <v>2797908</v>
      </c>
      <c r="J714" t="s">
        <v>561</v>
      </c>
      <c r="K714" s="1">
        <v>43669.01666666667</v>
      </c>
      <c r="L714" t="s">
        <v>43</v>
      </c>
      <c r="M714">
        <v>9.0999999999999998E-2</v>
      </c>
    </row>
    <row r="715" spans="1:13" x14ac:dyDescent="0.15">
      <c r="A715">
        <v>300</v>
      </c>
      <c r="B715">
        <v>76</v>
      </c>
      <c r="C715">
        <v>80.099999999999994</v>
      </c>
      <c r="D715">
        <v>85.7</v>
      </c>
      <c r="E715">
        <v>7.93</v>
      </c>
      <c r="F715">
        <v>1.2</v>
      </c>
      <c r="G715">
        <v>32.25</v>
      </c>
      <c r="H715">
        <v>0.62</v>
      </c>
      <c r="I715">
        <v>2797909</v>
      </c>
      <c r="J715" t="s">
        <v>561</v>
      </c>
      <c r="K715" s="1">
        <v>43669.01666666667</v>
      </c>
      <c r="L715" t="s">
        <v>43</v>
      </c>
      <c r="M715">
        <v>6.5000000000000002E-2</v>
      </c>
    </row>
    <row r="716" spans="1:13" x14ac:dyDescent="0.15">
      <c r="A716">
        <v>300</v>
      </c>
      <c r="B716">
        <v>75.8</v>
      </c>
      <c r="C716">
        <v>79.900000000000006</v>
      </c>
      <c r="D716">
        <v>85.4</v>
      </c>
      <c r="E716">
        <v>8.8000000000000007</v>
      </c>
      <c r="F716">
        <v>1.24</v>
      </c>
      <c r="G716">
        <v>32.340000000000003</v>
      </c>
      <c r="H716">
        <v>0.81</v>
      </c>
      <c r="I716">
        <v>2797910</v>
      </c>
      <c r="J716" t="s">
        <v>561</v>
      </c>
      <c r="K716" s="1">
        <v>43669.01666666667</v>
      </c>
      <c r="L716" t="s">
        <v>43</v>
      </c>
      <c r="M716">
        <v>6.2E-2</v>
      </c>
    </row>
    <row r="717" spans="1:13" x14ac:dyDescent="0.15">
      <c r="A717">
        <v>300</v>
      </c>
      <c r="B717">
        <v>75.599999999999994</v>
      </c>
      <c r="C717">
        <v>79.7</v>
      </c>
      <c r="D717">
        <v>85.4</v>
      </c>
      <c r="E717">
        <v>8.69</v>
      </c>
      <c r="F717">
        <v>1.21</v>
      </c>
      <c r="G717">
        <v>32.299999999999997</v>
      </c>
      <c r="H717">
        <v>0.71</v>
      </c>
      <c r="I717">
        <v>2798271</v>
      </c>
      <c r="J717" t="s">
        <v>562</v>
      </c>
      <c r="K717" s="1">
        <v>43669.21875</v>
      </c>
      <c r="L717" t="s">
        <v>43</v>
      </c>
      <c r="M717">
        <v>7.1999999999999995E-2</v>
      </c>
    </row>
    <row r="718" spans="1:13" x14ac:dyDescent="0.15">
      <c r="A718">
        <v>300</v>
      </c>
      <c r="B718">
        <v>76</v>
      </c>
      <c r="C718">
        <v>80.099999999999994</v>
      </c>
      <c r="D718">
        <v>85.8</v>
      </c>
      <c r="E718">
        <v>8.8000000000000007</v>
      </c>
      <c r="F718">
        <v>1.2</v>
      </c>
      <c r="G718">
        <v>32.36</v>
      </c>
      <c r="H718">
        <v>0.67</v>
      </c>
      <c r="I718">
        <v>2798272</v>
      </c>
      <c r="J718" t="s">
        <v>562</v>
      </c>
      <c r="K718" s="1">
        <v>43669.21875</v>
      </c>
      <c r="L718" t="s">
        <v>43</v>
      </c>
      <c r="M718">
        <v>6.6000000000000003E-2</v>
      </c>
    </row>
    <row r="719" spans="1:13" x14ac:dyDescent="0.15">
      <c r="A719">
        <v>249</v>
      </c>
      <c r="B719">
        <v>75.7</v>
      </c>
      <c r="C719">
        <v>79.8</v>
      </c>
      <c r="D719">
        <v>85.3</v>
      </c>
      <c r="E719">
        <v>9.48</v>
      </c>
      <c r="F719">
        <v>1.29</v>
      </c>
      <c r="G719">
        <v>32.42</v>
      </c>
      <c r="H719">
        <v>0.8</v>
      </c>
      <c r="I719">
        <v>2798273</v>
      </c>
      <c r="J719" t="s">
        <v>562</v>
      </c>
      <c r="K719" s="1">
        <v>43669.21875</v>
      </c>
      <c r="L719" t="s">
        <v>43</v>
      </c>
      <c r="M719">
        <v>8.7999999999999995E-2</v>
      </c>
    </row>
    <row r="720" spans="1:13" x14ac:dyDescent="0.15">
      <c r="A720">
        <v>400</v>
      </c>
      <c r="B720">
        <v>76.5</v>
      </c>
      <c r="C720">
        <v>80.599999999999994</v>
      </c>
      <c r="D720">
        <v>87.3</v>
      </c>
      <c r="E720">
        <v>3.38</v>
      </c>
      <c r="F720">
        <v>0.84</v>
      </c>
      <c r="G720">
        <v>31.75</v>
      </c>
      <c r="H720">
        <v>0.56000000000000005</v>
      </c>
      <c r="I720">
        <v>2799852</v>
      </c>
      <c r="J720" t="s">
        <v>563</v>
      </c>
      <c r="K720" s="1">
        <v>43669.804166666669</v>
      </c>
      <c r="L720" t="s">
        <v>14</v>
      </c>
      <c r="M720">
        <v>5.8000000000000003E-2</v>
      </c>
    </row>
    <row r="721" spans="1:13" x14ac:dyDescent="0.15">
      <c r="A721">
        <v>400</v>
      </c>
      <c r="B721">
        <v>76.3</v>
      </c>
      <c r="C721">
        <v>80.400000000000006</v>
      </c>
      <c r="D721">
        <v>86.9</v>
      </c>
      <c r="E721">
        <v>2.56</v>
      </c>
      <c r="F721">
        <v>0.71</v>
      </c>
      <c r="G721">
        <v>30.71</v>
      </c>
      <c r="H721">
        <v>1.34</v>
      </c>
      <c r="I721">
        <v>2799853</v>
      </c>
      <c r="J721" t="s">
        <v>563</v>
      </c>
      <c r="K721" s="1">
        <v>43669.804166666669</v>
      </c>
      <c r="L721" t="s">
        <v>14</v>
      </c>
      <c r="M721">
        <v>4.2000000000000003E-2</v>
      </c>
    </row>
    <row r="722" spans="1:13" x14ac:dyDescent="0.15">
      <c r="A722">
        <v>360</v>
      </c>
      <c r="B722">
        <v>76.5</v>
      </c>
      <c r="C722">
        <v>80.599999999999994</v>
      </c>
      <c r="D722">
        <v>87.2</v>
      </c>
      <c r="E722">
        <v>3.27</v>
      </c>
      <c r="F722">
        <v>0.83</v>
      </c>
      <c r="G722">
        <v>31.72</v>
      </c>
      <c r="H722">
        <v>1.24</v>
      </c>
      <c r="I722">
        <v>2799854</v>
      </c>
      <c r="J722" t="s">
        <v>563</v>
      </c>
      <c r="K722" s="1">
        <v>43669.804166666669</v>
      </c>
      <c r="L722" t="s">
        <v>14</v>
      </c>
      <c r="M722">
        <v>5.5E-2</v>
      </c>
    </row>
    <row r="723" spans="1:13" x14ac:dyDescent="0.15">
      <c r="A723">
        <v>300</v>
      </c>
      <c r="B723">
        <v>73</v>
      </c>
      <c r="C723">
        <v>76.900000000000006</v>
      </c>
      <c r="D723">
        <v>83.4</v>
      </c>
      <c r="E723">
        <v>2.93</v>
      </c>
      <c r="F723">
        <v>0.95</v>
      </c>
      <c r="G723">
        <v>31.69</v>
      </c>
      <c r="H723">
        <v>1.41</v>
      </c>
      <c r="I723">
        <v>2800384</v>
      </c>
      <c r="J723" t="s">
        <v>564</v>
      </c>
      <c r="K723" s="1">
        <v>43670.013194444444</v>
      </c>
      <c r="L723" t="s">
        <v>49</v>
      </c>
      <c r="M723">
        <v>7.1999999999999995E-2</v>
      </c>
    </row>
    <row r="724" spans="1:13" x14ac:dyDescent="0.15">
      <c r="A724">
        <v>300</v>
      </c>
      <c r="B724">
        <v>73</v>
      </c>
      <c r="C724">
        <v>76.900000000000006</v>
      </c>
      <c r="D724">
        <v>83.5</v>
      </c>
      <c r="E724">
        <v>2.42</v>
      </c>
      <c r="F724">
        <v>0.93</v>
      </c>
      <c r="G724">
        <v>31.64</v>
      </c>
      <c r="H724">
        <v>1.33</v>
      </c>
      <c r="I724">
        <v>2800385</v>
      </c>
      <c r="J724" t="s">
        <v>564</v>
      </c>
      <c r="K724" s="1">
        <v>43670.013194444444</v>
      </c>
      <c r="L724" t="s">
        <v>49</v>
      </c>
      <c r="M724">
        <v>0.111</v>
      </c>
    </row>
    <row r="725" spans="1:13" x14ac:dyDescent="0.15">
      <c r="A725">
        <v>300</v>
      </c>
      <c r="B725">
        <v>71.900000000000006</v>
      </c>
      <c r="C725">
        <v>75.7</v>
      </c>
      <c r="D725">
        <v>82.3</v>
      </c>
      <c r="E725">
        <v>2.39</v>
      </c>
      <c r="F725">
        <v>0.93</v>
      </c>
      <c r="G725">
        <v>31.54</v>
      </c>
      <c r="H725">
        <v>1.02</v>
      </c>
      <c r="I725">
        <v>2800386</v>
      </c>
      <c r="J725" t="s">
        <v>564</v>
      </c>
      <c r="K725" s="1">
        <v>43670.013194444444</v>
      </c>
      <c r="L725" t="s">
        <v>49</v>
      </c>
      <c r="M725">
        <v>0.10100000000000001</v>
      </c>
    </row>
    <row r="726" spans="1:13" x14ac:dyDescent="0.15">
      <c r="A726">
        <v>300</v>
      </c>
      <c r="B726">
        <v>71.900000000000006</v>
      </c>
      <c r="C726">
        <v>75.8</v>
      </c>
      <c r="D726">
        <v>82.2</v>
      </c>
      <c r="E726">
        <v>3.24</v>
      </c>
      <c r="F726">
        <v>1.03</v>
      </c>
      <c r="G726">
        <v>31.74</v>
      </c>
      <c r="H726">
        <v>0.98</v>
      </c>
      <c r="I726">
        <v>2800774</v>
      </c>
      <c r="J726" t="s">
        <v>565</v>
      </c>
      <c r="K726" s="1">
        <v>43670.236111111109</v>
      </c>
      <c r="L726" t="s">
        <v>49</v>
      </c>
      <c r="M726">
        <v>6.9000000000000006E-2</v>
      </c>
    </row>
    <row r="727" spans="1:13" x14ac:dyDescent="0.15">
      <c r="A727">
        <v>300</v>
      </c>
      <c r="B727">
        <v>72.099999999999994</v>
      </c>
      <c r="C727">
        <v>76</v>
      </c>
      <c r="D727">
        <v>82.5</v>
      </c>
      <c r="E727">
        <v>2.92</v>
      </c>
      <c r="F727">
        <v>1.02</v>
      </c>
      <c r="G727">
        <v>31.67</v>
      </c>
      <c r="H727">
        <v>0.9</v>
      </c>
      <c r="I727">
        <v>2800775</v>
      </c>
      <c r="J727" t="s">
        <v>565</v>
      </c>
      <c r="K727" s="1">
        <v>43670.236111111109</v>
      </c>
      <c r="L727" t="s">
        <v>49</v>
      </c>
      <c r="M727">
        <v>9.2999999999999999E-2</v>
      </c>
    </row>
    <row r="728" spans="1:13" x14ac:dyDescent="0.15">
      <c r="A728">
        <v>242</v>
      </c>
      <c r="B728">
        <v>68.400000000000006</v>
      </c>
      <c r="C728">
        <v>72.099999999999994</v>
      </c>
      <c r="D728">
        <v>78.2</v>
      </c>
      <c r="E728">
        <v>2.99</v>
      </c>
      <c r="F728">
        <v>1.02</v>
      </c>
      <c r="G728">
        <v>31.59</v>
      </c>
      <c r="H728">
        <v>1.7</v>
      </c>
      <c r="I728">
        <v>2800776</v>
      </c>
      <c r="J728" t="s">
        <v>565</v>
      </c>
      <c r="K728" s="1">
        <v>43670.236111111109</v>
      </c>
      <c r="L728" t="s">
        <v>49</v>
      </c>
      <c r="M728">
        <v>6.0999999999999999E-2</v>
      </c>
    </row>
    <row r="729" spans="1:13" x14ac:dyDescent="0.15">
      <c r="A729">
        <v>400</v>
      </c>
      <c r="B729">
        <v>73.5</v>
      </c>
      <c r="C729">
        <v>77.5</v>
      </c>
      <c r="D729">
        <v>83.2</v>
      </c>
      <c r="E729">
        <v>8.17</v>
      </c>
      <c r="F729">
        <v>1.32</v>
      </c>
      <c r="G729">
        <v>32.22</v>
      </c>
      <c r="H729">
        <v>1.1599999999999999</v>
      </c>
      <c r="I729">
        <v>2801413</v>
      </c>
      <c r="J729" t="s">
        <v>566</v>
      </c>
      <c r="K729" s="1">
        <v>43670.522916666669</v>
      </c>
      <c r="L729" t="s">
        <v>26</v>
      </c>
      <c r="M729">
        <v>0.13100000000000001</v>
      </c>
    </row>
    <row r="730" spans="1:13" x14ac:dyDescent="0.15">
      <c r="A730">
        <v>400</v>
      </c>
      <c r="B730">
        <v>72.8</v>
      </c>
      <c r="C730">
        <v>76.8</v>
      </c>
      <c r="D730">
        <v>82.3</v>
      </c>
      <c r="E730">
        <v>7.29</v>
      </c>
      <c r="F730">
        <v>1.23</v>
      </c>
      <c r="G730">
        <v>31.93</v>
      </c>
      <c r="H730">
        <v>1.97</v>
      </c>
      <c r="I730">
        <v>2801414</v>
      </c>
      <c r="J730" t="s">
        <v>566</v>
      </c>
      <c r="K730" s="1">
        <v>43670.522916666669</v>
      </c>
      <c r="L730" t="s">
        <v>26</v>
      </c>
      <c r="M730">
        <v>8.4000000000000005E-2</v>
      </c>
    </row>
    <row r="731" spans="1:13" x14ac:dyDescent="0.15">
      <c r="A731">
        <v>400</v>
      </c>
      <c r="B731">
        <v>73.2</v>
      </c>
      <c r="C731">
        <v>77.099999999999994</v>
      </c>
      <c r="D731">
        <v>82.7</v>
      </c>
      <c r="E731">
        <v>8.57</v>
      </c>
      <c r="F731">
        <v>1.32</v>
      </c>
      <c r="G731">
        <v>32.229999999999997</v>
      </c>
      <c r="H731">
        <v>1.45</v>
      </c>
      <c r="I731">
        <v>2801415</v>
      </c>
      <c r="J731" t="s">
        <v>566</v>
      </c>
      <c r="K731" s="1">
        <v>43670.522916666669</v>
      </c>
      <c r="L731" t="s">
        <v>26</v>
      </c>
      <c r="M731">
        <v>0.107</v>
      </c>
    </row>
    <row r="732" spans="1:13" x14ac:dyDescent="0.15">
      <c r="A732">
        <v>400</v>
      </c>
      <c r="B732">
        <v>72.7</v>
      </c>
      <c r="C732">
        <v>76.599999999999994</v>
      </c>
      <c r="D732">
        <v>81.900000000000006</v>
      </c>
      <c r="E732">
        <v>8.7200000000000006</v>
      </c>
      <c r="F732">
        <v>1.44</v>
      </c>
      <c r="G732">
        <v>32.049999999999997</v>
      </c>
      <c r="H732">
        <v>0.98</v>
      </c>
      <c r="I732">
        <v>2802236</v>
      </c>
      <c r="J732" t="s">
        <v>567</v>
      </c>
      <c r="K732" s="1">
        <v>43670.8</v>
      </c>
      <c r="L732" t="s">
        <v>26</v>
      </c>
      <c r="M732">
        <v>9.4E-2</v>
      </c>
    </row>
    <row r="733" spans="1:13" x14ac:dyDescent="0.15">
      <c r="A733">
        <v>455</v>
      </c>
      <c r="B733">
        <v>73.7</v>
      </c>
      <c r="C733">
        <v>77.8</v>
      </c>
      <c r="D733">
        <v>83.1</v>
      </c>
      <c r="E733">
        <v>8.85</v>
      </c>
      <c r="F733">
        <v>1.34</v>
      </c>
      <c r="G733">
        <v>32.229999999999997</v>
      </c>
      <c r="H733">
        <v>1.26</v>
      </c>
      <c r="I733">
        <v>2802237</v>
      </c>
      <c r="J733" t="s">
        <v>567</v>
      </c>
      <c r="K733" s="1">
        <v>43670.8</v>
      </c>
      <c r="L733" t="s">
        <v>26</v>
      </c>
      <c r="M733">
        <v>0.10299999999999999</v>
      </c>
    </row>
    <row r="734" spans="1:13" x14ac:dyDescent="0.15">
      <c r="A734">
        <v>300</v>
      </c>
      <c r="B734">
        <v>72.8</v>
      </c>
      <c r="C734">
        <v>76.8</v>
      </c>
      <c r="D734">
        <v>82.1</v>
      </c>
      <c r="E734">
        <v>10.15</v>
      </c>
      <c r="F734">
        <v>1.44</v>
      </c>
      <c r="G734">
        <v>32.35</v>
      </c>
      <c r="H734">
        <v>1.41</v>
      </c>
      <c r="I734">
        <v>2802674</v>
      </c>
      <c r="J734" t="s">
        <v>568</v>
      </c>
      <c r="K734" s="1">
        <v>43671.008333333331</v>
      </c>
      <c r="L734" t="s">
        <v>26</v>
      </c>
      <c r="M734">
        <v>0.126</v>
      </c>
    </row>
    <row r="735" spans="1:13" x14ac:dyDescent="0.15">
      <c r="A735">
        <v>300</v>
      </c>
      <c r="B735">
        <v>72</v>
      </c>
      <c r="C735">
        <v>75.8</v>
      </c>
      <c r="D735">
        <v>81.2</v>
      </c>
      <c r="E735">
        <v>10.51</v>
      </c>
      <c r="F735">
        <v>1.57</v>
      </c>
      <c r="G735">
        <v>32.46</v>
      </c>
      <c r="H735">
        <v>1.1599999999999999</v>
      </c>
      <c r="I735">
        <v>2802675</v>
      </c>
      <c r="J735" t="s">
        <v>568</v>
      </c>
      <c r="K735" s="1">
        <v>43671.008333333331</v>
      </c>
      <c r="L735" t="s">
        <v>26</v>
      </c>
      <c r="M735">
        <v>0.23300000000000001</v>
      </c>
    </row>
    <row r="736" spans="1:13" x14ac:dyDescent="0.15">
      <c r="A736">
        <v>300</v>
      </c>
      <c r="B736">
        <v>72.7</v>
      </c>
      <c r="C736">
        <v>76.7</v>
      </c>
      <c r="D736">
        <v>81.900000000000006</v>
      </c>
      <c r="E736">
        <v>11.02</v>
      </c>
      <c r="F736">
        <v>1.49</v>
      </c>
      <c r="G736">
        <v>32.520000000000003</v>
      </c>
      <c r="H736">
        <v>1.58</v>
      </c>
      <c r="I736">
        <v>2802676</v>
      </c>
      <c r="J736" t="s">
        <v>568</v>
      </c>
      <c r="K736" s="1">
        <v>43671.008333333331</v>
      </c>
      <c r="L736" t="s">
        <v>26</v>
      </c>
      <c r="M736">
        <v>0.23699999999999999</v>
      </c>
    </row>
    <row r="737" spans="1:13" x14ac:dyDescent="0.15">
      <c r="A737">
        <v>300</v>
      </c>
      <c r="B737">
        <v>71.2</v>
      </c>
      <c r="C737">
        <v>75.099999999999994</v>
      </c>
      <c r="D737">
        <v>80.599999999999994</v>
      </c>
      <c r="E737">
        <v>9.11</v>
      </c>
      <c r="F737">
        <v>1.46</v>
      </c>
      <c r="G737">
        <v>32.31</v>
      </c>
      <c r="H737">
        <v>0.82</v>
      </c>
      <c r="I737">
        <v>2802716</v>
      </c>
      <c r="J737" t="s">
        <v>569</v>
      </c>
      <c r="K737" s="1">
        <v>43671.135416666664</v>
      </c>
      <c r="L737" t="s">
        <v>26</v>
      </c>
      <c r="M737">
        <v>0.129</v>
      </c>
    </row>
    <row r="738" spans="1:13" x14ac:dyDescent="0.15">
      <c r="A738">
        <v>247</v>
      </c>
      <c r="B738">
        <v>69.7</v>
      </c>
      <c r="C738">
        <v>73.5</v>
      </c>
      <c r="D738">
        <v>78.900000000000006</v>
      </c>
      <c r="E738">
        <v>9.0299999999999994</v>
      </c>
      <c r="F738">
        <v>1.46</v>
      </c>
      <c r="G738">
        <v>32.270000000000003</v>
      </c>
      <c r="H738">
        <v>1.17</v>
      </c>
      <c r="I738">
        <v>2802717</v>
      </c>
      <c r="J738" t="s">
        <v>569</v>
      </c>
      <c r="K738" s="1">
        <v>43671.135416666664</v>
      </c>
      <c r="L738" t="s">
        <v>26</v>
      </c>
      <c r="M738">
        <v>0.112</v>
      </c>
    </row>
    <row r="739" spans="1:13" x14ac:dyDescent="0.15">
      <c r="A739">
        <v>400</v>
      </c>
      <c r="B739">
        <v>74.599999999999994</v>
      </c>
      <c r="C739">
        <v>78.599999999999994</v>
      </c>
      <c r="D739">
        <v>84.7</v>
      </c>
      <c r="E739">
        <v>3.92</v>
      </c>
      <c r="F739">
        <v>0.89</v>
      </c>
      <c r="G739">
        <v>31.75</v>
      </c>
      <c r="H739">
        <v>1.48</v>
      </c>
      <c r="I739">
        <v>2803637</v>
      </c>
      <c r="J739" t="s">
        <v>570</v>
      </c>
      <c r="K739" s="1">
        <v>43671.446527777778</v>
      </c>
      <c r="L739" t="s">
        <v>14</v>
      </c>
      <c r="M739">
        <v>5.7000000000000002E-2</v>
      </c>
    </row>
    <row r="740" spans="1:13" x14ac:dyDescent="0.15">
      <c r="A740">
        <v>400</v>
      </c>
      <c r="B740">
        <v>76.400000000000006</v>
      </c>
      <c r="C740">
        <v>80.5</v>
      </c>
      <c r="D740">
        <v>87.3</v>
      </c>
      <c r="E740">
        <v>2.4900000000000002</v>
      </c>
      <c r="F740">
        <v>0.8</v>
      </c>
      <c r="G740">
        <v>31.63</v>
      </c>
      <c r="H740">
        <v>1.36</v>
      </c>
      <c r="I740">
        <v>2803638</v>
      </c>
      <c r="J740" t="s">
        <v>570</v>
      </c>
      <c r="K740" s="1">
        <v>43671.446527777778</v>
      </c>
      <c r="L740" t="s">
        <v>14</v>
      </c>
      <c r="M740">
        <v>5.0999999999999997E-2</v>
      </c>
    </row>
    <row r="741" spans="1:13" x14ac:dyDescent="0.15">
      <c r="A741">
        <v>400</v>
      </c>
      <c r="B741">
        <v>75.900000000000006</v>
      </c>
      <c r="C741">
        <v>80</v>
      </c>
      <c r="D741">
        <v>86.7</v>
      </c>
      <c r="E741">
        <v>2.67</v>
      </c>
      <c r="F741">
        <v>0.87</v>
      </c>
      <c r="G741">
        <v>31.63</v>
      </c>
      <c r="H741">
        <v>1.25</v>
      </c>
      <c r="I741">
        <v>2803639</v>
      </c>
      <c r="J741" t="s">
        <v>570</v>
      </c>
      <c r="K741" s="1">
        <v>43671.446527777778</v>
      </c>
      <c r="L741" t="s">
        <v>14</v>
      </c>
      <c r="M741">
        <v>6.0999999999999999E-2</v>
      </c>
    </row>
    <row r="742" spans="1:13" x14ac:dyDescent="0.15">
      <c r="A742">
        <v>400</v>
      </c>
      <c r="B742">
        <v>74</v>
      </c>
      <c r="C742">
        <v>78.099999999999994</v>
      </c>
      <c r="D742">
        <v>84.5</v>
      </c>
      <c r="E742">
        <v>4.47</v>
      </c>
      <c r="F742">
        <v>0.96</v>
      </c>
      <c r="G742">
        <v>31.65</v>
      </c>
      <c r="H742">
        <v>1.81</v>
      </c>
      <c r="I742">
        <v>2804465</v>
      </c>
      <c r="J742" t="s">
        <v>571</v>
      </c>
      <c r="K742" s="1">
        <v>43671.745138888888</v>
      </c>
      <c r="L742" t="s">
        <v>14</v>
      </c>
      <c r="M742">
        <v>8.4000000000000005E-2</v>
      </c>
    </row>
    <row r="743" spans="1:13" x14ac:dyDescent="0.15">
      <c r="A743">
        <v>400</v>
      </c>
      <c r="B743">
        <v>74</v>
      </c>
      <c r="C743">
        <v>78</v>
      </c>
      <c r="D743">
        <v>84.4</v>
      </c>
      <c r="E743">
        <v>3.52</v>
      </c>
      <c r="F743">
        <v>0.9</v>
      </c>
      <c r="G743">
        <v>31.65</v>
      </c>
      <c r="H743">
        <v>1.96</v>
      </c>
      <c r="I743">
        <v>2804466</v>
      </c>
      <c r="J743" t="s">
        <v>571</v>
      </c>
      <c r="K743" s="1">
        <v>43671.745138888888</v>
      </c>
      <c r="L743" t="s">
        <v>14</v>
      </c>
      <c r="M743">
        <v>7.0000000000000007E-2</v>
      </c>
    </row>
    <row r="744" spans="1:13" x14ac:dyDescent="0.15">
      <c r="A744">
        <v>234</v>
      </c>
      <c r="B744">
        <v>74.900000000000006</v>
      </c>
      <c r="C744">
        <v>78.900000000000006</v>
      </c>
      <c r="D744">
        <v>85.3</v>
      </c>
      <c r="E744">
        <v>3.08</v>
      </c>
      <c r="F744">
        <v>0.89</v>
      </c>
      <c r="G744">
        <v>31.68</v>
      </c>
      <c r="H744">
        <v>1.06</v>
      </c>
      <c r="I744">
        <v>2804467</v>
      </c>
      <c r="J744" t="s">
        <v>571</v>
      </c>
      <c r="K744" s="1">
        <v>43671.745138888888</v>
      </c>
      <c r="L744" t="s">
        <v>14</v>
      </c>
      <c r="M744">
        <v>6.8000000000000005E-2</v>
      </c>
    </row>
    <row r="745" spans="1:13" x14ac:dyDescent="0.15">
      <c r="A745">
        <v>300</v>
      </c>
      <c r="B745">
        <v>69.599999999999994</v>
      </c>
      <c r="C745">
        <v>73.400000000000006</v>
      </c>
      <c r="D745">
        <v>78.599999999999994</v>
      </c>
      <c r="E745">
        <v>9.9</v>
      </c>
      <c r="F745">
        <v>1.54</v>
      </c>
      <c r="G745">
        <v>32.39</v>
      </c>
      <c r="H745">
        <v>0.85</v>
      </c>
      <c r="I745">
        <v>2804818</v>
      </c>
      <c r="J745" t="s">
        <v>572</v>
      </c>
      <c r="K745" s="1">
        <v>43671.956250000003</v>
      </c>
      <c r="L745" t="s">
        <v>26</v>
      </c>
      <c r="M745">
        <v>0.13400000000000001</v>
      </c>
    </row>
    <row r="746" spans="1:13" x14ac:dyDescent="0.15">
      <c r="A746">
        <v>300</v>
      </c>
      <c r="B746">
        <v>70.8</v>
      </c>
      <c r="C746">
        <v>74.7</v>
      </c>
      <c r="D746">
        <v>79.900000000000006</v>
      </c>
      <c r="E746">
        <v>10.97</v>
      </c>
      <c r="F746">
        <v>1.6</v>
      </c>
      <c r="G746">
        <v>32.57</v>
      </c>
      <c r="H746">
        <v>0.9</v>
      </c>
      <c r="I746">
        <v>2804819</v>
      </c>
      <c r="J746" t="s">
        <v>572</v>
      </c>
      <c r="K746" s="1">
        <v>43671.956250000003</v>
      </c>
      <c r="L746" t="s">
        <v>26</v>
      </c>
      <c r="M746">
        <v>0.11</v>
      </c>
    </row>
    <row r="747" spans="1:13" x14ac:dyDescent="0.15">
      <c r="A747">
        <v>300</v>
      </c>
      <c r="B747">
        <v>70.2</v>
      </c>
      <c r="C747">
        <v>74.099999999999994</v>
      </c>
      <c r="D747">
        <v>79.400000000000006</v>
      </c>
      <c r="E747">
        <v>10.88</v>
      </c>
      <c r="F747">
        <v>1.56</v>
      </c>
      <c r="G747">
        <v>32.53</v>
      </c>
      <c r="H747">
        <v>1.04</v>
      </c>
      <c r="I747">
        <v>2804820</v>
      </c>
      <c r="J747" t="s">
        <v>572</v>
      </c>
      <c r="K747" s="1">
        <v>43671.956250000003</v>
      </c>
      <c r="L747" t="s">
        <v>26</v>
      </c>
      <c r="M747">
        <v>0.11600000000000001</v>
      </c>
    </row>
    <row r="748" spans="1:13" x14ac:dyDescent="0.15">
      <c r="A748">
        <v>300</v>
      </c>
      <c r="B748">
        <v>70.8</v>
      </c>
      <c r="C748">
        <v>74.599999999999994</v>
      </c>
      <c r="D748">
        <v>80.099999999999994</v>
      </c>
      <c r="E748">
        <v>9.2899999999999991</v>
      </c>
      <c r="F748">
        <v>1.46</v>
      </c>
      <c r="G748">
        <v>32.380000000000003</v>
      </c>
      <c r="H748">
        <v>1.1000000000000001</v>
      </c>
      <c r="I748">
        <v>2805266</v>
      </c>
      <c r="J748" t="s">
        <v>573</v>
      </c>
      <c r="K748" s="1">
        <v>43672.188888888886</v>
      </c>
      <c r="L748" t="s">
        <v>26</v>
      </c>
      <c r="M748">
        <v>0.11</v>
      </c>
    </row>
    <row r="749" spans="1:13" x14ac:dyDescent="0.15">
      <c r="A749">
        <v>300</v>
      </c>
      <c r="B749">
        <v>69.3</v>
      </c>
      <c r="C749">
        <v>73.099999999999994</v>
      </c>
      <c r="D749">
        <v>78.400000000000006</v>
      </c>
      <c r="E749">
        <v>9.58</v>
      </c>
      <c r="F749">
        <v>1.56</v>
      </c>
      <c r="G749">
        <v>32.369999999999997</v>
      </c>
      <c r="H749">
        <v>1.27</v>
      </c>
      <c r="I749">
        <v>2805267</v>
      </c>
      <c r="J749" t="s">
        <v>573</v>
      </c>
      <c r="K749" s="1">
        <v>43672.188888888886</v>
      </c>
      <c r="L749" t="s">
        <v>26</v>
      </c>
      <c r="M749">
        <v>0.115</v>
      </c>
    </row>
    <row r="750" spans="1:13" x14ac:dyDescent="0.15">
      <c r="A750">
        <v>396</v>
      </c>
      <c r="B750">
        <v>68.7</v>
      </c>
      <c r="C750">
        <v>72.400000000000006</v>
      </c>
      <c r="D750">
        <v>77.7</v>
      </c>
      <c r="E750">
        <v>10.06</v>
      </c>
      <c r="F750">
        <v>1.58</v>
      </c>
      <c r="G750">
        <v>32.39</v>
      </c>
      <c r="H750">
        <v>1.39</v>
      </c>
      <c r="I750">
        <v>2805268</v>
      </c>
      <c r="J750" t="s">
        <v>573</v>
      </c>
      <c r="K750" s="1">
        <v>43672.188888888886</v>
      </c>
      <c r="L750" t="s">
        <v>26</v>
      </c>
      <c r="M750">
        <v>0.11899999999999999</v>
      </c>
    </row>
    <row r="751" spans="1:13" x14ac:dyDescent="0.15">
      <c r="A751">
        <v>400</v>
      </c>
      <c r="B751">
        <v>79.7</v>
      </c>
      <c r="C751">
        <v>83.9</v>
      </c>
      <c r="D751">
        <v>90.8</v>
      </c>
      <c r="E751">
        <v>4.24</v>
      </c>
      <c r="F751">
        <v>0.95</v>
      </c>
      <c r="G751">
        <v>31.93</v>
      </c>
      <c r="H751">
        <v>0.63</v>
      </c>
      <c r="I751">
        <v>2806059</v>
      </c>
      <c r="J751" t="s">
        <v>577</v>
      </c>
      <c r="K751" s="1">
        <v>43672.5625</v>
      </c>
      <c r="L751" t="s">
        <v>23</v>
      </c>
      <c r="M751">
        <v>7.4999999999999997E-2</v>
      </c>
    </row>
    <row r="752" spans="1:13" x14ac:dyDescent="0.15">
      <c r="A752">
        <v>300</v>
      </c>
      <c r="B752">
        <v>69.900000000000006</v>
      </c>
      <c r="C752">
        <v>73.7</v>
      </c>
      <c r="D752">
        <v>79.099999999999994</v>
      </c>
      <c r="E752">
        <v>8.27</v>
      </c>
      <c r="F752">
        <v>1.49</v>
      </c>
      <c r="G752">
        <v>32</v>
      </c>
      <c r="H752">
        <v>1.27</v>
      </c>
      <c r="I752">
        <v>2806456</v>
      </c>
      <c r="J752" t="s">
        <v>574</v>
      </c>
      <c r="K752" s="1">
        <v>43672.768055555556</v>
      </c>
      <c r="L752" t="s">
        <v>26</v>
      </c>
      <c r="M752">
        <v>0.16900000000000001</v>
      </c>
    </row>
    <row r="753" spans="1:13" x14ac:dyDescent="0.15">
      <c r="A753">
        <v>300</v>
      </c>
      <c r="B753">
        <v>68.400000000000006</v>
      </c>
      <c r="C753">
        <v>72.099999999999994</v>
      </c>
      <c r="D753">
        <v>77.599999999999994</v>
      </c>
      <c r="E753">
        <v>8.0399999999999991</v>
      </c>
      <c r="F753">
        <v>1.48</v>
      </c>
      <c r="G753">
        <v>32.11</v>
      </c>
      <c r="H753">
        <v>1.24</v>
      </c>
      <c r="I753">
        <v>2806457</v>
      </c>
      <c r="J753" t="s">
        <v>574</v>
      </c>
      <c r="K753" s="1">
        <v>43672.768055555556</v>
      </c>
      <c r="L753" t="s">
        <v>26</v>
      </c>
      <c r="M753">
        <v>0.186</v>
      </c>
    </row>
    <row r="754" spans="1:13" x14ac:dyDescent="0.15">
      <c r="A754">
        <v>300</v>
      </c>
      <c r="B754">
        <v>70.400000000000006</v>
      </c>
      <c r="C754">
        <v>74.3</v>
      </c>
      <c r="D754">
        <v>79.7</v>
      </c>
      <c r="E754">
        <v>8.31</v>
      </c>
      <c r="F754">
        <v>1.45</v>
      </c>
      <c r="G754">
        <v>31.92</v>
      </c>
      <c r="H754">
        <v>0.85</v>
      </c>
      <c r="I754">
        <v>2806458</v>
      </c>
      <c r="J754" t="s">
        <v>574</v>
      </c>
      <c r="K754" s="1">
        <v>43672.768055555556</v>
      </c>
      <c r="L754" t="s">
        <v>26</v>
      </c>
      <c r="M754">
        <v>0.128</v>
      </c>
    </row>
    <row r="755" spans="1:13" x14ac:dyDescent="0.15">
      <c r="A755">
        <v>300</v>
      </c>
      <c r="B755">
        <v>70.900000000000006</v>
      </c>
      <c r="C755">
        <v>74.8</v>
      </c>
      <c r="D755">
        <v>80.3</v>
      </c>
      <c r="E755">
        <v>8.77</v>
      </c>
      <c r="F755">
        <v>1.49</v>
      </c>
      <c r="G755">
        <v>32.06</v>
      </c>
      <c r="H755">
        <v>1.43</v>
      </c>
      <c r="I755">
        <v>2806707</v>
      </c>
      <c r="J755" t="s">
        <v>575</v>
      </c>
      <c r="K755" s="1">
        <v>43672.979166666664</v>
      </c>
      <c r="L755" t="s">
        <v>26</v>
      </c>
      <c r="M755">
        <v>0.107</v>
      </c>
    </row>
    <row r="756" spans="1:13" x14ac:dyDescent="0.15">
      <c r="A756">
        <v>300</v>
      </c>
      <c r="B756">
        <v>70.5</v>
      </c>
      <c r="C756">
        <v>74.3</v>
      </c>
      <c r="D756">
        <v>79.8</v>
      </c>
      <c r="E756">
        <v>8.4600000000000009</v>
      </c>
      <c r="F756">
        <v>1.42</v>
      </c>
      <c r="G756">
        <v>31.96</v>
      </c>
      <c r="H756">
        <v>1.62</v>
      </c>
      <c r="I756">
        <v>2806708</v>
      </c>
      <c r="J756" t="s">
        <v>575</v>
      </c>
      <c r="K756" s="1">
        <v>43672.979166666664</v>
      </c>
      <c r="L756" t="s">
        <v>26</v>
      </c>
      <c r="M756">
        <v>0.125</v>
      </c>
    </row>
    <row r="757" spans="1:13" x14ac:dyDescent="0.15">
      <c r="A757">
        <v>300</v>
      </c>
      <c r="B757">
        <v>70.7</v>
      </c>
      <c r="C757">
        <v>74.599999999999994</v>
      </c>
      <c r="D757">
        <v>80.2</v>
      </c>
      <c r="E757">
        <v>8.41</v>
      </c>
      <c r="F757">
        <v>1.42</v>
      </c>
      <c r="G757">
        <v>32.01</v>
      </c>
      <c r="H757">
        <v>1.47</v>
      </c>
      <c r="I757">
        <v>2806709</v>
      </c>
      <c r="J757" t="s">
        <v>575</v>
      </c>
      <c r="K757" s="1">
        <v>43672.979166666664</v>
      </c>
      <c r="L757" t="s">
        <v>26</v>
      </c>
      <c r="M757">
        <v>0.12</v>
      </c>
    </row>
    <row r="758" spans="1:13" x14ac:dyDescent="0.15">
      <c r="A758">
        <v>300</v>
      </c>
      <c r="B758">
        <v>70.5</v>
      </c>
      <c r="C758">
        <v>74.3</v>
      </c>
      <c r="D758">
        <v>79.7</v>
      </c>
      <c r="E758">
        <v>9.1999999999999993</v>
      </c>
      <c r="F758">
        <v>1.46</v>
      </c>
      <c r="G758">
        <v>32.090000000000003</v>
      </c>
      <c r="H758">
        <v>1.85</v>
      </c>
      <c r="I758">
        <v>2807186</v>
      </c>
      <c r="J758" t="s">
        <v>576</v>
      </c>
      <c r="K758" s="1">
        <v>43675.174305555556</v>
      </c>
      <c r="L758" t="s">
        <v>26</v>
      </c>
      <c r="M758">
        <v>0.14599999999999999</v>
      </c>
    </row>
    <row r="759" spans="1:13" x14ac:dyDescent="0.15">
      <c r="A759">
        <v>300</v>
      </c>
      <c r="B759">
        <v>71.400000000000006</v>
      </c>
      <c r="C759">
        <v>75.2</v>
      </c>
      <c r="D759">
        <v>80.7</v>
      </c>
      <c r="E759">
        <v>9.16</v>
      </c>
      <c r="F759">
        <v>1.47</v>
      </c>
      <c r="G759">
        <v>32.07</v>
      </c>
      <c r="H759">
        <v>1.47</v>
      </c>
      <c r="I759">
        <v>2807187</v>
      </c>
      <c r="J759" t="s">
        <v>576</v>
      </c>
      <c r="K759" s="1">
        <v>43675.174305555556</v>
      </c>
      <c r="L759" t="s">
        <v>26</v>
      </c>
      <c r="M759">
        <v>0.13200000000000001</v>
      </c>
    </row>
    <row r="760" spans="1:13" x14ac:dyDescent="0.15">
      <c r="A760">
        <v>209</v>
      </c>
      <c r="B760">
        <v>69.900000000000006</v>
      </c>
      <c r="C760">
        <v>73.7</v>
      </c>
      <c r="D760">
        <v>79.099999999999994</v>
      </c>
      <c r="E760">
        <v>9.2899999999999991</v>
      </c>
      <c r="F760">
        <v>1.47</v>
      </c>
      <c r="G760">
        <v>32.07</v>
      </c>
      <c r="H760">
        <v>2.08</v>
      </c>
      <c r="I760">
        <v>2807188</v>
      </c>
      <c r="J760" t="s">
        <v>576</v>
      </c>
      <c r="K760" s="1">
        <v>43675.174305555556</v>
      </c>
      <c r="L760" t="s">
        <v>26</v>
      </c>
      <c r="M760">
        <v>0.18</v>
      </c>
    </row>
    <row r="761" spans="1:13" x14ac:dyDescent="0.15">
      <c r="A761">
        <v>456</v>
      </c>
      <c r="B761">
        <v>80.099999999999994</v>
      </c>
      <c r="C761">
        <v>84.3</v>
      </c>
      <c r="D761">
        <v>91.1</v>
      </c>
      <c r="E761">
        <v>3.32</v>
      </c>
      <c r="F761">
        <v>0.7</v>
      </c>
      <c r="G761">
        <v>31.56</v>
      </c>
      <c r="H761">
        <v>0.95</v>
      </c>
      <c r="I761">
        <v>2807842</v>
      </c>
      <c r="J761" t="s">
        <v>577</v>
      </c>
      <c r="K761" s="1">
        <v>43672.5625</v>
      </c>
      <c r="L761" t="s">
        <v>23</v>
      </c>
      <c r="M761">
        <v>4.2999999999999997E-2</v>
      </c>
    </row>
    <row r="762" spans="1:13" x14ac:dyDescent="0.15">
      <c r="A762">
        <v>400</v>
      </c>
      <c r="B762">
        <v>79.5</v>
      </c>
      <c r="C762">
        <v>83.7</v>
      </c>
      <c r="D762">
        <v>90.1</v>
      </c>
      <c r="E762">
        <v>4.01</v>
      </c>
      <c r="F762">
        <v>0.79</v>
      </c>
      <c r="G762">
        <v>31.85</v>
      </c>
      <c r="H762">
        <v>0.93</v>
      </c>
      <c r="I762">
        <v>2807843</v>
      </c>
      <c r="J762" t="s">
        <v>577</v>
      </c>
      <c r="K762" s="1">
        <v>43672.5625</v>
      </c>
      <c r="L762" t="s">
        <v>23</v>
      </c>
      <c r="M762">
        <v>0.05</v>
      </c>
    </row>
    <row r="763" spans="1:13" x14ac:dyDescent="0.15">
      <c r="A763">
        <v>400</v>
      </c>
      <c r="B763">
        <v>75.099999999999994</v>
      </c>
      <c r="C763">
        <v>79.099999999999994</v>
      </c>
      <c r="D763">
        <v>85.1</v>
      </c>
      <c r="E763">
        <v>6.82</v>
      </c>
      <c r="F763">
        <v>1.03</v>
      </c>
      <c r="G763">
        <v>31.89</v>
      </c>
      <c r="H763">
        <v>1.03</v>
      </c>
      <c r="I763">
        <v>2808007</v>
      </c>
      <c r="J763" t="s">
        <v>578</v>
      </c>
      <c r="K763" s="1">
        <v>43675.51458333333</v>
      </c>
      <c r="L763" t="s">
        <v>14</v>
      </c>
      <c r="M763">
        <v>8.6999999999999994E-2</v>
      </c>
    </row>
    <row r="764" spans="1:13" x14ac:dyDescent="0.15">
      <c r="A764">
        <v>400</v>
      </c>
      <c r="B764">
        <v>74.900000000000006</v>
      </c>
      <c r="C764">
        <v>78.900000000000006</v>
      </c>
      <c r="D764">
        <v>84.9</v>
      </c>
      <c r="E764">
        <v>6</v>
      </c>
      <c r="F764">
        <v>1.1100000000000001</v>
      </c>
      <c r="G764">
        <v>31.81</v>
      </c>
      <c r="H764">
        <v>0.76</v>
      </c>
      <c r="I764">
        <v>2808008</v>
      </c>
      <c r="J764" t="s">
        <v>578</v>
      </c>
      <c r="K764" s="1">
        <v>43675.51458333333</v>
      </c>
      <c r="L764" t="s">
        <v>14</v>
      </c>
      <c r="M764">
        <v>0.155</v>
      </c>
    </row>
    <row r="765" spans="1:13" x14ac:dyDescent="0.15">
      <c r="A765">
        <v>400</v>
      </c>
      <c r="B765">
        <v>75</v>
      </c>
      <c r="C765">
        <v>79</v>
      </c>
      <c r="D765">
        <v>85.2</v>
      </c>
      <c r="E765">
        <v>5.64</v>
      </c>
      <c r="F765">
        <v>1.02</v>
      </c>
      <c r="G765">
        <v>31.71</v>
      </c>
      <c r="H765">
        <v>0.84</v>
      </c>
      <c r="I765">
        <v>2808009</v>
      </c>
      <c r="J765" t="s">
        <v>578</v>
      </c>
      <c r="K765" s="1">
        <v>43675.51458333333</v>
      </c>
      <c r="L765" t="s">
        <v>14</v>
      </c>
      <c r="M765">
        <v>0.09</v>
      </c>
    </row>
    <row r="766" spans="1:13" x14ac:dyDescent="0.15">
      <c r="A766">
        <v>400</v>
      </c>
      <c r="B766">
        <v>73.7</v>
      </c>
      <c r="C766">
        <v>77.7</v>
      </c>
      <c r="D766">
        <v>83.6</v>
      </c>
      <c r="E766">
        <v>5.31</v>
      </c>
      <c r="F766">
        <v>1.02</v>
      </c>
      <c r="G766">
        <v>31.63</v>
      </c>
      <c r="H766">
        <v>1.62</v>
      </c>
      <c r="I766">
        <v>2808262</v>
      </c>
      <c r="J766" t="s">
        <v>579</v>
      </c>
      <c r="K766" s="1">
        <v>43675.628472222219</v>
      </c>
      <c r="L766" t="s">
        <v>14</v>
      </c>
      <c r="M766">
        <v>0.09</v>
      </c>
    </row>
    <row r="767" spans="1:13" x14ac:dyDescent="0.15">
      <c r="A767">
        <v>88</v>
      </c>
      <c r="B767">
        <v>75</v>
      </c>
      <c r="C767">
        <v>79</v>
      </c>
      <c r="D767">
        <v>85</v>
      </c>
      <c r="E767">
        <v>5.52</v>
      </c>
      <c r="F767">
        <v>0.98</v>
      </c>
      <c r="G767">
        <v>31.66</v>
      </c>
      <c r="H767">
        <v>1.49</v>
      </c>
      <c r="I767">
        <v>2808263</v>
      </c>
      <c r="J767" t="s">
        <v>579</v>
      </c>
      <c r="K767" s="1">
        <v>43675.628472222219</v>
      </c>
      <c r="L767" t="s">
        <v>14</v>
      </c>
      <c r="M767">
        <v>8.1000000000000003E-2</v>
      </c>
    </row>
    <row r="768" spans="1:13" x14ac:dyDescent="0.15">
      <c r="A768">
        <v>300</v>
      </c>
      <c r="B768">
        <v>70.7</v>
      </c>
      <c r="C768">
        <v>74.5</v>
      </c>
      <c r="D768">
        <v>80.099999999999994</v>
      </c>
      <c r="E768">
        <v>7.75</v>
      </c>
      <c r="F768">
        <v>1.38</v>
      </c>
      <c r="G768">
        <v>32.11</v>
      </c>
      <c r="H768">
        <v>0.73</v>
      </c>
      <c r="I768">
        <v>2817144</v>
      </c>
      <c r="J768" t="s">
        <v>598</v>
      </c>
      <c r="K768" s="1">
        <v>43680.008333333331</v>
      </c>
      <c r="L768" t="s">
        <v>26</v>
      </c>
      <c r="M768">
        <v>0.111</v>
      </c>
    </row>
    <row r="769" spans="1:13" x14ac:dyDescent="0.15">
      <c r="A769">
        <v>300</v>
      </c>
      <c r="B769">
        <v>70.8</v>
      </c>
      <c r="C769">
        <v>74.599999999999994</v>
      </c>
      <c r="D769">
        <v>80.2</v>
      </c>
      <c r="E769">
        <v>8.64</v>
      </c>
      <c r="F769">
        <v>1.53</v>
      </c>
      <c r="G769">
        <v>32.18</v>
      </c>
      <c r="H769">
        <v>1.07</v>
      </c>
      <c r="I769">
        <v>2817145</v>
      </c>
      <c r="J769" t="s">
        <v>598</v>
      </c>
      <c r="K769" s="1">
        <v>43680.008333333331</v>
      </c>
      <c r="L769" t="s">
        <v>26</v>
      </c>
      <c r="M769">
        <v>0.188</v>
      </c>
    </row>
    <row r="770" spans="1:13" x14ac:dyDescent="0.15">
      <c r="A770">
        <v>300</v>
      </c>
      <c r="B770">
        <v>68.900000000000006</v>
      </c>
      <c r="C770">
        <v>72.7</v>
      </c>
      <c r="D770">
        <v>78.099999999999994</v>
      </c>
      <c r="E770">
        <v>8.66</v>
      </c>
      <c r="F770">
        <v>1.44</v>
      </c>
      <c r="G770">
        <v>32.19</v>
      </c>
      <c r="H770">
        <v>1.22</v>
      </c>
      <c r="I770">
        <v>2817146</v>
      </c>
      <c r="J770" t="s">
        <v>598</v>
      </c>
      <c r="K770" s="1">
        <v>43680.008333333331</v>
      </c>
      <c r="L770" t="s">
        <v>26</v>
      </c>
      <c r="M770">
        <v>0.14299999999999999</v>
      </c>
    </row>
    <row r="771" spans="1:13" x14ac:dyDescent="0.15">
      <c r="A771">
        <v>300</v>
      </c>
      <c r="B771">
        <v>70.599999999999994</v>
      </c>
      <c r="C771">
        <v>74.400000000000006</v>
      </c>
      <c r="D771">
        <v>80</v>
      </c>
      <c r="E771">
        <v>9.2799999999999994</v>
      </c>
      <c r="F771">
        <v>1.53</v>
      </c>
      <c r="G771">
        <v>32.130000000000003</v>
      </c>
      <c r="H771">
        <v>1.42</v>
      </c>
      <c r="I771">
        <v>2809758</v>
      </c>
      <c r="J771" t="s">
        <v>580</v>
      </c>
      <c r="K771" s="1">
        <v>43676.26458333333</v>
      </c>
      <c r="L771" t="s">
        <v>26</v>
      </c>
      <c r="M771">
        <v>0.16</v>
      </c>
    </row>
    <row r="772" spans="1:13" x14ac:dyDescent="0.15">
      <c r="A772">
        <v>300</v>
      </c>
      <c r="B772">
        <v>69.400000000000006</v>
      </c>
      <c r="C772">
        <v>73.2</v>
      </c>
      <c r="D772">
        <v>78.7</v>
      </c>
      <c r="E772">
        <v>9.23</v>
      </c>
      <c r="F772">
        <v>1.49</v>
      </c>
      <c r="G772">
        <v>32.1</v>
      </c>
      <c r="H772">
        <v>1.36</v>
      </c>
      <c r="I772">
        <v>2809759</v>
      </c>
      <c r="J772" t="s">
        <v>580</v>
      </c>
      <c r="K772" s="1">
        <v>43676.26458333333</v>
      </c>
      <c r="L772" t="s">
        <v>26</v>
      </c>
      <c r="M772">
        <v>0.122</v>
      </c>
    </row>
    <row r="773" spans="1:13" x14ac:dyDescent="0.15">
      <c r="A773">
        <v>300</v>
      </c>
      <c r="B773">
        <v>67.900000000000006</v>
      </c>
      <c r="C773">
        <v>71.599999999999994</v>
      </c>
      <c r="D773">
        <v>77</v>
      </c>
      <c r="E773">
        <v>9.31</v>
      </c>
      <c r="F773">
        <v>1.47</v>
      </c>
      <c r="G773">
        <v>31.98</v>
      </c>
      <c r="H773">
        <v>1.71</v>
      </c>
      <c r="I773">
        <v>2809760</v>
      </c>
      <c r="J773" t="s">
        <v>580</v>
      </c>
      <c r="K773" s="1">
        <v>43676.26458333333</v>
      </c>
      <c r="L773" t="s">
        <v>26</v>
      </c>
      <c r="M773">
        <v>0.11700000000000001</v>
      </c>
    </row>
    <row r="774" spans="1:13" x14ac:dyDescent="0.15">
      <c r="A774">
        <v>300</v>
      </c>
      <c r="B774">
        <v>67.8</v>
      </c>
      <c r="C774">
        <v>71.5</v>
      </c>
      <c r="D774">
        <v>76.900000000000006</v>
      </c>
      <c r="E774">
        <v>10.81</v>
      </c>
      <c r="F774">
        <v>1.69</v>
      </c>
      <c r="G774">
        <v>32.229999999999997</v>
      </c>
      <c r="H774">
        <v>1.5</v>
      </c>
      <c r="I774">
        <v>2810152</v>
      </c>
      <c r="J774" t="s">
        <v>581</v>
      </c>
      <c r="K774" s="1">
        <v>43676.490277777775</v>
      </c>
      <c r="L774" t="s">
        <v>26</v>
      </c>
      <c r="M774">
        <v>0.127</v>
      </c>
    </row>
    <row r="775" spans="1:13" x14ac:dyDescent="0.15">
      <c r="A775">
        <v>300</v>
      </c>
      <c r="B775">
        <v>68.599999999999994</v>
      </c>
      <c r="C775">
        <v>72.400000000000006</v>
      </c>
      <c r="D775">
        <v>77.400000000000006</v>
      </c>
      <c r="E775">
        <v>10.17</v>
      </c>
      <c r="F775">
        <v>1.72</v>
      </c>
      <c r="G775">
        <v>32.229999999999997</v>
      </c>
      <c r="H775">
        <v>1.01</v>
      </c>
      <c r="I775">
        <v>2810153</v>
      </c>
      <c r="J775" t="s">
        <v>581</v>
      </c>
      <c r="K775" s="1">
        <v>43676.490277777775</v>
      </c>
      <c r="L775" t="s">
        <v>26</v>
      </c>
      <c r="M775">
        <v>0.11</v>
      </c>
    </row>
    <row r="776" spans="1:13" x14ac:dyDescent="0.15">
      <c r="A776">
        <v>300</v>
      </c>
      <c r="B776">
        <v>69.099999999999994</v>
      </c>
      <c r="C776">
        <v>72.8</v>
      </c>
      <c r="D776">
        <v>77.900000000000006</v>
      </c>
      <c r="E776">
        <v>11.7</v>
      </c>
      <c r="F776">
        <v>1.74</v>
      </c>
      <c r="G776">
        <v>32.53</v>
      </c>
      <c r="H776">
        <v>1.64</v>
      </c>
      <c r="I776">
        <v>2810154</v>
      </c>
      <c r="J776" t="s">
        <v>581</v>
      </c>
      <c r="K776" s="1">
        <v>43676.490277777775</v>
      </c>
      <c r="L776" t="s">
        <v>26</v>
      </c>
      <c r="M776">
        <v>0.152</v>
      </c>
    </row>
    <row r="777" spans="1:13" x14ac:dyDescent="0.15">
      <c r="A777">
        <v>300</v>
      </c>
      <c r="B777">
        <v>68.099999999999994</v>
      </c>
      <c r="C777">
        <v>71.8</v>
      </c>
      <c r="D777">
        <v>76.900000000000006</v>
      </c>
      <c r="E777">
        <v>11.02</v>
      </c>
      <c r="F777">
        <v>1.68</v>
      </c>
      <c r="G777">
        <v>32.39</v>
      </c>
      <c r="H777">
        <v>1.66</v>
      </c>
      <c r="I777">
        <v>2810514</v>
      </c>
      <c r="J777" t="s">
        <v>582</v>
      </c>
      <c r="K777" s="1">
        <v>43676.695138888892</v>
      </c>
      <c r="L777" t="s">
        <v>26</v>
      </c>
      <c r="M777">
        <v>9.4E-2</v>
      </c>
    </row>
    <row r="778" spans="1:13" x14ac:dyDescent="0.15">
      <c r="A778">
        <v>300</v>
      </c>
      <c r="B778">
        <v>68.3</v>
      </c>
      <c r="C778">
        <v>72</v>
      </c>
      <c r="D778">
        <v>77</v>
      </c>
      <c r="E778">
        <v>8.4700000000000006</v>
      </c>
      <c r="F778">
        <v>1.39</v>
      </c>
      <c r="G778">
        <v>32.19</v>
      </c>
      <c r="H778">
        <v>1.61</v>
      </c>
      <c r="I778">
        <v>2810516</v>
      </c>
      <c r="J778" t="s">
        <v>582</v>
      </c>
      <c r="K778" s="1">
        <v>43676.695138888892</v>
      </c>
      <c r="L778" t="s">
        <v>26</v>
      </c>
      <c r="M778">
        <v>0.14099999999999999</v>
      </c>
    </row>
    <row r="779" spans="1:13" x14ac:dyDescent="0.15">
      <c r="A779">
        <v>300</v>
      </c>
      <c r="B779">
        <v>68.3</v>
      </c>
      <c r="C779">
        <v>72</v>
      </c>
      <c r="D779">
        <v>77</v>
      </c>
      <c r="E779">
        <v>11.01</v>
      </c>
      <c r="F779">
        <v>1.76</v>
      </c>
      <c r="G779">
        <v>32.4</v>
      </c>
      <c r="H779">
        <v>1.07</v>
      </c>
      <c r="I779">
        <v>2810597</v>
      </c>
      <c r="J779" t="s">
        <v>583</v>
      </c>
      <c r="K779" s="1">
        <v>43676.056250000001</v>
      </c>
      <c r="L779" t="s">
        <v>26</v>
      </c>
      <c r="M779">
        <v>0.17</v>
      </c>
    </row>
    <row r="780" spans="1:13" x14ac:dyDescent="0.15">
      <c r="A780">
        <v>400</v>
      </c>
      <c r="B780">
        <v>79.900000000000006</v>
      </c>
      <c r="C780">
        <v>84.1</v>
      </c>
      <c r="D780">
        <v>90.7</v>
      </c>
      <c r="E780">
        <v>4.5199999999999996</v>
      </c>
      <c r="F780">
        <v>0.8</v>
      </c>
      <c r="G780">
        <v>31.9</v>
      </c>
      <c r="H780">
        <v>0.46</v>
      </c>
      <c r="I780">
        <v>2810764</v>
      </c>
      <c r="J780" t="s">
        <v>584</v>
      </c>
      <c r="K780" s="1">
        <v>43676.818055555559</v>
      </c>
      <c r="L780" t="s">
        <v>20</v>
      </c>
      <c r="M780">
        <v>4.3999999999999997E-2</v>
      </c>
    </row>
    <row r="781" spans="1:13" x14ac:dyDescent="0.15">
      <c r="A781">
        <v>136</v>
      </c>
      <c r="B781">
        <v>80.7</v>
      </c>
      <c r="C781">
        <v>85</v>
      </c>
      <c r="D781">
        <v>91.4</v>
      </c>
      <c r="E781">
        <v>4.28</v>
      </c>
      <c r="F781">
        <v>0.74</v>
      </c>
      <c r="G781">
        <v>31.85</v>
      </c>
      <c r="H781">
        <v>0.53</v>
      </c>
      <c r="I781">
        <v>2810765</v>
      </c>
      <c r="J781" t="s">
        <v>584</v>
      </c>
      <c r="K781" s="1">
        <v>43676.818055555559</v>
      </c>
      <c r="L781" t="s">
        <v>20</v>
      </c>
      <c r="M781">
        <v>3.7999999999999999E-2</v>
      </c>
    </row>
    <row r="782" spans="1:13" x14ac:dyDescent="0.15">
      <c r="A782">
        <v>400</v>
      </c>
      <c r="B782">
        <v>79.5</v>
      </c>
      <c r="C782">
        <v>83.9</v>
      </c>
      <c r="D782">
        <v>90.3</v>
      </c>
      <c r="E782">
        <v>5.77</v>
      </c>
      <c r="F782">
        <v>0.8</v>
      </c>
      <c r="G782">
        <v>31.8</v>
      </c>
      <c r="H782">
        <v>1.87</v>
      </c>
      <c r="I782">
        <v>2811032</v>
      </c>
      <c r="J782" t="s">
        <v>585</v>
      </c>
      <c r="K782" s="1">
        <v>43677.061111111114</v>
      </c>
      <c r="L782" t="s">
        <v>20</v>
      </c>
      <c r="M782">
        <v>2.9000000000000001E-2</v>
      </c>
    </row>
    <row r="783" spans="1:13" x14ac:dyDescent="0.15">
      <c r="A783">
        <v>400</v>
      </c>
      <c r="B783">
        <v>79.900000000000006</v>
      </c>
      <c r="C783">
        <v>84.1</v>
      </c>
      <c r="D783">
        <v>90.7</v>
      </c>
      <c r="E783">
        <v>5.55</v>
      </c>
      <c r="F783">
        <v>0.78</v>
      </c>
      <c r="G783">
        <v>31.77</v>
      </c>
      <c r="H783">
        <v>1.1200000000000001</v>
      </c>
      <c r="I783">
        <v>2811033</v>
      </c>
      <c r="J783" t="s">
        <v>585</v>
      </c>
      <c r="K783" s="1">
        <v>43677.061111111114</v>
      </c>
      <c r="L783" t="s">
        <v>20</v>
      </c>
      <c r="M783">
        <v>0.04</v>
      </c>
    </row>
    <row r="784" spans="1:13" x14ac:dyDescent="0.15">
      <c r="A784">
        <v>210</v>
      </c>
      <c r="B784">
        <v>80.7</v>
      </c>
      <c r="C784">
        <v>85</v>
      </c>
      <c r="D784">
        <v>91.4</v>
      </c>
      <c r="E784">
        <v>5.52</v>
      </c>
      <c r="F784">
        <v>0.78</v>
      </c>
      <c r="G784">
        <v>31.72</v>
      </c>
      <c r="H784">
        <v>2.09</v>
      </c>
      <c r="I784">
        <v>2811034</v>
      </c>
      <c r="J784" t="s">
        <v>585</v>
      </c>
      <c r="K784" s="1">
        <v>43677.061111111114</v>
      </c>
      <c r="L784" t="s">
        <v>20</v>
      </c>
      <c r="M784">
        <v>0.02</v>
      </c>
    </row>
    <row r="785" spans="1:13" x14ac:dyDescent="0.15">
      <c r="A785">
        <v>300</v>
      </c>
      <c r="B785">
        <v>81</v>
      </c>
      <c r="C785">
        <v>85.5</v>
      </c>
      <c r="D785">
        <v>91.1</v>
      </c>
      <c r="E785">
        <v>11.81</v>
      </c>
      <c r="F785">
        <v>1.23</v>
      </c>
      <c r="G785">
        <v>32.549999999999997</v>
      </c>
      <c r="H785">
        <v>0.73</v>
      </c>
      <c r="I785">
        <v>2811208</v>
      </c>
      <c r="J785" t="s">
        <v>586</v>
      </c>
      <c r="K785" s="1">
        <v>43677.280555555553</v>
      </c>
      <c r="L785" t="s">
        <v>29</v>
      </c>
      <c r="M785">
        <v>1.9E-2</v>
      </c>
    </row>
    <row r="786" spans="1:13" x14ac:dyDescent="0.15">
      <c r="A786">
        <v>300</v>
      </c>
      <c r="B786">
        <v>79.400000000000006</v>
      </c>
      <c r="C786">
        <v>83.8</v>
      </c>
      <c r="D786">
        <v>89.5</v>
      </c>
      <c r="E786">
        <v>11.98</v>
      </c>
      <c r="F786">
        <v>1.24</v>
      </c>
      <c r="G786">
        <v>32.39</v>
      </c>
      <c r="H786">
        <v>0.78</v>
      </c>
      <c r="I786">
        <v>2811209</v>
      </c>
      <c r="J786" t="s">
        <v>586</v>
      </c>
      <c r="K786" s="1">
        <v>43677.280555555553</v>
      </c>
      <c r="L786" t="s">
        <v>29</v>
      </c>
      <c r="M786">
        <v>2.5000000000000001E-2</v>
      </c>
    </row>
    <row r="787" spans="1:13" x14ac:dyDescent="0.15">
      <c r="A787">
        <v>300</v>
      </c>
      <c r="B787">
        <v>79.599999999999994</v>
      </c>
      <c r="C787">
        <v>84</v>
      </c>
      <c r="D787">
        <v>89.8</v>
      </c>
      <c r="E787">
        <v>11.53</v>
      </c>
      <c r="F787">
        <v>1.22</v>
      </c>
      <c r="G787">
        <v>32.33</v>
      </c>
      <c r="H787">
        <v>0.59</v>
      </c>
      <c r="I787">
        <v>2811210</v>
      </c>
      <c r="J787" t="s">
        <v>586</v>
      </c>
      <c r="K787" s="1">
        <v>43677.280555555553</v>
      </c>
      <c r="L787" t="s">
        <v>29</v>
      </c>
      <c r="M787">
        <v>1.4999999999999999E-2</v>
      </c>
    </row>
    <row r="788" spans="1:13" x14ac:dyDescent="0.15">
      <c r="A788">
        <v>300</v>
      </c>
      <c r="B788">
        <v>69.8</v>
      </c>
      <c r="C788">
        <v>73.599999999999994</v>
      </c>
      <c r="D788">
        <v>79.3</v>
      </c>
      <c r="E788">
        <v>8.9600000000000009</v>
      </c>
      <c r="F788">
        <v>1.45</v>
      </c>
      <c r="G788">
        <v>32.25</v>
      </c>
      <c r="H788">
        <v>0.95</v>
      </c>
      <c r="I788">
        <v>2811283</v>
      </c>
      <c r="J788" t="s">
        <v>587</v>
      </c>
      <c r="K788" s="1">
        <v>43675.847222222219</v>
      </c>
      <c r="L788" t="s">
        <v>26</v>
      </c>
      <c r="M788">
        <v>0.13300000000000001</v>
      </c>
    </row>
    <row r="789" spans="1:13" x14ac:dyDescent="0.15">
      <c r="A789">
        <v>300</v>
      </c>
      <c r="B789">
        <v>70.3</v>
      </c>
      <c r="C789">
        <v>74.099999999999994</v>
      </c>
      <c r="D789">
        <v>79.7</v>
      </c>
      <c r="E789">
        <v>8.8000000000000007</v>
      </c>
      <c r="F789">
        <v>1.51</v>
      </c>
      <c r="G789">
        <v>32.18</v>
      </c>
      <c r="H789">
        <v>1.83</v>
      </c>
      <c r="I789">
        <v>2811290</v>
      </c>
      <c r="J789" t="s">
        <v>587</v>
      </c>
      <c r="K789" s="1">
        <v>43675.847222222219</v>
      </c>
      <c r="L789" t="s">
        <v>26</v>
      </c>
      <c r="M789">
        <v>0.12</v>
      </c>
    </row>
    <row r="790" spans="1:13" x14ac:dyDescent="0.15">
      <c r="A790">
        <v>300</v>
      </c>
      <c r="B790">
        <v>69.8</v>
      </c>
      <c r="C790">
        <v>73.599999999999994</v>
      </c>
      <c r="D790">
        <v>79.099999999999994</v>
      </c>
      <c r="E790">
        <v>8.2799999999999994</v>
      </c>
      <c r="F790">
        <v>1.38</v>
      </c>
      <c r="G790">
        <v>32.11</v>
      </c>
      <c r="H790">
        <v>1.5</v>
      </c>
      <c r="I790">
        <v>2811291</v>
      </c>
      <c r="J790" t="s">
        <v>587</v>
      </c>
      <c r="K790" s="1">
        <v>43675.847222222219</v>
      </c>
      <c r="L790" t="s">
        <v>26</v>
      </c>
      <c r="M790">
        <v>0.17399999999999999</v>
      </c>
    </row>
    <row r="791" spans="1:13" x14ac:dyDescent="0.15">
      <c r="A791">
        <v>300</v>
      </c>
      <c r="B791">
        <v>68.8</v>
      </c>
      <c r="C791">
        <v>72.599999999999994</v>
      </c>
      <c r="D791">
        <v>77.400000000000006</v>
      </c>
      <c r="E791">
        <v>10.58</v>
      </c>
      <c r="F791">
        <v>1.99</v>
      </c>
      <c r="G791">
        <v>32.19</v>
      </c>
      <c r="H791">
        <v>0.82</v>
      </c>
      <c r="I791">
        <v>2811292</v>
      </c>
      <c r="J791" t="s">
        <v>583</v>
      </c>
      <c r="K791" s="1">
        <v>43676.056250000001</v>
      </c>
      <c r="L791" t="s">
        <v>26</v>
      </c>
      <c r="M791">
        <v>0.111</v>
      </c>
    </row>
    <row r="792" spans="1:13" x14ac:dyDescent="0.15">
      <c r="A792">
        <v>300</v>
      </c>
      <c r="B792">
        <v>67.400000000000006</v>
      </c>
      <c r="C792">
        <v>71.2</v>
      </c>
      <c r="D792">
        <v>76.2</v>
      </c>
      <c r="E792">
        <v>11.08</v>
      </c>
      <c r="F792">
        <v>1.96</v>
      </c>
      <c r="G792">
        <v>32.28</v>
      </c>
      <c r="H792">
        <v>1.01</v>
      </c>
      <c r="I792">
        <v>2811293</v>
      </c>
      <c r="J792" t="s">
        <v>583</v>
      </c>
      <c r="K792" s="1">
        <v>43676.056250000001</v>
      </c>
      <c r="L792" t="s">
        <v>26</v>
      </c>
      <c r="M792">
        <v>0.10100000000000001</v>
      </c>
    </row>
    <row r="793" spans="1:13" x14ac:dyDescent="0.15">
      <c r="A793">
        <v>159</v>
      </c>
      <c r="B793">
        <v>66.2</v>
      </c>
      <c r="C793">
        <v>69.900000000000006</v>
      </c>
      <c r="D793">
        <v>74.8</v>
      </c>
      <c r="E793">
        <v>10.87</v>
      </c>
      <c r="F793">
        <v>1.84</v>
      </c>
      <c r="G793">
        <v>32.200000000000003</v>
      </c>
      <c r="H793">
        <v>1.18</v>
      </c>
      <c r="I793">
        <v>2811294</v>
      </c>
      <c r="J793" t="s">
        <v>582</v>
      </c>
      <c r="K793" s="1">
        <v>43676.695138888892</v>
      </c>
      <c r="L793" t="s">
        <v>26</v>
      </c>
      <c r="M793">
        <v>0.14399999999999999</v>
      </c>
    </row>
    <row r="794" spans="1:13" x14ac:dyDescent="0.15">
      <c r="A794">
        <v>300</v>
      </c>
      <c r="B794">
        <v>80.099999999999994</v>
      </c>
      <c r="C794">
        <v>84.6</v>
      </c>
      <c r="D794">
        <v>89.9</v>
      </c>
      <c r="E794">
        <v>12.98</v>
      </c>
      <c r="F794">
        <v>1.27</v>
      </c>
      <c r="G794">
        <v>32.76</v>
      </c>
      <c r="H794">
        <v>0.5</v>
      </c>
      <c r="I794">
        <v>2812575</v>
      </c>
      <c r="J794" t="s">
        <v>588</v>
      </c>
      <c r="K794" s="1">
        <v>43677.913888888892</v>
      </c>
      <c r="L794" t="s">
        <v>29</v>
      </c>
      <c r="M794">
        <v>4.1000000000000002E-2</v>
      </c>
    </row>
    <row r="795" spans="1:13" x14ac:dyDescent="0.15">
      <c r="A795">
        <v>300</v>
      </c>
      <c r="B795">
        <v>80.8</v>
      </c>
      <c r="C795">
        <v>85.3</v>
      </c>
      <c r="D795">
        <v>90.6</v>
      </c>
      <c r="E795">
        <v>12.55</v>
      </c>
      <c r="F795">
        <v>1.18</v>
      </c>
      <c r="G795">
        <v>32.69</v>
      </c>
      <c r="H795">
        <v>0.54</v>
      </c>
      <c r="I795">
        <v>2812576</v>
      </c>
      <c r="J795" t="s">
        <v>588</v>
      </c>
      <c r="K795" s="1">
        <v>43677.913888888892</v>
      </c>
      <c r="L795" t="s">
        <v>29</v>
      </c>
      <c r="M795">
        <v>1.7999999999999999E-2</v>
      </c>
    </row>
    <row r="796" spans="1:13" x14ac:dyDescent="0.15">
      <c r="A796">
        <v>163</v>
      </c>
      <c r="B796">
        <v>80.2</v>
      </c>
      <c r="C796">
        <v>84.6</v>
      </c>
      <c r="D796">
        <v>90.1</v>
      </c>
      <c r="E796">
        <v>11.85</v>
      </c>
      <c r="F796">
        <v>1.1599999999999999</v>
      </c>
      <c r="G796">
        <v>32.619999999999997</v>
      </c>
      <c r="H796">
        <v>0.77</v>
      </c>
      <c r="I796">
        <v>2812577</v>
      </c>
      <c r="J796" t="s">
        <v>588</v>
      </c>
      <c r="K796" s="1">
        <v>43677.913888888892</v>
      </c>
      <c r="L796" t="s">
        <v>29</v>
      </c>
      <c r="M796">
        <v>2.9000000000000001E-2</v>
      </c>
    </row>
    <row r="797" spans="1:13" x14ac:dyDescent="0.15">
      <c r="A797">
        <v>0</v>
      </c>
      <c r="B797">
        <v>82</v>
      </c>
      <c r="C797">
        <v>86.4</v>
      </c>
      <c r="D797">
        <v>93.3</v>
      </c>
      <c r="E797">
        <v>2.92</v>
      </c>
      <c r="F797">
        <v>0.7</v>
      </c>
      <c r="G797">
        <v>31.64</v>
      </c>
      <c r="H797">
        <v>0.4</v>
      </c>
      <c r="I797">
        <v>2812653</v>
      </c>
      <c r="J797" t="s">
        <v>589</v>
      </c>
      <c r="K797" s="1">
        <v>43677.999305555553</v>
      </c>
      <c r="L797" t="s">
        <v>23</v>
      </c>
      <c r="M797">
        <v>2.5999999999999999E-2</v>
      </c>
    </row>
    <row r="798" spans="1:13" x14ac:dyDescent="0.15">
      <c r="A798">
        <v>308</v>
      </c>
      <c r="B798">
        <v>81</v>
      </c>
      <c r="C798">
        <v>85.4</v>
      </c>
      <c r="D798">
        <v>92.1</v>
      </c>
      <c r="E798">
        <v>2.9</v>
      </c>
      <c r="F798">
        <v>0.73</v>
      </c>
      <c r="G798">
        <v>31.45</v>
      </c>
      <c r="H798">
        <v>0.68</v>
      </c>
      <c r="I798">
        <v>2812826</v>
      </c>
      <c r="J798" t="s">
        <v>590</v>
      </c>
      <c r="K798" s="1">
        <v>43678.071527777778</v>
      </c>
      <c r="L798" t="s">
        <v>23</v>
      </c>
      <c r="M798">
        <v>0.03</v>
      </c>
    </row>
    <row r="799" spans="1:13" x14ac:dyDescent="0.15">
      <c r="A799">
        <v>283</v>
      </c>
      <c r="B799">
        <v>76.7</v>
      </c>
      <c r="C799">
        <v>80.8</v>
      </c>
      <c r="D799">
        <v>87.4</v>
      </c>
      <c r="E799">
        <v>2.9</v>
      </c>
      <c r="F799">
        <v>0.82</v>
      </c>
      <c r="G799">
        <v>31.6</v>
      </c>
      <c r="H799">
        <v>0.57999999999999996</v>
      </c>
      <c r="I799">
        <v>2812831</v>
      </c>
      <c r="J799" t="s">
        <v>591</v>
      </c>
      <c r="K799" s="1">
        <v>43678.144444444442</v>
      </c>
      <c r="L799" t="s">
        <v>33</v>
      </c>
      <c r="M799">
        <v>4.5999999999999999E-2</v>
      </c>
    </row>
    <row r="800" spans="1:13" x14ac:dyDescent="0.15">
      <c r="A800">
        <v>400</v>
      </c>
      <c r="B800">
        <v>76</v>
      </c>
      <c r="C800">
        <v>80.099999999999994</v>
      </c>
      <c r="D800">
        <v>86.5</v>
      </c>
      <c r="E800">
        <v>3.51</v>
      </c>
      <c r="F800">
        <v>0.84</v>
      </c>
      <c r="G800">
        <v>31.32</v>
      </c>
      <c r="H800">
        <v>0.49</v>
      </c>
      <c r="I800">
        <v>2813653</v>
      </c>
      <c r="J800" t="s">
        <v>592</v>
      </c>
      <c r="K800" s="1">
        <v>43678.439583333333</v>
      </c>
      <c r="L800" t="s">
        <v>14</v>
      </c>
      <c r="M800">
        <v>3.6999999999999998E-2</v>
      </c>
    </row>
    <row r="801" spans="1:13" x14ac:dyDescent="0.15">
      <c r="A801">
        <v>400</v>
      </c>
      <c r="B801">
        <v>75.3</v>
      </c>
      <c r="C801">
        <v>79.3</v>
      </c>
      <c r="D801">
        <v>85.8</v>
      </c>
      <c r="E801">
        <v>3.38</v>
      </c>
      <c r="F801">
        <v>0.88</v>
      </c>
      <c r="G801">
        <v>31.48</v>
      </c>
      <c r="H801">
        <v>1.45</v>
      </c>
      <c r="I801">
        <v>2813654</v>
      </c>
      <c r="J801" t="s">
        <v>592</v>
      </c>
      <c r="K801" s="1">
        <v>43678.439583333333</v>
      </c>
      <c r="L801" t="s">
        <v>14</v>
      </c>
      <c r="M801">
        <v>7.3999999999999996E-2</v>
      </c>
    </row>
    <row r="802" spans="1:13" x14ac:dyDescent="0.15">
      <c r="A802">
        <v>400</v>
      </c>
      <c r="B802">
        <v>73.7</v>
      </c>
      <c r="C802">
        <v>77.7</v>
      </c>
      <c r="D802">
        <v>84.2</v>
      </c>
      <c r="E802">
        <v>3.26</v>
      </c>
      <c r="F802">
        <v>1.03</v>
      </c>
      <c r="G802">
        <v>31.58</v>
      </c>
      <c r="H802">
        <v>1.41</v>
      </c>
      <c r="I802">
        <v>2813655</v>
      </c>
      <c r="J802" t="s">
        <v>592</v>
      </c>
      <c r="K802" s="1">
        <v>43678.439583333333</v>
      </c>
      <c r="L802" t="s">
        <v>14</v>
      </c>
      <c r="M802">
        <v>0.23699999999999999</v>
      </c>
    </row>
    <row r="803" spans="1:13" x14ac:dyDescent="0.15">
      <c r="A803">
        <v>340</v>
      </c>
      <c r="B803">
        <v>82</v>
      </c>
      <c r="C803">
        <v>86.4</v>
      </c>
      <c r="D803">
        <v>93.3</v>
      </c>
      <c r="E803">
        <v>2.92</v>
      </c>
      <c r="F803">
        <v>0.7</v>
      </c>
      <c r="G803">
        <v>31.64</v>
      </c>
      <c r="H803">
        <v>0.4</v>
      </c>
      <c r="I803">
        <v>2813779</v>
      </c>
      <c r="J803" t="s">
        <v>589</v>
      </c>
      <c r="K803" s="1">
        <v>43677.999305555553</v>
      </c>
      <c r="L803" t="s">
        <v>23</v>
      </c>
      <c r="M803">
        <v>2.5999999999999999E-2</v>
      </c>
    </row>
    <row r="804" spans="1:13" x14ac:dyDescent="0.15">
      <c r="A804">
        <v>300</v>
      </c>
      <c r="B804">
        <v>68.8</v>
      </c>
      <c r="C804">
        <v>72.5</v>
      </c>
      <c r="D804">
        <v>77.7</v>
      </c>
      <c r="E804">
        <v>7.61</v>
      </c>
      <c r="F804">
        <v>1.37</v>
      </c>
      <c r="G804">
        <v>32.14</v>
      </c>
      <c r="H804">
        <v>0.74</v>
      </c>
      <c r="I804">
        <v>2817719</v>
      </c>
      <c r="J804" t="s">
        <v>599</v>
      </c>
      <c r="K804" s="1">
        <v>43682.206944444442</v>
      </c>
      <c r="L804" t="s">
        <v>26</v>
      </c>
      <c r="M804">
        <v>9.9000000000000005E-2</v>
      </c>
    </row>
    <row r="805" spans="1:13" x14ac:dyDescent="0.15">
      <c r="A805">
        <v>300</v>
      </c>
      <c r="B805">
        <v>69.5</v>
      </c>
      <c r="C805">
        <v>73.2</v>
      </c>
      <c r="D805">
        <v>78.7</v>
      </c>
      <c r="E805">
        <v>8.31</v>
      </c>
      <c r="F805">
        <v>1.41</v>
      </c>
      <c r="G805">
        <v>32.159999999999997</v>
      </c>
      <c r="H805">
        <v>1.22</v>
      </c>
      <c r="I805">
        <v>2817720</v>
      </c>
      <c r="J805" t="s">
        <v>599</v>
      </c>
      <c r="K805" s="1">
        <v>43682.206944444442</v>
      </c>
      <c r="L805" t="s">
        <v>26</v>
      </c>
      <c r="M805">
        <v>0.13400000000000001</v>
      </c>
    </row>
    <row r="806" spans="1:13" x14ac:dyDescent="0.15">
      <c r="A806">
        <v>99</v>
      </c>
      <c r="B806">
        <v>69.900000000000006</v>
      </c>
      <c r="C806">
        <v>73.7</v>
      </c>
      <c r="D806">
        <v>79.2</v>
      </c>
      <c r="E806">
        <v>8.1300000000000008</v>
      </c>
      <c r="F806">
        <v>1.42</v>
      </c>
      <c r="G806">
        <v>32.14</v>
      </c>
      <c r="H806">
        <v>1.56</v>
      </c>
      <c r="I806">
        <v>2817721</v>
      </c>
      <c r="J806" t="s">
        <v>599</v>
      </c>
      <c r="K806" s="1">
        <v>43682.206944444442</v>
      </c>
      <c r="L806" t="s">
        <v>26</v>
      </c>
      <c r="M806">
        <v>0.124</v>
      </c>
    </row>
    <row r="807" spans="1:13" x14ac:dyDescent="0.15">
      <c r="A807">
        <v>400</v>
      </c>
      <c r="B807">
        <v>77.5</v>
      </c>
      <c r="C807">
        <v>81.599999999999994</v>
      </c>
      <c r="D807">
        <v>88.3</v>
      </c>
      <c r="E807">
        <v>2.75</v>
      </c>
      <c r="F807">
        <v>0.78</v>
      </c>
      <c r="G807">
        <v>31.63</v>
      </c>
      <c r="H807">
        <v>1.0900000000000001</v>
      </c>
      <c r="I807">
        <v>2814569</v>
      </c>
      <c r="J807" t="s">
        <v>593</v>
      </c>
      <c r="K807" s="1">
        <v>43678.780555555553</v>
      </c>
      <c r="L807" t="s">
        <v>14</v>
      </c>
      <c r="M807">
        <v>5.5E-2</v>
      </c>
    </row>
    <row r="808" spans="1:13" x14ac:dyDescent="0.15">
      <c r="A808">
        <v>400</v>
      </c>
      <c r="B808">
        <v>76.8</v>
      </c>
      <c r="C808">
        <v>80.900000000000006</v>
      </c>
      <c r="D808">
        <v>87.7</v>
      </c>
      <c r="E808">
        <v>2.11</v>
      </c>
      <c r="F808">
        <v>0.75</v>
      </c>
      <c r="G808">
        <v>31.6</v>
      </c>
      <c r="H808">
        <v>0.69</v>
      </c>
      <c r="I808">
        <v>2814570</v>
      </c>
      <c r="J808" t="s">
        <v>593</v>
      </c>
      <c r="K808" s="1">
        <v>43678.780555555553</v>
      </c>
      <c r="L808" t="s">
        <v>14</v>
      </c>
      <c r="M808">
        <v>3.3000000000000002E-2</v>
      </c>
    </row>
    <row r="809" spans="1:13" x14ac:dyDescent="0.15">
      <c r="A809">
        <v>76</v>
      </c>
      <c r="B809">
        <v>76.599999999999994</v>
      </c>
      <c r="C809">
        <v>80.7</v>
      </c>
      <c r="D809">
        <v>87.4</v>
      </c>
      <c r="E809">
        <v>2.62</v>
      </c>
      <c r="F809">
        <v>0.82</v>
      </c>
      <c r="G809">
        <v>31.72</v>
      </c>
      <c r="H809">
        <v>0.68</v>
      </c>
      <c r="I809">
        <v>2814571</v>
      </c>
      <c r="J809" t="s">
        <v>593</v>
      </c>
      <c r="K809" s="1">
        <v>43678.780555555553</v>
      </c>
      <c r="L809" t="s">
        <v>14</v>
      </c>
      <c r="M809">
        <v>7.0999999999999994E-2</v>
      </c>
    </row>
    <row r="810" spans="1:13" x14ac:dyDescent="0.15">
      <c r="A810">
        <v>300</v>
      </c>
      <c r="B810">
        <v>69.8</v>
      </c>
      <c r="C810">
        <v>73.599999999999994</v>
      </c>
      <c r="D810">
        <v>79</v>
      </c>
      <c r="E810">
        <v>8.5399999999999991</v>
      </c>
      <c r="F810">
        <v>1.5</v>
      </c>
      <c r="G810">
        <v>32.119999999999997</v>
      </c>
      <c r="H810">
        <v>1.59</v>
      </c>
      <c r="I810">
        <v>2814917</v>
      </c>
      <c r="J810" t="s">
        <v>594</v>
      </c>
      <c r="K810" s="1">
        <v>43678.988888888889</v>
      </c>
      <c r="L810" t="s">
        <v>26</v>
      </c>
      <c r="M810">
        <v>9.1999999999999998E-2</v>
      </c>
    </row>
    <row r="811" spans="1:13" x14ac:dyDescent="0.15">
      <c r="A811">
        <v>300</v>
      </c>
      <c r="B811">
        <v>69</v>
      </c>
      <c r="C811">
        <v>72.8</v>
      </c>
      <c r="D811">
        <v>78.2</v>
      </c>
      <c r="E811">
        <v>8.0399999999999991</v>
      </c>
      <c r="F811">
        <v>1.45</v>
      </c>
      <c r="G811">
        <v>32.01</v>
      </c>
      <c r="H811">
        <v>1.25</v>
      </c>
      <c r="I811">
        <v>2814918</v>
      </c>
      <c r="J811" t="s">
        <v>594</v>
      </c>
      <c r="K811" s="1">
        <v>43678.988888888889</v>
      </c>
      <c r="L811" t="s">
        <v>26</v>
      </c>
      <c r="M811">
        <v>0.129</v>
      </c>
    </row>
    <row r="812" spans="1:13" x14ac:dyDescent="0.15">
      <c r="A812">
        <v>300</v>
      </c>
      <c r="B812">
        <v>68.900000000000006</v>
      </c>
      <c r="C812">
        <v>72.599999999999994</v>
      </c>
      <c r="D812">
        <v>78.400000000000006</v>
      </c>
      <c r="E812">
        <v>8.2799999999999994</v>
      </c>
      <c r="F812">
        <v>1.59</v>
      </c>
      <c r="G812">
        <v>31.8</v>
      </c>
      <c r="H812">
        <v>1.24</v>
      </c>
      <c r="I812">
        <v>2814919</v>
      </c>
      <c r="J812" t="s">
        <v>594</v>
      </c>
      <c r="K812" s="1">
        <v>43678.988888888889</v>
      </c>
      <c r="L812" t="s">
        <v>26</v>
      </c>
      <c r="M812">
        <v>0.128</v>
      </c>
    </row>
    <row r="813" spans="1:13" x14ac:dyDescent="0.15">
      <c r="A813">
        <v>300</v>
      </c>
      <c r="B813">
        <v>68</v>
      </c>
      <c r="C813">
        <v>71.7</v>
      </c>
      <c r="D813">
        <v>77</v>
      </c>
      <c r="E813">
        <v>8.98</v>
      </c>
      <c r="F813">
        <v>1.6</v>
      </c>
      <c r="G813">
        <v>32.04</v>
      </c>
      <c r="H813">
        <v>1.26</v>
      </c>
      <c r="I813">
        <v>2815393</v>
      </c>
      <c r="J813" t="s">
        <v>595</v>
      </c>
      <c r="K813" s="1">
        <v>43679.213194444441</v>
      </c>
      <c r="L813" t="s">
        <v>26</v>
      </c>
      <c r="M813">
        <v>0.107</v>
      </c>
    </row>
    <row r="814" spans="1:13" x14ac:dyDescent="0.15">
      <c r="A814">
        <v>300</v>
      </c>
      <c r="B814">
        <v>68.8</v>
      </c>
      <c r="C814">
        <v>72.599999999999994</v>
      </c>
      <c r="D814">
        <v>78</v>
      </c>
      <c r="E814">
        <v>8.33</v>
      </c>
      <c r="F814">
        <v>1.53</v>
      </c>
      <c r="G814">
        <v>31.9</v>
      </c>
      <c r="H814">
        <v>1.27</v>
      </c>
      <c r="I814">
        <v>2815394</v>
      </c>
      <c r="J814" t="s">
        <v>595</v>
      </c>
      <c r="K814" s="1">
        <v>43679.213194444441</v>
      </c>
      <c r="L814" t="s">
        <v>26</v>
      </c>
      <c r="M814">
        <v>0.113</v>
      </c>
    </row>
    <row r="815" spans="1:13" x14ac:dyDescent="0.15">
      <c r="A815">
        <v>322</v>
      </c>
      <c r="B815">
        <v>70</v>
      </c>
      <c r="C815">
        <v>73.8</v>
      </c>
      <c r="D815">
        <v>79.400000000000006</v>
      </c>
      <c r="E815">
        <v>7.79</v>
      </c>
      <c r="F815">
        <v>1.52</v>
      </c>
      <c r="G815">
        <v>31.7</v>
      </c>
      <c r="H815">
        <v>1.33</v>
      </c>
      <c r="I815">
        <v>2815395</v>
      </c>
      <c r="J815" t="s">
        <v>595</v>
      </c>
      <c r="K815" s="1">
        <v>43679.213194444441</v>
      </c>
      <c r="L815" t="s">
        <v>26</v>
      </c>
      <c r="M815">
        <v>0.13400000000000001</v>
      </c>
    </row>
    <row r="816" spans="1:13" x14ac:dyDescent="0.15">
      <c r="A816">
        <v>400</v>
      </c>
      <c r="B816">
        <v>70.5</v>
      </c>
      <c r="C816">
        <v>74.400000000000006</v>
      </c>
      <c r="D816">
        <v>80.099999999999994</v>
      </c>
      <c r="E816">
        <v>8.0299999999999994</v>
      </c>
      <c r="F816">
        <v>1.47</v>
      </c>
      <c r="G816">
        <v>31.8</v>
      </c>
      <c r="H816">
        <v>1.24</v>
      </c>
      <c r="I816">
        <v>2816057</v>
      </c>
      <c r="J816" t="s">
        <v>596</v>
      </c>
      <c r="K816" s="1">
        <v>43679.505555555559</v>
      </c>
      <c r="L816" t="s">
        <v>26</v>
      </c>
      <c r="M816">
        <v>0.153</v>
      </c>
    </row>
    <row r="817" spans="1:13" x14ac:dyDescent="0.15">
      <c r="A817">
        <v>400</v>
      </c>
      <c r="B817">
        <v>71.5</v>
      </c>
      <c r="C817">
        <v>75.400000000000006</v>
      </c>
      <c r="D817">
        <v>81.099999999999994</v>
      </c>
      <c r="E817">
        <v>8.6300000000000008</v>
      </c>
      <c r="F817">
        <v>1.34</v>
      </c>
      <c r="G817">
        <v>32.15</v>
      </c>
      <c r="H817">
        <v>1.1100000000000001</v>
      </c>
      <c r="I817">
        <v>2816058</v>
      </c>
      <c r="J817" t="s">
        <v>596</v>
      </c>
      <c r="K817" s="1">
        <v>43679.505555555559</v>
      </c>
      <c r="L817" t="s">
        <v>26</v>
      </c>
      <c r="M817">
        <v>0.14399999999999999</v>
      </c>
    </row>
    <row r="818" spans="1:13" x14ac:dyDescent="0.15">
      <c r="A818">
        <v>400</v>
      </c>
      <c r="B818">
        <v>72.400000000000006</v>
      </c>
      <c r="C818">
        <v>76.3</v>
      </c>
      <c r="D818">
        <v>81.900000000000006</v>
      </c>
      <c r="E818">
        <v>8.83</v>
      </c>
      <c r="F818">
        <v>1.42</v>
      </c>
      <c r="G818">
        <v>31.99</v>
      </c>
      <c r="H818">
        <v>1.1000000000000001</v>
      </c>
      <c r="I818">
        <v>2816059</v>
      </c>
      <c r="J818" t="s">
        <v>596</v>
      </c>
      <c r="K818" s="1">
        <v>43679.505555555559</v>
      </c>
      <c r="L818" t="s">
        <v>26</v>
      </c>
      <c r="M818">
        <v>0.155</v>
      </c>
    </row>
    <row r="819" spans="1:13" x14ac:dyDescent="0.15">
      <c r="A819">
        <v>400</v>
      </c>
      <c r="B819">
        <v>71</v>
      </c>
      <c r="C819">
        <v>75</v>
      </c>
      <c r="D819">
        <v>80.3</v>
      </c>
      <c r="E819">
        <v>9.91</v>
      </c>
      <c r="F819">
        <v>1.45</v>
      </c>
      <c r="G819">
        <v>32.01</v>
      </c>
      <c r="H819">
        <v>1.01</v>
      </c>
      <c r="I819">
        <v>2816896</v>
      </c>
      <c r="J819" t="s">
        <v>597</v>
      </c>
      <c r="K819" s="1">
        <v>43679.8</v>
      </c>
      <c r="L819" t="s">
        <v>26</v>
      </c>
      <c r="M819">
        <v>0.182</v>
      </c>
    </row>
    <row r="820" spans="1:13" x14ac:dyDescent="0.15">
      <c r="A820">
        <v>400</v>
      </c>
      <c r="B820">
        <v>72.400000000000006</v>
      </c>
      <c r="C820">
        <v>76.400000000000006</v>
      </c>
      <c r="D820">
        <v>81.7</v>
      </c>
      <c r="E820">
        <v>8.94</v>
      </c>
      <c r="F820">
        <v>1.36</v>
      </c>
      <c r="G820">
        <v>32.229999999999997</v>
      </c>
      <c r="H820">
        <v>1.08</v>
      </c>
      <c r="I820">
        <v>2816897</v>
      </c>
      <c r="J820" t="s">
        <v>597</v>
      </c>
      <c r="K820" s="1">
        <v>43679.8</v>
      </c>
      <c r="L820" t="s">
        <v>26</v>
      </c>
      <c r="M820">
        <v>0.14499999999999999</v>
      </c>
    </row>
    <row r="821" spans="1:13" x14ac:dyDescent="0.15">
      <c r="A821">
        <v>306</v>
      </c>
      <c r="B821">
        <v>74.3</v>
      </c>
      <c r="C821">
        <v>78.400000000000006</v>
      </c>
      <c r="D821">
        <v>84</v>
      </c>
      <c r="E821">
        <v>9.32</v>
      </c>
      <c r="F821">
        <v>1.33</v>
      </c>
      <c r="G821">
        <v>32.35</v>
      </c>
      <c r="H821">
        <v>0.87</v>
      </c>
      <c r="I821">
        <v>2816898</v>
      </c>
      <c r="J821" t="s">
        <v>597</v>
      </c>
      <c r="K821" s="1">
        <v>43679.8</v>
      </c>
      <c r="L821" t="s">
        <v>26</v>
      </c>
      <c r="M821">
        <v>0.11</v>
      </c>
    </row>
    <row r="822" spans="1:13" x14ac:dyDescent="0.15">
      <c r="A822">
        <v>400</v>
      </c>
      <c r="B822">
        <v>79.2</v>
      </c>
      <c r="C822">
        <v>83.6</v>
      </c>
      <c r="D822">
        <v>90</v>
      </c>
      <c r="E822">
        <v>5.46</v>
      </c>
      <c r="F822">
        <v>0.87</v>
      </c>
      <c r="G822">
        <v>31.83</v>
      </c>
      <c r="H822">
        <v>0.93</v>
      </c>
      <c r="I822">
        <v>2843976</v>
      </c>
      <c r="J822" t="s">
        <v>640</v>
      </c>
      <c r="K822" s="1">
        <v>43699.814583333333</v>
      </c>
      <c r="L822" t="s">
        <v>20</v>
      </c>
      <c r="M822">
        <v>4.9000000000000002E-2</v>
      </c>
    </row>
    <row r="823" spans="1:13" x14ac:dyDescent="0.15">
      <c r="A823">
        <v>400</v>
      </c>
      <c r="B823">
        <v>79.5</v>
      </c>
      <c r="C823">
        <v>83.7</v>
      </c>
      <c r="D823">
        <v>90.3</v>
      </c>
      <c r="E823">
        <v>5.31</v>
      </c>
      <c r="F823">
        <v>0.84</v>
      </c>
      <c r="G823">
        <v>31.84</v>
      </c>
      <c r="H823">
        <v>0.61</v>
      </c>
      <c r="I823">
        <v>2843977</v>
      </c>
      <c r="J823" t="s">
        <v>640</v>
      </c>
      <c r="K823" s="1">
        <v>43699.814583333333</v>
      </c>
      <c r="L823" t="s">
        <v>20</v>
      </c>
      <c r="M823">
        <v>6.9000000000000006E-2</v>
      </c>
    </row>
    <row r="824" spans="1:13" x14ac:dyDescent="0.15">
      <c r="A824">
        <v>220</v>
      </c>
      <c r="B824">
        <v>79.8</v>
      </c>
      <c r="C824">
        <v>84.1</v>
      </c>
      <c r="D824">
        <v>90.6</v>
      </c>
      <c r="E824">
        <v>5.35</v>
      </c>
      <c r="F824">
        <v>0.84</v>
      </c>
      <c r="G824">
        <v>31.91</v>
      </c>
      <c r="H824">
        <v>0.59</v>
      </c>
      <c r="I824">
        <v>2843978</v>
      </c>
      <c r="J824" t="s">
        <v>640</v>
      </c>
      <c r="K824" s="1">
        <v>43699.814583333333</v>
      </c>
      <c r="L824" t="s">
        <v>20</v>
      </c>
      <c r="M824">
        <v>4.5999999999999999E-2</v>
      </c>
    </row>
    <row r="825" spans="1:13" x14ac:dyDescent="0.15">
      <c r="A825">
        <v>400</v>
      </c>
      <c r="B825">
        <v>74.3</v>
      </c>
      <c r="C825">
        <v>78.3</v>
      </c>
      <c r="D825">
        <v>84.5</v>
      </c>
      <c r="E825">
        <v>5.33</v>
      </c>
      <c r="F825">
        <v>1.08</v>
      </c>
      <c r="G825">
        <v>31.65</v>
      </c>
      <c r="H825">
        <v>2.04</v>
      </c>
      <c r="I825">
        <v>2818754</v>
      </c>
      <c r="J825" t="s">
        <v>600</v>
      </c>
      <c r="K825" s="1">
        <v>43682.664583333331</v>
      </c>
      <c r="L825" t="s">
        <v>14</v>
      </c>
      <c r="M825">
        <v>0.17</v>
      </c>
    </row>
    <row r="826" spans="1:13" x14ac:dyDescent="0.15">
      <c r="A826">
        <v>400</v>
      </c>
      <c r="B826">
        <v>74</v>
      </c>
      <c r="C826">
        <v>78</v>
      </c>
      <c r="D826">
        <v>83.9</v>
      </c>
      <c r="E826">
        <v>5.94</v>
      </c>
      <c r="F826">
        <v>1.07</v>
      </c>
      <c r="G826">
        <v>31.86</v>
      </c>
      <c r="H826">
        <v>1.85</v>
      </c>
      <c r="I826">
        <v>2818755</v>
      </c>
      <c r="J826" t="s">
        <v>600</v>
      </c>
      <c r="K826" s="1">
        <v>43682.664583333331</v>
      </c>
      <c r="L826" t="s">
        <v>14</v>
      </c>
      <c r="M826">
        <v>8.5000000000000006E-2</v>
      </c>
    </row>
    <row r="827" spans="1:13" x14ac:dyDescent="0.15">
      <c r="A827">
        <v>400</v>
      </c>
      <c r="B827">
        <v>75.5</v>
      </c>
      <c r="C827">
        <v>79.599999999999994</v>
      </c>
      <c r="D827">
        <v>85.6</v>
      </c>
      <c r="E827">
        <v>5.91</v>
      </c>
      <c r="F827">
        <v>1.03</v>
      </c>
      <c r="G827">
        <v>31.86</v>
      </c>
      <c r="H827">
        <v>1.4</v>
      </c>
      <c r="I827">
        <v>2818756</v>
      </c>
      <c r="J827" t="s">
        <v>600</v>
      </c>
      <c r="K827" s="1">
        <v>43682.664583333331</v>
      </c>
      <c r="L827" t="s">
        <v>14</v>
      </c>
      <c r="M827">
        <v>7.4999999999999997E-2</v>
      </c>
    </row>
    <row r="828" spans="1:13" x14ac:dyDescent="0.15">
      <c r="A828">
        <v>400</v>
      </c>
      <c r="B828">
        <v>75.8</v>
      </c>
      <c r="C828">
        <v>79.8</v>
      </c>
      <c r="D828">
        <v>85.6</v>
      </c>
      <c r="E828">
        <v>5.74</v>
      </c>
      <c r="F828">
        <v>1.07</v>
      </c>
      <c r="G828">
        <v>31.98</v>
      </c>
      <c r="H828">
        <v>0.74</v>
      </c>
      <c r="I828">
        <v>2819655</v>
      </c>
      <c r="J828" t="s">
        <v>601</v>
      </c>
      <c r="K828" s="1">
        <v>43683.079861111109</v>
      </c>
      <c r="L828" t="s">
        <v>14</v>
      </c>
      <c r="M828">
        <v>8.5999999999999993E-2</v>
      </c>
    </row>
    <row r="829" spans="1:13" x14ac:dyDescent="0.15">
      <c r="A829">
        <v>400</v>
      </c>
      <c r="B829">
        <v>74.400000000000006</v>
      </c>
      <c r="C829">
        <v>78.5</v>
      </c>
      <c r="D829">
        <v>84.4</v>
      </c>
      <c r="E829">
        <v>5.93</v>
      </c>
      <c r="F829">
        <v>1.1100000000000001</v>
      </c>
      <c r="G829">
        <v>31.98</v>
      </c>
      <c r="H829">
        <v>0.75</v>
      </c>
      <c r="I829">
        <v>2819656</v>
      </c>
      <c r="J829" t="s">
        <v>601</v>
      </c>
      <c r="K829" s="1">
        <v>43683.079861111109</v>
      </c>
      <c r="L829" t="s">
        <v>14</v>
      </c>
      <c r="M829">
        <v>0.14099999999999999</v>
      </c>
    </row>
    <row r="830" spans="1:13" x14ac:dyDescent="0.15">
      <c r="A830">
        <v>400</v>
      </c>
      <c r="B830">
        <v>75.5</v>
      </c>
      <c r="C830">
        <v>79.5</v>
      </c>
      <c r="D830">
        <v>85.5</v>
      </c>
      <c r="E830">
        <v>5.81</v>
      </c>
      <c r="F830">
        <v>1.1000000000000001</v>
      </c>
      <c r="G830">
        <v>31.94</v>
      </c>
      <c r="H830">
        <v>0.72</v>
      </c>
      <c r="I830">
        <v>2819657</v>
      </c>
      <c r="J830" t="s">
        <v>601</v>
      </c>
      <c r="K830" s="1">
        <v>43683.079861111109</v>
      </c>
      <c r="L830" t="s">
        <v>14</v>
      </c>
      <c r="M830">
        <v>0.127</v>
      </c>
    </row>
    <row r="831" spans="1:13" x14ac:dyDescent="0.15">
      <c r="A831">
        <v>183</v>
      </c>
      <c r="B831">
        <v>72.3</v>
      </c>
      <c r="C831">
        <v>76.3</v>
      </c>
      <c r="D831">
        <v>81.8</v>
      </c>
      <c r="E831">
        <v>8.94</v>
      </c>
      <c r="F831">
        <v>1.38</v>
      </c>
      <c r="G831">
        <v>32.270000000000003</v>
      </c>
      <c r="H831">
        <v>0.46</v>
      </c>
      <c r="I831">
        <v>2819658</v>
      </c>
      <c r="J831" t="s">
        <v>601</v>
      </c>
      <c r="K831" s="1">
        <v>43683.079861111109</v>
      </c>
      <c r="L831" t="s">
        <v>14</v>
      </c>
      <c r="M831">
        <v>0.114</v>
      </c>
    </row>
    <row r="832" spans="1:13" x14ac:dyDescent="0.15">
      <c r="A832">
        <v>300</v>
      </c>
      <c r="B832">
        <v>77.2</v>
      </c>
      <c r="C832">
        <v>81.5</v>
      </c>
      <c r="D832">
        <v>87</v>
      </c>
      <c r="E832">
        <v>10.69</v>
      </c>
      <c r="F832">
        <v>1.24</v>
      </c>
      <c r="G832">
        <v>32.520000000000003</v>
      </c>
      <c r="H832">
        <v>0.97</v>
      </c>
      <c r="I832">
        <v>2819991</v>
      </c>
      <c r="J832" t="s">
        <v>602</v>
      </c>
      <c r="K832" s="1">
        <v>43683.227777777778</v>
      </c>
      <c r="L832" t="s">
        <v>43</v>
      </c>
      <c r="M832">
        <v>5.5E-2</v>
      </c>
    </row>
    <row r="833" spans="1:13" x14ac:dyDescent="0.15">
      <c r="A833">
        <v>149</v>
      </c>
      <c r="B833">
        <v>77.400000000000006</v>
      </c>
      <c r="C833">
        <v>81.7</v>
      </c>
      <c r="D833">
        <v>87.3</v>
      </c>
      <c r="E833">
        <v>9.1199999999999992</v>
      </c>
      <c r="F833">
        <v>1.24</v>
      </c>
      <c r="G833">
        <v>32.39</v>
      </c>
      <c r="H833">
        <v>0.78</v>
      </c>
      <c r="I833">
        <v>2819992</v>
      </c>
      <c r="J833" t="s">
        <v>602</v>
      </c>
      <c r="K833" s="1">
        <v>43683.227777777778</v>
      </c>
      <c r="L833" t="s">
        <v>43</v>
      </c>
      <c r="M833">
        <v>6.2E-2</v>
      </c>
    </row>
    <row r="834" spans="1:13" x14ac:dyDescent="0.15">
      <c r="A834">
        <v>400</v>
      </c>
      <c r="B834">
        <v>72.7</v>
      </c>
      <c r="C834">
        <v>76.7</v>
      </c>
      <c r="D834">
        <v>82.8</v>
      </c>
      <c r="E834">
        <v>8.7100000000000009</v>
      </c>
      <c r="F834">
        <v>1.36</v>
      </c>
      <c r="G834">
        <v>32.07</v>
      </c>
      <c r="H834">
        <v>0.56999999999999995</v>
      </c>
      <c r="I834">
        <v>2820482</v>
      </c>
      <c r="J834" t="s">
        <v>603</v>
      </c>
      <c r="K834" s="1">
        <v>43683.413888888892</v>
      </c>
      <c r="L834" t="s">
        <v>14</v>
      </c>
      <c r="M834">
        <v>0.112</v>
      </c>
    </row>
    <row r="835" spans="1:13" x14ac:dyDescent="0.15">
      <c r="A835">
        <v>400</v>
      </c>
      <c r="B835">
        <v>75.400000000000006</v>
      </c>
      <c r="C835">
        <v>79.5</v>
      </c>
      <c r="D835">
        <v>85.7</v>
      </c>
      <c r="E835">
        <v>6.95</v>
      </c>
      <c r="F835">
        <v>1.1299999999999999</v>
      </c>
      <c r="G835">
        <v>31.97</v>
      </c>
      <c r="H835">
        <v>0.88</v>
      </c>
      <c r="I835">
        <v>2820483</v>
      </c>
      <c r="J835" t="s">
        <v>603</v>
      </c>
      <c r="K835" s="1">
        <v>43683.413888888892</v>
      </c>
      <c r="L835" t="s">
        <v>14</v>
      </c>
      <c r="M835">
        <v>7.3999999999999996E-2</v>
      </c>
    </row>
    <row r="836" spans="1:13" x14ac:dyDescent="0.15">
      <c r="A836">
        <v>251</v>
      </c>
      <c r="B836">
        <v>72.7</v>
      </c>
      <c r="C836">
        <v>76.7</v>
      </c>
      <c r="D836">
        <v>82.8</v>
      </c>
      <c r="E836">
        <v>8.7100000000000009</v>
      </c>
      <c r="F836">
        <v>1.36</v>
      </c>
      <c r="G836">
        <v>32.07</v>
      </c>
      <c r="H836">
        <v>0.56999999999999995</v>
      </c>
      <c r="I836">
        <v>2820599</v>
      </c>
      <c r="J836" t="s">
        <v>604</v>
      </c>
      <c r="K836" s="1">
        <v>43683.472916666666</v>
      </c>
      <c r="L836" t="s">
        <v>14</v>
      </c>
      <c r="M836">
        <v>0.112</v>
      </c>
    </row>
    <row r="837" spans="1:13" x14ac:dyDescent="0.15">
      <c r="A837">
        <v>400</v>
      </c>
      <c r="B837">
        <v>76.8</v>
      </c>
      <c r="C837">
        <v>81.099999999999994</v>
      </c>
      <c r="D837">
        <v>86.7</v>
      </c>
      <c r="E837">
        <v>9.0399999999999991</v>
      </c>
      <c r="F837">
        <v>1.1299999999999999</v>
      </c>
      <c r="G837">
        <v>32.32</v>
      </c>
      <c r="H837">
        <v>0.69</v>
      </c>
      <c r="I837">
        <v>2821836</v>
      </c>
      <c r="J837" t="s">
        <v>605</v>
      </c>
      <c r="K837" s="1">
        <v>43683.951388888891</v>
      </c>
      <c r="L837" t="s">
        <v>14</v>
      </c>
      <c r="M837">
        <v>8.2000000000000003E-2</v>
      </c>
    </row>
    <row r="838" spans="1:13" x14ac:dyDescent="0.15">
      <c r="A838">
        <v>400</v>
      </c>
      <c r="B838">
        <v>75.8</v>
      </c>
      <c r="C838">
        <v>79.900000000000006</v>
      </c>
      <c r="D838">
        <v>85.6</v>
      </c>
      <c r="E838">
        <v>9.51</v>
      </c>
      <c r="F838">
        <v>1.27</v>
      </c>
      <c r="G838">
        <v>32.35</v>
      </c>
      <c r="H838">
        <v>0.92</v>
      </c>
      <c r="I838">
        <v>2821837</v>
      </c>
      <c r="J838" t="s">
        <v>605</v>
      </c>
      <c r="K838" s="1">
        <v>43683.951388888891</v>
      </c>
      <c r="L838" t="s">
        <v>14</v>
      </c>
      <c r="M838">
        <v>5.6000000000000001E-2</v>
      </c>
    </row>
    <row r="839" spans="1:13" x14ac:dyDescent="0.15">
      <c r="A839">
        <v>400</v>
      </c>
      <c r="B839">
        <v>75.599999999999994</v>
      </c>
      <c r="C839">
        <v>79.7</v>
      </c>
      <c r="D839">
        <v>85.1</v>
      </c>
      <c r="E839">
        <v>7.56</v>
      </c>
      <c r="F839">
        <v>1.06</v>
      </c>
      <c r="G839">
        <v>32.020000000000003</v>
      </c>
      <c r="H839">
        <v>0.86</v>
      </c>
      <c r="I839">
        <v>2821838</v>
      </c>
      <c r="J839" t="s">
        <v>605</v>
      </c>
      <c r="K839" s="1">
        <v>43683.951388888891</v>
      </c>
      <c r="L839" t="s">
        <v>14</v>
      </c>
      <c r="M839">
        <v>0.04</v>
      </c>
    </row>
    <row r="840" spans="1:13" x14ac:dyDescent="0.15">
      <c r="A840">
        <v>339</v>
      </c>
      <c r="B840">
        <v>77.400000000000006</v>
      </c>
      <c r="C840">
        <v>81.7</v>
      </c>
      <c r="D840">
        <v>87.8</v>
      </c>
      <c r="E840">
        <v>7.4</v>
      </c>
      <c r="F840">
        <v>1.06</v>
      </c>
      <c r="G840">
        <v>32.08</v>
      </c>
      <c r="H840">
        <v>0.64</v>
      </c>
      <c r="I840">
        <v>2821839</v>
      </c>
      <c r="J840" t="s">
        <v>605</v>
      </c>
      <c r="K840" s="1">
        <v>43683.951388888891</v>
      </c>
      <c r="L840" t="s">
        <v>14</v>
      </c>
      <c r="M840">
        <v>4.4999999999999998E-2</v>
      </c>
    </row>
    <row r="841" spans="1:13" x14ac:dyDescent="0.15">
      <c r="A841">
        <v>300</v>
      </c>
      <c r="B841">
        <v>76.599999999999994</v>
      </c>
      <c r="C841">
        <v>80.8</v>
      </c>
      <c r="D841">
        <v>86.7</v>
      </c>
      <c r="E841">
        <v>9.9700000000000006</v>
      </c>
      <c r="F841">
        <v>1.29</v>
      </c>
      <c r="G841">
        <v>32.44</v>
      </c>
      <c r="H841">
        <v>0.9</v>
      </c>
      <c r="I841">
        <v>2822301</v>
      </c>
      <c r="J841" t="s">
        <v>606</v>
      </c>
      <c r="K841" s="1">
        <v>43684.166666666664</v>
      </c>
      <c r="L841" t="s">
        <v>43</v>
      </c>
      <c r="M841">
        <v>0.08</v>
      </c>
    </row>
    <row r="842" spans="1:13" x14ac:dyDescent="0.15">
      <c r="A842">
        <v>300</v>
      </c>
      <c r="B842">
        <v>77.8</v>
      </c>
      <c r="C842">
        <v>82.1</v>
      </c>
      <c r="D842">
        <v>88</v>
      </c>
      <c r="E842">
        <v>9.26</v>
      </c>
      <c r="F842">
        <v>1.2</v>
      </c>
      <c r="G842">
        <v>32.369999999999997</v>
      </c>
      <c r="H842">
        <v>1.0900000000000001</v>
      </c>
      <c r="I842">
        <v>2822302</v>
      </c>
      <c r="J842" t="s">
        <v>606</v>
      </c>
      <c r="K842" s="1">
        <v>43684.166666666664</v>
      </c>
      <c r="L842" t="s">
        <v>43</v>
      </c>
      <c r="M842">
        <v>6.7000000000000004E-2</v>
      </c>
    </row>
    <row r="843" spans="1:13" x14ac:dyDescent="0.15">
      <c r="A843">
        <v>300</v>
      </c>
      <c r="B843">
        <v>77.2</v>
      </c>
      <c r="C843">
        <v>81.400000000000006</v>
      </c>
      <c r="D843">
        <v>87.1</v>
      </c>
      <c r="E843">
        <v>10.14</v>
      </c>
      <c r="F843">
        <v>1.31</v>
      </c>
      <c r="G843">
        <v>32.380000000000003</v>
      </c>
      <c r="H843">
        <v>1.2</v>
      </c>
      <c r="I843">
        <v>2822303</v>
      </c>
      <c r="J843" t="s">
        <v>606</v>
      </c>
      <c r="K843" s="1">
        <v>43684.166666666664</v>
      </c>
      <c r="L843" t="s">
        <v>43</v>
      </c>
      <c r="M843">
        <v>6.9000000000000006E-2</v>
      </c>
    </row>
    <row r="844" spans="1:13" x14ac:dyDescent="0.15">
      <c r="A844">
        <v>300</v>
      </c>
      <c r="B844">
        <v>77.3</v>
      </c>
      <c r="C844">
        <v>81.599999999999994</v>
      </c>
      <c r="D844">
        <v>87.3</v>
      </c>
      <c r="E844">
        <v>11.23</v>
      </c>
      <c r="F844">
        <v>1.34</v>
      </c>
      <c r="G844">
        <v>32.54</v>
      </c>
      <c r="H844">
        <v>0.96</v>
      </c>
      <c r="I844">
        <v>2822535</v>
      </c>
      <c r="J844" t="s">
        <v>607</v>
      </c>
      <c r="K844" s="1">
        <v>43684.31527777778</v>
      </c>
      <c r="L844" t="s">
        <v>43</v>
      </c>
      <c r="M844">
        <v>6.3E-2</v>
      </c>
    </row>
    <row r="845" spans="1:13" x14ac:dyDescent="0.15">
      <c r="A845">
        <v>336</v>
      </c>
      <c r="B845">
        <v>76.7</v>
      </c>
      <c r="C845">
        <v>80.900000000000006</v>
      </c>
      <c r="D845">
        <v>86.2</v>
      </c>
      <c r="E845">
        <v>11.28</v>
      </c>
      <c r="F845">
        <v>1.35</v>
      </c>
      <c r="G845">
        <v>32.520000000000003</v>
      </c>
      <c r="H845">
        <v>0.81</v>
      </c>
      <c r="I845">
        <v>2822536</v>
      </c>
      <c r="J845" t="s">
        <v>607</v>
      </c>
      <c r="K845" s="1">
        <v>43684.31527777778</v>
      </c>
      <c r="L845" t="s">
        <v>43</v>
      </c>
      <c r="M845">
        <v>5.0999999999999997E-2</v>
      </c>
    </row>
    <row r="846" spans="1:13" x14ac:dyDescent="0.15">
      <c r="A846">
        <v>400</v>
      </c>
      <c r="B846">
        <v>80.599999999999994</v>
      </c>
      <c r="C846">
        <v>84.9</v>
      </c>
      <c r="D846">
        <v>91.9</v>
      </c>
      <c r="E846">
        <v>2.27</v>
      </c>
      <c r="F846">
        <v>0.74</v>
      </c>
      <c r="G846">
        <v>31.44</v>
      </c>
      <c r="H846">
        <v>0.67</v>
      </c>
      <c r="I846">
        <v>2823477</v>
      </c>
      <c r="J846" t="s">
        <v>608</v>
      </c>
      <c r="K846" s="1">
        <v>43684.655555555553</v>
      </c>
      <c r="L846" t="s">
        <v>23</v>
      </c>
      <c r="M846">
        <v>5.8000000000000003E-2</v>
      </c>
    </row>
    <row r="847" spans="1:13" x14ac:dyDescent="0.15">
      <c r="A847">
        <v>400</v>
      </c>
      <c r="B847">
        <v>82.2</v>
      </c>
      <c r="C847">
        <v>86.6</v>
      </c>
      <c r="D847">
        <v>93.8</v>
      </c>
      <c r="E847">
        <v>2.17</v>
      </c>
      <c r="F847">
        <v>0.64</v>
      </c>
      <c r="G847">
        <v>31.4</v>
      </c>
      <c r="H847">
        <v>0.5</v>
      </c>
      <c r="I847">
        <v>2823478</v>
      </c>
      <c r="J847" t="s">
        <v>608</v>
      </c>
      <c r="K847" s="1">
        <v>43684.655555555553</v>
      </c>
      <c r="L847" t="s">
        <v>23</v>
      </c>
      <c r="M847">
        <v>2.7E-2</v>
      </c>
    </row>
    <row r="848" spans="1:13" x14ac:dyDescent="0.15">
      <c r="A848">
        <v>400</v>
      </c>
      <c r="B848">
        <v>81.400000000000006</v>
      </c>
      <c r="C848">
        <v>85.8</v>
      </c>
      <c r="D848">
        <v>93</v>
      </c>
      <c r="E848">
        <v>1.82</v>
      </c>
      <c r="F848">
        <v>0.62</v>
      </c>
      <c r="G848">
        <v>31.43</v>
      </c>
      <c r="H848">
        <v>0.77</v>
      </c>
      <c r="I848">
        <v>2823479</v>
      </c>
      <c r="J848" t="s">
        <v>608</v>
      </c>
      <c r="K848" s="1">
        <v>43684.655555555553</v>
      </c>
      <c r="L848" t="s">
        <v>23</v>
      </c>
      <c r="M848">
        <v>1.4E-2</v>
      </c>
    </row>
    <row r="849" spans="1:13" x14ac:dyDescent="0.15">
      <c r="A849">
        <v>400</v>
      </c>
      <c r="B849">
        <v>81.7</v>
      </c>
      <c r="C849">
        <v>86.1</v>
      </c>
      <c r="D849">
        <v>93.1</v>
      </c>
      <c r="E849">
        <v>2.0099999999999998</v>
      </c>
      <c r="F849">
        <v>0.65</v>
      </c>
      <c r="G849">
        <v>31.43</v>
      </c>
      <c r="H849">
        <v>0.35</v>
      </c>
      <c r="I849">
        <v>2823866</v>
      </c>
      <c r="J849" t="s">
        <v>609</v>
      </c>
      <c r="K849" s="1">
        <v>43684.800000000003</v>
      </c>
      <c r="L849" t="s">
        <v>23</v>
      </c>
      <c r="M849">
        <v>3.1E-2</v>
      </c>
    </row>
    <row r="850" spans="1:13" x14ac:dyDescent="0.15">
      <c r="A850">
        <v>223</v>
      </c>
      <c r="B850">
        <v>81.400000000000006</v>
      </c>
      <c r="C850">
        <v>85.8</v>
      </c>
      <c r="D850">
        <v>92.6</v>
      </c>
      <c r="E850">
        <v>2.33</v>
      </c>
      <c r="F850">
        <v>0.66</v>
      </c>
      <c r="G850">
        <v>31.59</v>
      </c>
      <c r="H850">
        <v>0.61</v>
      </c>
      <c r="I850">
        <v>2823867</v>
      </c>
      <c r="J850" t="s">
        <v>609</v>
      </c>
      <c r="K850" s="1">
        <v>43684.800000000003</v>
      </c>
      <c r="L850" t="s">
        <v>23</v>
      </c>
      <c r="M850">
        <v>2.3E-2</v>
      </c>
    </row>
    <row r="851" spans="1:13" x14ac:dyDescent="0.15">
      <c r="A851">
        <v>300</v>
      </c>
      <c r="B851">
        <v>74.3</v>
      </c>
      <c r="C851">
        <v>78.3</v>
      </c>
      <c r="D851">
        <v>84.5</v>
      </c>
      <c r="E851">
        <v>3.13</v>
      </c>
      <c r="F851">
        <v>0.83</v>
      </c>
      <c r="G851">
        <v>31.57</v>
      </c>
      <c r="H851">
        <v>1.7</v>
      </c>
      <c r="I851">
        <v>2824270</v>
      </c>
      <c r="J851" t="s">
        <v>610</v>
      </c>
      <c r="K851" s="1">
        <v>43685.024305555555</v>
      </c>
      <c r="L851" t="s">
        <v>33</v>
      </c>
      <c r="M851">
        <v>5.7000000000000002E-2</v>
      </c>
    </row>
    <row r="852" spans="1:13" x14ac:dyDescent="0.15">
      <c r="A852">
        <v>300</v>
      </c>
      <c r="B852">
        <v>75.599999999999994</v>
      </c>
      <c r="C852">
        <v>79.7</v>
      </c>
      <c r="D852">
        <v>86.6</v>
      </c>
      <c r="E852">
        <v>2.2799999999999998</v>
      </c>
      <c r="F852">
        <v>0.79</v>
      </c>
      <c r="G852">
        <v>31.41</v>
      </c>
      <c r="H852">
        <v>1.26</v>
      </c>
      <c r="I852">
        <v>2824271</v>
      </c>
      <c r="J852" t="s">
        <v>610</v>
      </c>
      <c r="K852" s="1">
        <v>43685.024305555555</v>
      </c>
      <c r="L852" t="s">
        <v>33</v>
      </c>
      <c r="M852">
        <v>6.9000000000000006E-2</v>
      </c>
    </row>
    <row r="853" spans="1:13" x14ac:dyDescent="0.15">
      <c r="A853">
        <v>300</v>
      </c>
      <c r="B853">
        <v>75</v>
      </c>
      <c r="C853">
        <v>79</v>
      </c>
      <c r="D853">
        <v>85.8</v>
      </c>
      <c r="E853">
        <v>2.54</v>
      </c>
      <c r="F853">
        <v>0.82</v>
      </c>
      <c r="G853">
        <v>31.56</v>
      </c>
      <c r="H853">
        <v>1.31</v>
      </c>
      <c r="I853">
        <v>2824272</v>
      </c>
      <c r="J853" t="s">
        <v>610</v>
      </c>
      <c r="K853" s="1">
        <v>43685.024305555555</v>
      </c>
      <c r="L853" t="s">
        <v>33</v>
      </c>
      <c r="M853">
        <v>9.5000000000000001E-2</v>
      </c>
    </row>
    <row r="854" spans="1:13" x14ac:dyDescent="0.15">
      <c r="A854">
        <v>401</v>
      </c>
      <c r="B854">
        <v>75.3</v>
      </c>
      <c r="C854">
        <v>79.3</v>
      </c>
      <c r="D854">
        <v>86.1</v>
      </c>
      <c r="E854">
        <v>2.95</v>
      </c>
      <c r="F854">
        <v>0.86</v>
      </c>
      <c r="G854">
        <v>31.62</v>
      </c>
      <c r="H854">
        <v>0.87</v>
      </c>
      <c r="I854">
        <v>2824315</v>
      </c>
      <c r="J854" t="s">
        <v>611</v>
      </c>
      <c r="K854" s="1">
        <v>43685.114583333336</v>
      </c>
      <c r="L854" t="s">
        <v>33</v>
      </c>
      <c r="M854">
        <v>6.9000000000000006E-2</v>
      </c>
    </row>
    <row r="855" spans="1:13" x14ac:dyDescent="0.15">
      <c r="A855">
        <v>400</v>
      </c>
      <c r="B855">
        <v>74.599999999999994</v>
      </c>
      <c r="C855">
        <v>78.7</v>
      </c>
      <c r="D855">
        <v>85.3</v>
      </c>
      <c r="E855">
        <v>3.08</v>
      </c>
      <c r="F855">
        <v>0.88</v>
      </c>
      <c r="G855">
        <v>31.44</v>
      </c>
      <c r="H855">
        <v>1.21</v>
      </c>
      <c r="I855">
        <v>2825791</v>
      </c>
      <c r="J855" t="s">
        <v>612</v>
      </c>
      <c r="K855" s="1">
        <v>43685.68472222222</v>
      </c>
      <c r="L855" t="s">
        <v>14</v>
      </c>
      <c r="M855">
        <v>6.0999999999999999E-2</v>
      </c>
    </row>
    <row r="856" spans="1:13" x14ac:dyDescent="0.15">
      <c r="A856">
        <v>400</v>
      </c>
      <c r="B856">
        <v>75.400000000000006</v>
      </c>
      <c r="C856">
        <v>79.400000000000006</v>
      </c>
      <c r="D856">
        <v>86</v>
      </c>
      <c r="E856">
        <v>2.87</v>
      </c>
      <c r="F856">
        <v>0.88</v>
      </c>
      <c r="G856">
        <v>31.23</v>
      </c>
      <c r="H856">
        <v>1.01</v>
      </c>
      <c r="I856">
        <v>2825792</v>
      </c>
      <c r="J856" t="s">
        <v>612</v>
      </c>
      <c r="K856" s="1">
        <v>43685.68472222222</v>
      </c>
      <c r="L856" t="s">
        <v>14</v>
      </c>
      <c r="M856">
        <v>6.3E-2</v>
      </c>
    </row>
    <row r="857" spans="1:13" x14ac:dyDescent="0.15">
      <c r="A857">
        <v>415</v>
      </c>
      <c r="B857">
        <v>73.599999999999994</v>
      </c>
      <c r="C857">
        <v>77.5</v>
      </c>
      <c r="D857">
        <v>83.4</v>
      </c>
      <c r="E857">
        <v>3.45</v>
      </c>
      <c r="F857">
        <v>0.91</v>
      </c>
      <c r="G857">
        <v>31.47</v>
      </c>
      <c r="H857">
        <v>0.71</v>
      </c>
      <c r="I857">
        <v>2825793</v>
      </c>
      <c r="J857" t="s">
        <v>612</v>
      </c>
      <c r="K857" s="1">
        <v>43685.68472222222</v>
      </c>
      <c r="L857" t="s">
        <v>14</v>
      </c>
      <c r="M857">
        <v>6.2E-2</v>
      </c>
    </row>
    <row r="858" spans="1:13" x14ac:dyDescent="0.15">
      <c r="A858">
        <v>450</v>
      </c>
      <c r="B858">
        <v>73.7</v>
      </c>
      <c r="C858">
        <v>77.599999999999994</v>
      </c>
      <c r="D858">
        <v>84</v>
      </c>
      <c r="E858">
        <v>3.09</v>
      </c>
      <c r="F858">
        <v>0.86</v>
      </c>
      <c r="G858">
        <v>31.43</v>
      </c>
      <c r="H858">
        <v>0.74</v>
      </c>
      <c r="I858">
        <v>2826040</v>
      </c>
      <c r="J858" t="s">
        <v>613</v>
      </c>
      <c r="K858" s="1">
        <v>43685.789583333331</v>
      </c>
      <c r="L858" t="s">
        <v>14</v>
      </c>
      <c r="M858">
        <v>0.13400000000000001</v>
      </c>
    </row>
    <row r="859" spans="1:13" x14ac:dyDescent="0.15">
      <c r="A859">
        <v>300</v>
      </c>
      <c r="B859">
        <v>71.900000000000006</v>
      </c>
      <c r="C859">
        <v>75.8</v>
      </c>
      <c r="D859">
        <v>81.7</v>
      </c>
      <c r="E859">
        <v>7.81</v>
      </c>
      <c r="F859">
        <v>1.26</v>
      </c>
      <c r="G859">
        <v>32.04</v>
      </c>
      <c r="H859">
        <v>1.4</v>
      </c>
      <c r="I859">
        <v>2826348</v>
      </c>
      <c r="J859" t="s">
        <v>614</v>
      </c>
      <c r="K859" s="1">
        <v>43685.99722222222</v>
      </c>
      <c r="L859" t="s">
        <v>26</v>
      </c>
      <c r="M859">
        <v>7.9000000000000001E-2</v>
      </c>
    </row>
    <row r="860" spans="1:13" x14ac:dyDescent="0.15">
      <c r="A860">
        <v>300</v>
      </c>
      <c r="B860">
        <v>70.099999999999994</v>
      </c>
      <c r="C860">
        <v>74</v>
      </c>
      <c r="D860">
        <v>79.5</v>
      </c>
      <c r="E860">
        <v>7.46</v>
      </c>
      <c r="F860">
        <v>1.36</v>
      </c>
      <c r="G860">
        <v>32.020000000000003</v>
      </c>
      <c r="H860">
        <v>1.08</v>
      </c>
      <c r="I860">
        <v>2826349</v>
      </c>
      <c r="J860" t="s">
        <v>614</v>
      </c>
      <c r="K860" s="1">
        <v>43685.99722222222</v>
      </c>
      <c r="L860" t="s">
        <v>26</v>
      </c>
      <c r="M860">
        <v>0.15</v>
      </c>
    </row>
    <row r="861" spans="1:13" x14ac:dyDescent="0.15">
      <c r="A861">
        <v>300</v>
      </c>
      <c r="B861">
        <v>69.900000000000006</v>
      </c>
      <c r="C861">
        <v>73.7</v>
      </c>
      <c r="D861">
        <v>79.2</v>
      </c>
      <c r="E861">
        <v>7.41</v>
      </c>
      <c r="F861">
        <v>1.34</v>
      </c>
      <c r="G861">
        <v>32.03</v>
      </c>
      <c r="H861">
        <v>1.99</v>
      </c>
      <c r="I861">
        <v>2826350</v>
      </c>
      <c r="J861" t="s">
        <v>614</v>
      </c>
      <c r="K861" s="1">
        <v>43685.99722222222</v>
      </c>
      <c r="L861" t="s">
        <v>26</v>
      </c>
      <c r="M861">
        <v>0.221</v>
      </c>
    </row>
    <row r="862" spans="1:13" x14ac:dyDescent="0.15">
      <c r="A862">
        <v>300</v>
      </c>
      <c r="B862">
        <v>70.5</v>
      </c>
      <c r="C862">
        <v>74.400000000000006</v>
      </c>
      <c r="D862">
        <v>79.900000000000006</v>
      </c>
      <c r="E862">
        <v>8.1300000000000008</v>
      </c>
      <c r="F862">
        <v>1.38</v>
      </c>
      <c r="G862">
        <v>32.17</v>
      </c>
      <c r="H862">
        <v>1.51</v>
      </c>
      <c r="I862">
        <v>2826526</v>
      </c>
      <c r="J862" t="s">
        <v>615</v>
      </c>
      <c r="K862" s="1">
        <v>43686.134722222225</v>
      </c>
      <c r="L862" t="s">
        <v>26</v>
      </c>
      <c r="M862">
        <v>0.17699999999999999</v>
      </c>
    </row>
    <row r="863" spans="1:13" x14ac:dyDescent="0.15">
      <c r="A863">
        <v>282</v>
      </c>
      <c r="B863">
        <v>69.5</v>
      </c>
      <c r="C863">
        <v>73.3</v>
      </c>
      <c r="D863">
        <v>78.7</v>
      </c>
      <c r="E863">
        <v>9.27</v>
      </c>
      <c r="F863">
        <v>1.43</v>
      </c>
      <c r="G863">
        <v>32.33</v>
      </c>
      <c r="H863">
        <v>0.99</v>
      </c>
      <c r="I863">
        <v>2826527</v>
      </c>
      <c r="J863" t="s">
        <v>615</v>
      </c>
      <c r="K863" s="1">
        <v>43686.134722222225</v>
      </c>
      <c r="L863" t="s">
        <v>26</v>
      </c>
      <c r="M863">
        <v>9.7000000000000003E-2</v>
      </c>
    </row>
    <row r="864" spans="1:13" x14ac:dyDescent="0.15">
      <c r="A864">
        <v>400</v>
      </c>
      <c r="B864">
        <v>78.7</v>
      </c>
      <c r="C864">
        <v>83</v>
      </c>
      <c r="D864">
        <v>89.2</v>
      </c>
      <c r="E864">
        <v>5.55</v>
      </c>
      <c r="F864">
        <v>0.87</v>
      </c>
      <c r="G864">
        <v>31.99</v>
      </c>
      <c r="H864">
        <v>0.61</v>
      </c>
      <c r="I864">
        <v>2827478</v>
      </c>
      <c r="J864" t="s">
        <v>616</v>
      </c>
      <c r="K864" s="1">
        <v>43686.436805555553</v>
      </c>
      <c r="L864" t="s">
        <v>20</v>
      </c>
      <c r="M864">
        <v>5.8000000000000003E-2</v>
      </c>
    </row>
    <row r="865" spans="1:13" x14ac:dyDescent="0.15">
      <c r="A865">
        <v>400</v>
      </c>
      <c r="B865">
        <v>78</v>
      </c>
      <c r="C865">
        <v>82.2</v>
      </c>
      <c r="D865">
        <v>88.8</v>
      </c>
      <c r="E865">
        <v>5.48</v>
      </c>
      <c r="F865">
        <v>0.91</v>
      </c>
      <c r="G865">
        <v>31.9</v>
      </c>
      <c r="H865">
        <v>0.85</v>
      </c>
      <c r="I865">
        <v>2827479</v>
      </c>
      <c r="J865" t="s">
        <v>616</v>
      </c>
      <c r="K865" s="1">
        <v>43686.436805555553</v>
      </c>
      <c r="L865" t="s">
        <v>20</v>
      </c>
      <c r="M865">
        <v>5.6000000000000001E-2</v>
      </c>
    </row>
    <row r="866" spans="1:13" x14ac:dyDescent="0.15">
      <c r="A866">
        <v>400</v>
      </c>
      <c r="B866">
        <v>79</v>
      </c>
      <c r="C866">
        <v>83.2</v>
      </c>
      <c r="D866">
        <v>90</v>
      </c>
      <c r="E866">
        <v>4.9800000000000004</v>
      </c>
      <c r="F866">
        <v>0.93</v>
      </c>
      <c r="G866">
        <v>31.83</v>
      </c>
      <c r="H866">
        <v>0.59</v>
      </c>
      <c r="I866">
        <v>2827480</v>
      </c>
      <c r="J866" t="s">
        <v>616</v>
      </c>
      <c r="K866" s="1">
        <v>43686.436805555553</v>
      </c>
      <c r="L866" t="s">
        <v>20</v>
      </c>
      <c r="M866">
        <v>7.0000000000000007E-2</v>
      </c>
    </row>
    <row r="867" spans="1:13" x14ac:dyDescent="0.15">
      <c r="A867">
        <v>400</v>
      </c>
      <c r="B867">
        <v>79.8</v>
      </c>
      <c r="C867">
        <v>84.1</v>
      </c>
      <c r="D867">
        <v>90.6</v>
      </c>
      <c r="E867">
        <v>4.01</v>
      </c>
      <c r="F867">
        <v>0.85</v>
      </c>
      <c r="G867">
        <v>31.63</v>
      </c>
      <c r="H867">
        <v>0.52</v>
      </c>
      <c r="I867">
        <v>2828205</v>
      </c>
      <c r="J867" t="s">
        <v>617</v>
      </c>
      <c r="K867" s="1">
        <v>43686.79791666667</v>
      </c>
      <c r="L867" t="s">
        <v>20</v>
      </c>
      <c r="M867">
        <v>7.4999999999999997E-2</v>
      </c>
    </row>
    <row r="868" spans="1:13" x14ac:dyDescent="0.15">
      <c r="A868">
        <v>400</v>
      </c>
      <c r="B868">
        <v>78.599999999999994</v>
      </c>
      <c r="C868">
        <v>82.8</v>
      </c>
      <c r="D868">
        <v>89.1</v>
      </c>
      <c r="E868">
        <v>4.3899999999999997</v>
      </c>
      <c r="F868">
        <v>0.89</v>
      </c>
      <c r="G868">
        <v>31.61</v>
      </c>
      <c r="H868">
        <v>0.42</v>
      </c>
      <c r="I868">
        <v>2828206</v>
      </c>
      <c r="J868" t="s">
        <v>617</v>
      </c>
      <c r="K868" s="1">
        <v>43686.79791666667</v>
      </c>
      <c r="L868" t="s">
        <v>20</v>
      </c>
      <c r="M868">
        <v>6.4000000000000001E-2</v>
      </c>
    </row>
    <row r="869" spans="1:13" x14ac:dyDescent="0.15">
      <c r="A869">
        <v>530</v>
      </c>
      <c r="B869">
        <v>77.099999999999994</v>
      </c>
      <c r="C869">
        <v>81.2</v>
      </c>
      <c r="D869">
        <v>87.5</v>
      </c>
      <c r="E869">
        <v>5.08</v>
      </c>
      <c r="F869">
        <v>0.92</v>
      </c>
      <c r="G869">
        <v>31.79</v>
      </c>
      <c r="H869">
        <v>0.49</v>
      </c>
      <c r="I869">
        <v>2828207</v>
      </c>
      <c r="J869" t="s">
        <v>617</v>
      </c>
      <c r="K869" s="1">
        <v>43686.79791666667</v>
      </c>
      <c r="L869" t="s">
        <v>20</v>
      </c>
      <c r="M869">
        <v>7.6999999999999999E-2</v>
      </c>
    </row>
    <row r="870" spans="1:13" x14ac:dyDescent="0.15">
      <c r="A870">
        <v>300</v>
      </c>
      <c r="B870">
        <v>70.599999999999994</v>
      </c>
      <c r="C870">
        <v>74.5</v>
      </c>
      <c r="D870">
        <v>80.2</v>
      </c>
      <c r="E870">
        <v>7.19</v>
      </c>
      <c r="F870">
        <v>1.34</v>
      </c>
      <c r="G870">
        <v>32.06</v>
      </c>
      <c r="H870">
        <v>1.02</v>
      </c>
      <c r="I870">
        <v>2828404</v>
      </c>
      <c r="J870" t="s">
        <v>618</v>
      </c>
      <c r="K870" s="1">
        <v>43687.104861111111</v>
      </c>
      <c r="L870" t="s">
        <v>26</v>
      </c>
      <c r="M870">
        <v>0.20399999999999999</v>
      </c>
    </row>
    <row r="871" spans="1:13" x14ac:dyDescent="0.15">
      <c r="A871">
        <v>300</v>
      </c>
      <c r="B871">
        <v>70.5</v>
      </c>
      <c r="C871">
        <v>74.3</v>
      </c>
      <c r="D871">
        <v>80.099999999999994</v>
      </c>
      <c r="E871">
        <v>7.63</v>
      </c>
      <c r="F871">
        <v>1.36</v>
      </c>
      <c r="G871">
        <v>32.11</v>
      </c>
      <c r="H871">
        <v>0.8</v>
      </c>
      <c r="I871">
        <v>2828405</v>
      </c>
      <c r="J871" t="s">
        <v>618</v>
      </c>
      <c r="K871" s="1">
        <v>43687.104861111111</v>
      </c>
      <c r="L871" t="s">
        <v>26</v>
      </c>
      <c r="M871">
        <v>0.153</v>
      </c>
    </row>
    <row r="872" spans="1:13" x14ac:dyDescent="0.15">
      <c r="A872">
        <v>300</v>
      </c>
      <c r="B872">
        <v>70.599999999999994</v>
      </c>
      <c r="C872">
        <v>74.5</v>
      </c>
      <c r="D872">
        <v>80.2</v>
      </c>
      <c r="E872">
        <v>7.87</v>
      </c>
      <c r="F872">
        <v>1.41</v>
      </c>
      <c r="G872">
        <v>32.119999999999997</v>
      </c>
      <c r="H872">
        <v>1.1299999999999999</v>
      </c>
      <c r="I872">
        <v>2828406</v>
      </c>
      <c r="J872" t="s">
        <v>618</v>
      </c>
      <c r="K872" s="1">
        <v>43687.104861111111</v>
      </c>
      <c r="L872" t="s">
        <v>26</v>
      </c>
      <c r="M872">
        <v>0.14599999999999999</v>
      </c>
    </row>
    <row r="873" spans="1:13" x14ac:dyDescent="0.15">
      <c r="A873">
        <v>300</v>
      </c>
      <c r="B873">
        <v>69.900000000000006</v>
      </c>
      <c r="C873">
        <v>73.7</v>
      </c>
      <c r="D873">
        <v>79</v>
      </c>
      <c r="E873">
        <v>8.57</v>
      </c>
      <c r="F873">
        <v>1.45</v>
      </c>
      <c r="G873">
        <v>32.119999999999997</v>
      </c>
      <c r="H873">
        <v>1.01</v>
      </c>
      <c r="I873">
        <v>2844326</v>
      </c>
      <c r="J873" t="s">
        <v>641</v>
      </c>
      <c r="K873" s="1">
        <v>43700.021527777775</v>
      </c>
      <c r="L873" t="s">
        <v>26</v>
      </c>
      <c r="M873">
        <v>0.19800000000000001</v>
      </c>
    </row>
    <row r="874" spans="1:13" x14ac:dyDescent="0.15">
      <c r="A874">
        <v>300</v>
      </c>
      <c r="B874">
        <v>69.900000000000006</v>
      </c>
      <c r="C874">
        <v>73.7</v>
      </c>
      <c r="D874">
        <v>79.099999999999994</v>
      </c>
      <c r="E874">
        <v>8.9499999999999993</v>
      </c>
      <c r="F874">
        <v>1.41</v>
      </c>
      <c r="G874">
        <v>32.200000000000003</v>
      </c>
      <c r="H874">
        <v>1.27</v>
      </c>
      <c r="I874">
        <v>2844327</v>
      </c>
      <c r="J874" t="s">
        <v>641</v>
      </c>
      <c r="K874" s="1">
        <v>43700.021527777775</v>
      </c>
      <c r="L874" t="s">
        <v>26</v>
      </c>
      <c r="M874">
        <v>0.11899999999999999</v>
      </c>
    </row>
    <row r="875" spans="1:13" x14ac:dyDescent="0.15">
      <c r="A875">
        <v>300</v>
      </c>
      <c r="B875">
        <v>69.599999999999994</v>
      </c>
      <c r="C875">
        <v>73.3</v>
      </c>
      <c r="D875">
        <v>78.7</v>
      </c>
      <c r="E875">
        <v>9.18</v>
      </c>
      <c r="F875">
        <v>1.45</v>
      </c>
      <c r="G875">
        <v>32.25</v>
      </c>
      <c r="H875">
        <v>1.44</v>
      </c>
      <c r="I875">
        <v>2844328</v>
      </c>
      <c r="J875" t="s">
        <v>641</v>
      </c>
      <c r="K875" s="1">
        <v>43700.021527777775</v>
      </c>
      <c r="L875" t="s">
        <v>26</v>
      </c>
      <c r="M875">
        <v>0.16400000000000001</v>
      </c>
    </row>
    <row r="876" spans="1:13" x14ac:dyDescent="0.15">
      <c r="A876">
        <v>159</v>
      </c>
      <c r="B876">
        <v>70.400000000000006</v>
      </c>
      <c r="C876">
        <v>74.2</v>
      </c>
      <c r="D876">
        <v>80.099999999999994</v>
      </c>
      <c r="E876">
        <v>7.08</v>
      </c>
      <c r="F876">
        <v>1.33</v>
      </c>
      <c r="G876">
        <v>32.049999999999997</v>
      </c>
      <c r="H876">
        <v>1.1599999999999999</v>
      </c>
      <c r="I876">
        <v>2828965</v>
      </c>
      <c r="J876" t="s">
        <v>619</v>
      </c>
      <c r="K876" s="1">
        <v>43689.179861111108</v>
      </c>
      <c r="L876" t="s">
        <v>26</v>
      </c>
      <c r="M876">
        <v>0.17199999999999999</v>
      </c>
    </row>
    <row r="877" spans="1:13" x14ac:dyDescent="0.15">
      <c r="A877">
        <v>400</v>
      </c>
      <c r="B877">
        <v>77.3</v>
      </c>
      <c r="C877">
        <v>81.5</v>
      </c>
      <c r="D877">
        <v>88.1</v>
      </c>
      <c r="E877">
        <v>3.61</v>
      </c>
      <c r="F877">
        <v>0.84</v>
      </c>
      <c r="G877">
        <v>31.61</v>
      </c>
      <c r="H877">
        <v>0.78</v>
      </c>
      <c r="I877">
        <v>2829678</v>
      </c>
      <c r="J877" t="s">
        <v>620</v>
      </c>
      <c r="K877" s="1">
        <v>43689.617361111108</v>
      </c>
      <c r="L877" t="s">
        <v>14</v>
      </c>
      <c r="M877">
        <v>6.0999999999999999E-2</v>
      </c>
    </row>
    <row r="878" spans="1:13" x14ac:dyDescent="0.15">
      <c r="A878">
        <v>400</v>
      </c>
      <c r="B878">
        <v>74.7</v>
      </c>
      <c r="C878">
        <v>78.8</v>
      </c>
      <c r="D878">
        <v>85.5</v>
      </c>
      <c r="E878">
        <v>3.17</v>
      </c>
      <c r="F878">
        <v>0.9</v>
      </c>
      <c r="G878">
        <v>31.52</v>
      </c>
      <c r="H878">
        <v>0.9</v>
      </c>
      <c r="I878">
        <v>2829679</v>
      </c>
      <c r="J878" t="s">
        <v>620</v>
      </c>
      <c r="K878" s="1">
        <v>43689.617361111108</v>
      </c>
      <c r="L878" t="s">
        <v>14</v>
      </c>
      <c r="M878">
        <v>6.5000000000000002E-2</v>
      </c>
    </row>
    <row r="879" spans="1:13" x14ac:dyDescent="0.15">
      <c r="A879">
        <v>400</v>
      </c>
      <c r="B879">
        <v>74.099999999999994</v>
      </c>
      <c r="C879">
        <v>78.2</v>
      </c>
      <c r="D879">
        <v>84.8</v>
      </c>
      <c r="E879">
        <v>3.43</v>
      </c>
      <c r="F879">
        <v>0.91</v>
      </c>
      <c r="G879">
        <v>31.51</v>
      </c>
      <c r="H879">
        <v>1.39</v>
      </c>
      <c r="I879">
        <v>2829680</v>
      </c>
      <c r="J879" t="s">
        <v>620</v>
      </c>
      <c r="K879" s="1">
        <v>43689.617361111108</v>
      </c>
      <c r="L879" t="s">
        <v>14</v>
      </c>
      <c r="M879">
        <v>0.08</v>
      </c>
    </row>
    <row r="880" spans="1:13" x14ac:dyDescent="0.15">
      <c r="A880">
        <v>400</v>
      </c>
      <c r="B880">
        <v>73.7</v>
      </c>
      <c r="C880">
        <v>77.8</v>
      </c>
      <c r="D880">
        <v>84.1</v>
      </c>
      <c r="E880">
        <v>2.34</v>
      </c>
      <c r="F880">
        <v>0.93</v>
      </c>
      <c r="G880">
        <v>31.36</v>
      </c>
      <c r="H880">
        <v>2.09</v>
      </c>
      <c r="I880">
        <v>2830051</v>
      </c>
      <c r="J880" t="s">
        <v>621</v>
      </c>
      <c r="K880" s="1">
        <v>43689.78125</v>
      </c>
      <c r="L880" t="s">
        <v>14</v>
      </c>
      <c r="M880">
        <v>0.20399999999999999</v>
      </c>
    </row>
    <row r="881" spans="1:13" x14ac:dyDescent="0.15">
      <c r="A881">
        <v>295</v>
      </c>
      <c r="B881">
        <v>75.5</v>
      </c>
      <c r="C881">
        <v>79.599999999999994</v>
      </c>
      <c r="D881">
        <v>86.1</v>
      </c>
      <c r="E881">
        <v>2.17</v>
      </c>
      <c r="F881">
        <v>0.85</v>
      </c>
      <c r="G881">
        <v>31.49</v>
      </c>
      <c r="H881">
        <v>1.66</v>
      </c>
      <c r="I881">
        <v>2830052</v>
      </c>
      <c r="J881" t="s">
        <v>621</v>
      </c>
      <c r="K881" s="1">
        <v>43689.78125</v>
      </c>
      <c r="L881" t="s">
        <v>14</v>
      </c>
      <c r="M881">
        <v>0.108</v>
      </c>
    </row>
    <row r="882" spans="1:13" x14ac:dyDescent="0.15">
      <c r="A882">
        <v>398</v>
      </c>
      <c r="B882">
        <v>70.2</v>
      </c>
      <c r="C882">
        <v>74.099999999999994</v>
      </c>
      <c r="D882">
        <v>80.3</v>
      </c>
      <c r="E882">
        <v>3.68</v>
      </c>
      <c r="F882">
        <v>1</v>
      </c>
      <c r="G882">
        <v>31.41</v>
      </c>
      <c r="H882">
        <v>1.47</v>
      </c>
      <c r="I882">
        <v>2830799</v>
      </c>
      <c r="J882" t="s">
        <v>622</v>
      </c>
      <c r="K882" s="1">
        <v>43690.216666666667</v>
      </c>
      <c r="L882" t="s">
        <v>49</v>
      </c>
      <c r="M882">
        <v>7.0999999999999994E-2</v>
      </c>
    </row>
    <row r="883" spans="1:13" x14ac:dyDescent="0.15">
      <c r="A883">
        <v>400</v>
      </c>
      <c r="B883">
        <v>73.900000000000006</v>
      </c>
      <c r="C883">
        <v>77.900000000000006</v>
      </c>
      <c r="D883">
        <v>83.5</v>
      </c>
      <c r="E883">
        <v>7.87</v>
      </c>
      <c r="F883">
        <v>1.26</v>
      </c>
      <c r="G883">
        <v>31.83</v>
      </c>
      <c r="H883">
        <v>1.33</v>
      </c>
      <c r="I883">
        <v>2831371</v>
      </c>
      <c r="J883" t="s">
        <v>623</v>
      </c>
      <c r="K883" s="1">
        <v>43690.525694444441</v>
      </c>
      <c r="L883" t="s">
        <v>26</v>
      </c>
      <c r="M883">
        <v>7.0000000000000007E-2</v>
      </c>
    </row>
    <row r="884" spans="1:13" x14ac:dyDescent="0.15">
      <c r="A884">
        <v>400</v>
      </c>
      <c r="B884">
        <v>73.8</v>
      </c>
      <c r="C884">
        <v>77.8</v>
      </c>
      <c r="D884">
        <v>83.5</v>
      </c>
      <c r="E884">
        <v>7.92</v>
      </c>
      <c r="F884">
        <v>1.26</v>
      </c>
      <c r="G884">
        <v>31.87</v>
      </c>
      <c r="H884">
        <v>1.25</v>
      </c>
      <c r="I884">
        <v>2831372</v>
      </c>
      <c r="J884" t="s">
        <v>623</v>
      </c>
      <c r="K884" s="1">
        <v>43690.525694444441</v>
      </c>
      <c r="L884" t="s">
        <v>26</v>
      </c>
      <c r="M884">
        <v>7.0000000000000007E-2</v>
      </c>
    </row>
    <row r="885" spans="1:13" x14ac:dyDescent="0.15">
      <c r="A885">
        <v>400</v>
      </c>
      <c r="B885">
        <v>73.599999999999994</v>
      </c>
      <c r="C885">
        <v>77.599999999999994</v>
      </c>
      <c r="D885">
        <v>83.1</v>
      </c>
      <c r="E885">
        <v>8.9600000000000009</v>
      </c>
      <c r="F885">
        <v>1.35</v>
      </c>
      <c r="G885">
        <v>32.130000000000003</v>
      </c>
      <c r="H885">
        <v>1.45</v>
      </c>
      <c r="I885">
        <v>2831373</v>
      </c>
      <c r="J885" t="s">
        <v>623</v>
      </c>
      <c r="K885" s="1">
        <v>43690.525694444441</v>
      </c>
      <c r="L885" t="s">
        <v>26</v>
      </c>
      <c r="M885">
        <v>0.129</v>
      </c>
    </row>
    <row r="886" spans="1:13" x14ac:dyDescent="0.15">
      <c r="A886">
        <v>400</v>
      </c>
      <c r="B886">
        <v>72.099999999999994</v>
      </c>
      <c r="C886">
        <v>75.900000000000006</v>
      </c>
      <c r="D886">
        <v>81.5</v>
      </c>
      <c r="E886">
        <v>9.31</v>
      </c>
      <c r="F886">
        <v>1.36</v>
      </c>
      <c r="G886">
        <v>32.22</v>
      </c>
      <c r="H886">
        <v>1.51</v>
      </c>
      <c r="I886">
        <v>2832177</v>
      </c>
      <c r="J886" t="s">
        <v>624</v>
      </c>
      <c r="K886" s="1">
        <v>43690.781944444447</v>
      </c>
      <c r="L886" t="s">
        <v>26</v>
      </c>
      <c r="M886">
        <v>0.15</v>
      </c>
    </row>
    <row r="887" spans="1:13" x14ac:dyDescent="0.15">
      <c r="A887">
        <v>400</v>
      </c>
      <c r="B887">
        <v>74.2</v>
      </c>
      <c r="C887">
        <v>78.3</v>
      </c>
      <c r="D887">
        <v>83.9</v>
      </c>
      <c r="E887">
        <v>9.73</v>
      </c>
      <c r="F887">
        <v>1.35</v>
      </c>
      <c r="G887">
        <v>32.24</v>
      </c>
      <c r="H887">
        <v>0.76</v>
      </c>
      <c r="I887">
        <v>2832179</v>
      </c>
      <c r="J887" t="s">
        <v>624</v>
      </c>
      <c r="K887" s="1">
        <v>43690.781944444447</v>
      </c>
      <c r="L887" t="s">
        <v>26</v>
      </c>
      <c r="M887">
        <v>0.11799999999999999</v>
      </c>
    </row>
    <row r="888" spans="1:13" x14ac:dyDescent="0.15">
      <c r="A888">
        <v>150</v>
      </c>
      <c r="B888">
        <v>72.5</v>
      </c>
      <c r="C888">
        <v>76.5</v>
      </c>
      <c r="D888">
        <v>82</v>
      </c>
      <c r="E888">
        <v>8.9499999999999993</v>
      </c>
      <c r="F888">
        <v>1.36</v>
      </c>
      <c r="G888">
        <v>32.24</v>
      </c>
      <c r="H888">
        <v>1.02</v>
      </c>
      <c r="I888">
        <v>2832180</v>
      </c>
      <c r="J888" t="s">
        <v>624</v>
      </c>
      <c r="K888" s="1">
        <v>43690.781944444447</v>
      </c>
      <c r="L888" t="s">
        <v>26</v>
      </c>
      <c r="M888">
        <v>0.114</v>
      </c>
    </row>
    <row r="889" spans="1:13" x14ac:dyDescent="0.15">
      <c r="A889">
        <v>427</v>
      </c>
      <c r="B889">
        <v>70.400000000000006</v>
      </c>
      <c r="C889">
        <v>74.3</v>
      </c>
      <c r="D889">
        <v>79.8</v>
      </c>
      <c r="E889">
        <v>8.6199999999999992</v>
      </c>
      <c r="F889">
        <v>1.4</v>
      </c>
      <c r="G889">
        <v>32.19</v>
      </c>
      <c r="H889">
        <v>1</v>
      </c>
      <c r="I889">
        <v>2832923</v>
      </c>
      <c r="J889" t="s">
        <v>625</v>
      </c>
      <c r="K889" s="1">
        <v>43691.1875</v>
      </c>
      <c r="L889" t="s">
        <v>26</v>
      </c>
      <c r="M889">
        <v>0.114</v>
      </c>
    </row>
    <row r="890" spans="1:13" x14ac:dyDescent="0.15">
      <c r="A890">
        <v>400</v>
      </c>
      <c r="B890">
        <v>80.8</v>
      </c>
      <c r="C890">
        <v>85.1</v>
      </c>
      <c r="D890">
        <v>92.1</v>
      </c>
      <c r="E890">
        <v>2.41</v>
      </c>
      <c r="F890">
        <v>0.71</v>
      </c>
      <c r="G890">
        <v>31.57</v>
      </c>
      <c r="H890">
        <v>0.4</v>
      </c>
      <c r="I890">
        <v>2833469</v>
      </c>
      <c r="J890" t="s">
        <v>626</v>
      </c>
      <c r="K890" s="1">
        <v>43691.472222222219</v>
      </c>
      <c r="L890" t="s">
        <v>23</v>
      </c>
      <c r="M890">
        <v>3.5000000000000003E-2</v>
      </c>
    </row>
    <row r="891" spans="1:13" x14ac:dyDescent="0.15">
      <c r="A891">
        <v>400</v>
      </c>
      <c r="B891">
        <v>79.3</v>
      </c>
      <c r="C891">
        <v>83.5</v>
      </c>
      <c r="D891">
        <v>90.3</v>
      </c>
      <c r="E891">
        <v>2.82</v>
      </c>
      <c r="F891">
        <v>0.74</v>
      </c>
      <c r="G891">
        <v>31.64</v>
      </c>
      <c r="H891">
        <v>0.53</v>
      </c>
      <c r="I891">
        <v>2833470</v>
      </c>
      <c r="J891" t="s">
        <v>626</v>
      </c>
      <c r="K891" s="1">
        <v>43691.472222222219</v>
      </c>
      <c r="L891" t="s">
        <v>23</v>
      </c>
      <c r="M891">
        <v>3.9E-2</v>
      </c>
    </row>
    <row r="892" spans="1:13" x14ac:dyDescent="0.15">
      <c r="A892">
        <v>400</v>
      </c>
      <c r="B892">
        <v>77.400000000000006</v>
      </c>
      <c r="C892">
        <v>81.599999999999994</v>
      </c>
      <c r="D892">
        <v>88.3</v>
      </c>
      <c r="E892">
        <v>3.63</v>
      </c>
      <c r="F892">
        <v>0.82</v>
      </c>
      <c r="G892">
        <v>31.57</v>
      </c>
      <c r="H892">
        <v>0.24</v>
      </c>
      <c r="I892">
        <v>2833471</v>
      </c>
      <c r="J892" t="s">
        <v>626</v>
      </c>
      <c r="K892" s="1">
        <v>43691.472222222219</v>
      </c>
      <c r="L892" t="s">
        <v>23</v>
      </c>
      <c r="M892">
        <v>0.04</v>
      </c>
    </row>
    <row r="893" spans="1:13" x14ac:dyDescent="0.15">
      <c r="A893">
        <v>400</v>
      </c>
      <c r="B893">
        <v>78.5</v>
      </c>
      <c r="C893">
        <v>82.7</v>
      </c>
      <c r="D893">
        <v>89.6</v>
      </c>
      <c r="E893">
        <v>1.66</v>
      </c>
      <c r="F893">
        <v>0.68</v>
      </c>
      <c r="G893">
        <v>31.36</v>
      </c>
      <c r="H893">
        <v>1.35</v>
      </c>
      <c r="I893">
        <v>2834193</v>
      </c>
      <c r="J893" t="s">
        <v>627</v>
      </c>
      <c r="K893" s="1">
        <v>43691.771527777775</v>
      </c>
      <c r="L893" t="s">
        <v>23</v>
      </c>
      <c r="M893">
        <v>4.8000000000000001E-2</v>
      </c>
    </row>
    <row r="894" spans="1:13" x14ac:dyDescent="0.15">
      <c r="A894">
        <v>400</v>
      </c>
      <c r="B894">
        <v>79.7</v>
      </c>
      <c r="C894">
        <v>83.9</v>
      </c>
      <c r="D894">
        <v>91</v>
      </c>
      <c r="E894">
        <v>1.2</v>
      </c>
      <c r="F894">
        <v>0.67</v>
      </c>
      <c r="G894">
        <v>31.55</v>
      </c>
      <c r="H894">
        <v>1.6</v>
      </c>
      <c r="I894">
        <v>2834194</v>
      </c>
      <c r="J894" t="s">
        <v>627</v>
      </c>
      <c r="K894" s="1">
        <v>43691.771527777775</v>
      </c>
      <c r="L894" t="s">
        <v>23</v>
      </c>
      <c r="M894">
        <v>8.2000000000000003E-2</v>
      </c>
    </row>
    <row r="895" spans="1:13" x14ac:dyDescent="0.15">
      <c r="A895">
        <v>452</v>
      </c>
      <c r="B895">
        <v>78.7</v>
      </c>
      <c r="C895">
        <v>82.9</v>
      </c>
      <c r="D895">
        <v>89.9</v>
      </c>
      <c r="E895">
        <v>1.68</v>
      </c>
      <c r="F895">
        <v>0.71</v>
      </c>
      <c r="G895">
        <v>31.34</v>
      </c>
      <c r="H895">
        <v>1.21</v>
      </c>
      <c r="I895">
        <v>2834195</v>
      </c>
      <c r="J895" t="s">
        <v>627</v>
      </c>
      <c r="K895" s="1">
        <v>43691.771527777775</v>
      </c>
      <c r="L895" t="s">
        <v>23</v>
      </c>
      <c r="M895">
        <v>8.4000000000000005E-2</v>
      </c>
    </row>
    <row r="896" spans="1:13" x14ac:dyDescent="0.15">
      <c r="A896">
        <v>300</v>
      </c>
      <c r="B896">
        <v>75.900000000000006</v>
      </c>
      <c r="C896">
        <v>80</v>
      </c>
      <c r="D896">
        <v>85.3</v>
      </c>
      <c r="E896">
        <v>9.99</v>
      </c>
      <c r="F896">
        <v>1.26</v>
      </c>
      <c r="G896">
        <v>32.33</v>
      </c>
      <c r="H896">
        <v>2.2799999999999998</v>
      </c>
      <c r="I896">
        <v>2853754</v>
      </c>
      <c r="J896" t="s">
        <v>658</v>
      </c>
      <c r="K896" s="1">
        <v>43706.365972222222</v>
      </c>
      <c r="L896" t="s">
        <v>43</v>
      </c>
      <c r="M896">
        <v>9.8000000000000004E-2</v>
      </c>
    </row>
    <row r="897" spans="1:13" x14ac:dyDescent="0.15">
      <c r="A897">
        <v>300</v>
      </c>
      <c r="B897">
        <v>76.5</v>
      </c>
      <c r="C897">
        <v>80.7</v>
      </c>
      <c r="D897">
        <v>86</v>
      </c>
      <c r="E897">
        <v>11.31</v>
      </c>
      <c r="F897">
        <v>1.28</v>
      </c>
      <c r="G897">
        <v>32.4</v>
      </c>
      <c r="H897">
        <v>2.82</v>
      </c>
      <c r="I897">
        <v>2853755</v>
      </c>
      <c r="J897" t="s">
        <v>658</v>
      </c>
      <c r="K897" s="1">
        <v>43706.365972222222</v>
      </c>
      <c r="L897" t="s">
        <v>43</v>
      </c>
      <c r="M897">
        <v>6.6000000000000003E-2</v>
      </c>
    </row>
    <row r="898" spans="1:13" x14ac:dyDescent="0.15">
      <c r="A898">
        <v>66</v>
      </c>
      <c r="B898">
        <v>76.400000000000006</v>
      </c>
      <c r="C898">
        <v>80.599999999999994</v>
      </c>
      <c r="D898">
        <v>86.1</v>
      </c>
      <c r="E898">
        <v>9.68</v>
      </c>
      <c r="F898">
        <v>1.2</v>
      </c>
      <c r="G898">
        <v>32.07</v>
      </c>
      <c r="H898">
        <v>3.28</v>
      </c>
      <c r="I898">
        <v>2853756</v>
      </c>
      <c r="J898" t="s">
        <v>658</v>
      </c>
      <c r="K898" s="1">
        <v>43706.365972222222</v>
      </c>
      <c r="L898" t="s">
        <v>43</v>
      </c>
      <c r="M898">
        <v>5.0999999999999997E-2</v>
      </c>
    </row>
    <row r="899" spans="1:13" x14ac:dyDescent="0.15">
      <c r="A899">
        <v>300</v>
      </c>
      <c r="B899">
        <v>68.900000000000006</v>
      </c>
      <c r="C899">
        <v>73.7</v>
      </c>
      <c r="D899">
        <v>79.400000000000006</v>
      </c>
      <c r="E899">
        <v>7.16</v>
      </c>
      <c r="F899">
        <v>1.36</v>
      </c>
      <c r="G899">
        <v>31.78</v>
      </c>
      <c r="H899">
        <v>0.86</v>
      </c>
      <c r="I899">
        <v>2837604</v>
      </c>
      <c r="J899" t="s">
        <v>628</v>
      </c>
      <c r="K899" s="1">
        <v>43696.62777777778</v>
      </c>
      <c r="L899" t="s">
        <v>26</v>
      </c>
      <c r="M899">
        <v>0.123</v>
      </c>
    </row>
    <row r="900" spans="1:13" x14ac:dyDescent="0.15">
      <c r="A900">
        <v>300</v>
      </c>
      <c r="B900">
        <v>68</v>
      </c>
      <c r="C900">
        <v>71.7</v>
      </c>
      <c r="D900">
        <v>77.3</v>
      </c>
      <c r="E900">
        <v>7.5</v>
      </c>
      <c r="F900">
        <v>1.48</v>
      </c>
      <c r="G900">
        <v>31.79</v>
      </c>
      <c r="H900">
        <v>1.42</v>
      </c>
      <c r="I900">
        <v>2837605</v>
      </c>
      <c r="J900" t="s">
        <v>628</v>
      </c>
      <c r="K900" s="1">
        <v>43696.62777777778</v>
      </c>
      <c r="L900" t="s">
        <v>26</v>
      </c>
      <c r="M900">
        <v>0.34899999999999998</v>
      </c>
    </row>
    <row r="901" spans="1:13" x14ac:dyDescent="0.15">
      <c r="A901">
        <v>300</v>
      </c>
      <c r="B901">
        <v>69.400000000000006</v>
      </c>
      <c r="C901">
        <v>73.2</v>
      </c>
      <c r="D901">
        <v>78.8</v>
      </c>
      <c r="E901">
        <v>8.35</v>
      </c>
      <c r="F901">
        <v>1.41</v>
      </c>
      <c r="G901">
        <v>31.79</v>
      </c>
      <c r="H901">
        <v>2.0699999999999998</v>
      </c>
      <c r="I901">
        <v>2837606</v>
      </c>
      <c r="J901" t="s">
        <v>628</v>
      </c>
      <c r="K901" s="1">
        <v>43696.62777777778</v>
      </c>
      <c r="L901" t="s">
        <v>26</v>
      </c>
      <c r="M901">
        <v>0.153</v>
      </c>
    </row>
    <row r="902" spans="1:13" x14ac:dyDescent="0.15">
      <c r="A902">
        <v>300</v>
      </c>
      <c r="B902">
        <v>69.900000000000006</v>
      </c>
      <c r="C902">
        <v>73.7</v>
      </c>
      <c r="D902">
        <v>79.400000000000006</v>
      </c>
      <c r="E902">
        <v>8.01</v>
      </c>
      <c r="F902">
        <v>1.4</v>
      </c>
      <c r="G902">
        <v>32.049999999999997</v>
      </c>
      <c r="H902">
        <v>1.31</v>
      </c>
      <c r="I902">
        <v>2837854</v>
      </c>
      <c r="J902" t="s">
        <v>629</v>
      </c>
      <c r="K902" s="1">
        <v>43696.777777777781</v>
      </c>
      <c r="L902" t="s">
        <v>26</v>
      </c>
      <c r="M902">
        <v>0.17599999999999999</v>
      </c>
    </row>
    <row r="903" spans="1:13" x14ac:dyDescent="0.15">
      <c r="A903">
        <v>312</v>
      </c>
      <c r="B903">
        <v>70.7</v>
      </c>
      <c r="C903">
        <v>74.599999999999994</v>
      </c>
      <c r="D903">
        <v>80.400000000000006</v>
      </c>
      <c r="E903">
        <v>7.45</v>
      </c>
      <c r="F903">
        <v>1.32</v>
      </c>
      <c r="G903">
        <v>32.049999999999997</v>
      </c>
      <c r="H903">
        <v>1.1299999999999999</v>
      </c>
      <c r="I903">
        <v>2837855</v>
      </c>
      <c r="J903" t="s">
        <v>629</v>
      </c>
      <c r="K903" s="1">
        <v>43696.777777777781</v>
      </c>
      <c r="L903" t="s">
        <v>26</v>
      </c>
      <c r="M903">
        <v>0.127</v>
      </c>
    </row>
    <row r="904" spans="1:13" x14ac:dyDescent="0.15">
      <c r="A904">
        <v>300</v>
      </c>
      <c r="B904">
        <v>72.7</v>
      </c>
      <c r="C904">
        <v>76.599999999999994</v>
      </c>
      <c r="D904">
        <v>83.1</v>
      </c>
      <c r="E904">
        <v>3.3</v>
      </c>
      <c r="F904">
        <v>1.01</v>
      </c>
      <c r="G904">
        <v>31.45</v>
      </c>
      <c r="H904">
        <v>2.1</v>
      </c>
      <c r="I904">
        <v>2837955</v>
      </c>
      <c r="J904" t="s">
        <v>630</v>
      </c>
      <c r="K904" s="1">
        <v>43696.99722222222</v>
      </c>
      <c r="L904" t="s">
        <v>49</v>
      </c>
      <c r="M904">
        <v>9.7000000000000003E-2</v>
      </c>
    </row>
    <row r="905" spans="1:13" x14ac:dyDescent="0.15">
      <c r="A905">
        <v>300</v>
      </c>
      <c r="B905">
        <v>74.7</v>
      </c>
      <c r="C905">
        <v>78.8</v>
      </c>
      <c r="D905">
        <v>85.5</v>
      </c>
      <c r="E905">
        <v>2.73</v>
      </c>
      <c r="F905">
        <v>0.93</v>
      </c>
      <c r="G905">
        <v>31.51</v>
      </c>
      <c r="H905">
        <v>1.33</v>
      </c>
      <c r="I905">
        <v>2837956</v>
      </c>
      <c r="J905" t="s">
        <v>630</v>
      </c>
      <c r="K905" s="1">
        <v>43696.99722222222</v>
      </c>
      <c r="L905" t="s">
        <v>49</v>
      </c>
      <c r="M905">
        <v>0.13600000000000001</v>
      </c>
    </row>
    <row r="906" spans="1:13" x14ac:dyDescent="0.15">
      <c r="A906">
        <v>300</v>
      </c>
      <c r="B906">
        <v>73.400000000000006</v>
      </c>
      <c r="C906">
        <v>77.3</v>
      </c>
      <c r="D906">
        <v>84</v>
      </c>
      <c r="E906">
        <v>2.38</v>
      </c>
      <c r="F906">
        <v>0.9</v>
      </c>
      <c r="G906">
        <v>31.46</v>
      </c>
      <c r="H906">
        <v>0.71</v>
      </c>
      <c r="I906">
        <v>2837957</v>
      </c>
      <c r="J906" t="s">
        <v>630</v>
      </c>
      <c r="K906" s="1">
        <v>43696.99722222222</v>
      </c>
      <c r="L906" t="s">
        <v>49</v>
      </c>
      <c r="M906">
        <v>6.2E-2</v>
      </c>
    </row>
    <row r="907" spans="1:13" x14ac:dyDescent="0.15">
      <c r="A907">
        <v>300</v>
      </c>
      <c r="B907">
        <v>72.3</v>
      </c>
      <c r="C907">
        <v>76.2</v>
      </c>
      <c r="D907">
        <v>82.9</v>
      </c>
      <c r="E907">
        <v>2.59</v>
      </c>
      <c r="F907">
        <v>0.96</v>
      </c>
      <c r="G907">
        <v>31.52</v>
      </c>
      <c r="H907">
        <v>0.88</v>
      </c>
      <c r="I907">
        <v>2838377</v>
      </c>
      <c r="J907" t="s">
        <v>631</v>
      </c>
      <c r="K907" s="1">
        <v>43697.181250000001</v>
      </c>
      <c r="L907" t="s">
        <v>49</v>
      </c>
      <c r="M907">
        <v>6.5000000000000002E-2</v>
      </c>
    </row>
    <row r="908" spans="1:13" x14ac:dyDescent="0.15">
      <c r="A908">
        <v>399</v>
      </c>
      <c r="B908">
        <v>70.099999999999994</v>
      </c>
      <c r="C908">
        <v>73.8</v>
      </c>
      <c r="D908">
        <v>80.3</v>
      </c>
      <c r="E908">
        <v>2.54</v>
      </c>
      <c r="F908">
        <v>1.01</v>
      </c>
      <c r="G908">
        <v>31.49</v>
      </c>
      <c r="H908">
        <v>0.98</v>
      </c>
      <c r="I908">
        <v>2838378</v>
      </c>
      <c r="J908" t="s">
        <v>631</v>
      </c>
      <c r="K908" s="1">
        <v>43697.181250000001</v>
      </c>
      <c r="L908" t="s">
        <v>49</v>
      </c>
      <c r="M908">
        <v>0.10199999999999999</v>
      </c>
    </row>
    <row r="909" spans="1:13" x14ac:dyDescent="0.15">
      <c r="A909">
        <v>300</v>
      </c>
      <c r="B909">
        <v>70.5</v>
      </c>
      <c r="C909">
        <v>74.3</v>
      </c>
      <c r="D909">
        <v>80.3</v>
      </c>
      <c r="E909">
        <v>6.17</v>
      </c>
      <c r="F909">
        <v>1.28</v>
      </c>
      <c r="G909">
        <v>31.74</v>
      </c>
      <c r="H909">
        <v>1.38</v>
      </c>
      <c r="I909">
        <v>2838962</v>
      </c>
      <c r="J909" t="s">
        <v>632</v>
      </c>
      <c r="K909" s="1">
        <v>43697.442361111112</v>
      </c>
      <c r="L909" t="s">
        <v>26</v>
      </c>
      <c r="M909">
        <v>0.13600000000000001</v>
      </c>
    </row>
    <row r="910" spans="1:13" x14ac:dyDescent="0.15">
      <c r="A910">
        <v>300</v>
      </c>
      <c r="B910">
        <v>69.8</v>
      </c>
      <c r="C910">
        <v>73.7</v>
      </c>
      <c r="D910">
        <v>79.5</v>
      </c>
      <c r="E910">
        <v>6.61</v>
      </c>
      <c r="F910">
        <v>1.3</v>
      </c>
      <c r="G910">
        <v>31.67</v>
      </c>
      <c r="H910">
        <v>1.68</v>
      </c>
      <c r="I910">
        <v>2838963</v>
      </c>
      <c r="J910" t="s">
        <v>632</v>
      </c>
      <c r="K910" s="1">
        <v>43697.442361111112</v>
      </c>
      <c r="L910" t="s">
        <v>26</v>
      </c>
      <c r="M910">
        <v>9.8000000000000004E-2</v>
      </c>
    </row>
    <row r="911" spans="1:13" x14ac:dyDescent="0.15">
      <c r="A911">
        <v>300</v>
      </c>
      <c r="B911">
        <v>69.8</v>
      </c>
      <c r="C911">
        <v>73.599999999999994</v>
      </c>
      <c r="D911">
        <v>79.3</v>
      </c>
      <c r="E911">
        <v>8.08</v>
      </c>
      <c r="F911">
        <v>1.5</v>
      </c>
      <c r="G911">
        <v>31.89</v>
      </c>
      <c r="H911">
        <v>1.38</v>
      </c>
      <c r="I911">
        <v>2838964</v>
      </c>
      <c r="J911" t="s">
        <v>632</v>
      </c>
      <c r="K911" s="1">
        <v>43697.442361111112</v>
      </c>
      <c r="L911" t="s">
        <v>26</v>
      </c>
      <c r="M911">
        <v>0.17599999999999999</v>
      </c>
    </row>
    <row r="912" spans="1:13" x14ac:dyDescent="0.15">
      <c r="A912">
        <v>300</v>
      </c>
      <c r="B912">
        <v>70</v>
      </c>
      <c r="C912">
        <v>73.8</v>
      </c>
      <c r="D912">
        <v>79.5</v>
      </c>
      <c r="E912">
        <v>7.29</v>
      </c>
      <c r="F912">
        <v>1.37</v>
      </c>
      <c r="G912">
        <v>31.83</v>
      </c>
      <c r="H912">
        <v>1.6</v>
      </c>
      <c r="I912">
        <v>2839968</v>
      </c>
      <c r="J912" t="s">
        <v>633</v>
      </c>
      <c r="K912" s="1">
        <v>43697.795138888891</v>
      </c>
      <c r="L912" t="s">
        <v>26</v>
      </c>
      <c r="M912">
        <v>0.13300000000000001</v>
      </c>
    </row>
    <row r="913" spans="1:13" x14ac:dyDescent="0.15">
      <c r="A913">
        <v>300</v>
      </c>
      <c r="B913">
        <v>69.3</v>
      </c>
      <c r="C913">
        <v>73.2</v>
      </c>
      <c r="D913">
        <v>78.599999999999994</v>
      </c>
      <c r="E913">
        <v>7.94</v>
      </c>
      <c r="F913">
        <v>1.42</v>
      </c>
      <c r="G913">
        <v>31.91</v>
      </c>
      <c r="H913">
        <v>1.0900000000000001</v>
      </c>
      <c r="I913">
        <v>2839969</v>
      </c>
      <c r="J913" t="s">
        <v>633</v>
      </c>
      <c r="K913" s="1">
        <v>43697.795138888891</v>
      </c>
      <c r="L913" t="s">
        <v>26</v>
      </c>
      <c r="M913">
        <v>0.17899999999999999</v>
      </c>
    </row>
    <row r="914" spans="1:13" x14ac:dyDescent="0.15">
      <c r="A914">
        <v>344</v>
      </c>
      <c r="B914">
        <v>68.5</v>
      </c>
      <c r="C914">
        <v>72.3</v>
      </c>
      <c r="D914">
        <v>77.900000000000006</v>
      </c>
      <c r="E914">
        <v>7.49</v>
      </c>
      <c r="F914">
        <v>1.32</v>
      </c>
      <c r="G914">
        <v>31.9</v>
      </c>
      <c r="H914">
        <v>1.96</v>
      </c>
      <c r="I914">
        <v>2839970</v>
      </c>
      <c r="J914" t="s">
        <v>633</v>
      </c>
      <c r="K914" s="1">
        <v>43697.795138888891</v>
      </c>
      <c r="L914" t="s">
        <v>26</v>
      </c>
      <c r="M914">
        <v>0.13300000000000001</v>
      </c>
    </row>
    <row r="915" spans="1:13" x14ac:dyDescent="0.15">
      <c r="A915">
        <v>300</v>
      </c>
      <c r="B915">
        <v>74.7</v>
      </c>
      <c r="C915">
        <v>78.900000000000006</v>
      </c>
      <c r="D915">
        <v>84.5</v>
      </c>
      <c r="E915">
        <v>8.4600000000000009</v>
      </c>
      <c r="F915">
        <v>1.22</v>
      </c>
      <c r="G915">
        <v>32.21</v>
      </c>
      <c r="H915">
        <v>0.9</v>
      </c>
      <c r="I915">
        <v>2840353</v>
      </c>
      <c r="J915" t="s">
        <v>634</v>
      </c>
      <c r="K915" s="1">
        <v>43698.00277777778</v>
      </c>
      <c r="L915" t="s">
        <v>43</v>
      </c>
      <c r="M915">
        <v>7.3999999999999996E-2</v>
      </c>
    </row>
    <row r="916" spans="1:13" x14ac:dyDescent="0.15">
      <c r="A916">
        <v>300</v>
      </c>
      <c r="B916">
        <v>75.900000000000006</v>
      </c>
      <c r="C916">
        <v>80</v>
      </c>
      <c r="D916">
        <v>85.9</v>
      </c>
      <c r="E916">
        <v>8.4700000000000006</v>
      </c>
      <c r="F916">
        <v>1.17</v>
      </c>
      <c r="G916">
        <v>32.15</v>
      </c>
      <c r="H916">
        <v>0.75</v>
      </c>
      <c r="I916">
        <v>2840354</v>
      </c>
      <c r="J916" t="s">
        <v>634</v>
      </c>
      <c r="K916" s="1">
        <v>43698.00277777778</v>
      </c>
      <c r="L916" t="s">
        <v>43</v>
      </c>
      <c r="M916">
        <v>6.4000000000000001E-2</v>
      </c>
    </row>
    <row r="917" spans="1:13" x14ac:dyDescent="0.15">
      <c r="A917">
        <v>300</v>
      </c>
      <c r="B917">
        <v>77.5</v>
      </c>
      <c r="C917">
        <v>81.7</v>
      </c>
      <c r="D917">
        <v>87.5</v>
      </c>
      <c r="E917">
        <v>9.44</v>
      </c>
      <c r="F917">
        <v>1.19</v>
      </c>
      <c r="G917">
        <v>32.33</v>
      </c>
      <c r="H917">
        <v>0.78</v>
      </c>
      <c r="I917">
        <v>2840355</v>
      </c>
      <c r="J917" t="s">
        <v>634</v>
      </c>
      <c r="K917" s="1">
        <v>43698.00277777778</v>
      </c>
      <c r="L917" t="s">
        <v>43</v>
      </c>
      <c r="M917">
        <v>7.4999999999999997E-2</v>
      </c>
    </row>
    <row r="918" spans="1:13" x14ac:dyDescent="0.15">
      <c r="A918">
        <v>300</v>
      </c>
      <c r="B918">
        <v>77.099999999999994</v>
      </c>
      <c r="C918">
        <v>81.3</v>
      </c>
      <c r="D918">
        <v>87.2</v>
      </c>
      <c r="E918">
        <v>9.64</v>
      </c>
      <c r="F918">
        <v>1.23</v>
      </c>
      <c r="G918">
        <v>32.33</v>
      </c>
      <c r="H918">
        <v>0.92</v>
      </c>
      <c r="I918">
        <v>2840641</v>
      </c>
      <c r="J918" t="s">
        <v>635</v>
      </c>
      <c r="K918" s="1">
        <v>43698.177777777775</v>
      </c>
      <c r="L918" t="s">
        <v>43</v>
      </c>
      <c r="M918">
        <v>7.2999999999999995E-2</v>
      </c>
    </row>
    <row r="919" spans="1:13" x14ac:dyDescent="0.15">
      <c r="A919">
        <v>411</v>
      </c>
      <c r="B919">
        <v>76.2</v>
      </c>
      <c r="C919">
        <v>80.400000000000006</v>
      </c>
      <c r="D919">
        <v>86.1</v>
      </c>
      <c r="E919">
        <v>10.98</v>
      </c>
      <c r="F919">
        <v>1.28</v>
      </c>
      <c r="G919">
        <v>32.450000000000003</v>
      </c>
      <c r="H919">
        <v>1.1200000000000001</v>
      </c>
      <c r="I919">
        <v>2840642</v>
      </c>
      <c r="J919" t="s">
        <v>635</v>
      </c>
      <c r="K919" s="1">
        <v>43698.177777777775</v>
      </c>
      <c r="L919" t="s">
        <v>43</v>
      </c>
      <c r="M919">
        <v>0.05</v>
      </c>
    </row>
    <row r="920" spans="1:13" x14ac:dyDescent="0.15">
      <c r="A920">
        <v>400</v>
      </c>
      <c r="B920">
        <v>75.2</v>
      </c>
      <c r="C920">
        <v>79.3</v>
      </c>
      <c r="D920">
        <v>85.4</v>
      </c>
      <c r="E920">
        <v>6.89</v>
      </c>
      <c r="F920">
        <v>1.1100000000000001</v>
      </c>
      <c r="G920">
        <v>31.82</v>
      </c>
      <c r="H920">
        <v>0.85</v>
      </c>
      <c r="I920">
        <v>2842093</v>
      </c>
      <c r="J920" t="s">
        <v>636</v>
      </c>
      <c r="K920" s="1">
        <v>43698.854861111111</v>
      </c>
      <c r="L920" t="s">
        <v>14</v>
      </c>
      <c r="M920">
        <v>0.115</v>
      </c>
    </row>
    <row r="921" spans="1:13" x14ac:dyDescent="0.15">
      <c r="A921">
        <v>400</v>
      </c>
      <c r="B921">
        <v>75.3</v>
      </c>
      <c r="C921">
        <v>79.400000000000006</v>
      </c>
      <c r="D921">
        <v>85.2</v>
      </c>
      <c r="E921">
        <v>6.8</v>
      </c>
      <c r="F921">
        <v>1.1100000000000001</v>
      </c>
      <c r="G921">
        <v>31.98</v>
      </c>
      <c r="H921">
        <v>0.8</v>
      </c>
      <c r="I921">
        <v>2842094</v>
      </c>
      <c r="J921" t="s">
        <v>636</v>
      </c>
      <c r="K921" s="1">
        <v>43698.854861111111</v>
      </c>
      <c r="L921" t="s">
        <v>14</v>
      </c>
      <c r="M921">
        <v>0.13700000000000001</v>
      </c>
    </row>
    <row r="922" spans="1:13" x14ac:dyDescent="0.15">
      <c r="A922">
        <v>400</v>
      </c>
      <c r="B922">
        <v>75.3</v>
      </c>
      <c r="C922">
        <v>79.400000000000006</v>
      </c>
      <c r="D922">
        <v>85.4</v>
      </c>
      <c r="E922">
        <v>6.2</v>
      </c>
      <c r="F922">
        <v>1.05</v>
      </c>
      <c r="G922">
        <v>31.89</v>
      </c>
      <c r="H922">
        <v>1.06</v>
      </c>
      <c r="I922">
        <v>2842095</v>
      </c>
      <c r="J922" t="s">
        <v>636</v>
      </c>
      <c r="K922" s="1">
        <v>43698.854861111111</v>
      </c>
      <c r="L922" t="s">
        <v>14</v>
      </c>
      <c r="M922">
        <v>0.10100000000000001</v>
      </c>
    </row>
    <row r="923" spans="1:13" x14ac:dyDescent="0.15">
      <c r="A923">
        <v>127</v>
      </c>
      <c r="B923">
        <v>75.599999999999994</v>
      </c>
      <c r="C923">
        <v>79.7</v>
      </c>
      <c r="D923">
        <v>85.6</v>
      </c>
      <c r="E923">
        <v>6.27</v>
      </c>
      <c r="F923">
        <v>1.08</v>
      </c>
      <c r="G923">
        <v>31.87</v>
      </c>
      <c r="H923">
        <v>0.78</v>
      </c>
      <c r="I923">
        <v>2842096</v>
      </c>
      <c r="J923" t="s">
        <v>636</v>
      </c>
      <c r="K923" s="1">
        <v>43698.854861111111</v>
      </c>
      <c r="L923" t="s">
        <v>14</v>
      </c>
      <c r="M923">
        <v>0.10199999999999999</v>
      </c>
    </row>
    <row r="924" spans="1:13" x14ac:dyDescent="0.15">
      <c r="A924">
        <v>300</v>
      </c>
      <c r="B924">
        <v>71.3</v>
      </c>
      <c r="C924">
        <v>75.099999999999994</v>
      </c>
      <c r="D924">
        <v>80.7</v>
      </c>
      <c r="E924">
        <v>7.44</v>
      </c>
      <c r="F924">
        <v>1.34</v>
      </c>
      <c r="G924">
        <v>32</v>
      </c>
      <c r="H924">
        <v>0.92</v>
      </c>
      <c r="I924">
        <v>2842513</v>
      </c>
      <c r="J924" t="s">
        <v>637</v>
      </c>
      <c r="K924" s="1">
        <v>43699.102083333331</v>
      </c>
      <c r="L924" t="s">
        <v>26</v>
      </c>
      <c r="M924">
        <v>0.109</v>
      </c>
    </row>
    <row r="925" spans="1:13" x14ac:dyDescent="0.15">
      <c r="A925">
        <v>300</v>
      </c>
      <c r="B925">
        <v>71.099999999999994</v>
      </c>
      <c r="C925">
        <v>75</v>
      </c>
      <c r="D925">
        <v>80.8</v>
      </c>
      <c r="E925">
        <v>6.9</v>
      </c>
      <c r="F925">
        <v>1.34</v>
      </c>
      <c r="G925">
        <v>31.98</v>
      </c>
      <c r="H925">
        <v>0.79</v>
      </c>
      <c r="I925">
        <v>2842514</v>
      </c>
      <c r="J925" t="s">
        <v>637</v>
      </c>
      <c r="K925" s="1">
        <v>43699.102083333331</v>
      </c>
      <c r="L925" t="s">
        <v>26</v>
      </c>
      <c r="M925">
        <v>9.5000000000000001E-2</v>
      </c>
    </row>
    <row r="926" spans="1:13" x14ac:dyDescent="0.15">
      <c r="A926">
        <v>300</v>
      </c>
      <c r="B926">
        <v>69.900000000000006</v>
      </c>
      <c r="C926">
        <v>73.7</v>
      </c>
      <c r="D926">
        <v>79.400000000000006</v>
      </c>
      <c r="E926">
        <v>7.71</v>
      </c>
      <c r="F926">
        <v>1.41</v>
      </c>
      <c r="G926">
        <v>32.06</v>
      </c>
      <c r="H926">
        <v>0.85</v>
      </c>
      <c r="I926">
        <v>2842515</v>
      </c>
      <c r="J926" t="s">
        <v>637</v>
      </c>
      <c r="K926" s="1">
        <v>43699.102083333331</v>
      </c>
      <c r="L926" t="s">
        <v>26</v>
      </c>
      <c r="M926">
        <v>0.13400000000000001</v>
      </c>
    </row>
    <row r="927" spans="1:13" x14ac:dyDescent="0.15">
      <c r="A927">
        <v>288</v>
      </c>
      <c r="B927">
        <v>70</v>
      </c>
      <c r="C927">
        <v>73.8</v>
      </c>
      <c r="D927">
        <v>79.2</v>
      </c>
      <c r="E927">
        <v>7.77</v>
      </c>
      <c r="F927">
        <v>1.37</v>
      </c>
      <c r="G927">
        <v>32.049999999999997</v>
      </c>
      <c r="H927">
        <v>1.64</v>
      </c>
      <c r="I927">
        <v>2842774</v>
      </c>
      <c r="J927" t="s">
        <v>638</v>
      </c>
      <c r="K927" s="1">
        <v>43699.176388888889</v>
      </c>
      <c r="L927" t="s">
        <v>26</v>
      </c>
      <c r="M927">
        <v>0.126</v>
      </c>
    </row>
    <row r="928" spans="1:13" x14ac:dyDescent="0.15">
      <c r="A928">
        <v>400</v>
      </c>
      <c r="B928">
        <v>78.599999999999994</v>
      </c>
      <c r="C928">
        <v>82.9</v>
      </c>
      <c r="D928">
        <v>89.3</v>
      </c>
      <c r="E928">
        <v>4.71</v>
      </c>
      <c r="F928">
        <v>0.85</v>
      </c>
      <c r="G928">
        <v>31.77</v>
      </c>
      <c r="H928">
        <v>0.67</v>
      </c>
      <c r="I928">
        <v>2843268</v>
      </c>
      <c r="J928" t="s">
        <v>639</v>
      </c>
      <c r="K928" s="1">
        <v>43699.486805555556</v>
      </c>
      <c r="L928" t="s">
        <v>20</v>
      </c>
      <c r="M928">
        <v>3.2000000000000001E-2</v>
      </c>
    </row>
    <row r="929" spans="1:13" x14ac:dyDescent="0.15">
      <c r="A929">
        <v>400</v>
      </c>
      <c r="B929">
        <v>79.099999999999994</v>
      </c>
      <c r="C929">
        <v>83.4</v>
      </c>
      <c r="D929">
        <v>89.8</v>
      </c>
      <c r="E929">
        <v>5.38</v>
      </c>
      <c r="F929">
        <v>0.92</v>
      </c>
      <c r="G929">
        <v>31.8</v>
      </c>
      <c r="H929">
        <v>0.76</v>
      </c>
      <c r="I929">
        <v>2843269</v>
      </c>
      <c r="J929" t="s">
        <v>639</v>
      </c>
      <c r="K929" s="1">
        <v>43699.486805555556</v>
      </c>
      <c r="L929" t="s">
        <v>20</v>
      </c>
      <c r="M929">
        <v>3.7999999999999999E-2</v>
      </c>
    </row>
    <row r="930" spans="1:13" x14ac:dyDescent="0.15">
      <c r="A930">
        <v>400</v>
      </c>
      <c r="B930">
        <v>79.099999999999994</v>
      </c>
      <c r="C930">
        <v>83.3</v>
      </c>
      <c r="D930">
        <v>89.7</v>
      </c>
      <c r="E930">
        <v>5.48</v>
      </c>
      <c r="F930">
        <v>0.89</v>
      </c>
      <c r="G930">
        <v>31.72</v>
      </c>
      <c r="H930">
        <v>0.72</v>
      </c>
      <c r="I930">
        <v>2843270</v>
      </c>
      <c r="J930" t="s">
        <v>639</v>
      </c>
      <c r="K930" s="1">
        <v>43699.486805555556</v>
      </c>
      <c r="L930" t="s">
        <v>20</v>
      </c>
      <c r="M930">
        <v>4.9000000000000002E-2</v>
      </c>
    </row>
    <row r="931" spans="1:13" x14ac:dyDescent="0.15">
      <c r="A931">
        <v>300</v>
      </c>
      <c r="B931">
        <v>68.900000000000006</v>
      </c>
      <c r="C931">
        <v>72.599999999999994</v>
      </c>
      <c r="D931">
        <v>78</v>
      </c>
      <c r="E931">
        <v>8.44</v>
      </c>
      <c r="F931">
        <v>1.48</v>
      </c>
      <c r="G931">
        <v>32.22</v>
      </c>
      <c r="H931">
        <v>1.32</v>
      </c>
      <c r="I931">
        <v>2844616</v>
      </c>
      <c r="J931" t="s">
        <v>642</v>
      </c>
      <c r="K931" s="1">
        <v>43700.182638888888</v>
      </c>
      <c r="L931" t="s">
        <v>26</v>
      </c>
      <c r="M931">
        <v>0.17199999999999999</v>
      </c>
    </row>
    <row r="932" spans="1:13" x14ac:dyDescent="0.15">
      <c r="A932">
        <v>326</v>
      </c>
      <c r="B932">
        <v>70.599999999999994</v>
      </c>
      <c r="C932">
        <v>74.400000000000006</v>
      </c>
      <c r="D932">
        <v>80</v>
      </c>
      <c r="E932">
        <v>8.6999999999999993</v>
      </c>
      <c r="F932">
        <v>1.44</v>
      </c>
      <c r="G932">
        <v>32.24</v>
      </c>
      <c r="H932">
        <v>1.1599999999999999</v>
      </c>
      <c r="I932">
        <v>2844617</v>
      </c>
      <c r="J932" t="s">
        <v>642</v>
      </c>
      <c r="K932" s="1">
        <v>43700.182638888888</v>
      </c>
      <c r="L932" t="s">
        <v>26</v>
      </c>
      <c r="M932">
        <v>0.17499999999999999</v>
      </c>
    </row>
    <row r="933" spans="1:13" x14ac:dyDescent="0.15">
      <c r="A933">
        <v>400</v>
      </c>
      <c r="B933">
        <v>75.599999999999994</v>
      </c>
      <c r="C933">
        <v>79.7</v>
      </c>
      <c r="D933">
        <v>86.3</v>
      </c>
      <c r="E933">
        <v>2.57</v>
      </c>
      <c r="F933">
        <v>0.88</v>
      </c>
      <c r="G933">
        <v>31.65</v>
      </c>
      <c r="H933">
        <v>0.89</v>
      </c>
      <c r="I933">
        <v>2845222</v>
      </c>
      <c r="J933" t="s">
        <v>643</v>
      </c>
      <c r="K933" s="1">
        <v>43700.470138888886</v>
      </c>
      <c r="L933" t="s">
        <v>14</v>
      </c>
      <c r="M933">
        <v>8.3000000000000004E-2</v>
      </c>
    </row>
    <row r="934" spans="1:13" x14ac:dyDescent="0.15">
      <c r="A934">
        <v>400</v>
      </c>
      <c r="B934">
        <v>76.099999999999994</v>
      </c>
      <c r="C934">
        <v>80.2</v>
      </c>
      <c r="D934">
        <v>86.8</v>
      </c>
      <c r="E934">
        <v>2.9</v>
      </c>
      <c r="F934">
        <v>0.86</v>
      </c>
      <c r="G934">
        <v>31.42</v>
      </c>
      <c r="H934">
        <v>1.57</v>
      </c>
      <c r="I934">
        <v>2845223</v>
      </c>
      <c r="J934" t="s">
        <v>643</v>
      </c>
      <c r="K934" s="1">
        <v>43700.470138888886</v>
      </c>
      <c r="L934" t="s">
        <v>14</v>
      </c>
      <c r="M934">
        <v>7.6999999999999999E-2</v>
      </c>
    </row>
    <row r="935" spans="1:13" x14ac:dyDescent="0.15">
      <c r="A935">
        <v>400</v>
      </c>
      <c r="B935">
        <v>75.400000000000006</v>
      </c>
      <c r="C935">
        <v>79.5</v>
      </c>
      <c r="D935">
        <v>86.1</v>
      </c>
      <c r="E935">
        <v>2.4</v>
      </c>
      <c r="F935">
        <v>0.83</v>
      </c>
      <c r="G935">
        <v>31.35</v>
      </c>
      <c r="H935">
        <v>1.17</v>
      </c>
      <c r="I935">
        <v>2845224</v>
      </c>
      <c r="J935" t="s">
        <v>643</v>
      </c>
      <c r="K935" s="1">
        <v>43700.470138888886</v>
      </c>
      <c r="L935" t="s">
        <v>14</v>
      </c>
      <c r="M935">
        <v>7.8E-2</v>
      </c>
    </row>
    <row r="936" spans="1:13" x14ac:dyDescent="0.15">
      <c r="A936">
        <v>400</v>
      </c>
      <c r="B936">
        <v>75.599999999999994</v>
      </c>
      <c r="C936">
        <v>79.7</v>
      </c>
      <c r="D936">
        <v>86.3</v>
      </c>
      <c r="E936">
        <v>2.35</v>
      </c>
      <c r="F936">
        <v>0.85</v>
      </c>
      <c r="G936">
        <v>31.24</v>
      </c>
      <c r="H936">
        <v>1.31</v>
      </c>
      <c r="I936">
        <v>2845855</v>
      </c>
      <c r="J936" t="s">
        <v>644</v>
      </c>
      <c r="K936" s="1">
        <v>43700.779861111114</v>
      </c>
      <c r="L936" t="s">
        <v>14</v>
      </c>
      <c r="M936">
        <v>4.9000000000000002E-2</v>
      </c>
    </row>
    <row r="937" spans="1:13" x14ac:dyDescent="0.15">
      <c r="A937">
        <v>400</v>
      </c>
      <c r="B937">
        <v>75.7</v>
      </c>
      <c r="C937">
        <v>79.8</v>
      </c>
      <c r="D937">
        <v>86.3</v>
      </c>
      <c r="E937">
        <v>2.1800000000000002</v>
      </c>
      <c r="F937">
        <v>0.78</v>
      </c>
      <c r="G937">
        <v>31.37</v>
      </c>
      <c r="H937">
        <v>1.7</v>
      </c>
      <c r="I937">
        <v>2845856</v>
      </c>
      <c r="J937" t="s">
        <v>644</v>
      </c>
      <c r="K937" s="1">
        <v>43700.779861111114</v>
      </c>
      <c r="L937" t="s">
        <v>14</v>
      </c>
      <c r="M937">
        <v>6.7000000000000004E-2</v>
      </c>
    </row>
    <row r="938" spans="1:13" x14ac:dyDescent="0.15">
      <c r="A938">
        <v>485</v>
      </c>
      <c r="B938">
        <v>75.900000000000006</v>
      </c>
      <c r="C938">
        <v>80</v>
      </c>
      <c r="D938">
        <v>86.6</v>
      </c>
      <c r="E938">
        <v>2.42</v>
      </c>
      <c r="F938">
        <v>0.82</v>
      </c>
      <c r="G938">
        <v>31.5</v>
      </c>
      <c r="H938">
        <v>1.29</v>
      </c>
      <c r="I938">
        <v>2845857</v>
      </c>
      <c r="J938" t="s">
        <v>644</v>
      </c>
      <c r="K938" s="1">
        <v>43700.779861111114</v>
      </c>
      <c r="L938" t="s">
        <v>14</v>
      </c>
      <c r="M938">
        <v>9.8000000000000004E-2</v>
      </c>
    </row>
    <row r="939" spans="1:13" x14ac:dyDescent="0.15">
      <c r="A939">
        <v>300</v>
      </c>
      <c r="B939">
        <v>70.8</v>
      </c>
      <c r="C939">
        <v>74.599999999999994</v>
      </c>
      <c r="D939">
        <v>80.2</v>
      </c>
      <c r="E939">
        <v>6.67</v>
      </c>
      <c r="F939">
        <v>1.22</v>
      </c>
      <c r="G939">
        <v>31.92</v>
      </c>
      <c r="H939">
        <v>1.1599999999999999</v>
      </c>
      <c r="I939">
        <v>2846197</v>
      </c>
      <c r="J939" t="s">
        <v>645</v>
      </c>
      <c r="K939" s="1">
        <v>43700.987500000003</v>
      </c>
      <c r="L939" t="s">
        <v>26</v>
      </c>
      <c r="M939">
        <v>0.11799999999999999</v>
      </c>
    </row>
    <row r="940" spans="1:13" x14ac:dyDescent="0.15">
      <c r="A940">
        <v>300</v>
      </c>
      <c r="B940">
        <v>70.3</v>
      </c>
      <c r="C940">
        <v>74.099999999999994</v>
      </c>
      <c r="D940">
        <v>79.7</v>
      </c>
      <c r="E940">
        <v>7.12</v>
      </c>
      <c r="F940">
        <v>1.35</v>
      </c>
      <c r="G940">
        <v>32.04</v>
      </c>
      <c r="H940">
        <v>1.42</v>
      </c>
      <c r="I940">
        <v>2846198</v>
      </c>
      <c r="J940" t="s">
        <v>645</v>
      </c>
      <c r="K940" s="1">
        <v>43700.987500000003</v>
      </c>
      <c r="L940" t="s">
        <v>26</v>
      </c>
      <c r="M940">
        <v>0.17499999999999999</v>
      </c>
    </row>
    <row r="941" spans="1:13" x14ac:dyDescent="0.15">
      <c r="A941">
        <v>300</v>
      </c>
      <c r="B941">
        <v>70.099999999999994</v>
      </c>
      <c r="C941">
        <v>73.900000000000006</v>
      </c>
      <c r="D941">
        <v>79.599999999999994</v>
      </c>
      <c r="E941">
        <v>7.8</v>
      </c>
      <c r="F941">
        <v>1.33</v>
      </c>
      <c r="G941">
        <v>32.06</v>
      </c>
      <c r="H941">
        <v>1.4</v>
      </c>
      <c r="I941">
        <v>2846199</v>
      </c>
      <c r="J941" t="s">
        <v>645</v>
      </c>
      <c r="K941" s="1">
        <v>43700.987500000003</v>
      </c>
      <c r="L941" t="s">
        <v>26</v>
      </c>
      <c r="M941">
        <v>0.17399999999999999</v>
      </c>
    </row>
    <row r="942" spans="1:13" x14ac:dyDescent="0.15">
      <c r="A942">
        <v>300</v>
      </c>
      <c r="B942">
        <v>69.900000000000006</v>
      </c>
      <c r="C942">
        <v>73.7</v>
      </c>
      <c r="D942">
        <v>79.3</v>
      </c>
      <c r="E942">
        <v>7.42</v>
      </c>
      <c r="F942">
        <v>1.31</v>
      </c>
      <c r="G942">
        <v>31.97</v>
      </c>
      <c r="H942">
        <v>1.5</v>
      </c>
      <c r="I942">
        <v>2846850</v>
      </c>
      <c r="J942" t="s">
        <v>646</v>
      </c>
      <c r="K942" s="1">
        <v>43703.263194444444</v>
      </c>
      <c r="L942" t="s">
        <v>26</v>
      </c>
      <c r="M942">
        <v>0.159</v>
      </c>
    </row>
    <row r="943" spans="1:13" x14ac:dyDescent="0.15">
      <c r="A943">
        <v>300</v>
      </c>
      <c r="B943">
        <v>69.3</v>
      </c>
      <c r="C943">
        <v>73.099999999999994</v>
      </c>
      <c r="D943">
        <v>78.5</v>
      </c>
      <c r="E943">
        <v>8.18</v>
      </c>
      <c r="F943">
        <v>1.35</v>
      </c>
      <c r="G943">
        <v>32.06</v>
      </c>
      <c r="H943">
        <v>1.63</v>
      </c>
      <c r="I943">
        <v>2846853</v>
      </c>
      <c r="J943" t="s">
        <v>646</v>
      </c>
      <c r="K943" s="1">
        <v>43703.263194444444</v>
      </c>
      <c r="L943" t="s">
        <v>26</v>
      </c>
      <c r="M943">
        <v>0.16600000000000001</v>
      </c>
    </row>
    <row r="944" spans="1:13" x14ac:dyDescent="0.15">
      <c r="A944">
        <v>400</v>
      </c>
      <c r="B944">
        <v>77.099999999999994</v>
      </c>
      <c r="C944">
        <v>81.3</v>
      </c>
      <c r="D944">
        <v>87.8</v>
      </c>
      <c r="E944">
        <v>2.65</v>
      </c>
      <c r="F944">
        <v>0.79</v>
      </c>
      <c r="G944">
        <v>31.48</v>
      </c>
      <c r="H944">
        <v>2.1</v>
      </c>
      <c r="I944">
        <v>2847503</v>
      </c>
      <c r="J944" t="s">
        <v>647</v>
      </c>
      <c r="K944" s="1">
        <v>43703.564583333333</v>
      </c>
      <c r="L944" t="s">
        <v>23</v>
      </c>
      <c r="M944">
        <v>0.104</v>
      </c>
    </row>
    <row r="945" spans="1:13" x14ac:dyDescent="0.15">
      <c r="A945">
        <v>400</v>
      </c>
      <c r="B945">
        <v>79.400000000000006</v>
      </c>
      <c r="C945">
        <v>83.7</v>
      </c>
      <c r="D945">
        <v>90.5</v>
      </c>
      <c r="E945">
        <v>2.5099999999999998</v>
      </c>
      <c r="F945">
        <v>0.76</v>
      </c>
      <c r="G945">
        <v>31.52</v>
      </c>
      <c r="H945">
        <v>1.31</v>
      </c>
      <c r="I945">
        <v>2847504</v>
      </c>
      <c r="J945" t="s">
        <v>647</v>
      </c>
      <c r="K945" s="1">
        <v>43703.564583333333</v>
      </c>
      <c r="L945" t="s">
        <v>23</v>
      </c>
      <c r="M945">
        <v>6.9000000000000006E-2</v>
      </c>
    </row>
    <row r="946" spans="1:13" x14ac:dyDescent="0.15">
      <c r="A946">
        <v>400</v>
      </c>
      <c r="B946">
        <v>80.3</v>
      </c>
      <c r="C946">
        <v>84.7</v>
      </c>
      <c r="D946">
        <v>91.4</v>
      </c>
      <c r="E946">
        <v>3.16</v>
      </c>
      <c r="F946">
        <v>0.78</v>
      </c>
      <c r="G946">
        <v>31.59</v>
      </c>
      <c r="H946">
        <v>0.69</v>
      </c>
      <c r="I946">
        <v>2847505</v>
      </c>
      <c r="J946" t="s">
        <v>647</v>
      </c>
      <c r="K946" s="1">
        <v>43703.564583333333</v>
      </c>
      <c r="L946" t="s">
        <v>23</v>
      </c>
      <c r="M946">
        <v>3.1E-2</v>
      </c>
    </row>
    <row r="947" spans="1:13" x14ac:dyDescent="0.15">
      <c r="A947">
        <v>170</v>
      </c>
      <c r="B947">
        <v>69.400000000000006</v>
      </c>
      <c r="C947">
        <v>73.2</v>
      </c>
      <c r="D947">
        <v>79.5</v>
      </c>
      <c r="E947">
        <v>7.11</v>
      </c>
      <c r="F947">
        <v>1.38</v>
      </c>
      <c r="G947">
        <v>31.95</v>
      </c>
      <c r="H947">
        <v>1.5</v>
      </c>
      <c r="I947">
        <v>2847553</v>
      </c>
      <c r="J947" t="s">
        <v>646</v>
      </c>
      <c r="K947" s="1">
        <v>43703.263194444444</v>
      </c>
      <c r="L947" t="s">
        <v>26</v>
      </c>
      <c r="M947">
        <v>0.152</v>
      </c>
    </row>
    <row r="948" spans="1:13" x14ac:dyDescent="0.15">
      <c r="A948">
        <v>300</v>
      </c>
      <c r="B948">
        <v>70.099999999999994</v>
      </c>
      <c r="C948">
        <v>74</v>
      </c>
      <c r="D948">
        <v>79.5</v>
      </c>
      <c r="E948">
        <v>7.41</v>
      </c>
      <c r="F948">
        <v>1.35</v>
      </c>
      <c r="G948">
        <v>31.95</v>
      </c>
      <c r="H948">
        <v>1.63</v>
      </c>
      <c r="I948">
        <v>2847554</v>
      </c>
      <c r="J948" t="s">
        <v>646</v>
      </c>
      <c r="K948" s="1">
        <v>43703.263194444444</v>
      </c>
      <c r="L948" t="s">
        <v>26</v>
      </c>
      <c r="M948">
        <v>0.191</v>
      </c>
    </row>
    <row r="949" spans="1:13" x14ac:dyDescent="0.15">
      <c r="A949">
        <v>400</v>
      </c>
      <c r="B949">
        <v>80</v>
      </c>
      <c r="C949">
        <v>84.2</v>
      </c>
      <c r="D949">
        <v>91.1</v>
      </c>
      <c r="E949">
        <v>2.57</v>
      </c>
      <c r="F949">
        <v>0.71</v>
      </c>
      <c r="G949">
        <v>31.45</v>
      </c>
      <c r="H949">
        <v>0.68</v>
      </c>
      <c r="I949">
        <v>2848049</v>
      </c>
      <c r="J949" t="s">
        <v>648</v>
      </c>
      <c r="K949" s="1">
        <v>43703.779861111114</v>
      </c>
      <c r="L949" t="s">
        <v>23</v>
      </c>
      <c r="M949">
        <v>4.7E-2</v>
      </c>
    </row>
    <row r="950" spans="1:13" x14ac:dyDescent="0.15">
      <c r="A950">
        <v>530</v>
      </c>
      <c r="B950">
        <v>79.900000000000006</v>
      </c>
      <c r="C950">
        <v>84.2</v>
      </c>
      <c r="D950">
        <v>91.2</v>
      </c>
      <c r="E950">
        <v>2.08</v>
      </c>
      <c r="F950">
        <v>0.65</v>
      </c>
      <c r="G950">
        <v>31.37</v>
      </c>
      <c r="H950">
        <v>0.64</v>
      </c>
      <c r="I950">
        <v>2848050</v>
      </c>
      <c r="J950" t="s">
        <v>648</v>
      </c>
      <c r="K950" s="1">
        <v>43703.779861111114</v>
      </c>
      <c r="L950" t="s">
        <v>23</v>
      </c>
      <c r="M950">
        <v>3.1E-2</v>
      </c>
    </row>
    <row r="951" spans="1:13" x14ac:dyDescent="0.15">
      <c r="A951">
        <v>300</v>
      </c>
      <c r="B951">
        <v>71.599999999999994</v>
      </c>
      <c r="C951">
        <v>75.400000000000006</v>
      </c>
      <c r="D951">
        <v>81.099999999999994</v>
      </c>
      <c r="E951">
        <v>5.74</v>
      </c>
      <c r="F951">
        <v>1.19</v>
      </c>
      <c r="G951">
        <v>31.63</v>
      </c>
      <c r="H951">
        <v>1.37</v>
      </c>
      <c r="I951">
        <v>2848565</v>
      </c>
      <c r="J951" t="s">
        <v>649</v>
      </c>
      <c r="K951" s="1">
        <v>43704.064583333333</v>
      </c>
      <c r="L951" t="s">
        <v>26</v>
      </c>
      <c r="M951">
        <v>0.11700000000000001</v>
      </c>
    </row>
    <row r="952" spans="1:13" x14ac:dyDescent="0.15">
      <c r="A952">
        <v>300</v>
      </c>
      <c r="B952">
        <v>71.5</v>
      </c>
      <c r="C952">
        <v>75.5</v>
      </c>
      <c r="D952">
        <v>81.099999999999994</v>
      </c>
      <c r="E952">
        <v>7.54</v>
      </c>
      <c r="F952">
        <v>1.31</v>
      </c>
      <c r="G952">
        <v>31.92</v>
      </c>
      <c r="H952">
        <v>0.93</v>
      </c>
      <c r="I952">
        <v>2848566</v>
      </c>
      <c r="J952" t="s">
        <v>649</v>
      </c>
      <c r="K952" s="1">
        <v>43704.064583333333</v>
      </c>
      <c r="L952" t="s">
        <v>26</v>
      </c>
      <c r="M952">
        <v>0.13900000000000001</v>
      </c>
    </row>
    <row r="953" spans="1:13" x14ac:dyDescent="0.15">
      <c r="A953">
        <v>300</v>
      </c>
      <c r="B953">
        <v>70.599999999999994</v>
      </c>
      <c r="C953">
        <v>74.400000000000006</v>
      </c>
      <c r="D953">
        <v>80</v>
      </c>
      <c r="E953">
        <v>7.04</v>
      </c>
      <c r="F953">
        <v>1.27</v>
      </c>
      <c r="G953">
        <v>31.85</v>
      </c>
      <c r="H953">
        <v>1.47</v>
      </c>
      <c r="I953">
        <v>2848567</v>
      </c>
      <c r="J953" t="s">
        <v>649</v>
      </c>
      <c r="K953" s="1">
        <v>43704.064583333333</v>
      </c>
      <c r="L953" t="s">
        <v>26</v>
      </c>
      <c r="M953">
        <v>0.123</v>
      </c>
    </row>
    <row r="954" spans="1:13" x14ac:dyDescent="0.15">
      <c r="A954">
        <v>300</v>
      </c>
      <c r="B954">
        <v>71.5</v>
      </c>
      <c r="C954">
        <v>75.3</v>
      </c>
      <c r="D954">
        <v>81</v>
      </c>
      <c r="E954">
        <v>7.72</v>
      </c>
      <c r="F954">
        <v>1.3</v>
      </c>
      <c r="G954">
        <v>31.8</v>
      </c>
      <c r="H954">
        <v>1.32</v>
      </c>
      <c r="I954">
        <v>2849007</v>
      </c>
      <c r="J954" t="s">
        <v>650</v>
      </c>
      <c r="K954" s="1">
        <v>43704.263194444444</v>
      </c>
      <c r="L954" t="s">
        <v>26</v>
      </c>
      <c r="M954">
        <v>9.4E-2</v>
      </c>
    </row>
    <row r="955" spans="1:13" x14ac:dyDescent="0.15">
      <c r="A955">
        <v>348</v>
      </c>
      <c r="B955">
        <v>71.099999999999994</v>
      </c>
      <c r="C955">
        <v>74.900000000000006</v>
      </c>
      <c r="D955">
        <v>80.7</v>
      </c>
      <c r="E955">
        <v>6.72</v>
      </c>
      <c r="F955">
        <v>1.26</v>
      </c>
      <c r="G955">
        <v>31.79</v>
      </c>
      <c r="H955">
        <v>1.45</v>
      </c>
      <c r="I955">
        <v>2849008</v>
      </c>
      <c r="J955" t="s">
        <v>650</v>
      </c>
      <c r="K955" s="1">
        <v>43704.263194444444</v>
      </c>
      <c r="L955" t="s">
        <v>26</v>
      </c>
      <c r="M955">
        <v>0.161</v>
      </c>
    </row>
    <row r="956" spans="1:13" x14ac:dyDescent="0.15">
      <c r="A956">
        <v>400</v>
      </c>
      <c r="B956">
        <v>74.400000000000006</v>
      </c>
      <c r="C956">
        <v>78.5</v>
      </c>
      <c r="D956">
        <v>84.2</v>
      </c>
      <c r="E956">
        <v>7.63</v>
      </c>
      <c r="F956">
        <v>1.25</v>
      </c>
      <c r="G956">
        <v>31.9</v>
      </c>
      <c r="H956">
        <v>0.77</v>
      </c>
      <c r="I956">
        <v>2849645</v>
      </c>
      <c r="J956" t="s">
        <v>651</v>
      </c>
      <c r="K956" s="1">
        <v>43704.538888888892</v>
      </c>
      <c r="L956" t="s">
        <v>26</v>
      </c>
      <c r="M956">
        <v>9.9000000000000005E-2</v>
      </c>
    </row>
    <row r="957" spans="1:13" x14ac:dyDescent="0.15">
      <c r="A957">
        <v>400</v>
      </c>
      <c r="B957">
        <v>73.5</v>
      </c>
      <c r="C957">
        <v>77.400000000000006</v>
      </c>
      <c r="D957">
        <v>83.2</v>
      </c>
      <c r="E957">
        <v>8.18</v>
      </c>
      <c r="F957">
        <v>1.27</v>
      </c>
      <c r="G957">
        <v>31.98</v>
      </c>
      <c r="H957">
        <v>0.84</v>
      </c>
      <c r="I957">
        <v>2849646</v>
      </c>
      <c r="J957" t="s">
        <v>651</v>
      </c>
      <c r="K957" s="1">
        <v>43704.538888888892</v>
      </c>
      <c r="L957" t="s">
        <v>26</v>
      </c>
      <c r="M957">
        <v>9.8000000000000004E-2</v>
      </c>
    </row>
    <row r="958" spans="1:13" x14ac:dyDescent="0.15">
      <c r="A958">
        <v>400</v>
      </c>
      <c r="B958">
        <v>73.3</v>
      </c>
      <c r="C958">
        <v>77.2</v>
      </c>
      <c r="D958">
        <v>82.8</v>
      </c>
      <c r="E958">
        <v>8.15</v>
      </c>
      <c r="F958">
        <v>1.28</v>
      </c>
      <c r="G958">
        <v>32.11</v>
      </c>
      <c r="H958">
        <v>0.9</v>
      </c>
      <c r="I958">
        <v>2849647</v>
      </c>
      <c r="J958" t="s">
        <v>651</v>
      </c>
      <c r="K958" s="1">
        <v>43704.538888888892</v>
      </c>
      <c r="L958" t="s">
        <v>26</v>
      </c>
      <c r="M958">
        <v>0.108</v>
      </c>
    </row>
    <row r="959" spans="1:13" x14ac:dyDescent="0.15">
      <c r="A959">
        <v>400</v>
      </c>
      <c r="B959">
        <v>74.400000000000006</v>
      </c>
      <c r="C959">
        <v>78.400000000000006</v>
      </c>
      <c r="D959">
        <v>84.3</v>
      </c>
      <c r="E959">
        <v>6.99</v>
      </c>
      <c r="F959">
        <v>1.2</v>
      </c>
      <c r="G959">
        <v>31.92</v>
      </c>
      <c r="H959">
        <v>1.3</v>
      </c>
      <c r="I959">
        <v>2850122</v>
      </c>
      <c r="J959" t="s">
        <v>652</v>
      </c>
      <c r="K959" s="1">
        <v>43704.78125</v>
      </c>
      <c r="L959" t="s">
        <v>26</v>
      </c>
      <c r="M959">
        <v>0.11799999999999999</v>
      </c>
    </row>
    <row r="960" spans="1:13" x14ac:dyDescent="0.15">
      <c r="A960">
        <v>400</v>
      </c>
      <c r="B960">
        <v>73.5</v>
      </c>
      <c r="C960">
        <v>77.5</v>
      </c>
      <c r="D960">
        <v>83.1</v>
      </c>
      <c r="E960">
        <v>7.85</v>
      </c>
      <c r="F960">
        <v>1.23</v>
      </c>
      <c r="G960">
        <v>31.93</v>
      </c>
      <c r="H960">
        <v>1.46</v>
      </c>
      <c r="I960">
        <v>2850123</v>
      </c>
      <c r="J960" t="s">
        <v>652</v>
      </c>
      <c r="K960" s="1">
        <v>43704.78125</v>
      </c>
      <c r="L960" t="s">
        <v>26</v>
      </c>
      <c r="M960">
        <v>0.11799999999999999</v>
      </c>
    </row>
    <row r="961" spans="1:13" x14ac:dyDescent="0.15">
      <c r="A961">
        <v>225</v>
      </c>
      <c r="B961">
        <v>74.7</v>
      </c>
      <c r="C961">
        <v>78.7</v>
      </c>
      <c r="D961">
        <v>84.3</v>
      </c>
      <c r="E961">
        <v>8.52</v>
      </c>
      <c r="F961">
        <v>1.28</v>
      </c>
      <c r="G961">
        <v>32.15</v>
      </c>
      <c r="H961">
        <v>0.76</v>
      </c>
      <c r="I961">
        <v>2850124</v>
      </c>
      <c r="J961" t="s">
        <v>652</v>
      </c>
      <c r="K961" s="1">
        <v>43704.78125</v>
      </c>
      <c r="L961" t="s">
        <v>26</v>
      </c>
      <c r="M961">
        <v>0.107</v>
      </c>
    </row>
    <row r="962" spans="1:13" x14ac:dyDescent="0.15">
      <c r="A962">
        <v>300</v>
      </c>
      <c r="B962">
        <v>71.7</v>
      </c>
      <c r="C962">
        <v>75.5</v>
      </c>
      <c r="D962">
        <v>80.900000000000006</v>
      </c>
      <c r="E962">
        <v>9.7899999999999991</v>
      </c>
      <c r="F962">
        <v>1.37</v>
      </c>
      <c r="G962">
        <v>32.15</v>
      </c>
      <c r="H962">
        <v>1.89</v>
      </c>
      <c r="I962">
        <v>2850505</v>
      </c>
      <c r="J962" t="s">
        <v>653</v>
      </c>
      <c r="K962" s="1">
        <v>43705.02847222222</v>
      </c>
      <c r="L962" t="s">
        <v>26</v>
      </c>
      <c r="M962">
        <v>0.16700000000000001</v>
      </c>
    </row>
    <row r="963" spans="1:13" x14ac:dyDescent="0.15">
      <c r="A963">
        <v>300</v>
      </c>
      <c r="B963">
        <v>72.8</v>
      </c>
      <c r="C963">
        <v>76.8</v>
      </c>
      <c r="D963">
        <v>81.900000000000006</v>
      </c>
      <c r="E963">
        <v>10.77</v>
      </c>
      <c r="F963">
        <v>1.5</v>
      </c>
      <c r="G963">
        <v>32.35</v>
      </c>
      <c r="H963">
        <v>0.82</v>
      </c>
      <c r="I963">
        <v>2850506</v>
      </c>
      <c r="J963" t="s">
        <v>653</v>
      </c>
      <c r="K963" s="1">
        <v>43705.02847222222</v>
      </c>
      <c r="L963" t="s">
        <v>26</v>
      </c>
      <c r="M963">
        <v>0.16</v>
      </c>
    </row>
    <row r="964" spans="1:13" x14ac:dyDescent="0.15">
      <c r="A964">
        <v>300</v>
      </c>
      <c r="B964">
        <v>72.7</v>
      </c>
      <c r="C964">
        <v>76.599999999999994</v>
      </c>
      <c r="D964">
        <v>82.1</v>
      </c>
      <c r="E964">
        <v>10.81</v>
      </c>
      <c r="F964">
        <v>1.5</v>
      </c>
      <c r="G964">
        <v>32.409999999999997</v>
      </c>
      <c r="H964">
        <v>0.89</v>
      </c>
      <c r="I964">
        <v>2850507</v>
      </c>
      <c r="J964" t="s">
        <v>653</v>
      </c>
      <c r="K964" s="1">
        <v>43705.02847222222</v>
      </c>
      <c r="L964" t="s">
        <v>26</v>
      </c>
      <c r="M964">
        <v>0.14099999999999999</v>
      </c>
    </row>
    <row r="965" spans="1:13" x14ac:dyDescent="0.15">
      <c r="A965">
        <v>300</v>
      </c>
      <c r="B965">
        <v>71.2</v>
      </c>
      <c r="C965">
        <v>75.099999999999994</v>
      </c>
      <c r="D965">
        <v>80.5</v>
      </c>
      <c r="E965">
        <v>11.07</v>
      </c>
      <c r="F965">
        <v>1.5</v>
      </c>
      <c r="G965">
        <v>32.450000000000003</v>
      </c>
      <c r="H965">
        <v>0.78</v>
      </c>
      <c r="I965">
        <v>2850793</v>
      </c>
      <c r="J965" t="s">
        <v>654</v>
      </c>
      <c r="K965" s="1">
        <v>43705.179166666669</v>
      </c>
      <c r="L965" t="s">
        <v>26</v>
      </c>
      <c r="M965">
        <v>0.14499999999999999</v>
      </c>
    </row>
    <row r="966" spans="1:13" x14ac:dyDescent="0.15">
      <c r="A966">
        <v>332</v>
      </c>
      <c r="B966">
        <v>73.599999999999994</v>
      </c>
      <c r="C966">
        <v>77.599999999999994</v>
      </c>
      <c r="D966">
        <v>83.4</v>
      </c>
      <c r="E966">
        <v>11.41</v>
      </c>
      <c r="F966">
        <v>1.5</v>
      </c>
      <c r="G966">
        <v>32.47</v>
      </c>
      <c r="H966">
        <v>0.73</v>
      </c>
      <c r="I966">
        <v>2850794</v>
      </c>
      <c r="J966" t="s">
        <v>654</v>
      </c>
      <c r="K966" s="1">
        <v>43705.179166666669</v>
      </c>
      <c r="L966" t="s">
        <v>26</v>
      </c>
      <c r="M966">
        <v>0.106</v>
      </c>
    </row>
    <row r="967" spans="1:13" x14ac:dyDescent="0.15">
      <c r="A967">
        <v>400</v>
      </c>
      <c r="B967">
        <v>72.400000000000006</v>
      </c>
      <c r="C967">
        <v>76.400000000000006</v>
      </c>
      <c r="D967">
        <v>81.7</v>
      </c>
      <c r="E967">
        <v>8.82</v>
      </c>
      <c r="F967">
        <v>1.36</v>
      </c>
      <c r="G967">
        <v>31.93</v>
      </c>
      <c r="H967">
        <v>1.25</v>
      </c>
      <c r="I967">
        <v>2851430</v>
      </c>
      <c r="J967" t="s">
        <v>655</v>
      </c>
      <c r="K967" s="1">
        <v>43705.474305555559</v>
      </c>
      <c r="L967" t="s">
        <v>26</v>
      </c>
      <c r="M967">
        <v>0.105</v>
      </c>
    </row>
    <row r="968" spans="1:13" x14ac:dyDescent="0.15">
      <c r="A968">
        <v>400</v>
      </c>
      <c r="B968">
        <v>75.7</v>
      </c>
      <c r="C968">
        <v>79.900000000000006</v>
      </c>
      <c r="D968">
        <v>85.4</v>
      </c>
      <c r="E968">
        <v>8.91</v>
      </c>
      <c r="F968">
        <v>1.31</v>
      </c>
      <c r="G968">
        <v>32.06</v>
      </c>
      <c r="H968">
        <v>1.02</v>
      </c>
      <c r="I968">
        <v>2851431</v>
      </c>
      <c r="J968" t="s">
        <v>655</v>
      </c>
      <c r="K968" s="1">
        <v>43705.474305555559</v>
      </c>
      <c r="L968" t="s">
        <v>26</v>
      </c>
      <c r="M968">
        <v>9.1999999999999998E-2</v>
      </c>
    </row>
    <row r="969" spans="1:13" x14ac:dyDescent="0.15">
      <c r="A969">
        <v>400</v>
      </c>
      <c r="B969">
        <v>72.8</v>
      </c>
      <c r="C969">
        <v>76.7</v>
      </c>
      <c r="D969">
        <v>82.1</v>
      </c>
      <c r="E969">
        <v>8.34</v>
      </c>
      <c r="F969">
        <v>1.37</v>
      </c>
      <c r="G969">
        <v>32.090000000000003</v>
      </c>
      <c r="H969">
        <v>1.24</v>
      </c>
      <c r="I969">
        <v>2851432</v>
      </c>
      <c r="J969" t="s">
        <v>655</v>
      </c>
      <c r="K969" s="1">
        <v>43705.474305555559</v>
      </c>
      <c r="L969" t="s">
        <v>26</v>
      </c>
      <c r="M969">
        <v>0.24099999999999999</v>
      </c>
    </row>
    <row r="970" spans="1:13" x14ac:dyDescent="0.15">
      <c r="A970">
        <v>400</v>
      </c>
      <c r="B970">
        <v>74.2</v>
      </c>
      <c r="C970">
        <v>78.2</v>
      </c>
      <c r="D970">
        <v>83.8</v>
      </c>
      <c r="E970">
        <v>8.61</v>
      </c>
      <c r="F970">
        <v>1.27</v>
      </c>
      <c r="G970">
        <v>32.14</v>
      </c>
      <c r="H970">
        <v>1.27</v>
      </c>
      <c r="I970">
        <v>2852419</v>
      </c>
      <c r="J970" t="s">
        <v>657</v>
      </c>
      <c r="K970" s="1">
        <v>43705.811111111114</v>
      </c>
      <c r="L970" t="s">
        <v>26</v>
      </c>
      <c r="M970">
        <v>0.125</v>
      </c>
    </row>
    <row r="971" spans="1:13" x14ac:dyDescent="0.15">
      <c r="A971">
        <v>278</v>
      </c>
      <c r="B971">
        <v>74.7</v>
      </c>
      <c r="C971">
        <v>78.7</v>
      </c>
      <c r="D971">
        <v>84.4</v>
      </c>
      <c r="E971">
        <v>8.91</v>
      </c>
      <c r="F971">
        <v>1.29</v>
      </c>
      <c r="G971">
        <v>32.07</v>
      </c>
      <c r="H971">
        <v>1.76</v>
      </c>
      <c r="I971">
        <v>2852420</v>
      </c>
      <c r="J971" t="s">
        <v>657</v>
      </c>
      <c r="K971" s="1">
        <v>43705.811111111114</v>
      </c>
      <c r="L971" t="s">
        <v>26</v>
      </c>
      <c r="M971">
        <v>0.14599999999999999</v>
      </c>
    </row>
    <row r="972" spans="1:13" x14ac:dyDescent="0.15">
      <c r="A972">
        <v>300</v>
      </c>
      <c r="B972">
        <v>79.900000000000006</v>
      </c>
      <c r="C972">
        <v>84.3</v>
      </c>
      <c r="D972">
        <v>90.1</v>
      </c>
      <c r="E972">
        <v>8.2799999999999994</v>
      </c>
      <c r="F972">
        <v>1.01</v>
      </c>
      <c r="G972">
        <v>32.21</v>
      </c>
      <c r="H972">
        <v>0.59</v>
      </c>
      <c r="I972">
        <v>2852832</v>
      </c>
      <c r="J972" t="s">
        <v>656</v>
      </c>
      <c r="K972" s="1">
        <v>43706.004861111112</v>
      </c>
      <c r="L972" t="s">
        <v>29</v>
      </c>
      <c r="M972">
        <v>4.2000000000000003E-2</v>
      </c>
    </row>
    <row r="973" spans="1:13" x14ac:dyDescent="0.15">
      <c r="A973">
        <v>300</v>
      </c>
      <c r="B973">
        <v>79.900000000000006</v>
      </c>
      <c r="C973">
        <v>84.3</v>
      </c>
      <c r="D973">
        <v>90.1</v>
      </c>
      <c r="E973">
        <v>8.0299999999999994</v>
      </c>
      <c r="F973">
        <v>0.99</v>
      </c>
      <c r="G973">
        <v>32.19</v>
      </c>
      <c r="H973">
        <v>0.64</v>
      </c>
      <c r="I973">
        <v>2852833</v>
      </c>
      <c r="J973" t="s">
        <v>656</v>
      </c>
      <c r="K973" s="1">
        <v>43706.004861111112</v>
      </c>
      <c r="L973" t="s">
        <v>29</v>
      </c>
      <c r="M973">
        <v>2.4E-2</v>
      </c>
    </row>
    <row r="974" spans="1:13" x14ac:dyDescent="0.15">
      <c r="A974">
        <v>228</v>
      </c>
      <c r="B974">
        <v>79.8</v>
      </c>
      <c r="C974">
        <v>84.2</v>
      </c>
      <c r="D974">
        <v>90.1</v>
      </c>
      <c r="E974">
        <v>8.23</v>
      </c>
      <c r="F974">
        <v>1</v>
      </c>
      <c r="G974">
        <v>32.17</v>
      </c>
      <c r="H974">
        <v>0.56999999999999995</v>
      </c>
      <c r="I974">
        <v>2852834</v>
      </c>
      <c r="J974" t="s">
        <v>656</v>
      </c>
      <c r="K974" s="1">
        <v>43706.004861111112</v>
      </c>
      <c r="L974" t="s">
        <v>29</v>
      </c>
      <c r="M974">
        <v>3.3000000000000002E-2</v>
      </c>
    </row>
    <row r="975" spans="1:13" x14ac:dyDescent="0.15">
      <c r="A975">
        <v>400</v>
      </c>
      <c r="B975">
        <v>79.400000000000006</v>
      </c>
      <c r="C975">
        <v>83.6</v>
      </c>
      <c r="D975">
        <v>90.3</v>
      </c>
      <c r="E975">
        <v>3.04</v>
      </c>
      <c r="F975">
        <v>0.73</v>
      </c>
      <c r="G975">
        <v>31.39</v>
      </c>
      <c r="H975">
        <v>1.43</v>
      </c>
      <c r="I975">
        <v>2854415</v>
      </c>
      <c r="J975" t="s">
        <v>659</v>
      </c>
      <c r="K975" s="1">
        <v>43706.643750000003</v>
      </c>
      <c r="L975" t="s">
        <v>23</v>
      </c>
      <c r="M975">
        <v>5.0999999999999997E-2</v>
      </c>
    </row>
    <row r="976" spans="1:13" x14ac:dyDescent="0.15">
      <c r="A976">
        <v>400</v>
      </c>
      <c r="B976">
        <v>79.7</v>
      </c>
      <c r="C976">
        <v>84.1</v>
      </c>
      <c r="D976">
        <v>90.8</v>
      </c>
      <c r="E976">
        <v>3.72</v>
      </c>
      <c r="F976">
        <v>0.81</v>
      </c>
      <c r="G976">
        <v>31.69</v>
      </c>
      <c r="H976">
        <v>0.78</v>
      </c>
      <c r="I976">
        <v>2854416</v>
      </c>
      <c r="J976" t="s">
        <v>659</v>
      </c>
      <c r="K976" s="1">
        <v>43706.643750000003</v>
      </c>
      <c r="L976" t="s">
        <v>23</v>
      </c>
      <c r="M976">
        <v>5.0999999999999997E-2</v>
      </c>
    </row>
    <row r="977" spans="1:13" x14ac:dyDescent="0.15">
      <c r="A977">
        <v>400</v>
      </c>
      <c r="B977">
        <v>80.599999999999994</v>
      </c>
      <c r="C977">
        <v>85</v>
      </c>
      <c r="D977">
        <v>92</v>
      </c>
      <c r="E977">
        <v>2.17</v>
      </c>
      <c r="F977">
        <v>0.74</v>
      </c>
      <c r="G977">
        <v>31.49</v>
      </c>
      <c r="H977">
        <v>1.03</v>
      </c>
      <c r="I977">
        <v>2854417</v>
      </c>
      <c r="J977" t="s">
        <v>659</v>
      </c>
      <c r="K977" s="1">
        <v>43706.643750000003</v>
      </c>
      <c r="L977" t="s">
        <v>23</v>
      </c>
      <c r="M977">
        <v>0.09</v>
      </c>
    </row>
    <row r="978" spans="1:13" x14ac:dyDescent="0.15">
      <c r="A978">
        <v>400</v>
      </c>
      <c r="B978">
        <v>79.5</v>
      </c>
      <c r="C978">
        <v>83.8</v>
      </c>
      <c r="D978">
        <v>90.5</v>
      </c>
      <c r="E978">
        <v>2.61</v>
      </c>
      <c r="F978">
        <v>0.81</v>
      </c>
      <c r="G978">
        <v>31.5</v>
      </c>
      <c r="H978">
        <v>1.23</v>
      </c>
      <c r="I978">
        <v>2854860</v>
      </c>
      <c r="J978" t="s">
        <v>660</v>
      </c>
      <c r="K978" s="1">
        <v>43706.793055555558</v>
      </c>
      <c r="L978" t="s">
        <v>23</v>
      </c>
      <c r="M978">
        <v>0.106</v>
      </c>
    </row>
    <row r="979" spans="1:13" x14ac:dyDescent="0.15">
      <c r="A979">
        <v>225</v>
      </c>
      <c r="B979">
        <v>79.599999999999994</v>
      </c>
      <c r="C979">
        <v>83.9</v>
      </c>
      <c r="D979">
        <v>90.7</v>
      </c>
      <c r="E979">
        <v>2.5</v>
      </c>
      <c r="F979">
        <v>0.73</v>
      </c>
      <c r="G979">
        <v>31.56</v>
      </c>
      <c r="H979">
        <v>0.47</v>
      </c>
      <c r="I979">
        <v>2854861</v>
      </c>
      <c r="J979" t="s">
        <v>660</v>
      </c>
      <c r="K979" s="1">
        <v>43706.793055555558</v>
      </c>
      <c r="L979" t="s">
        <v>23</v>
      </c>
      <c r="M979">
        <v>3.7999999999999999E-2</v>
      </c>
    </row>
    <row r="980" spans="1:13" x14ac:dyDescent="0.15">
      <c r="A980">
        <v>300</v>
      </c>
      <c r="B980">
        <v>69.8</v>
      </c>
      <c r="C980">
        <v>73.599999999999994</v>
      </c>
      <c r="D980">
        <v>78.900000000000006</v>
      </c>
      <c r="E980">
        <v>8.83</v>
      </c>
      <c r="F980">
        <v>1.39</v>
      </c>
      <c r="G980">
        <v>31.98</v>
      </c>
      <c r="H980">
        <v>1.29</v>
      </c>
      <c r="I980">
        <v>2855376</v>
      </c>
      <c r="J980" t="s">
        <v>661</v>
      </c>
      <c r="K980" s="1">
        <v>43707.020138888889</v>
      </c>
      <c r="L980" t="s">
        <v>26</v>
      </c>
      <c r="M980">
        <v>0.155</v>
      </c>
    </row>
    <row r="981" spans="1:13" x14ac:dyDescent="0.15">
      <c r="A981">
        <v>300</v>
      </c>
      <c r="B981">
        <v>70.8</v>
      </c>
      <c r="C981">
        <v>74.7</v>
      </c>
      <c r="D981">
        <v>80.2</v>
      </c>
      <c r="E981">
        <v>9.11</v>
      </c>
      <c r="F981">
        <v>1.35</v>
      </c>
      <c r="G981">
        <v>32.03</v>
      </c>
      <c r="H981">
        <v>1.82</v>
      </c>
      <c r="I981">
        <v>2855377</v>
      </c>
      <c r="J981" t="s">
        <v>661</v>
      </c>
      <c r="K981" s="1">
        <v>43707.020138888889</v>
      </c>
      <c r="L981" t="s">
        <v>26</v>
      </c>
      <c r="M981">
        <v>0.106</v>
      </c>
    </row>
    <row r="982" spans="1:13" x14ac:dyDescent="0.15">
      <c r="A982">
        <v>300</v>
      </c>
      <c r="B982">
        <v>70</v>
      </c>
      <c r="C982">
        <v>73.8</v>
      </c>
      <c r="D982">
        <v>79.2</v>
      </c>
      <c r="E982">
        <v>9.0299999999999994</v>
      </c>
      <c r="F982">
        <v>1.39</v>
      </c>
      <c r="G982">
        <v>31.97</v>
      </c>
      <c r="H982">
        <v>1.34</v>
      </c>
      <c r="I982">
        <v>2855378</v>
      </c>
      <c r="J982" t="s">
        <v>661</v>
      </c>
      <c r="K982" s="1">
        <v>43707.020138888889</v>
      </c>
      <c r="L982" t="s">
        <v>26</v>
      </c>
      <c r="M982">
        <v>0.125</v>
      </c>
    </row>
    <row r="983" spans="1:13" x14ac:dyDescent="0.15">
      <c r="A983">
        <v>300</v>
      </c>
      <c r="B983">
        <v>68.7</v>
      </c>
      <c r="C983">
        <v>72.5</v>
      </c>
      <c r="D983">
        <v>78</v>
      </c>
      <c r="E983">
        <v>9.14</v>
      </c>
      <c r="F983">
        <v>1.4</v>
      </c>
      <c r="G983">
        <v>32.020000000000003</v>
      </c>
      <c r="H983">
        <v>1.1499999999999999</v>
      </c>
      <c r="I983">
        <v>2855677</v>
      </c>
      <c r="J983" t="s">
        <v>662</v>
      </c>
      <c r="K983" s="1">
        <v>43707.192361111112</v>
      </c>
      <c r="L983" t="s">
        <v>26</v>
      </c>
      <c r="M983">
        <v>0.121</v>
      </c>
    </row>
    <row r="984" spans="1:13" x14ac:dyDescent="0.15">
      <c r="A984">
        <v>342</v>
      </c>
      <c r="B984">
        <v>68.5</v>
      </c>
      <c r="C984">
        <v>72.2</v>
      </c>
      <c r="D984">
        <v>77.8</v>
      </c>
      <c r="E984">
        <v>9.3000000000000007</v>
      </c>
      <c r="F984">
        <v>1.42</v>
      </c>
      <c r="G984">
        <v>32.1</v>
      </c>
      <c r="H984">
        <v>1.19</v>
      </c>
      <c r="I984">
        <v>2855678</v>
      </c>
      <c r="J984" t="s">
        <v>662</v>
      </c>
      <c r="K984" s="1">
        <v>43707.192361111112</v>
      </c>
      <c r="L984" t="s">
        <v>26</v>
      </c>
      <c r="M984">
        <v>0.14000000000000001</v>
      </c>
    </row>
    <row r="985" spans="1:13" x14ac:dyDescent="0.15">
      <c r="A985">
        <v>400</v>
      </c>
      <c r="B985">
        <v>75.8</v>
      </c>
      <c r="C985">
        <v>79.8</v>
      </c>
      <c r="D985">
        <v>86</v>
      </c>
      <c r="E985">
        <v>5.98</v>
      </c>
      <c r="F985">
        <v>1.03</v>
      </c>
      <c r="G985">
        <v>31.73</v>
      </c>
      <c r="H985">
        <v>0.89</v>
      </c>
      <c r="I985">
        <v>2856289</v>
      </c>
      <c r="J985" t="s">
        <v>663</v>
      </c>
      <c r="K985" s="1">
        <v>43707.476388888892</v>
      </c>
      <c r="L985" t="s">
        <v>14</v>
      </c>
      <c r="M985">
        <v>8.5999999999999993E-2</v>
      </c>
    </row>
    <row r="986" spans="1:13" x14ac:dyDescent="0.15">
      <c r="A986">
        <v>400</v>
      </c>
      <c r="B986">
        <v>75.2</v>
      </c>
      <c r="C986">
        <v>79.3</v>
      </c>
      <c r="D986">
        <v>85.2</v>
      </c>
      <c r="E986">
        <v>5.46</v>
      </c>
      <c r="F986">
        <v>1.01</v>
      </c>
      <c r="G986">
        <v>31.61</v>
      </c>
      <c r="H986">
        <v>1.01</v>
      </c>
      <c r="I986">
        <v>2856290</v>
      </c>
      <c r="J986" t="s">
        <v>663</v>
      </c>
      <c r="K986" s="1">
        <v>43707.476388888892</v>
      </c>
      <c r="L986" t="s">
        <v>14</v>
      </c>
      <c r="M986">
        <v>0.11799999999999999</v>
      </c>
    </row>
    <row r="987" spans="1:13" x14ac:dyDescent="0.15">
      <c r="A987">
        <v>400</v>
      </c>
      <c r="B987">
        <v>76.3</v>
      </c>
      <c r="C987">
        <v>80.400000000000006</v>
      </c>
      <c r="D987">
        <v>86.5</v>
      </c>
      <c r="E987">
        <v>5.63</v>
      </c>
      <c r="F987">
        <v>0.97</v>
      </c>
      <c r="G987">
        <v>31.61</v>
      </c>
      <c r="H987">
        <v>1.1299999999999999</v>
      </c>
      <c r="I987">
        <v>2857013</v>
      </c>
      <c r="J987" t="s">
        <v>664</v>
      </c>
      <c r="K987" s="1">
        <v>43707.76666666667</v>
      </c>
      <c r="L987" t="s">
        <v>14</v>
      </c>
      <c r="M987">
        <v>6.4000000000000001E-2</v>
      </c>
    </row>
    <row r="988" spans="1:13" x14ac:dyDescent="0.15">
      <c r="A988">
        <v>400</v>
      </c>
      <c r="B988">
        <v>75.8</v>
      </c>
      <c r="C988">
        <v>79.900000000000006</v>
      </c>
      <c r="D988">
        <v>86.1</v>
      </c>
      <c r="E988">
        <v>5.79</v>
      </c>
      <c r="F988">
        <v>0.98</v>
      </c>
      <c r="G988">
        <v>31.64</v>
      </c>
      <c r="H988">
        <v>1.26</v>
      </c>
      <c r="I988">
        <v>2857014</v>
      </c>
      <c r="J988" t="s">
        <v>664</v>
      </c>
      <c r="K988" s="1">
        <v>43707.76666666667</v>
      </c>
      <c r="L988" t="s">
        <v>14</v>
      </c>
      <c r="M988">
        <v>7.1999999999999995E-2</v>
      </c>
    </row>
    <row r="989" spans="1:13" x14ac:dyDescent="0.15">
      <c r="A989">
        <v>446</v>
      </c>
      <c r="B989">
        <v>76.599999999999994</v>
      </c>
      <c r="C989">
        <v>80.7</v>
      </c>
      <c r="D989">
        <v>86.9</v>
      </c>
      <c r="E989">
        <v>4.82</v>
      </c>
      <c r="F989">
        <v>0.92</v>
      </c>
      <c r="G989">
        <v>31.63</v>
      </c>
      <c r="H989">
        <v>0.62</v>
      </c>
      <c r="I989">
        <v>2857015</v>
      </c>
      <c r="J989" t="s">
        <v>664</v>
      </c>
      <c r="K989" s="1">
        <v>43707.76666666667</v>
      </c>
      <c r="L989" t="s">
        <v>14</v>
      </c>
      <c r="M989">
        <v>3.5999999999999997E-2</v>
      </c>
    </row>
    <row r="990" spans="1:13" x14ac:dyDescent="0.15">
      <c r="A990">
        <v>300</v>
      </c>
      <c r="B990">
        <v>70.5</v>
      </c>
      <c r="C990">
        <v>74.3</v>
      </c>
      <c r="D990">
        <v>80.5</v>
      </c>
      <c r="E990">
        <v>2.78</v>
      </c>
      <c r="F990">
        <v>0.99</v>
      </c>
      <c r="G990">
        <v>31.44</v>
      </c>
      <c r="H990">
        <v>1.0900000000000001</v>
      </c>
      <c r="I990">
        <v>2857256</v>
      </c>
      <c r="J990" t="s">
        <v>665</v>
      </c>
      <c r="K990" s="1">
        <v>43707.998611111114</v>
      </c>
      <c r="L990" t="s">
        <v>49</v>
      </c>
      <c r="M990">
        <v>7.3999999999999996E-2</v>
      </c>
    </row>
    <row r="991" spans="1:13" x14ac:dyDescent="0.15">
      <c r="A991">
        <v>300</v>
      </c>
      <c r="B991">
        <v>70.2</v>
      </c>
      <c r="C991">
        <v>74</v>
      </c>
      <c r="D991">
        <v>80</v>
      </c>
      <c r="E991">
        <v>3.07</v>
      </c>
      <c r="F991">
        <v>1.05</v>
      </c>
      <c r="G991">
        <v>31.49</v>
      </c>
      <c r="H991">
        <v>0.73</v>
      </c>
      <c r="I991">
        <v>2857257</v>
      </c>
      <c r="J991" t="s">
        <v>665</v>
      </c>
      <c r="K991" s="1">
        <v>43707.998611111114</v>
      </c>
      <c r="L991" t="s">
        <v>49</v>
      </c>
      <c r="M991">
        <v>8.4000000000000005E-2</v>
      </c>
    </row>
    <row r="992" spans="1:13" x14ac:dyDescent="0.15">
      <c r="A992">
        <v>406</v>
      </c>
      <c r="B992">
        <v>71.599999999999994</v>
      </c>
      <c r="C992">
        <v>75.400000000000006</v>
      </c>
      <c r="D992">
        <v>81.7</v>
      </c>
      <c r="E992">
        <v>2.89</v>
      </c>
      <c r="F992">
        <v>1.05</v>
      </c>
      <c r="G992">
        <v>31.42</v>
      </c>
      <c r="H992">
        <v>1.02</v>
      </c>
      <c r="I992">
        <v>2857258</v>
      </c>
      <c r="J992" t="s">
        <v>665</v>
      </c>
      <c r="K992" s="1">
        <v>43707.998611111114</v>
      </c>
      <c r="L992" t="s">
        <v>49</v>
      </c>
      <c r="M992">
        <v>0.113</v>
      </c>
    </row>
    <row r="993" spans="1:13" x14ac:dyDescent="0.15">
      <c r="A993">
        <v>131</v>
      </c>
      <c r="B993">
        <v>71.099999999999994</v>
      </c>
      <c r="C993">
        <v>74.900000000000006</v>
      </c>
      <c r="D993">
        <v>81</v>
      </c>
      <c r="E993">
        <v>3.12</v>
      </c>
      <c r="F993">
        <v>1.04</v>
      </c>
      <c r="G993">
        <v>31.48</v>
      </c>
      <c r="H993">
        <v>1.65</v>
      </c>
      <c r="I993">
        <v>2857289</v>
      </c>
      <c r="J993" t="s">
        <v>666</v>
      </c>
      <c r="K993" s="1">
        <v>43710.054861111108</v>
      </c>
      <c r="L993" t="s">
        <v>49</v>
      </c>
      <c r="M993">
        <v>0.111</v>
      </c>
    </row>
    <row r="994" spans="1:13" x14ac:dyDescent="0.15">
      <c r="A994">
        <v>267</v>
      </c>
      <c r="B994">
        <v>69.7</v>
      </c>
      <c r="C994">
        <v>73.5</v>
      </c>
      <c r="D994">
        <v>78.8</v>
      </c>
      <c r="E994">
        <v>9.81</v>
      </c>
      <c r="F994">
        <v>1.43</v>
      </c>
      <c r="G994">
        <v>32.24</v>
      </c>
      <c r="H994">
        <v>1.35</v>
      </c>
      <c r="I994">
        <v>2858177</v>
      </c>
      <c r="J994" t="s">
        <v>667</v>
      </c>
      <c r="K994" s="1">
        <v>43710.369444444441</v>
      </c>
      <c r="L994" t="s">
        <v>26</v>
      </c>
      <c r="M994">
        <v>9.5000000000000001E-2</v>
      </c>
    </row>
    <row r="995" spans="1:13" x14ac:dyDescent="0.15">
      <c r="A995">
        <v>232</v>
      </c>
      <c r="B995">
        <v>75.2</v>
      </c>
      <c r="C995">
        <v>79.3</v>
      </c>
      <c r="D995">
        <v>85</v>
      </c>
      <c r="E995">
        <v>8.91</v>
      </c>
      <c r="F995">
        <v>1.23</v>
      </c>
      <c r="G995">
        <v>32.1</v>
      </c>
      <c r="H995">
        <v>2.2799999999999998</v>
      </c>
      <c r="I995">
        <v>2858188</v>
      </c>
      <c r="J995" t="s">
        <v>668</v>
      </c>
      <c r="K995" s="1">
        <v>43710.371527777781</v>
      </c>
      <c r="L995" t="s">
        <v>43</v>
      </c>
      <c r="M995">
        <v>0.16200000000000001</v>
      </c>
    </row>
    <row r="996" spans="1:13" x14ac:dyDescent="0.15">
      <c r="A996">
        <v>400</v>
      </c>
      <c r="B996">
        <v>76.400000000000006</v>
      </c>
      <c r="C996">
        <v>80.599999999999994</v>
      </c>
      <c r="D996">
        <v>86.7</v>
      </c>
      <c r="E996">
        <v>6.26</v>
      </c>
      <c r="F996">
        <v>1.06</v>
      </c>
      <c r="G996">
        <v>31.85</v>
      </c>
      <c r="H996">
        <v>0.93</v>
      </c>
      <c r="I996">
        <v>2858338</v>
      </c>
      <c r="J996" t="s">
        <v>663</v>
      </c>
      <c r="K996" s="1">
        <v>43707.476388888892</v>
      </c>
      <c r="L996" t="s">
        <v>14</v>
      </c>
      <c r="M996">
        <v>0.109</v>
      </c>
    </row>
    <row r="997" spans="1:13" x14ac:dyDescent="0.15">
      <c r="A997">
        <v>400</v>
      </c>
      <c r="B997">
        <v>78.8</v>
      </c>
      <c r="C997">
        <v>83.1</v>
      </c>
      <c r="D997">
        <v>89.7</v>
      </c>
      <c r="E997">
        <v>5.42</v>
      </c>
      <c r="F997">
        <v>0.87</v>
      </c>
      <c r="G997">
        <v>31.69</v>
      </c>
      <c r="H997">
        <v>1.17</v>
      </c>
      <c r="I997">
        <v>2858447</v>
      </c>
      <c r="J997" t="s">
        <v>669</v>
      </c>
      <c r="K997" s="1">
        <v>43710.519444444442</v>
      </c>
      <c r="L997" t="s">
        <v>20</v>
      </c>
      <c r="M997">
        <v>5.6000000000000001E-2</v>
      </c>
    </row>
    <row r="998" spans="1:13" x14ac:dyDescent="0.15">
      <c r="A998">
        <v>400</v>
      </c>
      <c r="B998">
        <v>80.8</v>
      </c>
      <c r="C998">
        <v>85.1</v>
      </c>
      <c r="D998">
        <v>91.3</v>
      </c>
      <c r="E998">
        <v>5.21</v>
      </c>
      <c r="F998">
        <v>0.83</v>
      </c>
      <c r="G998">
        <v>31.72</v>
      </c>
      <c r="H998">
        <v>0.42</v>
      </c>
      <c r="I998">
        <v>2858448</v>
      </c>
      <c r="J998" t="s">
        <v>669</v>
      </c>
      <c r="K998" s="1">
        <v>43710.519444444442</v>
      </c>
      <c r="L998" t="s">
        <v>20</v>
      </c>
      <c r="M998">
        <v>2.7E-2</v>
      </c>
    </row>
    <row r="999" spans="1:13" x14ac:dyDescent="0.15">
      <c r="A999">
        <v>400</v>
      </c>
      <c r="B999">
        <v>81.2</v>
      </c>
      <c r="C999">
        <v>85.6</v>
      </c>
      <c r="D999">
        <v>91.9</v>
      </c>
      <c r="E999">
        <v>4.34</v>
      </c>
      <c r="F999">
        <v>0.77</v>
      </c>
      <c r="G999">
        <v>31.71</v>
      </c>
      <c r="H999">
        <v>0.35</v>
      </c>
      <c r="I999">
        <v>2858449</v>
      </c>
      <c r="J999" t="s">
        <v>669</v>
      </c>
      <c r="K999" s="1">
        <v>43710.519444444442</v>
      </c>
      <c r="L999" t="s">
        <v>20</v>
      </c>
      <c r="M999">
        <v>5.6000000000000001E-2</v>
      </c>
    </row>
    <row r="1000" spans="1:13" x14ac:dyDescent="0.15">
      <c r="A1000">
        <v>327</v>
      </c>
      <c r="B1000">
        <v>80.8</v>
      </c>
      <c r="C1000">
        <v>85.1</v>
      </c>
      <c r="D1000">
        <v>91.6</v>
      </c>
      <c r="E1000">
        <v>5.68</v>
      </c>
      <c r="F1000">
        <v>0.81</v>
      </c>
      <c r="G1000">
        <v>31.92</v>
      </c>
      <c r="H1000">
        <v>0.82</v>
      </c>
      <c r="I1000">
        <v>2858616</v>
      </c>
      <c r="J1000" t="s">
        <v>670</v>
      </c>
      <c r="K1000" s="1">
        <v>43710.613194444442</v>
      </c>
      <c r="L1000" t="s">
        <v>20</v>
      </c>
      <c r="M1000">
        <v>2.7E-2</v>
      </c>
    </row>
    <row r="1001" spans="1:13" x14ac:dyDescent="0.15">
      <c r="A1001">
        <v>300</v>
      </c>
      <c r="B1001">
        <v>71.5</v>
      </c>
      <c r="C1001">
        <v>75.3</v>
      </c>
      <c r="D1001">
        <v>81.5</v>
      </c>
      <c r="E1001">
        <v>3.35</v>
      </c>
      <c r="F1001">
        <v>1.05</v>
      </c>
      <c r="G1001">
        <v>31.46</v>
      </c>
      <c r="H1001">
        <v>1.41</v>
      </c>
      <c r="I1001">
        <v>2859107</v>
      </c>
      <c r="J1001" t="s">
        <v>671</v>
      </c>
      <c r="K1001" s="1">
        <v>43710.847222222219</v>
      </c>
      <c r="L1001" t="s">
        <v>49</v>
      </c>
      <c r="M1001">
        <v>8.5000000000000006E-2</v>
      </c>
    </row>
    <row r="1002" spans="1:13" x14ac:dyDescent="0.15">
      <c r="A1002">
        <v>300</v>
      </c>
      <c r="B1002">
        <v>70.099999999999994</v>
      </c>
      <c r="C1002">
        <v>73.900000000000006</v>
      </c>
      <c r="D1002">
        <v>80</v>
      </c>
      <c r="E1002">
        <v>3.25</v>
      </c>
      <c r="F1002">
        <v>1.0900000000000001</v>
      </c>
      <c r="G1002">
        <v>31.51</v>
      </c>
      <c r="H1002">
        <v>1.24</v>
      </c>
      <c r="I1002">
        <v>2859108</v>
      </c>
      <c r="J1002" t="s">
        <v>671</v>
      </c>
      <c r="K1002" s="1">
        <v>43710.847222222219</v>
      </c>
      <c r="L1002" t="s">
        <v>49</v>
      </c>
      <c r="M1002">
        <v>9.4E-2</v>
      </c>
    </row>
    <row r="1003" spans="1:13" x14ac:dyDescent="0.15">
      <c r="A1003">
        <v>276</v>
      </c>
      <c r="B1003">
        <v>71.400000000000006</v>
      </c>
      <c r="C1003">
        <v>75.2</v>
      </c>
      <c r="D1003">
        <v>81.400000000000006</v>
      </c>
      <c r="E1003">
        <v>2.97</v>
      </c>
      <c r="F1003">
        <v>1.1200000000000001</v>
      </c>
      <c r="G1003">
        <v>31.47</v>
      </c>
      <c r="H1003">
        <v>1.3</v>
      </c>
      <c r="I1003">
        <v>2859109</v>
      </c>
      <c r="J1003" t="s">
        <v>671</v>
      </c>
      <c r="K1003" s="1">
        <v>43710.847222222219</v>
      </c>
      <c r="L1003" t="s">
        <v>49</v>
      </c>
      <c r="M1003">
        <v>0.14099999999999999</v>
      </c>
    </row>
    <row r="1004" spans="1:13" x14ac:dyDescent="0.15">
      <c r="A1004">
        <v>300</v>
      </c>
      <c r="B1004">
        <v>70.7</v>
      </c>
      <c r="C1004">
        <v>74.599999999999994</v>
      </c>
      <c r="D1004">
        <v>79.8</v>
      </c>
      <c r="E1004">
        <v>9.92</v>
      </c>
      <c r="F1004">
        <v>1.52</v>
      </c>
      <c r="G1004">
        <v>32.21</v>
      </c>
      <c r="H1004">
        <v>1.42</v>
      </c>
      <c r="I1004">
        <v>2859481</v>
      </c>
      <c r="J1004" t="s">
        <v>672</v>
      </c>
      <c r="K1004" s="1">
        <v>43711.052083333336</v>
      </c>
      <c r="L1004" t="s">
        <v>26</v>
      </c>
      <c r="M1004">
        <v>0.105</v>
      </c>
    </row>
    <row r="1005" spans="1:13" x14ac:dyDescent="0.15">
      <c r="A1005">
        <v>300</v>
      </c>
      <c r="B1005">
        <v>71.900000000000006</v>
      </c>
      <c r="C1005">
        <v>75.8</v>
      </c>
      <c r="D1005">
        <v>81.3</v>
      </c>
      <c r="E1005">
        <v>10.64</v>
      </c>
      <c r="F1005">
        <v>1.47</v>
      </c>
      <c r="G1005">
        <v>32.340000000000003</v>
      </c>
      <c r="H1005">
        <v>1.27</v>
      </c>
      <c r="I1005">
        <v>2859482</v>
      </c>
      <c r="J1005" t="s">
        <v>672</v>
      </c>
      <c r="K1005" s="1">
        <v>43711.052083333336</v>
      </c>
      <c r="L1005" t="s">
        <v>26</v>
      </c>
      <c r="M1005">
        <v>8.2000000000000003E-2</v>
      </c>
    </row>
    <row r="1006" spans="1:13" x14ac:dyDescent="0.15">
      <c r="A1006">
        <v>300</v>
      </c>
      <c r="B1006">
        <v>71.599999999999994</v>
      </c>
      <c r="C1006">
        <v>75.5</v>
      </c>
      <c r="D1006">
        <v>81</v>
      </c>
      <c r="E1006">
        <v>9.99</v>
      </c>
      <c r="F1006">
        <v>1.46</v>
      </c>
      <c r="G1006">
        <v>32.25</v>
      </c>
      <c r="H1006">
        <v>1.43</v>
      </c>
      <c r="I1006">
        <v>2859483</v>
      </c>
      <c r="J1006" t="s">
        <v>672</v>
      </c>
      <c r="K1006" s="1">
        <v>43711.052083333336</v>
      </c>
      <c r="L1006" t="s">
        <v>26</v>
      </c>
      <c r="M1006">
        <v>7.2999999999999995E-2</v>
      </c>
    </row>
    <row r="1007" spans="1:13" x14ac:dyDescent="0.15">
      <c r="A1007">
        <v>300</v>
      </c>
      <c r="B1007">
        <v>72.3</v>
      </c>
      <c r="C1007">
        <v>76.2</v>
      </c>
      <c r="D1007">
        <v>81.7</v>
      </c>
      <c r="E1007">
        <v>10.58</v>
      </c>
      <c r="F1007">
        <v>1.47</v>
      </c>
      <c r="G1007">
        <v>32.26</v>
      </c>
      <c r="H1007">
        <v>1.45</v>
      </c>
      <c r="I1007">
        <v>2859944</v>
      </c>
      <c r="J1007" t="s">
        <v>673</v>
      </c>
      <c r="K1007" s="1">
        <v>43711.262499999997</v>
      </c>
      <c r="L1007" t="s">
        <v>26</v>
      </c>
      <c r="M1007">
        <v>7.6999999999999999E-2</v>
      </c>
    </row>
    <row r="1008" spans="1:13" x14ac:dyDescent="0.15">
      <c r="A1008">
        <v>300</v>
      </c>
      <c r="B1008">
        <v>70.5</v>
      </c>
      <c r="C1008">
        <v>74.3</v>
      </c>
      <c r="D1008">
        <v>79.8</v>
      </c>
      <c r="E1008">
        <v>10.199999999999999</v>
      </c>
      <c r="F1008">
        <v>1.44</v>
      </c>
      <c r="G1008">
        <v>32.24</v>
      </c>
      <c r="H1008">
        <v>1.41</v>
      </c>
      <c r="I1008">
        <v>2859945</v>
      </c>
      <c r="J1008" t="s">
        <v>673</v>
      </c>
      <c r="K1008" s="1">
        <v>43711.262499999997</v>
      </c>
      <c r="L1008" t="s">
        <v>26</v>
      </c>
      <c r="M1008">
        <v>8.1000000000000003E-2</v>
      </c>
    </row>
    <row r="1009" spans="1:13" x14ac:dyDescent="0.15">
      <c r="A1009">
        <v>263</v>
      </c>
      <c r="B1009">
        <v>69.3</v>
      </c>
      <c r="C1009">
        <v>73.099999999999994</v>
      </c>
      <c r="D1009">
        <v>78.400000000000006</v>
      </c>
      <c r="E1009">
        <v>9.5</v>
      </c>
      <c r="F1009">
        <v>1.54</v>
      </c>
      <c r="G1009">
        <v>32.14</v>
      </c>
      <c r="H1009">
        <v>1.47</v>
      </c>
      <c r="I1009">
        <v>2859946</v>
      </c>
      <c r="J1009" t="s">
        <v>673</v>
      </c>
      <c r="K1009" s="1">
        <v>43711.262499999997</v>
      </c>
      <c r="L1009" t="s">
        <v>26</v>
      </c>
      <c r="M1009">
        <v>0.122</v>
      </c>
    </row>
    <row r="1010" spans="1:13" x14ac:dyDescent="0.15">
      <c r="A1010">
        <v>400</v>
      </c>
      <c r="B1010">
        <v>76.099999999999994</v>
      </c>
      <c r="C1010">
        <v>80.2</v>
      </c>
      <c r="D1010">
        <v>86.6</v>
      </c>
      <c r="E1010">
        <v>5.42</v>
      </c>
      <c r="F1010">
        <v>0.97</v>
      </c>
      <c r="G1010">
        <v>31.8</v>
      </c>
      <c r="H1010">
        <v>0.64</v>
      </c>
      <c r="I1010">
        <v>2860638</v>
      </c>
      <c r="J1010" t="s">
        <v>674</v>
      </c>
      <c r="K1010" s="1">
        <v>43711.540972222225</v>
      </c>
      <c r="L1010" t="s">
        <v>14</v>
      </c>
      <c r="M1010">
        <v>7.8E-2</v>
      </c>
    </row>
    <row r="1011" spans="1:13" x14ac:dyDescent="0.15">
      <c r="A1011">
        <v>400</v>
      </c>
      <c r="B1011">
        <v>77</v>
      </c>
      <c r="C1011">
        <v>81.099999999999994</v>
      </c>
      <c r="D1011">
        <v>87.5</v>
      </c>
      <c r="E1011">
        <v>5.71</v>
      </c>
      <c r="F1011">
        <v>0.99</v>
      </c>
      <c r="G1011">
        <v>31.88</v>
      </c>
      <c r="H1011">
        <v>0.52</v>
      </c>
      <c r="I1011">
        <v>2860639</v>
      </c>
      <c r="J1011" t="s">
        <v>674</v>
      </c>
      <c r="K1011" s="1">
        <v>43711.540972222225</v>
      </c>
      <c r="L1011" t="s">
        <v>14</v>
      </c>
      <c r="M1011">
        <v>8.5999999999999993E-2</v>
      </c>
    </row>
    <row r="1012" spans="1:13" x14ac:dyDescent="0.15">
      <c r="A1012">
        <v>400</v>
      </c>
      <c r="B1012">
        <v>76.099999999999994</v>
      </c>
      <c r="C1012">
        <v>80.2</v>
      </c>
      <c r="D1012">
        <v>86.5</v>
      </c>
      <c r="E1012">
        <v>5.7</v>
      </c>
      <c r="F1012">
        <v>0.99</v>
      </c>
      <c r="G1012">
        <v>31.86</v>
      </c>
      <c r="H1012">
        <v>0.83</v>
      </c>
      <c r="I1012">
        <v>2860640</v>
      </c>
      <c r="J1012" t="s">
        <v>674</v>
      </c>
      <c r="K1012" s="1">
        <v>43711.540972222225</v>
      </c>
      <c r="L1012" t="s">
        <v>14</v>
      </c>
      <c r="M1012">
        <v>6.2E-2</v>
      </c>
    </row>
    <row r="1013" spans="1:13" x14ac:dyDescent="0.15">
      <c r="A1013">
        <v>400</v>
      </c>
      <c r="B1013">
        <v>74.900000000000006</v>
      </c>
      <c r="C1013">
        <v>79</v>
      </c>
      <c r="D1013">
        <v>85</v>
      </c>
      <c r="E1013">
        <v>5.51</v>
      </c>
      <c r="F1013">
        <v>0.96</v>
      </c>
      <c r="G1013">
        <v>31.78</v>
      </c>
      <c r="H1013">
        <v>1.1100000000000001</v>
      </c>
      <c r="I1013">
        <v>2861240</v>
      </c>
      <c r="J1013" t="s">
        <v>675</v>
      </c>
      <c r="K1013" s="1">
        <v>43711.793749999997</v>
      </c>
      <c r="L1013" t="s">
        <v>14</v>
      </c>
      <c r="M1013">
        <v>5.8000000000000003E-2</v>
      </c>
    </row>
    <row r="1014" spans="1:13" x14ac:dyDescent="0.15">
      <c r="A1014">
        <v>400</v>
      </c>
      <c r="B1014">
        <v>75.8</v>
      </c>
      <c r="C1014">
        <v>79.8</v>
      </c>
      <c r="D1014">
        <v>86</v>
      </c>
      <c r="E1014">
        <v>5.68</v>
      </c>
      <c r="F1014">
        <v>0.99</v>
      </c>
      <c r="G1014">
        <v>31.83</v>
      </c>
      <c r="H1014">
        <v>0.95</v>
      </c>
      <c r="I1014">
        <v>2861241</v>
      </c>
      <c r="J1014" t="s">
        <v>675</v>
      </c>
      <c r="K1014" s="1">
        <v>43711.793749999997</v>
      </c>
      <c r="L1014" t="s">
        <v>14</v>
      </c>
      <c r="M1014">
        <v>5.2999999999999999E-2</v>
      </c>
    </row>
    <row r="1015" spans="1:13" x14ac:dyDescent="0.15">
      <c r="A1015">
        <v>292</v>
      </c>
      <c r="B1015">
        <v>76.7</v>
      </c>
      <c r="C1015">
        <v>80.900000000000006</v>
      </c>
      <c r="D1015">
        <v>87.1</v>
      </c>
      <c r="E1015">
        <v>5.99</v>
      </c>
      <c r="F1015">
        <v>1.03</v>
      </c>
      <c r="G1015">
        <v>31.86</v>
      </c>
      <c r="H1015">
        <v>1.24</v>
      </c>
      <c r="I1015">
        <v>2861242</v>
      </c>
      <c r="J1015" t="s">
        <v>675</v>
      </c>
      <c r="K1015" s="1">
        <v>43711.793749999997</v>
      </c>
      <c r="L1015" t="s">
        <v>14</v>
      </c>
      <c r="M1015">
        <v>8.5000000000000006E-2</v>
      </c>
    </row>
    <row r="1016" spans="1:13" x14ac:dyDescent="0.15">
      <c r="A1016">
        <v>300</v>
      </c>
      <c r="B1016">
        <v>70</v>
      </c>
      <c r="C1016">
        <v>73.8</v>
      </c>
      <c r="D1016">
        <v>79.099999999999994</v>
      </c>
      <c r="E1016">
        <v>11.9</v>
      </c>
      <c r="F1016">
        <v>1.67</v>
      </c>
      <c r="G1016">
        <v>32.54</v>
      </c>
      <c r="H1016">
        <v>0.57999999999999996</v>
      </c>
      <c r="I1016">
        <v>2861813</v>
      </c>
      <c r="J1016" t="s">
        <v>676</v>
      </c>
      <c r="K1016" s="1">
        <v>43712.006944444445</v>
      </c>
      <c r="L1016" t="s">
        <v>26</v>
      </c>
      <c r="M1016">
        <v>7.8E-2</v>
      </c>
    </row>
    <row r="1017" spans="1:13" x14ac:dyDescent="0.15">
      <c r="A1017">
        <v>300</v>
      </c>
      <c r="B1017">
        <v>70.099999999999994</v>
      </c>
      <c r="C1017">
        <v>73.900000000000006</v>
      </c>
      <c r="D1017">
        <v>79.2</v>
      </c>
      <c r="E1017">
        <v>11.84</v>
      </c>
      <c r="F1017">
        <v>1.61</v>
      </c>
      <c r="G1017">
        <v>32.6</v>
      </c>
      <c r="H1017">
        <v>0.56000000000000005</v>
      </c>
      <c r="I1017">
        <v>2861814</v>
      </c>
      <c r="J1017" t="s">
        <v>676</v>
      </c>
      <c r="K1017" s="1">
        <v>43712.006944444445</v>
      </c>
      <c r="L1017" t="s">
        <v>26</v>
      </c>
      <c r="M1017">
        <v>0.08</v>
      </c>
    </row>
    <row r="1018" spans="1:13" x14ac:dyDescent="0.15">
      <c r="A1018">
        <v>300</v>
      </c>
      <c r="B1018">
        <v>70.099999999999994</v>
      </c>
      <c r="C1018">
        <v>73.900000000000006</v>
      </c>
      <c r="D1018">
        <v>79.3</v>
      </c>
      <c r="E1018">
        <v>10.1</v>
      </c>
      <c r="F1018">
        <v>1.51</v>
      </c>
      <c r="G1018">
        <v>32.29</v>
      </c>
      <c r="H1018">
        <v>0.76</v>
      </c>
      <c r="I1018">
        <v>2861815</v>
      </c>
      <c r="J1018" t="s">
        <v>676</v>
      </c>
      <c r="K1018" s="1">
        <v>43712.006944444445</v>
      </c>
      <c r="L1018" t="s">
        <v>26</v>
      </c>
      <c r="M1018">
        <v>0.17199999999999999</v>
      </c>
    </row>
    <row r="1019" spans="1:13" x14ac:dyDescent="0.15">
      <c r="A1019">
        <v>300</v>
      </c>
      <c r="B1019">
        <v>71</v>
      </c>
      <c r="C1019">
        <v>74.900000000000006</v>
      </c>
      <c r="D1019">
        <v>80.400000000000006</v>
      </c>
      <c r="E1019">
        <v>10.49</v>
      </c>
      <c r="F1019">
        <v>1.49</v>
      </c>
      <c r="G1019">
        <v>32.369999999999997</v>
      </c>
      <c r="H1019">
        <v>0.57999999999999996</v>
      </c>
      <c r="I1019">
        <v>2862112</v>
      </c>
      <c r="J1019" t="s">
        <v>677</v>
      </c>
      <c r="K1019" s="1">
        <v>43712.182638888888</v>
      </c>
      <c r="L1019" t="s">
        <v>26</v>
      </c>
      <c r="M1019">
        <v>0.10299999999999999</v>
      </c>
    </row>
    <row r="1020" spans="1:13" x14ac:dyDescent="0.15">
      <c r="A1020">
        <v>300</v>
      </c>
      <c r="B1020">
        <v>69.099999999999994</v>
      </c>
      <c r="C1020">
        <v>72.900000000000006</v>
      </c>
      <c r="D1020">
        <v>78.3</v>
      </c>
      <c r="E1020">
        <v>11.13</v>
      </c>
      <c r="F1020">
        <v>1.59</v>
      </c>
      <c r="G1020">
        <v>32.409999999999997</v>
      </c>
      <c r="H1020">
        <v>1.48</v>
      </c>
      <c r="I1020">
        <v>2862113</v>
      </c>
      <c r="J1020" t="s">
        <v>677</v>
      </c>
      <c r="K1020" s="1">
        <v>43712.182638888888</v>
      </c>
      <c r="L1020" t="s">
        <v>26</v>
      </c>
      <c r="M1020">
        <v>9.8000000000000004E-2</v>
      </c>
    </row>
    <row r="1021" spans="1:13" x14ac:dyDescent="0.15">
      <c r="A1021">
        <v>82</v>
      </c>
      <c r="B1021">
        <v>69.599999999999994</v>
      </c>
      <c r="C1021">
        <v>73.400000000000006</v>
      </c>
      <c r="D1021">
        <v>78.7</v>
      </c>
      <c r="E1021">
        <v>11.24</v>
      </c>
      <c r="F1021">
        <v>1.6</v>
      </c>
      <c r="G1021">
        <v>32.35</v>
      </c>
      <c r="H1021">
        <v>0.92</v>
      </c>
      <c r="I1021">
        <v>2862114</v>
      </c>
      <c r="J1021" t="s">
        <v>677</v>
      </c>
      <c r="K1021" s="1">
        <v>43712.182638888888</v>
      </c>
      <c r="L1021" t="s">
        <v>26</v>
      </c>
      <c r="M1021">
        <v>0.14799999999999999</v>
      </c>
    </row>
    <row r="1022" spans="1:13" x14ac:dyDescent="0.15">
      <c r="A1022">
        <v>260</v>
      </c>
      <c r="B1022">
        <v>73.900000000000006</v>
      </c>
      <c r="C1022">
        <v>77.900000000000006</v>
      </c>
      <c r="D1022">
        <v>84.2</v>
      </c>
      <c r="E1022">
        <v>3.39</v>
      </c>
      <c r="F1022">
        <v>0.98</v>
      </c>
      <c r="G1022">
        <v>31.57</v>
      </c>
      <c r="H1022">
        <v>1.1000000000000001</v>
      </c>
      <c r="I1022">
        <v>2862244</v>
      </c>
      <c r="J1022" t="s">
        <v>678</v>
      </c>
      <c r="K1022" s="1">
        <v>43712.242361111108</v>
      </c>
      <c r="L1022" t="s">
        <v>33</v>
      </c>
      <c r="M1022">
        <v>0.13300000000000001</v>
      </c>
    </row>
    <row r="1023" spans="1:13" x14ac:dyDescent="0.15">
      <c r="A1023">
        <v>209</v>
      </c>
      <c r="B1023">
        <v>81.7</v>
      </c>
      <c r="C1023">
        <v>86.1</v>
      </c>
      <c r="D1023">
        <v>93</v>
      </c>
      <c r="E1023">
        <v>2.12</v>
      </c>
      <c r="F1023">
        <v>0.73</v>
      </c>
      <c r="G1023">
        <v>31.42</v>
      </c>
      <c r="H1023">
        <v>0.94</v>
      </c>
      <c r="I1023">
        <v>2862427</v>
      </c>
      <c r="J1023" t="s">
        <v>679</v>
      </c>
      <c r="K1023" s="1">
        <v>43712.302777777775</v>
      </c>
      <c r="L1023" t="s">
        <v>16</v>
      </c>
      <c r="M1023">
        <v>2.5000000000000001E-2</v>
      </c>
    </row>
    <row r="1024" spans="1:13" x14ac:dyDescent="0.15">
      <c r="A1024">
        <v>400</v>
      </c>
      <c r="B1024">
        <v>83.4</v>
      </c>
      <c r="C1024">
        <v>87.8</v>
      </c>
      <c r="D1024">
        <v>94.8</v>
      </c>
      <c r="E1024">
        <v>1.85</v>
      </c>
      <c r="F1024">
        <v>0.65</v>
      </c>
      <c r="G1024">
        <v>31.32</v>
      </c>
      <c r="H1024">
        <v>0.78</v>
      </c>
      <c r="I1024">
        <v>2863781</v>
      </c>
      <c r="J1024" t="s">
        <v>680</v>
      </c>
      <c r="K1024" s="1">
        <v>43712.844444444447</v>
      </c>
      <c r="L1024" t="s">
        <v>16</v>
      </c>
      <c r="M1024">
        <v>1.2999999999999999E-2</v>
      </c>
    </row>
    <row r="1025" spans="1:13" x14ac:dyDescent="0.15">
      <c r="A1025">
        <v>400</v>
      </c>
      <c r="B1025">
        <v>83.6</v>
      </c>
      <c r="C1025">
        <v>88.1</v>
      </c>
      <c r="D1025">
        <v>95.3</v>
      </c>
      <c r="E1025">
        <v>1.81</v>
      </c>
      <c r="F1025">
        <v>0.65</v>
      </c>
      <c r="G1025">
        <v>31.5</v>
      </c>
      <c r="H1025">
        <v>0.36</v>
      </c>
      <c r="I1025">
        <v>2863782</v>
      </c>
      <c r="J1025" t="s">
        <v>680</v>
      </c>
      <c r="K1025" s="1">
        <v>43712.844444444447</v>
      </c>
      <c r="L1025" t="s">
        <v>16</v>
      </c>
      <c r="M1025">
        <v>1.7000000000000001E-2</v>
      </c>
    </row>
    <row r="1026" spans="1:13" x14ac:dyDescent="0.15">
      <c r="A1026">
        <v>401</v>
      </c>
      <c r="B1026">
        <v>83</v>
      </c>
      <c r="C1026">
        <v>87.5</v>
      </c>
      <c r="D1026">
        <v>94.6</v>
      </c>
      <c r="E1026">
        <v>1.85</v>
      </c>
      <c r="F1026">
        <v>0.57999999999999996</v>
      </c>
      <c r="G1026">
        <v>31.46</v>
      </c>
      <c r="H1026">
        <v>0.56999999999999995</v>
      </c>
      <c r="I1026">
        <v>2863783</v>
      </c>
      <c r="J1026" t="s">
        <v>680</v>
      </c>
      <c r="K1026" s="1">
        <v>43712.844444444447</v>
      </c>
      <c r="L1026" t="s">
        <v>16</v>
      </c>
      <c r="M1026">
        <v>1.4999999999999999E-2</v>
      </c>
    </row>
    <row r="1027" spans="1:13" x14ac:dyDescent="0.15">
      <c r="A1027">
        <v>400</v>
      </c>
      <c r="B1027">
        <v>69.3</v>
      </c>
      <c r="C1027">
        <v>73.099999999999994</v>
      </c>
      <c r="D1027">
        <v>78.400000000000006</v>
      </c>
      <c r="E1027">
        <v>8.82</v>
      </c>
      <c r="F1027">
        <v>1.35</v>
      </c>
      <c r="G1027">
        <v>32.01</v>
      </c>
      <c r="H1027">
        <v>2.4300000000000002</v>
      </c>
      <c r="I1027">
        <v>2864244</v>
      </c>
      <c r="J1027" t="s">
        <v>681</v>
      </c>
      <c r="K1027" s="1">
        <v>43713.120833333334</v>
      </c>
      <c r="L1027" t="s">
        <v>26</v>
      </c>
      <c r="M1027">
        <v>0.14899999999999999</v>
      </c>
    </row>
    <row r="1028" spans="1:13" x14ac:dyDescent="0.15">
      <c r="A1028">
        <v>479</v>
      </c>
      <c r="B1028">
        <v>70.099999999999994</v>
      </c>
      <c r="C1028">
        <v>74</v>
      </c>
      <c r="D1028">
        <v>79.400000000000006</v>
      </c>
      <c r="E1028">
        <v>8.64</v>
      </c>
      <c r="F1028">
        <v>1.33</v>
      </c>
      <c r="G1028">
        <v>31.98</v>
      </c>
      <c r="H1028">
        <v>2.4500000000000002</v>
      </c>
      <c r="I1028">
        <v>2864245</v>
      </c>
      <c r="J1028" t="s">
        <v>681</v>
      </c>
      <c r="K1028" s="1">
        <v>43713.120833333334</v>
      </c>
      <c r="L1028" t="s">
        <v>26</v>
      </c>
      <c r="M1028">
        <v>0.127</v>
      </c>
    </row>
    <row r="1029" spans="1:13" x14ac:dyDescent="0.15">
      <c r="A1029">
        <v>400</v>
      </c>
      <c r="B1029">
        <v>75.900000000000006</v>
      </c>
      <c r="C1029">
        <v>80</v>
      </c>
      <c r="D1029">
        <v>86.4</v>
      </c>
      <c r="E1029">
        <v>2.96</v>
      </c>
      <c r="F1029">
        <v>0.84</v>
      </c>
      <c r="G1029">
        <v>31.52</v>
      </c>
      <c r="H1029">
        <v>1.49</v>
      </c>
      <c r="I1029">
        <v>2865200</v>
      </c>
      <c r="J1029" t="s">
        <v>682</v>
      </c>
      <c r="K1029" s="1">
        <v>43713.52847222222</v>
      </c>
      <c r="L1029" t="s">
        <v>14</v>
      </c>
      <c r="M1029">
        <v>9.1999999999999998E-2</v>
      </c>
    </row>
    <row r="1030" spans="1:13" x14ac:dyDescent="0.15">
      <c r="A1030">
        <v>400</v>
      </c>
      <c r="B1030">
        <v>75.8</v>
      </c>
      <c r="C1030">
        <v>79.8</v>
      </c>
      <c r="D1030">
        <v>86.3</v>
      </c>
      <c r="E1030">
        <v>3.11</v>
      </c>
      <c r="F1030">
        <v>0.86</v>
      </c>
      <c r="G1030">
        <v>31.54</v>
      </c>
      <c r="H1030">
        <v>1.23</v>
      </c>
      <c r="I1030">
        <v>2865201</v>
      </c>
      <c r="J1030" t="s">
        <v>682</v>
      </c>
      <c r="K1030" s="1">
        <v>43713.52847222222</v>
      </c>
      <c r="L1030" t="s">
        <v>14</v>
      </c>
      <c r="M1030">
        <v>8.5000000000000006E-2</v>
      </c>
    </row>
    <row r="1031" spans="1:13" x14ac:dyDescent="0.15">
      <c r="A1031">
        <v>400</v>
      </c>
      <c r="B1031">
        <v>76.400000000000006</v>
      </c>
      <c r="C1031">
        <v>80.599999999999994</v>
      </c>
      <c r="D1031">
        <v>87.8</v>
      </c>
      <c r="E1031">
        <v>3.02</v>
      </c>
      <c r="F1031">
        <v>0.82</v>
      </c>
      <c r="G1031">
        <v>31.55</v>
      </c>
      <c r="H1031">
        <v>1.18</v>
      </c>
      <c r="I1031">
        <v>2865202</v>
      </c>
      <c r="J1031" t="s">
        <v>682</v>
      </c>
      <c r="K1031" s="1">
        <v>43713.52847222222</v>
      </c>
      <c r="L1031" t="s">
        <v>14</v>
      </c>
      <c r="M1031">
        <v>6.9000000000000006E-2</v>
      </c>
    </row>
    <row r="1032" spans="1:13" x14ac:dyDescent="0.15">
      <c r="A1032">
        <v>188</v>
      </c>
      <c r="B1032">
        <v>75.5</v>
      </c>
      <c r="C1032">
        <v>79.599999999999994</v>
      </c>
      <c r="D1032">
        <v>85.9</v>
      </c>
      <c r="E1032">
        <v>2.72</v>
      </c>
      <c r="F1032">
        <v>0.83</v>
      </c>
      <c r="G1032">
        <v>31.5</v>
      </c>
      <c r="H1032">
        <v>1.48</v>
      </c>
      <c r="I1032">
        <v>2865972</v>
      </c>
      <c r="J1032" t="s">
        <v>683</v>
      </c>
      <c r="K1032" s="1">
        <v>43713.785416666666</v>
      </c>
      <c r="L1032" t="s">
        <v>14</v>
      </c>
      <c r="M1032">
        <v>9.6000000000000002E-2</v>
      </c>
    </row>
    <row r="1033" spans="1:13" x14ac:dyDescent="0.15">
      <c r="A1033">
        <v>400</v>
      </c>
      <c r="B1033">
        <v>70.599999999999994</v>
      </c>
      <c r="C1033">
        <v>74.400000000000006</v>
      </c>
      <c r="D1033">
        <v>79.8</v>
      </c>
      <c r="E1033">
        <v>9.73</v>
      </c>
      <c r="F1033">
        <v>1.44</v>
      </c>
      <c r="G1033">
        <v>32.29</v>
      </c>
      <c r="H1033">
        <v>1.43</v>
      </c>
      <c r="I1033">
        <v>2866326</v>
      </c>
      <c r="J1033" t="s">
        <v>684</v>
      </c>
      <c r="K1033" s="1">
        <v>43714.135416666664</v>
      </c>
      <c r="L1033" t="s">
        <v>26</v>
      </c>
      <c r="M1033">
        <v>9.9000000000000005E-2</v>
      </c>
    </row>
    <row r="1034" spans="1:13" x14ac:dyDescent="0.15">
      <c r="A1034">
        <v>336</v>
      </c>
      <c r="B1034">
        <v>70.5</v>
      </c>
      <c r="C1034">
        <v>74.3</v>
      </c>
      <c r="D1034">
        <v>79.7</v>
      </c>
      <c r="E1034">
        <v>9.1999999999999993</v>
      </c>
      <c r="F1034">
        <v>1.46</v>
      </c>
      <c r="G1034">
        <v>32.25</v>
      </c>
      <c r="H1034">
        <v>0.85</v>
      </c>
      <c r="I1034">
        <v>2866327</v>
      </c>
      <c r="J1034" t="s">
        <v>684</v>
      </c>
      <c r="K1034" s="1">
        <v>43714.135416666664</v>
      </c>
      <c r="L1034" t="s">
        <v>26</v>
      </c>
      <c r="M1034">
        <v>0.104</v>
      </c>
    </row>
    <row r="1035" spans="1:13" x14ac:dyDescent="0.15">
      <c r="A1035">
        <v>400</v>
      </c>
      <c r="B1035">
        <v>78.8</v>
      </c>
      <c r="C1035">
        <v>83.1</v>
      </c>
      <c r="D1035">
        <v>89.7</v>
      </c>
      <c r="E1035">
        <v>3.03</v>
      </c>
      <c r="F1035">
        <v>0.78</v>
      </c>
      <c r="G1035">
        <v>31.66</v>
      </c>
      <c r="H1035">
        <v>0.46</v>
      </c>
      <c r="I1035">
        <v>2866962</v>
      </c>
      <c r="J1035" t="s">
        <v>685</v>
      </c>
      <c r="K1035" s="1">
        <v>43714.407638888886</v>
      </c>
      <c r="L1035" t="s">
        <v>23</v>
      </c>
      <c r="M1035">
        <v>4.1000000000000002E-2</v>
      </c>
    </row>
    <row r="1036" spans="1:13" x14ac:dyDescent="0.15">
      <c r="A1036">
        <v>400</v>
      </c>
      <c r="B1036">
        <v>78</v>
      </c>
      <c r="C1036">
        <v>82.2</v>
      </c>
      <c r="D1036">
        <v>89</v>
      </c>
      <c r="E1036">
        <v>2.13</v>
      </c>
      <c r="F1036">
        <v>0.73</v>
      </c>
      <c r="G1036">
        <v>31.48</v>
      </c>
      <c r="H1036">
        <v>1.23</v>
      </c>
      <c r="I1036">
        <v>2866963</v>
      </c>
      <c r="J1036" t="s">
        <v>685</v>
      </c>
      <c r="K1036" s="1">
        <v>43714.407638888886</v>
      </c>
      <c r="L1036" t="s">
        <v>23</v>
      </c>
      <c r="M1036">
        <v>8.2000000000000003E-2</v>
      </c>
    </row>
    <row r="1037" spans="1:13" x14ac:dyDescent="0.15">
      <c r="A1037">
        <v>315</v>
      </c>
      <c r="B1037">
        <v>78.900000000000006</v>
      </c>
      <c r="C1037">
        <v>83.2</v>
      </c>
      <c r="D1037">
        <v>90.1</v>
      </c>
      <c r="E1037">
        <v>2.1</v>
      </c>
      <c r="F1037">
        <v>0.68</v>
      </c>
      <c r="G1037">
        <v>31.48</v>
      </c>
      <c r="H1037">
        <v>1.01</v>
      </c>
      <c r="I1037">
        <v>2866964</v>
      </c>
      <c r="J1037" t="s">
        <v>685</v>
      </c>
      <c r="K1037" s="1">
        <v>43714.407638888886</v>
      </c>
      <c r="L1037" t="s">
        <v>23</v>
      </c>
      <c r="M1037">
        <v>0.03</v>
      </c>
    </row>
    <row r="1038" spans="1:13" x14ac:dyDescent="0.15">
      <c r="A1038">
        <v>400</v>
      </c>
      <c r="B1038">
        <v>76.900000000000006</v>
      </c>
      <c r="C1038">
        <v>81.099999999999994</v>
      </c>
      <c r="D1038">
        <v>87.8</v>
      </c>
      <c r="E1038">
        <v>2.5499999999999998</v>
      </c>
      <c r="F1038">
        <v>0.79</v>
      </c>
      <c r="G1038">
        <v>31.4</v>
      </c>
      <c r="H1038">
        <v>1.29</v>
      </c>
      <c r="I1038">
        <v>2867936</v>
      </c>
      <c r="J1038" t="s">
        <v>686</v>
      </c>
      <c r="K1038" s="1">
        <v>43714.817361111112</v>
      </c>
      <c r="L1038" t="s">
        <v>14</v>
      </c>
      <c r="M1038">
        <v>9.9000000000000005E-2</v>
      </c>
    </row>
    <row r="1039" spans="1:13" x14ac:dyDescent="0.15">
      <c r="A1039">
        <v>400</v>
      </c>
      <c r="B1039">
        <v>74.7</v>
      </c>
      <c r="C1039">
        <v>78.7</v>
      </c>
      <c r="D1039">
        <v>85.1</v>
      </c>
      <c r="E1039">
        <v>2.64</v>
      </c>
      <c r="F1039">
        <v>0.85</v>
      </c>
      <c r="G1039">
        <v>31.43</v>
      </c>
      <c r="H1039">
        <v>1.29</v>
      </c>
      <c r="I1039">
        <v>2867937</v>
      </c>
      <c r="J1039" t="s">
        <v>686</v>
      </c>
      <c r="K1039" s="1">
        <v>43714.817361111112</v>
      </c>
      <c r="L1039" t="s">
        <v>14</v>
      </c>
      <c r="M1039">
        <v>0.114</v>
      </c>
    </row>
    <row r="1040" spans="1:13" x14ac:dyDescent="0.15">
      <c r="A1040">
        <v>516</v>
      </c>
      <c r="B1040">
        <v>76.3</v>
      </c>
      <c r="C1040">
        <v>80.5</v>
      </c>
      <c r="D1040">
        <v>87</v>
      </c>
      <c r="E1040">
        <v>3.49</v>
      </c>
      <c r="F1040">
        <v>0.85</v>
      </c>
      <c r="G1040">
        <v>31.51</v>
      </c>
      <c r="H1040">
        <v>1.64</v>
      </c>
      <c r="I1040">
        <v>2867938</v>
      </c>
      <c r="J1040" t="s">
        <v>686</v>
      </c>
      <c r="K1040" s="1">
        <v>43714.817361111112</v>
      </c>
      <c r="L1040" t="s">
        <v>14</v>
      </c>
      <c r="M1040">
        <v>8.2000000000000003E-2</v>
      </c>
    </row>
    <row r="1041" spans="1:13" x14ac:dyDescent="0.15">
      <c r="A1041">
        <v>400</v>
      </c>
      <c r="B1041">
        <v>70.8</v>
      </c>
      <c r="C1041">
        <v>74.7</v>
      </c>
      <c r="D1041">
        <v>79.900000000000006</v>
      </c>
      <c r="E1041">
        <v>8.42</v>
      </c>
      <c r="F1041">
        <v>1.44</v>
      </c>
      <c r="G1041">
        <v>31.91</v>
      </c>
      <c r="H1041">
        <v>1.3</v>
      </c>
      <c r="I1041">
        <v>2868176</v>
      </c>
      <c r="J1041" t="s">
        <v>687</v>
      </c>
      <c r="K1041" s="1">
        <v>43715.10833333333</v>
      </c>
      <c r="L1041" t="s">
        <v>26</v>
      </c>
      <c r="M1041">
        <v>0.155</v>
      </c>
    </row>
    <row r="1042" spans="1:13" x14ac:dyDescent="0.15">
      <c r="A1042">
        <v>400</v>
      </c>
      <c r="B1042">
        <v>71.099999999999994</v>
      </c>
      <c r="C1042">
        <v>75</v>
      </c>
      <c r="D1042">
        <v>80.3</v>
      </c>
      <c r="E1042">
        <v>8.1999999999999993</v>
      </c>
      <c r="F1042">
        <v>1.43</v>
      </c>
      <c r="G1042">
        <v>31.86</v>
      </c>
      <c r="H1042">
        <v>1.23</v>
      </c>
      <c r="I1042">
        <v>2868177</v>
      </c>
      <c r="J1042" t="s">
        <v>687</v>
      </c>
      <c r="K1042" s="1">
        <v>43715.10833333333</v>
      </c>
      <c r="L1042" t="s">
        <v>26</v>
      </c>
      <c r="M1042">
        <v>0.13300000000000001</v>
      </c>
    </row>
    <row r="1043" spans="1:13" x14ac:dyDescent="0.15">
      <c r="A1043">
        <v>400</v>
      </c>
      <c r="B1043">
        <v>70.2</v>
      </c>
      <c r="C1043">
        <v>74</v>
      </c>
      <c r="D1043">
        <v>79.2</v>
      </c>
      <c r="E1043">
        <v>8.48</v>
      </c>
      <c r="F1043">
        <v>1.42</v>
      </c>
      <c r="G1043">
        <v>31.87</v>
      </c>
      <c r="H1043">
        <v>1.31</v>
      </c>
      <c r="I1043">
        <v>2868178</v>
      </c>
      <c r="J1043" t="s">
        <v>687</v>
      </c>
      <c r="K1043" s="1">
        <v>43715.10833333333</v>
      </c>
      <c r="L1043" t="s">
        <v>26</v>
      </c>
      <c r="M1043">
        <v>0.11600000000000001</v>
      </c>
    </row>
    <row r="1044" spans="1:13" x14ac:dyDescent="0.15">
      <c r="A1044">
        <v>306</v>
      </c>
      <c r="B1044">
        <v>71.7</v>
      </c>
      <c r="C1044">
        <v>75.599999999999994</v>
      </c>
      <c r="D1044">
        <v>81.599999999999994</v>
      </c>
      <c r="E1044">
        <v>7.92</v>
      </c>
      <c r="F1044">
        <v>1.38</v>
      </c>
      <c r="G1044">
        <v>31.76</v>
      </c>
      <c r="H1044">
        <v>1.1000000000000001</v>
      </c>
      <c r="I1044">
        <v>2868662</v>
      </c>
      <c r="J1044" t="s">
        <v>688</v>
      </c>
      <c r="K1044" s="1">
        <v>43717.20208333333</v>
      </c>
      <c r="L1044" t="s">
        <v>26</v>
      </c>
      <c r="M1044">
        <v>0.105</v>
      </c>
    </row>
    <row r="1045" spans="1:13" x14ac:dyDescent="0.15">
      <c r="A1045">
        <v>300</v>
      </c>
      <c r="B1045">
        <v>75.8</v>
      </c>
      <c r="C1045">
        <v>79.900000000000006</v>
      </c>
      <c r="D1045">
        <v>86.4</v>
      </c>
      <c r="E1045">
        <v>4.01</v>
      </c>
      <c r="F1045">
        <v>0.89</v>
      </c>
      <c r="G1045">
        <v>31.4</v>
      </c>
      <c r="H1045">
        <v>1.17</v>
      </c>
      <c r="I1045">
        <v>2868960</v>
      </c>
      <c r="J1045" t="s">
        <v>689</v>
      </c>
      <c r="K1045" s="1">
        <v>43717.331944444442</v>
      </c>
      <c r="L1045" t="s">
        <v>14</v>
      </c>
      <c r="M1045">
        <v>0.08</v>
      </c>
    </row>
    <row r="1046" spans="1:13" x14ac:dyDescent="0.15">
      <c r="A1046">
        <v>256</v>
      </c>
      <c r="B1046">
        <v>75.400000000000006</v>
      </c>
      <c r="C1046">
        <v>79.5</v>
      </c>
      <c r="D1046">
        <v>86</v>
      </c>
      <c r="E1046">
        <v>3.34</v>
      </c>
      <c r="F1046">
        <v>0.88</v>
      </c>
      <c r="G1046">
        <v>31.31</v>
      </c>
      <c r="H1046">
        <v>1.35</v>
      </c>
      <c r="I1046">
        <v>2868961</v>
      </c>
      <c r="J1046" t="s">
        <v>689</v>
      </c>
      <c r="K1046" s="1">
        <v>43717.331944444442</v>
      </c>
      <c r="L1046" t="s">
        <v>14</v>
      </c>
      <c r="M1046">
        <v>0.08</v>
      </c>
    </row>
    <row r="1047" spans="1:13" x14ac:dyDescent="0.15">
      <c r="A1047">
        <v>400</v>
      </c>
      <c r="B1047">
        <v>80.900000000000006</v>
      </c>
      <c r="C1047">
        <v>85.2</v>
      </c>
      <c r="D1047">
        <v>92.1</v>
      </c>
      <c r="E1047">
        <v>2.48</v>
      </c>
      <c r="F1047">
        <v>0.69</v>
      </c>
      <c r="G1047">
        <v>31.41</v>
      </c>
      <c r="H1047">
        <v>1.1299999999999999</v>
      </c>
      <c r="I1047">
        <v>2869781</v>
      </c>
      <c r="J1047" t="s">
        <v>690</v>
      </c>
      <c r="K1047" s="1">
        <v>43717.667361111111</v>
      </c>
      <c r="L1047" t="s">
        <v>23</v>
      </c>
      <c r="M1047">
        <v>6.4000000000000001E-2</v>
      </c>
    </row>
    <row r="1048" spans="1:13" x14ac:dyDescent="0.15">
      <c r="A1048">
        <v>400</v>
      </c>
      <c r="B1048">
        <v>81.099999999999994</v>
      </c>
      <c r="C1048">
        <v>85.5</v>
      </c>
      <c r="D1048">
        <v>92.3</v>
      </c>
      <c r="E1048">
        <v>2.96</v>
      </c>
      <c r="F1048">
        <v>0.69</v>
      </c>
      <c r="G1048">
        <v>31.42</v>
      </c>
      <c r="H1048">
        <v>0.65</v>
      </c>
      <c r="I1048">
        <v>2869782</v>
      </c>
      <c r="J1048" t="s">
        <v>690</v>
      </c>
      <c r="K1048" s="1">
        <v>43717.667361111111</v>
      </c>
      <c r="L1048" t="s">
        <v>23</v>
      </c>
      <c r="M1048">
        <v>4.3999999999999997E-2</v>
      </c>
    </row>
    <row r="1049" spans="1:13" x14ac:dyDescent="0.15">
      <c r="A1049">
        <v>400</v>
      </c>
      <c r="B1049">
        <v>81.2</v>
      </c>
      <c r="C1049">
        <v>85.6</v>
      </c>
      <c r="D1049">
        <v>92.4</v>
      </c>
      <c r="E1049">
        <v>2.95</v>
      </c>
      <c r="F1049">
        <v>0.72</v>
      </c>
      <c r="G1049">
        <v>31.46</v>
      </c>
      <c r="H1049">
        <v>0.65</v>
      </c>
      <c r="I1049">
        <v>2869783</v>
      </c>
      <c r="J1049" t="s">
        <v>690</v>
      </c>
      <c r="K1049" s="1">
        <v>43717.667361111111</v>
      </c>
      <c r="L1049" t="s">
        <v>23</v>
      </c>
      <c r="M1049">
        <v>0.06</v>
      </c>
    </row>
    <row r="1050" spans="1:13" x14ac:dyDescent="0.15">
      <c r="A1050">
        <v>455</v>
      </c>
      <c r="B1050">
        <v>80.099999999999994</v>
      </c>
      <c r="C1050">
        <v>84.4</v>
      </c>
      <c r="D1050">
        <v>91.3</v>
      </c>
      <c r="E1050">
        <v>2.65</v>
      </c>
      <c r="F1050">
        <v>0.7</v>
      </c>
      <c r="G1050">
        <v>31.58</v>
      </c>
      <c r="H1050">
        <v>0.48</v>
      </c>
      <c r="I1050">
        <v>2870031</v>
      </c>
      <c r="J1050" t="s">
        <v>691</v>
      </c>
      <c r="K1050" s="1">
        <v>43717.773611111108</v>
      </c>
      <c r="L1050" t="s">
        <v>23</v>
      </c>
      <c r="M1050">
        <v>4.8000000000000001E-2</v>
      </c>
    </row>
    <row r="1051" spans="1:13" x14ac:dyDescent="0.15">
      <c r="A1051">
        <v>400</v>
      </c>
      <c r="B1051">
        <v>70.3</v>
      </c>
      <c r="C1051">
        <v>74.2</v>
      </c>
      <c r="D1051">
        <v>79.599999999999994</v>
      </c>
      <c r="E1051">
        <v>8.67</v>
      </c>
      <c r="F1051">
        <v>1.53</v>
      </c>
      <c r="G1051">
        <v>32.17</v>
      </c>
      <c r="H1051">
        <v>1.05</v>
      </c>
      <c r="I1051">
        <v>2870516</v>
      </c>
      <c r="J1051" t="s">
        <v>692</v>
      </c>
      <c r="K1051" s="1">
        <v>43718.061805555553</v>
      </c>
      <c r="L1051" t="s">
        <v>26</v>
      </c>
      <c r="M1051">
        <v>0.155</v>
      </c>
    </row>
    <row r="1052" spans="1:13" x14ac:dyDescent="0.15">
      <c r="A1052">
        <v>400</v>
      </c>
      <c r="B1052">
        <v>69.5</v>
      </c>
      <c r="C1052">
        <v>73.3</v>
      </c>
      <c r="D1052">
        <v>78.7</v>
      </c>
      <c r="E1052">
        <v>9.0399999999999991</v>
      </c>
      <c r="F1052">
        <v>1.53</v>
      </c>
      <c r="G1052">
        <v>32.19</v>
      </c>
      <c r="H1052">
        <v>0.98</v>
      </c>
      <c r="I1052">
        <v>2870517</v>
      </c>
      <c r="J1052" t="s">
        <v>692</v>
      </c>
      <c r="K1052" s="1">
        <v>43718.061805555553</v>
      </c>
      <c r="L1052" t="s">
        <v>26</v>
      </c>
      <c r="M1052">
        <v>0.182</v>
      </c>
    </row>
    <row r="1053" spans="1:13" x14ac:dyDescent="0.15">
      <c r="A1053">
        <v>400</v>
      </c>
      <c r="B1053">
        <v>69.3</v>
      </c>
      <c r="C1053">
        <v>73</v>
      </c>
      <c r="D1053">
        <v>78.400000000000006</v>
      </c>
      <c r="E1053">
        <v>9.43</v>
      </c>
      <c r="F1053">
        <v>1.63</v>
      </c>
      <c r="G1053">
        <v>32.19</v>
      </c>
      <c r="H1053">
        <v>1.33</v>
      </c>
      <c r="I1053">
        <v>2870518</v>
      </c>
      <c r="J1053" t="s">
        <v>692</v>
      </c>
      <c r="K1053" s="1">
        <v>43718.061805555553</v>
      </c>
      <c r="L1053" t="s">
        <v>26</v>
      </c>
      <c r="M1053">
        <v>0.14499999999999999</v>
      </c>
    </row>
    <row r="1054" spans="1:13" x14ac:dyDescent="0.15">
      <c r="A1054">
        <v>306</v>
      </c>
      <c r="B1054">
        <v>69.5</v>
      </c>
      <c r="C1054">
        <v>73.3</v>
      </c>
      <c r="D1054">
        <v>78.599999999999994</v>
      </c>
      <c r="E1054">
        <v>8.75</v>
      </c>
      <c r="F1054">
        <v>1.48</v>
      </c>
      <c r="G1054">
        <v>32.08</v>
      </c>
      <c r="H1054">
        <v>0.99</v>
      </c>
      <c r="I1054">
        <v>2870522</v>
      </c>
      <c r="J1054" t="s">
        <v>693</v>
      </c>
      <c r="K1054" s="1">
        <v>43718.133333333331</v>
      </c>
      <c r="L1054" t="s">
        <v>26</v>
      </c>
      <c r="M1054">
        <v>0.14599999999999999</v>
      </c>
    </row>
    <row r="1055" spans="1:13" x14ac:dyDescent="0.15">
      <c r="A1055">
        <v>400</v>
      </c>
      <c r="B1055">
        <v>77.2</v>
      </c>
      <c r="C1055">
        <v>81.5</v>
      </c>
      <c r="D1055">
        <v>87.7</v>
      </c>
      <c r="E1055">
        <v>6.51</v>
      </c>
      <c r="F1055">
        <v>0.97</v>
      </c>
      <c r="G1055">
        <v>31.86</v>
      </c>
      <c r="H1055">
        <v>0.73</v>
      </c>
      <c r="I1055">
        <v>2871481</v>
      </c>
      <c r="J1055" t="s">
        <v>694</v>
      </c>
      <c r="K1055" s="1">
        <v>43718.54791666667</v>
      </c>
      <c r="L1055" t="s">
        <v>20</v>
      </c>
      <c r="M1055">
        <v>6.5000000000000002E-2</v>
      </c>
    </row>
    <row r="1056" spans="1:13" x14ac:dyDescent="0.15">
      <c r="A1056">
        <v>400</v>
      </c>
      <c r="B1056">
        <v>78.400000000000006</v>
      </c>
      <c r="C1056">
        <v>82.6</v>
      </c>
      <c r="D1056">
        <v>89</v>
      </c>
      <c r="E1056">
        <v>6.45</v>
      </c>
      <c r="F1056">
        <v>0.94</v>
      </c>
      <c r="G1056">
        <v>31.77</v>
      </c>
      <c r="H1056">
        <v>0.6</v>
      </c>
      <c r="I1056">
        <v>2871482</v>
      </c>
      <c r="J1056" t="s">
        <v>694</v>
      </c>
      <c r="K1056" s="1">
        <v>43718.54791666667</v>
      </c>
      <c r="L1056" t="s">
        <v>20</v>
      </c>
      <c r="M1056">
        <v>5.7000000000000002E-2</v>
      </c>
    </row>
    <row r="1057" spans="1:13" x14ac:dyDescent="0.15">
      <c r="A1057">
        <v>400</v>
      </c>
      <c r="B1057">
        <v>78.599999999999994</v>
      </c>
      <c r="C1057">
        <v>82.9</v>
      </c>
      <c r="D1057">
        <v>88.9</v>
      </c>
      <c r="E1057">
        <v>6.76</v>
      </c>
      <c r="F1057">
        <v>0.91</v>
      </c>
      <c r="G1057">
        <v>31.78</v>
      </c>
      <c r="H1057">
        <v>0.66</v>
      </c>
      <c r="I1057">
        <v>2871483</v>
      </c>
      <c r="J1057" t="s">
        <v>694</v>
      </c>
      <c r="K1057" s="1">
        <v>43718.54791666667</v>
      </c>
      <c r="L1057" t="s">
        <v>20</v>
      </c>
      <c r="M1057">
        <v>6.0999999999999999E-2</v>
      </c>
    </row>
    <row r="1058" spans="1:13" x14ac:dyDescent="0.15">
      <c r="A1058">
        <v>400</v>
      </c>
      <c r="B1058">
        <v>77.7</v>
      </c>
      <c r="C1058">
        <v>81.900000000000006</v>
      </c>
      <c r="D1058">
        <v>88.2</v>
      </c>
      <c r="E1058">
        <v>6.3</v>
      </c>
      <c r="F1058">
        <v>0.91</v>
      </c>
      <c r="G1058">
        <v>31.78</v>
      </c>
      <c r="H1058">
        <v>1.06</v>
      </c>
      <c r="I1058">
        <v>2872087</v>
      </c>
      <c r="J1058" t="s">
        <v>695</v>
      </c>
      <c r="K1058" s="1">
        <v>43718.811805555553</v>
      </c>
      <c r="L1058" t="s">
        <v>20</v>
      </c>
      <c r="M1058">
        <v>6.6000000000000003E-2</v>
      </c>
    </row>
    <row r="1059" spans="1:13" x14ac:dyDescent="0.15">
      <c r="A1059">
        <v>400</v>
      </c>
      <c r="B1059">
        <v>77.900000000000006</v>
      </c>
      <c r="C1059">
        <v>82.1</v>
      </c>
      <c r="D1059">
        <v>88.21</v>
      </c>
      <c r="E1059">
        <v>6.1</v>
      </c>
      <c r="F1059">
        <v>0.87</v>
      </c>
      <c r="G1059">
        <v>31.76</v>
      </c>
      <c r="H1059">
        <v>1.85</v>
      </c>
      <c r="I1059">
        <v>2872088</v>
      </c>
      <c r="J1059" t="s">
        <v>695</v>
      </c>
      <c r="K1059" s="1">
        <v>43718.811805555553</v>
      </c>
      <c r="L1059" t="s">
        <v>20</v>
      </c>
      <c r="M1059">
        <v>4.7E-2</v>
      </c>
    </row>
    <row r="1060" spans="1:13" x14ac:dyDescent="0.15">
      <c r="A1060">
        <v>273</v>
      </c>
      <c r="B1060">
        <v>78.099999999999994</v>
      </c>
      <c r="C1060">
        <v>82.3</v>
      </c>
      <c r="D1060">
        <v>88.6</v>
      </c>
      <c r="E1060">
        <v>6.74</v>
      </c>
      <c r="F1060">
        <v>0.92</v>
      </c>
      <c r="G1060">
        <v>31.96</v>
      </c>
      <c r="H1060">
        <v>1.01</v>
      </c>
      <c r="I1060">
        <v>2872089</v>
      </c>
      <c r="J1060" t="s">
        <v>695</v>
      </c>
      <c r="K1060" s="1">
        <v>43718.811805555553</v>
      </c>
      <c r="L1060" t="s">
        <v>20</v>
      </c>
      <c r="M1060">
        <v>2.4E-2</v>
      </c>
    </row>
    <row r="1061" spans="1:13" x14ac:dyDescent="0.15">
      <c r="A1061">
        <v>300</v>
      </c>
      <c r="B1061">
        <v>68.599999999999994</v>
      </c>
      <c r="C1061">
        <v>72.400000000000006</v>
      </c>
      <c r="D1061">
        <v>77.3</v>
      </c>
      <c r="E1061">
        <v>9.77</v>
      </c>
      <c r="F1061">
        <v>1.54</v>
      </c>
      <c r="G1061">
        <v>31.97</v>
      </c>
      <c r="H1061">
        <v>1.35</v>
      </c>
      <c r="I1061">
        <v>2872454</v>
      </c>
      <c r="J1061" t="s">
        <v>696</v>
      </c>
      <c r="K1061" s="1">
        <v>43719.010416666664</v>
      </c>
      <c r="L1061" t="s">
        <v>26</v>
      </c>
      <c r="M1061">
        <v>0.16</v>
      </c>
    </row>
    <row r="1062" spans="1:13" x14ac:dyDescent="0.15">
      <c r="A1062">
        <v>300</v>
      </c>
      <c r="B1062">
        <v>69.2</v>
      </c>
      <c r="C1062">
        <v>73</v>
      </c>
      <c r="D1062">
        <v>78.3</v>
      </c>
      <c r="E1062">
        <v>9.51</v>
      </c>
      <c r="F1062">
        <v>1.6</v>
      </c>
      <c r="G1062">
        <v>32.06</v>
      </c>
      <c r="H1062">
        <v>1.05</v>
      </c>
      <c r="I1062">
        <v>2872455</v>
      </c>
      <c r="J1062" t="s">
        <v>696</v>
      </c>
      <c r="K1062" s="1">
        <v>43719.010416666664</v>
      </c>
      <c r="L1062" t="s">
        <v>26</v>
      </c>
      <c r="M1062">
        <v>0.17899999999999999</v>
      </c>
    </row>
    <row r="1063" spans="1:13" x14ac:dyDescent="0.15">
      <c r="A1063">
        <v>300</v>
      </c>
      <c r="B1063">
        <v>69.7</v>
      </c>
      <c r="C1063">
        <v>73.5</v>
      </c>
      <c r="D1063">
        <v>78.8</v>
      </c>
      <c r="E1063">
        <v>9.57</v>
      </c>
      <c r="F1063">
        <v>1.54</v>
      </c>
      <c r="G1063">
        <v>32.03</v>
      </c>
      <c r="H1063">
        <v>1.0900000000000001</v>
      </c>
      <c r="I1063">
        <v>2872456</v>
      </c>
      <c r="J1063" t="s">
        <v>696</v>
      </c>
      <c r="K1063" s="1">
        <v>43719.010416666664</v>
      </c>
      <c r="L1063" t="s">
        <v>26</v>
      </c>
      <c r="M1063">
        <v>0.11700000000000001</v>
      </c>
    </row>
    <row r="1064" spans="1:13" x14ac:dyDescent="0.15">
      <c r="A1064">
        <v>300</v>
      </c>
      <c r="B1064">
        <v>71</v>
      </c>
      <c r="C1064">
        <v>74.8</v>
      </c>
      <c r="D1064">
        <v>80.3</v>
      </c>
      <c r="E1064">
        <v>9.2799999999999994</v>
      </c>
      <c r="F1064">
        <v>1.5</v>
      </c>
      <c r="G1064">
        <v>31.93</v>
      </c>
      <c r="H1064">
        <v>1.05</v>
      </c>
      <c r="I1064">
        <v>2872805</v>
      </c>
      <c r="J1064" t="s">
        <v>697</v>
      </c>
      <c r="K1064" s="1">
        <v>43719.21875</v>
      </c>
      <c r="L1064" t="s">
        <v>26</v>
      </c>
      <c r="M1064">
        <v>0.11</v>
      </c>
    </row>
    <row r="1065" spans="1:13" x14ac:dyDescent="0.15">
      <c r="A1065">
        <v>300</v>
      </c>
      <c r="B1065">
        <v>70.900000000000006</v>
      </c>
      <c r="C1065">
        <v>74.7</v>
      </c>
      <c r="D1065">
        <v>80.2</v>
      </c>
      <c r="E1065">
        <v>9.85</v>
      </c>
      <c r="F1065">
        <v>1.55</v>
      </c>
      <c r="G1065">
        <v>32.06</v>
      </c>
      <c r="H1065">
        <v>1.19</v>
      </c>
      <c r="I1065">
        <v>2872806</v>
      </c>
      <c r="J1065" t="s">
        <v>697</v>
      </c>
      <c r="K1065" s="1">
        <v>43719.21875</v>
      </c>
      <c r="L1065" t="s">
        <v>26</v>
      </c>
      <c r="M1065">
        <v>0.123</v>
      </c>
    </row>
    <row r="1066" spans="1:13" x14ac:dyDescent="0.15">
      <c r="A1066">
        <v>300</v>
      </c>
      <c r="B1066">
        <v>70.7</v>
      </c>
      <c r="C1066">
        <v>74.5</v>
      </c>
      <c r="D1066">
        <v>79.900000000000006</v>
      </c>
      <c r="E1066">
        <v>10.3</v>
      </c>
      <c r="F1066">
        <v>1.6</v>
      </c>
      <c r="G1066">
        <v>32.26</v>
      </c>
      <c r="H1066">
        <v>1.08</v>
      </c>
      <c r="I1066">
        <v>2872807</v>
      </c>
      <c r="J1066" t="s">
        <v>697</v>
      </c>
      <c r="K1066" s="1">
        <v>43719.21875</v>
      </c>
      <c r="L1066" t="s">
        <v>26</v>
      </c>
      <c r="M1066">
        <v>0.151</v>
      </c>
    </row>
    <row r="1067" spans="1:13" x14ac:dyDescent="0.15">
      <c r="A1067">
        <v>300</v>
      </c>
      <c r="B1067">
        <v>69.5</v>
      </c>
      <c r="C1067">
        <v>73.3</v>
      </c>
      <c r="D1067">
        <v>78.599999999999994</v>
      </c>
      <c r="E1067">
        <v>10.1</v>
      </c>
      <c r="F1067">
        <v>1.6</v>
      </c>
      <c r="G1067">
        <v>32.28</v>
      </c>
      <c r="H1067">
        <v>0.95</v>
      </c>
      <c r="I1067">
        <v>2872942</v>
      </c>
      <c r="J1067" t="s">
        <v>698</v>
      </c>
      <c r="K1067" s="1">
        <v>43719.318749999999</v>
      </c>
      <c r="L1067" t="s">
        <v>26</v>
      </c>
      <c r="M1067">
        <v>0.13400000000000001</v>
      </c>
    </row>
    <row r="1068" spans="1:13" x14ac:dyDescent="0.15">
      <c r="A1068">
        <v>130</v>
      </c>
      <c r="B1068">
        <v>69.2</v>
      </c>
      <c r="C1068">
        <v>73</v>
      </c>
      <c r="D1068">
        <v>78.3</v>
      </c>
      <c r="E1068">
        <v>10.199999999999999</v>
      </c>
      <c r="F1068">
        <v>1.64</v>
      </c>
      <c r="G1068">
        <v>32.270000000000003</v>
      </c>
      <c r="H1068">
        <v>1.28</v>
      </c>
      <c r="I1068">
        <v>2872943</v>
      </c>
      <c r="J1068" t="s">
        <v>698</v>
      </c>
      <c r="K1068" s="1">
        <v>43719.318749999999</v>
      </c>
      <c r="L1068" t="s">
        <v>26</v>
      </c>
      <c r="M1068">
        <v>0.13700000000000001</v>
      </c>
    </row>
    <row r="1069" spans="1:13" x14ac:dyDescent="0.15">
      <c r="A1069">
        <v>400</v>
      </c>
      <c r="B1069">
        <v>80</v>
      </c>
      <c r="C1069">
        <v>84.4</v>
      </c>
      <c r="D1069">
        <v>90.9</v>
      </c>
      <c r="E1069">
        <v>6.55</v>
      </c>
      <c r="F1069">
        <v>0.95</v>
      </c>
      <c r="G1069">
        <v>31.87</v>
      </c>
      <c r="H1069">
        <v>0.81</v>
      </c>
      <c r="I1069">
        <v>2874096</v>
      </c>
      <c r="J1069" t="s">
        <v>699</v>
      </c>
      <c r="K1069" s="1">
        <v>43719.799305555556</v>
      </c>
      <c r="L1069" t="s">
        <v>20</v>
      </c>
      <c r="M1069">
        <v>3.7999999999999999E-2</v>
      </c>
    </row>
    <row r="1070" spans="1:13" x14ac:dyDescent="0.15">
      <c r="A1070">
        <v>400</v>
      </c>
      <c r="B1070">
        <v>78.7</v>
      </c>
      <c r="C1070">
        <v>83</v>
      </c>
      <c r="D1070">
        <v>89</v>
      </c>
      <c r="E1070">
        <v>8.08</v>
      </c>
      <c r="F1070">
        <v>0.99</v>
      </c>
      <c r="G1070">
        <v>31.89</v>
      </c>
      <c r="H1070">
        <v>0.68</v>
      </c>
      <c r="I1070">
        <v>2874097</v>
      </c>
      <c r="J1070" t="s">
        <v>699</v>
      </c>
      <c r="K1070" s="1">
        <v>43719.799305555556</v>
      </c>
      <c r="L1070" t="s">
        <v>20</v>
      </c>
      <c r="M1070">
        <v>2.3E-2</v>
      </c>
    </row>
    <row r="1071" spans="1:13" x14ac:dyDescent="0.15">
      <c r="A1071">
        <v>328</v>
      </c>
      <c r="B1071">
        <v>78.8</v>
      </c>
      <c r="C1071">
        <v>83.1</v>
      </c>
      <c r="D1071">
        <v>89.5</v>
      </c>
      <c r="E1071">
        <v>5.75</v>
      </c>
      <c r="F1071">
        <v>0.86</v>
      </c>
      <c r="G1071">
        <v>31.8</v>
      </c>
      <c r="H1071">
        <v>0.52</v>
      </c>
      <c r="I1071">
        <v>2874098</v>
      </c>
      <c r="J1071" t="s">
        <v>699</v>
      </c>
      <c r="K1071" s="1">
        <v>43719.799305555556</v>
      </c>
      <c r="L1071" t="s">
        <v>20</v>
      </c>
      <c r="M1071">
        <v>0.04</v>
      </c>
    </row>
    <row r="1072" spans="1:13" x14ac:dyDescent="0.15">
      <c r="A1072">
        <v>350</v>
      </c>
      <c r="B1072">
        <v>78.7</v>
      </c>
      <c r="C1072">
        <v>83.1</v>
      </c>
      <c r="D1072">
        <v>88.8</v>
      </c>
      <c r="E1072">
        <v>10.34</v>
      </c>
      <c r="F1072">
        <v>1.1200000000000001</v>
      </c>
      <c r="G1072">
        <v>32.24</v>
      </c>
      <c r="H1072">
        <v>0.84</v>
      </c>
      <c r="I1072">
        <v>2874348</v>
      </c>
      <c r="J1072" t="s">
        <v>700</v>
      </c>
      <c r="K1072" s="1">
        <v>43719.951388888891</v>
      </c>
      <c r="L1072" t="s">
        <v>29</v>
      </c>
      <c r="M1072">
        <v>1.7999999999999999E-2</v>
      </c>
    </row>
    <row r="1073" spans="1:13" x14ac:dyDescent="0.15">
      <c r="A1073">
        <v>311</v>
      </c>
      <c r="B1073">
        <v>79.599999999999994</v>
      </c>
      <c r="C1073">
        <v>83.9</v>
      </c>
      <c r="D1073">
        <v>89.9</v>
      </c>
      <c r="E1073">
        <v>8.7799999999999994</v>
      </c>
      <c r="F1073">
        <v>1.05</v>
      </c>
      <c r="G1073">
        <v>32.17</v>
      </c>
      <c r="H1073">
        <v>0.72</v>
      </c>
      <c r="I1073">
        <v>2874349</v>
      </c>
      <c r="J1073" t="s">
        <v>700</v>
      </c>
      <c r="K1073" s="1">
        <v>43719.951388888891</v>
      </c>
      <c r="L1073" t="s">
        <v>29</v>
      </c>
      <c r="M1073">
        <v>1.4E-2</v>
      </c>
    </row>
    <row r="1074" spans="1:13" x14ac:dyDescent="0.15">
      <c r="A1074">
        <v>300</v>
      </c>
      <c r="B1074">
        <v>71.7</v>
      </c>
      <c r="C1074">
        <v>75.5</v>
      </c>
      <c r="D1074">
        <v>81.099999999999994</v>
      </c>
      <c r="E1074">
        <v>8.61</v>
      </c>
      <c r="F1074">
        <v>1.4</v>
      </c>
      <c r="G1074">
        <v>32.06</v>
      </c>
      <c r="H1074">
        <v>1.03</v>
      </c>
      <c r="I1074">
        <v>2874679</v>
      </c>
      <c r="J1074" t="s">
        <v>701</v>
      </c>
      <c r="K1074" s="1">
        <v>43720.165277777778</v>
      </c>
      <c r="L1074" t="s">
        <v>26</v>
      </c>
      <c r="M1074">
        <v>0.14299999999999999</v>
      </c>
    </row>
    <row r="1075" spans="1:13" x14ac:dyDescent="0.15">
      <c r="A1075">
        <v>300</v>
      </c>
      <c r="B1075">
        <v>69.400000000000006</v>
      </c>
      <c r="C1075">
        <v>73.2</v>
      </c>
      <c r="D1075">
        <v>78.5</v>
      </c>
      <c r="E1075">
        <v>8.89</v>
      </c>
      <c r="F1075">
        <v>1.5</v>
      </c>
      <c r="G1075">
        <v>32.119999999999997</v>
      </c>
      <c r="H1075">
        <v>0.9</v>
      </c>
      <c r="I1075">
        <v>2874680</v>
      </c>
      <c r="J1075" t="s">
        <v>701</v>
      </c>
      <c r="K1075" s="1">
        <v>43720.165277777778</v>
      </c>
      <c r="L1075" t="s">
        <v>26</v>
      </c>
      <c r="M1075">
        <v>0.14399999999999999</v>
      </c>
    </row>
    <row r="1076" spans="1:13" x14ac:dyDescent="0.15">
      <c r="A1076">
        <v>300</v>
      </c>
      <c r="B1076">
        <v>69.5</v>
      </c>
      <c r="C1076">
        <v>73.3</v>
      </c>
      <c r="D1076">
        <v>78.900000000000006</v>
      </c>
      <c r="E1076">
        <v>9.3000000000000007</v>
      </c>
      <c r="F1076">
        <v>1.54</v>
      </c>
      <c r="G1076">
        <v>32.18</v>
      </c>
      <c r="H1076">
        <v>1</v>
      </c>
      <c r="I1076">
        <v>2874681</v>
      </c>
      <c r="J1076" t="s">
        <v>701</v>
      </c>
      <c r="K1076" s="1">
        <v>43720.165277777778</v>
      </c>
      <c r="L1076" t="s">
        <v>26</v>
      </c>
      <c r="M1076">
        <v>0.157</v>
      </c>
    </row>
    <row r="1077" spans="1:13" x14ac:dyDescent="0.15">
      <c r="A1077">
        <v>145</v>
      </c>
      <c r="B1077">
        <v>69.400000000000006</v>
      </c>
      <c r="C1077">
        <v>73.099999999999994</v>
      </c>
      <c r="D1077">
        <v>78.5</v>
      </c>
      <c r="E1077">
        <v>10.32</v>
      </c>
      <c r="F1077">
        <v>1.6</v>
      </c>
      <c r="G1077">
        <v>32.270000000000003</v>
      </c>
      <c r="H1077">
        <v>1.06</v>
      </c>
      <c r="I1077">
        <v>2874834</v>
      </c>
      <c r="J1077" t="s">
        <v>702</v>
      </c>
      <c r="K1077" s="1">
        <v>43720.201388888891</v>
      </c>
      <c r="L1077" t="s">
        <v>26</v>
      </c>
      <c r="M1077">
        <v>0.106</v>
      </c>
    </row>
    <row r="1078" spans="1:13" x14ac:dyDescent="0.15">
      <c r="A1078">
        <v>400</v>
      </c>
      <c r="B1078">
        <v>81.099999999999994</v>
      </c>
      <c r="C1078">
        <v>85.5</v>
      </c>
      <c r="D1078">
        <v>92.4</v>
      </c>
      <c r="E1078">
        <v>3.38</v>
      </c>
      <c r="F1078">
        <v>0.72</v>
      </c>
      <c r="G1078">
        <v>31.42</v>
      </c>
      <c r="H1078">
        <v>0.73</v>
      </c>
      <c r="I1078">
        <v>2875537</v>
      </c>
      <c r="J1078" t="s">
        <v>703</v>
      </c>
      <c r="K1078" s="1">
        <v>43720.490277777775</v>
      </c>
      <c r="L1078" t="s">
        <v>23</v>
      </c>
      <c r="M1078">
        <v>3.9E-2</v>
      </c>
    </row>
    <row r="1079" spans="1:13" x14ac:dyDescent="0.15">
      <c r="A1079">
        <v>400</v>
      </c>
      <c r="B1079">
        <v>81.2</v>
      </c>
      <c r="C1079">
        <v>85.6</v>
      </c>
      <c r="D1079">
        <v>92.6</v>
      </c>
      <c r="E1079">
        <v>2.64</v>
      </c>
      <c r="F1079">
        <v>0.66</v>
      </c>
      <c r="G1079">
        <v>31.32</v>
      </c>
      <c r="H1079">
        <v>1.1200000000000001</v>
      </c>
      <c r="I1079">
        <v>2875538</v>
      </c>
      <c r="J1079" t="s">
        <v>703</v>
      </c>
      <c r="K1079" s="1">
        <v>43720.490277777775</v>
      </c>
      <c r="L1079" t="s">
        <v>23</v>
      </c>
      <c r="M1079">
        <v>2.1000000000000001E-2</v>
      </c>
    </row>
    <row r="1080" spans="1:13" x14ac:dyDescent="0.15">
      <c r="A1080">
        <v>400</v>
      </c>
      <c r="B1080">
        <v>80.7</v>
      </c>
      <c r="C1080">
        <v>85.1</v>
      </c>
      <c r="D1080">
        <v>92</v>
      </c>
      <c r="E1080">
        <v>2.78</v>
      </c>
      <c r="F1080">
        <v>0.67</v>
      </c>
      <c r="G1080">
        <v>31.43</v>
      </c>
      <c r="H1080">
        <v>0.98</v>
      </c>
      <c r="I1080">
        <v>2875539</v>
      </c>
      <c r="J1080" t="s">
        <v>703</v>
      </c>
      <c r="K1080" s="1">
        <v>43720.490277777775</v>
      </c>
      <c r="L1080" t="s">
        <v>23</v>
      </c>
      <c r="M1080">
        <v>3.1E-2</v>
      </c>
    </row>
    <row r="1081" spans="1:13" x14ac:dyDescent="0.15">
      <c r="A1081">
        <v>400</v>
      </c>
      <c r="B1081">
        <v>80.599999999999994</v>
      </c>
      <c r="C1081">
        <v>84.9</v>
      </c>
      <c r="D1081">
        <v>91.6</v>
      </c>
      <c r="E1081">
        <v>3.02</v>
      </c>
      <c r="F1081">
        <v>0.72</v>
      </c>
      <c r="G1081">
        <v>31.46</v>
      </c>
      <c r="H1081">
        <v>1.38</v>
      </c>
      <c r="I1081">
        <v>2876204</v>
      </c>
      <c r="J1081" t="s">
        <v>704</v>
      </c>
      <c r="K1081" s="1">
        <v>43720.786111111112</v>
      </c>
      <c r="L1081" t="s">
        <v>23</v>
      </c>
      <c r="M1081">
        <v>7.6999999999999999E-2</v>
      </c>
    </row>
    <row r="1082" spans="1:13" x14ac:dyDescent="0.15">
      <c r="A1082">
        <v>400</v>
      </c>
      <c r="B1082">
        <v>80.599999999999994</v>
      </c>
      <c r="C1082">
        <v>84.9</v>
      </c>
      <c r="D1082">
        <v>91.6</v>
      </c>
      <c r="E1082">
        <v>2.37</v>
      </c>
      <c r="F1082">
        <v>0.65</v>
      </c>
      <c r="G1082">
        <v>31.42</v>
      </c>
      <c r="H1082">
        <v>0.67</v>
      </c>
      <c r="I1082">
        <v>2876205</v>
      </c>
      <c r="J1082" t="s">
        <v>704</v>
      </c>
      <c r="K1082" s="1">
        <v>43720.786111111112</v>
      </c>
      <c r="L1082" t="s">
        <v>23</v>
      </c>
      <c r="M1082">
        <v>3.5000000000000003E-2</v>
      </c>
    </row>
    <row r="1083" spans="1:13" x14ac:dyDescent="0.15">
      <c r="A1083">
        <v>351</v>
      </c>
      <c r="B1083">
        <v>82</v>
      </c>
      <c r="C1083">
        <v>86.6</v>
      </c>
      <c r="D1083">
        <v>93.5</v>
      </c>
      <c r="E1083">
        <v>2.4700000000000002</v>
      </c>
      <c r="F1083">
        <v>0.63</v>
      </c>
      <c r="G1083">
        <v>31.5</v>
      </c>
      <c r="H1083">
        <v>0.59</v>
      </c>
      <c r="I1083">
        <v>2876206</v>
      </c>
      <c r="J1083" t="s">
        <v>704</v>
      </c>
      <c r="K1083" s="1">
        <v>43720.786111111112</v>
      </c>
      <c r="L1083" t="s">
        <v>23</v>
      </c>
      <c r="M1083">
        <v>3.9E-2</v>
      </c>
    </row>
    <row r="1084" spans="1:13" x14ac:dyDescent="0.15">
      <c r="A1084">
        <v>300</v>
      </c>
      <c r="B1084">
        <v>71.5</v>
      </c>
      <c r="C1084">
        <v>75.400000000000006</v>
      </c>
      <c r="D1084">
        <v>80.599999999999994</v>
      </c>
      <c r="E1084">
        <v>8.89</v>
      </c>
      <c r="F1084">
        <v>1.33</v>
      </c>
      <c r="G1084">
        <v>32.1</v>
      </c>
      <c r="H1084">
        <v>2.61</v>
      </c>
      <c r="I1084">
        <v>2876612</v>
      </c>
      <c r="J1084" t="s">
        <v>705</v>
      </c>
      <c r="K1084" s="1">
        <v>43721.000694444447</v>
      </c>
      <c r="L1084" t="s">
        <v>26</v>
      </c>
      <c r="M1084">
        <v>0.14699999999999999</v>
      </c>
    </row>
    <row r="1085" spans="1:13" x14ac:dyDescent="0.15">
      <c r="A1085">
        <v>300</v>
      </c>
      <c r="B1085">
        <v>71.2</v>
      </c>
      <c r="C1085">
        <v>75.099999999999994</v>
      </c>
      <c r="D1085">
        <v>80.2</v>
      </c>
      <c r="E1085">
        <v>9.02</v>
      </c>
      <c r="F1085">
        <v>1.41</v>
      </c>
      <c r="G1085">
        <v>31.94</v>
      </c>
      <c r="H1085">
        <v>1.89</v>
      </c>
      <c r="I1085">
        <v>2876613</v>
      </c>
      <c r="J1085" t="s">
        <v>705</v>
      </c>
      <c r="K1085" s="1">
        <v>43721.000694444447</v>
      </c>
      <c r="L1085" t="s">
        <v>26</v>
      </c>
      <c r="M1085">
        <v>0.16200000000000001</v>
      </c>
    </row>
    <row r="1086" spans="1:13" x14ac:dyDescent="0.15">
      <c r="A1086">
        <v>300</v>
      </c>
      <c r="B1086">
        <v>71.400000000000006</v>
      </c>
      <c r="C1086">
        <v>75.3</v>
      </c>
      <c r="D1086">
        <v>80.5</v>
      </c>
      <c r="E1086">
        <v>9.06</v>
      </c>
      <c r="F1086">
        <v>1.37</v>
      </c>
      <c r="G1086">
        <v>31.92</v>
      </c>
      <c r="H1086">
        <v>2.4300000000000002</v>
      </c>
      <c r="I1086">
        <v>2876614</v>
      </c>
      <c r="J1086" t="s">
        <v>705</v>
      </c>
      <c r="K1086" s="1">
        <v>43721.000694444447</v>
      </c>
      <c r="L1086" t="s">
        <v>26</v>
      </c>
      <c r="M1086">
        <v>0.115</v>
      </c>
    </row>
    <row r="1087" spans="1:13" x14ac:dyDescent="0.15">
      <c r="A1087">
        <v>350</v>
      </c>
      <c r="B1087">
        <v>70.8</v>
      </c>
      <c r="C1087">
        <v>74.7</v>
      </c>
      <c r="D1087">
        <v>80.2</v>
      </c>
      <c r="E1087">
        <v>8.5399999999999991</v>
      </c>
      <c r="F1087">
        <v>1.42</v>
      </c>
      <c r="G1087">
        <v>31.81</v>
      </c>
      <c r="H1087">
        <v>1.5</v>
      </c>
      <c r="I1087">
        <v>2876911</v>
      </c>
      <c r="J1087" t="s">
        <v>706</v>
      </c>
      <c r="K1087" s="1">
        <v>43721.17083333333</v>
      </c>
      <c r="L1087" t="s">
        <v>26</v>
      </c>
      <c r="M1087">
        <v>0.14299999999999999</v>
      </c>
    </row>
    <row r="1088" spans="1:13" x14ac:dyDescent="0.15">
      <c r="A1088">
        <v>361</v>
      </c>
      <c r="B1088">
        <v>70.5</v>
      </c>
      <c r="C1088">
        <v>74.3</v>
      </c>
      <c r="D1088">
        <v>79.7</v>
      </c>
      <c r="E1088">
        <v>8.41</v>
      </c>
      <c r="F1088">
        <v>1.4</v>
      </c>
      <c r="G1088">
        <v>31.75</v>
      </c>
      <c r="H1088">
        <v>1.62</v>
      </c>
      <c r="I1088">
        <v>2876912</v>
      </c>
      <c r="J1088" t="s">
        <v>706</v>
      </c>
      <c r="K1088" s="1">
        <v>43721.17083333333</v>
      </c>
      <c r="L1088" t="s">
        <v>26</v>
      </c>
      <c r="M1088">
        <v>0.13700000000000001</v>
      </c>
    </row>
    <row r="1089" spans="1:13" x14ac:dyDescent="0.15">
      <c r="A1089">
        <v>400</v>
      </c>
      <c r="B1089">
        <v>75</v>
      </c>
      <c r="C1089">
        <v>79</v>
      </c>
      <c r="D1089">
        <v>85.4</v>
      </c>
      <c r="E1089">
        <v>3.34</v>
      </c>
      <c r="F1089">
        <v>0.88</v>
      </c>
      <c r="G1089">
        <v>31.35</v>
      </c>
      <c r="H1089">
        <v>1.01</v>
      </c>
      <c r="I1089">
        <v>2896429</v>
      </c>
      <c r="J1089" t="s">
        <v>735</v>
      </c>
      <c r="K1089" s="1">
        <v>43734.286805555559</v>
      </c>
      <c r="L1089" t="s">
        <v>14</v>
      </c>
      <c r="M1089">
        <v>9.1999999999999998E-2</v>
      </c>
    </row>
    <row r="1090" spans="1:13" x14ac:dyDescent="0.15">
      <c r="A1090">
        <v>400</v>
      </c>
      <c r="B1090">
        <v>75.099999999999994</v>
      </c>
      <c r="C1090">
        <v>79.099999999999994</v>
      </c>
      <c r="D1090">
        <v>85.4</v>
      </c>
      <c r="E1090">
        <v>3.3</v>
      </c>
      <c r="F1090">
        <v>0.92</v>
      </c>
      <c r="G1090">
        <v>31.42</v>
      </c>
      <c r="H1090">
        <v>1.65</v>
      </c>
      <c r="I1090">
        <v>2896430</v>
      </c>
      <c r="J1090" t="s">
        <v>735</v>
      </c>
      <c r="K1090" s="1">
        <v>43734.286805555559</v>
      </c>
      <c r="L1090" t="s">
        <v>14</v>
      </c>
      <c r="M1090">
        <v>0.13900000000000001</v>
      </c>
    </row>
    <row r="1091" spans="1:13" x14ac:dyDescent="0.15">
      <c r="A1091">
        <v>400</v>
      </c>
      <c r="B1091">
        <v>74.8</v>
      </c>
      <c r="C1091">
        <v>78.8</v>
      </c>
      <c r="D1091">
        <v>85.1</v>
      </c>
      <c r="E1091">
        <v>3.63</v>
      </c>
      <c r="F1091">
        <v>0.93</v>
      </c>
      <c r="G1091">
        <v>31.46</v>
      </c>
      <c r="H1091">
        <v>1.22</v>
      </c>
      <c r="I1091">
        <v>2896431</v>
      </c>
      <c r="J1091" t="s">
        <v>735</v>
      </c>
      <c r="K1091" s="1">
        <v>43734.286805555559</v>
      </c>
      <c r="L1091" t="s">
        <v>14</v>
      </c>
      <c r="M1091">
        <v>0.09</v>
      </c>
    </row>
    <row r="1092" spans="1:13" x14ac:dyDescent="0.15">
      <c r="A1092">
        <v>434</v>
      </c>
      <c r="B1092">
        <v>73.8</v>
      </c>
      <c r="C1092">
        <v>77.8</v>
      </c>
      <c r="D1092">
        <v>84</v>
      </c>
      <c r="E1092">
        <v>3.07</v>
      </c>
      <c r="F1092">
        <v>0.94</v>
      </c>
      <c r="G1092">
        <v>31.44</v>
      </c>
      <c r="H1092">
        <v>1.4</v>
      </c>
      <c r="I1092">
        <v>2896432</v>
      </c>
      <c r="J1092" t="s">
        <v>735</v>
      </c>
      <c r="K1092" s="1">
        <v>43734.286805555559</v>
      </c>
      <c r="L1092" t="s">
        <v>14</v>
      </c>
      <c r="M1092">
        <v>0.114</v>
      </c>
    </row>
    <row r="1093" spans="1:13" x14ac:dyDescent="0.15">
      <c r="A1093">
        <v>400</v>
      </c>
      <c r="B1093">
        <v>77.7</v>
      </c>
      <c r="C1093">
        <v>81.900000000000006</v>
      </c>
      <c r="D1093">
        <v>88</v>
      </c>
      <c r="E1093">
        <v>7.4</v>
      </c>
      <c r="F1093">
        <v>1.07</v>
      </c>
      <c r="G1093">
        <v>31.79</v>
      </c>
      <c r="H1093">
        <v>0.69</v>
      </c>
      <c r="I1093">
        <v>2877607</v>
      </c>
      <c r="J1093" t="s">
        <v>707</v>
      </c>
      <c r="K1093" s="1">
        <v>43721.490972222222</v>
      </c>
      <c r="L1093" t="s">
        <v>20</v>
      </c>
      <c r="M1093">
        <v>0.05</v>
      </c>
    </row>
    <row r="1094" spans="1:13" x14ac:dyDescent="0.15">
      <c r="A1094">
        <v>400</v>
      </c>
      <c r="B1094">
        <v>77.2</v>
      </c>
      <c r="C1094">
        <v>81.5</v>
      </c>
      <c r="D1094">
        <v>87.5</v>
      </c>
      <c r="E1094">
        <v>7.24</v>
      </c>
      <c r="F1094">
        <v>1.03</v>
      </c>
      <c r="G1094">
        <v>31.78</v>
      </c>
      <c r="H1094">
        <v>0.81</v>
      </c>
      <c r="I1094">
        <v>2877608</v>
      </c>
      <c r="J1094" t="s">
        <v>707</v>
      </c>
      <c r="K1094" s="1">
        <v>43721.490972222222</v>
      </c>
      <c r="L1094" t="s">
        <v>20</v>
      </c>
      <c r="M1094">
        <v>3.2000000000000001E-2</v>
      </c>
    </row>
    <row r="1095" spans="1:13" x14ac:dyDescent="0.15">
      <c r="A1095">
        <v>400</v>
      </c>
      <c r="B1095">
        <v>78.599999999999994</v>
      </c>
      <c r="C1095">
        <v>82.9</v>
      </c>
      <c r="D1095">
        <v>89.3</v>
      </c>
      <c r="E1095">
        <v>6.85</v>
      </c>
      <c r="F1095">
        <v>0.98</v>
      </c>
      <c r="G1095">
        <v>31.65</v>
      </c>
      <c r="H1095">
        <v>0.83</v>
      </c>
      <c r="I1095">
        <v>2877609</v>
      </c>
      <c r="J1095" t="s">
        <v>707</v>
      </c>
      <c r="K1095" s="1">
        <v>43721.490972222222</v>
      </c>
      <c r="L1095" t="s">
        <v>20</v>
      </c>
      <c r="M1095">
        <v>2.8000000000000001E-2</v>
      </c>
    </row>
    <row r="1096" spans="1:13" x14ac:dyDescent="0.15">
      <c r="A1096">
        <v>400</v>
      </c>
      <c r="B1096">
        <v>77.8</v>
      </c>
      <c r="C1096">
        <v>82</v>
      </c>
      <c r="D1096">
        <v>88.1</v>
      </c>
      <c r="E1096">
        <v>6.52</v>
      </c>
      <c r="F1096">
        <v>0.99</v>
      </c>
      <c r="G1096">
        <v>31.76</v>
      </c>
      <c r="H1096">
        <v>1.27</v>
      </c>
      <c r="I1096">
        <v>2877895</v>
      </c>
      <c r="J1096" t="s">
        <v>708</v>
      </c>
      <c r="K1096" s="1">
        <v>43721.643055555556</v>
      </c>
      <c r="L1096" t="s">
        <v>20</v>
      </c>
      <c r="M1096">
        <v>5.1999999999999998E-2</v>
      </c>
    </row>
    <row r="1097" spans="1:13" x14ac:dyDescent="0.15">
      <c r="A1097">
        <v>186</v>
      </c>
      <c r="B1097">
        <v>78.2</v>
      </c>
      <c r="C1097">
        <v>82.5</v>
      </c>
      <c r="D1097">
        <v>88.5</v>
      </c>
      <c r="E1097">
        <v>7</v>
      </c>
      <c r="F1097">
        <v>0.99</v>
      </c>
      <c r="G1097">
        <v>31.68</v>
      </c>
      <c r="H1097">
        <v>0.96</v>
      </c>
      <c r="I1097">
        <v>2877896</v>
      </c>
      <c r="J1097" t="s">
        <v>708</v>
      </c>
      <c r="K1097" s="1">
        <v>43721.643055555556</v>
      </c>
      <c r="L1097" t="s">
        <v>20</v>
      </c>
      <c r="M1097">
        <v>3.2000000000000001E-2</v>
      </c>
    </row>
    <row r="1098" spans="1:13" x14ac:dyDescent="0.15">
      <c r="A1098">
        <v>300</v>
      </c>
      <c r="B1098">
        <v>71.099999999999994</v>
      </c>
      <c r="C1098">
        <v>75</v>
      </c>
      <c r="D1098">
        <v>80.5</v>
      </c>
      <c r="E1098">
        <v>9.32</v>
      </c>
      <c r="F1098">
        <v>1.42</v>
      </c>
      <c r="G1098">
        <v>31.89</v>
      </c>
      <c r="H1098">
        <v>1.9</v>
      </c>
      <c r="I1098">
        <v>2878356</v>
      </c>
      <c r="J1098" t="s">
        <v>709</v>
      </c>
      <c r="K1098" s="1">
        <v>43721.863194444442</v>
      </c>
      <c r="L1098" t="s">
        <v>26</v>
      </c>
      <c r="M1098">
        <v>0.14099999999999999</v>
      </c>
    </row>
    <row r="1099" spans="1:13" x14ac:dyDescent="0.15">
      <c r="A1099">
        <v>300</v>
      </c>
      <c r="B1099">
        <v>70</v>
      </c>
      <c r="C1099">
        <v>73.8</v>
      </c>
      <c r="D1099">
        <v>79.400000000000006</v>
      </c>
      <c r="E1099">
        <v>10.16</v>
      </c>
      <c r="F1099">
        <v>1.58</v>
      </c>
      <c r="G1099">
        <v>32.08</v>
      </c>
      <c r="H1099">
        <v>1.2</v>
      </c>
      <c r="I1099">
        <v>2878357</v>
      </c>
      <c r="J1099" t="s">
        <v>709</v>
      </c>
      <c r="K1099" s="1">
        <v>43721.863194444442</v>
      </c>
      <c r="L1099" t="s">
        <v>26</v>
      </c>
      <c r="M1099">
        <v>9.9000000000000005E-2</v>
      </c>
    </row>
    <row r="1100" spans="1:13" x14ac:dyDescent="0.15">
      <c r="A1100">
        <v>300</v>
      </c>
      <c r="B1100">
        <v>69.3</v>
      </c>
      <c r="C1100">
        <v>73.099999999999994</v>
      </c>
      <c r="D1100">
        <v>78.5</v>
      </c>
      <c r="E1100">
        <v>9.74</v>
      </c>
      <c r="F1100">
        <v>1.65</v>
      </c>
      <c r="G1100">
        <v>32.04</v>
      </c>
      <c r="H1100">
        <v>0.85</v>
      </c>
      <c r="I1100">
        <v>2878358</v>
      </c>
      <c r="J1100" t="s">
        <v>709</v>
      </c>
      <c r="K1100" s="1">
        <v>43721.863194444442</v>
      </c>
      <c r="L1100" t="s">
        <v>26</v>
      </c>
      <c r="M1100">
        <v>0.19600000000000001</v>
      </c>
    </row>
    <row r="1101" spans="1:13" x14ac:dyDescent="0.15">
      <c r="A1101">
        <v>300</v>
      </c>
      <c r="B1101">
        <v>71.400000000000006</v>
      </c>
      <c r="C1101">
        <v>75.3</v>
      </c>
      <c r="D1101">
        <v>80.900000000000006</v>
      </c>
      <c r="E1101">
        <v>9.3800000000000008</v>
      </c>
      <c r="F1101">
        <v>1.59</v>
      </c>
      <c r="G1101">
        <v>32</v>
      </c>
      <c r="H1101">
        <v>1</v>
      </c>
      <c r="I1101">
        <v>2878523</v>
      </c>
      <c r="J1101" t="s">
        <v>710</v>
      </c>
      <c r="K1101" s="1">
        <v>43722.069444444445</v>
      </c>
      <c r="L1101" t="s">
        <v>26</v>
      </c>
      <c r="M1101">
        <v>8.6999999999999994E-2</v>
      </c>
    </row>
    <row r="1102" spans="1:13" x14ac:dyDescent="0.15">
      <c r="A1102">
        <v>300</v>
      </c>
      <c r="B1102">
        <v>70.7</v>
      </c>
      <c r="C1102">
        <v>74.599999999999994</v>
      </c>
      <c r="D1102">
        <v>80.2</v>
      </c>
      <c r="E1102">
        <v>9.18</v>
      </c>
      <c r="F1102">
        <v>1.6</v>
      </c>
      <c r="G1102">
        <v>31.88</v>
      </c>
      <c r="H1102">
        <v>1.18</v>
      </c>
      <c r="I1102">
        <v>2878524</v>
      </c>
      <c r="J1102" t="s">
        <v>710</v>
      </c>
      <c r="K1102" s="1">
        <v>43722.069444444445</v>
      </c>
      <c r="L1102" t="s">
        <v>26</v>
      </c>
      <c r="M1102">
        <v>9.7000000000000003E-2</v>
      </c>
    </row>
    <row r="1103" spans="1:13" x14ac:dyDescent="0.15">
      <c r="A1103">
        <v>300</v>
      </c>
      <c r="B1103">
        <v>69.3</v>
      </c>
      <c r="C1103">
        <v>73.099999999999994</v>
      </c>
      <c r="D1103">
        <v>78.400000000000006</v>
      </c>
      <c r="E1103">
        <v>10.17</v>
      </c>
      <c r="F1103">
        <v>1.78</v>
      </c>
      <c r="G1103">
        <v>31.9</v>
      </c>
      <c r="H1103">
        <v>1.43</v>
      </c>
      <c r="I1103">
        <v>2878525</v>
      </c>
      <c r="J1103" t="s">
        <v>710</v>
      </c>
      <c r="K1103" s="1">
        <v>43722.069444444445</v>
      </c>
      <c r="L1103" t="s">
        <v>26</v>
      </c>
      <c r="M1103">
        <v>0.112</v>
      </c>
    </row>
    <row r="1104" spans="1:13" x14ac:dyDescent="0.15">
      <c r="A1104">
        <v>400</v>
      </c>
      <c r="B1104">
        <v>74.7</v>
      </c>
      <c r="C1104">
        <v>78.7</v>
      </c>
      <c r="D1104">
        <v>84.7</v>
      </c>
      <c r="E1104">
        <v>5.9</v>
      </c>
      <c r="F1104">
        <v>1.08</v>
      </c>
      <c r="G1104">
        <v>31.6</v>
      </c>
      <c r="H1104">
        <v>1.28</v>
      </c>
      <c r="I1104">
        <v>2879792</v>
      </c>
      <c r="J1104" t="s">
        <v>712</v>
      </c>
      <c r="K1104" s="1">
        <v>43724.521527777775</v>
      </c>
      <c r="L1104" t="s">
        <v>14</v>
      </c>
      <c r="M1104">
        <v>7.6999999999999999E-2</v>
      </c>
    </row>
    <row r="1105" spans="1:13" x14ac:dyDescent="0.15">
      <c r="A1105">
        <v>400</v>
      </c>
      <c r="B1105">
        <v>74.900000000000006</v>
      </c>
      <c r="C1105">
        <v>79</v>
      </c>
      <c r="D1105">
        <v>85.1</v>
      </c>
      <c r="E1105">
        <v>5.75</v>
      </c>
      <c r="F1105">
        <v>1.05</v>
      </c>
      <c r="G1105">
        <v>31.66</v>
      </c>
      <c r="H1105">
        <v>1.29</v>
      </c>
      <c r="I1105">
        <v>2879793</v>
      </c>
      <c r="J1105" t="s">
        <v>712</v>
      </c>
      <c r="K1105" s="1">
        <v>43724.521527777775</v>
      </c>
      <c r="L1105" t="s">
        <v>14</v>
      </c>
      <c r="M1105">
        <v>0.10100000000000001</v>
      </c>
    </row>
    <row r="1106" spans="1:13" x14ac:dyDescent="0.15">
      <c r="A1106">
        <v>444</v>
      </c>
      <c r="B1106">
        <v>76.099999999999994</v>
      </c>
      <c r="C1106">
        <v>80.2</v>
      </c>
      <c r="D1106">
        <v>86.6</v>
      </c>
      <c r="E1106">
        <v>5.97</v>
      </c>
      <c r="F1106">
        <v>1.08</v>
      </c>
      <c r="G1106">
        <v>31.74</v>
      </c>
      <c r="H1106">
        <v>0.94</v>
      </c>
      <c r="I1106">
        <v>2879794</v>
      </c>
      <c r="J1106" t="s">
        <v>712</v>
      </c>
      <c r="K1106" s="1">
        <v>43724.521527777775</v>
      </c>
      <c r="L1106" t="s">
        <v>14</v>
      </c>
      <c r="M1106">
        <v>0.104</v>
      </c>
    </row>
    <row r="1107" spans="1:13" x14ac:dyDescent="0.15">
      <c r="A1107">
        <v>400</v>
      </c>
      <c r="B1107">
        <v>75.8</v>
      </c>
      <c r="C1107">
        <v>79.900000000000006</v>
      </c>
      <c r="D1107">
        <v>86</v>
      </c>
      <c r="E1107">
        <v>6.32</v>
      </c>
      <c r="F1107">
        <v>1.0900000000000001</v>
      </c>
      <c r="G1107">
        <v>31.83</v>
      </c>
      <c r="H1107">
        <v>1.1399999999999999</v>
      </c>
      <c r="I1107">
        <v>2881047</v>
      </c>
      <c r="J1107" t="s">
        <v>713</v>
      </c>
      <c r="K1107" s="1">
        <v>43725.154166666667</v>
      </c>
      <c r="L1107" t="s">
        <v>14</v>
      </c>
      <c r="M1107">
        <v>0.126</v>
      </c>
    </row>
    <row r="1108" spans="1:13" x14ac:dyDescent="0.15">
      <c r="A1108">
        <v>400</v>
      </c>
      <c r="B1108">
        <v>76</v>
      </c>
      <c r="C1108">
        <v>80.099999999999994</v>
      </c>
      <c r="D1108">
        <v>86.2</v>
      </c>
      <c r="E1108">
        <v>5.93</v>
      </c>
      <c r="F1108">
        <v>1.03</v>
      </c>
      <c r="G1108">
        <v>31.84</v>
      </c>
      <c r="H1108">
        <v>0.91</v>
      </c>
      <c r="I1108">
        <v>2881048</v>
      </c>
      <c r="J1108" t="s">
        <v>713</v>
      </c>
      <c r="K1108" s="1">
        <v>43725.154166666667</v>
      </c>
      <c r="L1108" t="s">
        <v>14</v>
      </c>
      <c r="M1108">
        <v>7.3999999999999996E-2</v>
      </c>
    </row>
    <row r="1109" spans="1:13" x14ac:dyDescent="0.15">
      <c r="A1109">
        <v>439</v>
      </c>
      <c r="B1109">
        <v>76.099999999999994</v>
      </c>
      <c r="C1109">
        <v>80.2</v>
      </c>
      <c r="D1109">
        <v>86.4</v>
      </c>
      <c r="E1109">
        <v>5.79</v>
      </c>
      <c r="F1109">
        <v>1.03</v>
      </c>
      <c r="G1109">
        <v>31.85</v>
      </c>
      <c r="H1109">
        <v>0.92</v>
      </c>
      <c r="I1109">
        <v>2881049</v>
      </c>
      <c r="J1109" t="s">
        <v>713</v>
      </c>
      <c r="K1109" s="1">
        <v>43725.154166666667</v>
      </c>
      <c r="L1109" t="s">
        <v>14</v>
      </c>
      <c r="M1109">
        <v>6.6000000000000003E-2</v>
      </c>
    </row>
    <row r="1110" spans="1:13" x14ac:dyDescent="0.15">
      <c r="A1110">
        <v>300</v>
      </c>
      <c r="B1110">
        <v>70.2</v>
      </c>
      <c r="C1110">
        <v>74.099999999999994</v>
      </c>
      <c r="D1110">
        <v>79.5</v>
      </c>
      <c r="E1110">
        <v>9.3800000000000008</v>
      </c>
      <c r="F1110">
        <v>1.64</v>
      </c>
      <c r="G1110">
        <v>31.88</v>
      </c>
      <c r="H1110">
        <v>1.41</v>
      </c>
      <c r="I1110">
        <v>2881408</v>
      </c>
      <c r="J1110" t="s">
        <v>711</v>
      </c>
      <c r="K1110" s="1">
        <v>43724.23333333333</v>
      </c>
      <c r="L1110" t="s">
        <v>26</v>
      </c>
      <c r="M1110">
        <v>9.6000000000000002E-2</v>
      </c>
    </row>
    <row r="1111" spans="1:13" x14ac:dyDescent="0.15">
      <c r="A1111">
        <v>305</v>
      </c>
      <c r="B1111">
        <v>67.599999999999994</v>
      </c>
      <c r="C1111">
        <v>71.400000000000006</v>
      </c>
      <c r="D1111">
        <v>76.3</v>
      </c>
      <c r="E1111">
        <v>11.941000000000001</v>
      </c>
      <c r="F1111">
        <v>1.89</v>
      </c>
      <c r="G1111">
        <v>32.130000000000003</v>
      </c>
      <c r="H1111">
        <v>1.1000000000000001</v>
      </c>
      <c r="I1111">
        <v>2881409</v>
      </c>
      <c r="J1111" t="s">
        <v>711</v>
      </c>
      <c r="K1111" s="1">
        <v>43724.23333333333</v>
      </c>
      <c r="L1111" t="s">
        <v>26</v>
      </c>
      <c r="M1111">
        <v>0.10299999999999999</v>
      </c>
    </row>
    <row r="1112" spans="1:13" x14ac:dyDescent="0.15">
      <c r="A1112">
        <v>300</v>
      </c>
      <c r="B1112">
        <v>71.400000000000006</v>
      </c>
      <c r="C1112">
        <v>75.2</v>
      </c>
      <c r="D1112">
        <v>81.5</v>
      </c>
      <c r="E1112">
        <v>3.07</v>
      </c>
      <c r="F1112">
        <v>1.07</v>
      </c>
      <c r="G1112">
        <v>31.49</v>
      </c>
      <c r="H1112">
        <v>1.1599999999999999</v>
      </c>
      <c r="I1112">
        <v>2881710</v>
      </c>
      <c r="J1112" t="s">
        <v>714</v>
      </c>
      <c r="K1112" s="1">
        <v>43725.361111111109</v>
      </c>
      <c r="L1112" t="s">
        <v>49</v>
      </c>
      <c r="M1112">
        <v>0.189</v>
      </c>
    </row>
    <row r="1113" spans="1:13" x14ac:dyDescent="0.15">
      <c r="A1113">
        <v>300</v>
      </c>
      <c r="B1113">
        <v>71.5</v>
      </c>
      <c r="C1113">
        <v>75.3</v>
      </c>
      <c r="D1113">
        <v>81.599999999999994</v>
      </c>
      <c r="E1113">
        <v>2.94</v>
      </c>
      <c r="F1113">
        <v>1.07</v>
      </c>
      <c r="G1113">
        <v>31.45</v>
      </c>
      <c r="H1113">
        <v>1.54</v>
      </c>
      <c r="I1113">
        <v>2881711</v>
      </c>
      <c r="J1113" t="s">
        <v>714</v>
      </c>
      <c r="K1113" s="1">
        <v>43725.361111111109</v>
      </c>
      <c r="L1113" t="s">
        <v>49</v>
      </c>
      <c r="M1113">
        <v>0.14099999999999999</v>
      </c>
    </row>
    <row r="1114" spans="1:13" x14ac:dyDescent="0.15">
      <c r="A1114">
        <v>300</v>
      </c>
      <c r="B1114">
        <v>72</v>
      </c>
      <c r="C1114">
        <v>75.900000000000006</v>
      </c>
      <c r="D1114">
        <v>82.1</v>
      </c>
      <c r="E1114">
        <v>2.92</v>
      </c>
      <c r="F1114">
        <v>1.05</v>
      </c>
      <c r="G1114">
        <v>31.43</v>
      </c>
      <c r="H1114">
        <v>2.15</v>
      </c>
      <c r="I1114">
        <v>2881712</v>
      </c>
      <c r="J1114" t="s">
        <v>714</v>
      </c>
      <c r="K1114" s="1">
        <v>43725.361111111109</v>
      </c>
      <c r="L1114" t="s">
        <v>49</v>
      </c>
      <c r="M1114">
        <v>0.14199999999999999</v>
      </c>
    </row>
    <row r="1115" spans="1:13" x14ac:dyDescent="0.15">
      <c r="A1115">
        <v>300</v>
      </c>
      <c r="B1115">
        <v>70.599999999999994</v>
      </c>
      <c r="C1115">
        <v>74.400000000000006</v>
      </c>
      <c r="D1115">
        <v>80.599999999999994</v>
      </c>
      <c r="E1115">
        <v>3.2</v>
      </c>
      <c r="F1115">
        <v>1.0900000000000001</v>
      </c>
      <c r="G1115">
        <v>31.49</v>
      </c>
      <c r="H1115">
        <v>1.53</v>
      </c>
      <c r="I1115">
        <v>2882804</v>
      </c>
      <c r="J1115" t="s">
        <v>715</v>
      </c>
      <c r="K1115" s="1">
        <v>43725.867361111108</v>
      </c>
      <c r="L1115" t="s">
        <v>49</v>
      </c>
      <c r="M1115">
        <v>9.5000000000000001E-2</v>
      </c>
    </row>
    <row r="1116" spans="1:13" x14ac:dyDescent="0.15">
      <c r="A1116">
        <v>300</v>
      </c>
      <c r="B1116">
        <v>69.599999999999994</v>
      </c>
      <c r="C1116">
        <v>73.400000000000006</v>
      </c>
      <c r="D1116">
        <v>79.400000000000006</v>
      </c>
      <c r="E1116">
        <v>3.55</v>
      </c>
      <c r="F1116">
        <v>1.1499999999999999</v>
      </c>
      <c r="G1116">
        <v>31.45</v>
      </c>
      <c r="H1116">
        <v>1.87</v>
      </c>
      <c r="I1116">
        <v>2882805</v>
      </c>
      <c r="J1116" t="s">
        <v>715</v>
      </c>
      <c r="K1116" s="1">
        <v>43725.867361111108</v>
      </c>
      <c r="L1116" t="s">
        <v>49</v>
      </c>
      <c r="M1116">
        <v>0.155</v>
      </c>
    </row>
    <row r="1117" spans="1:13" x14ac:dyDescent="0.15">
      <c r="A1117">
        <v>79</v>
      </c>
      <c r="B1117">
        <v>71.5</v>
      </c>
      <c r="C1117">
        <v>75.3</v>
      </c>
      <c r="D1117">
        <v>81.599999999999994</v>
      </c>
      <c r="E1117">
        <v>3.51</v>
      </c>
      <c r="F1117">
        <v>1.1000000000000001</v>
      </c>
      <c r="G1117">
        <v>31.48</v>
      </c>
      <c r="H1117">
        <v>2.02</v>
      </c>
      <c r="I1117">
        <v>2882806</v>
      </c>
      <c r="J1117" t="s">
        <v>715</v>
      </c>
      <c r="K1117" s="1">
        <v>43725.867361111108</v>
      </c>
      <c r="L1117" t="s">
        <v>49</v>
      </c>
      <c r="M1117">
        <v>1.1579999999999999</v>
      </c>
    </row>
    <row r="1118" spans="1:13" x14ac:dyDescent="0.15">
      <c r="A1118">
        <v>400</v>
      </c>
      <c r="B1118">
        <v>78.8</v>
      </c>
      <c r="C1118">
        <v>83</v>
      </c>
      <c r="D1118">
        <v>89.8</v>
      </c>
      <c r="E1118">
        <v>3.53</v>
      </c>
      <c r="F1118">
        <v>0.81</v>
      </c>
      <c r="G1118">
        <v>31.55</v>
      </c>
      <c r="H1118">
        <v>0.91</v>
      </c>
      <c r="I1118">
        <v>2883442</v>
      </c>
      <c r="J1118" t="s">
        <v>716</v>
      </c>
      <c r="K1118" s="1">
        <v>43726.183333333334</v>
      </c>
      <c r="L1118" t="s">
        <v>23</v>
      </c>
      <c r="M1118">
        <v>4.5999999999999999E-2</v>
      </c>
    </row>
    <row r="1119" spans="1:13" x14ac:dyDescent="0.15">
      <c r="A1119">
        <v>400</v>
      </c>
      <c r="B1119">
        <v>79</v>
      </c>
      <c r="C1119">
        <v>83.3</v>
      </c>
      <c r="D1119">
        <v>90.2</v>
      </c>
      <c r="E1119">
        <v>3.17</v>
      </c>
      <c r="F1119">
        <v>0.86</v>
      </c>
      <c r="G1119">
        <v>31.37</v>
      </c>
      <c r="H1119">
        <v>1.42</v>
      </c>
      <c r="I1119">
        <v>2883443</v>
      </c>
      <c r="J1119" t="s">
        <v>716</v>
      </c>
      <c r="K1119" s="1">
        <v>43726.183333333334</v>
      </c>
      <c r="L1119" t="s">
        <v>23</v>
      </c>
      <c r="M1119">
        <v>6.8000000000000005E-2</v>
      </c>
    </row>
    <row r="1120" spans="1:13" x14ac:dyDescent="0.15">
      <c r="A1120">
        <v>216</v>
      </c>
      <c r="B1120">
        <v>78.7</v>
      </c>
      <c r="C1120">
        <v>82.9</v>
      </c>
      <c r="D1120">
        <v>89.8</v>
      </c>
      <c r="E1120">
        <v>2.34</v>
      </c>
      <c r="F1120">
        <v>0.69</v>
      </c>
      <c r="G1120">
        <v>31.33</v>
      </c>
      <c r="H1120">
        <v>1.52</v>
      </c>
      <c r="I1120">
        <v>2883444</v>
      </c>
      <c r="J1120" t="s">
        <v>716</v>
      </c>
      <c r="K1120" s="1">
        <v>43726.183333333334</v>
      </c>
      <c r="L1120" t="s">
        <v>23</v>
      </c>
      <c r="M1120">
        <v>5.3999999999999999E-2</v>
      </c>
    </row>
    <row r="1121" spans="1:13" x14ac:dyDescent="0.15">
      <c r="A1121">
        <v>400</v>
      </c>
      <c r="B1121">
        <v>75.8</v>
      </c>
      <c r="C1121">
        <v>79.900000000000006</v>
      </c>
      <c r="D1121">
        <v>86.4</v>
      </c>
      <c r="E1121">
        <v>2.34</v>
      </c>
      <c r="F1121">
        <v>0.69</v>
      </c>
      <c r="G1121">
        <v>31.33</v>
      </c>
      <c r="H1121">
        <v>1.52</v>
      </c>
      <c r="I1121">
        <v>2884076</v>
      </c>
      <c r="J1121" t="s">
        <v>717</v>
      </c>
      <c r="K1121" s="1">
        <v>43726.494444444441</v>
      </c>
      <c r="L1121" t="s">
        <v>14</v>
      </c>
      <c r="M1121">
        <v>5.3999999999999999E-2</v>
      </c>
    </row>
    <row r="1122" spans="1:13" x14ac:dyDescent="0.15">
      <c r="A1122">
        <v>400</v>
      </c>
      <c r="B1122">
        <v>74.900000000000006</v>
      </c>
      <c r="C1122">
        <v>78.900000000000006</v>
      </c>
      <c r="D1122">
        <v>85.4</v>
      </c>
      <c r="E1122">
        <v>3.77</v>
      </c>
      <c r="F1122">
        <v>0.91</v>
      </c>
      <c r="G1122">
        <v>31.44</v>
      </c>
      <c r="H1122">
        <v>1.61</v>
      </c>
      <c r="I1122">
        <v>2884077</v>
      </c>
      <c r="J1122" t="s">
        <v>717</v>
      </c>
      <c r="K1122" s="1">
        <v>43726.494444444441</v>
      </c>
      <c r="L1122" t="s">
        <v>14</v>
      </c>
      <c r="M1122">
        <v>0.08</v>
      </c>
    </row>
    <row r="1123" spans="1:13" x14ac:dyDescent="0.15">
      <c r="A1123">
        <v>400</v>
      </c>
      <c r="B1123">
        <v>75.8</v>
      </c>
      <c r="C1123">
        <v>79.900000000000006</v>
      </c>
      <c r="D1123">
        <v>86.4</v>
      </c>
      <c r="E1123">
        <v>3.27</v>
      </c>
      <c r="F1123">
        <v>0.89</v>
      </c>
      <c r="G1123">
        <v>31.39</v>
      </c>
      <c r="H1123">
        <v>1.41</v>
      </c>
      <c r="I1123">
        <v>2884078</v>
      </c>
      <c r="J1123" t="s">
        <v>717</v>
      </c>
      <c r="K1123" s="1">
        <v>43726.494444444441</v>
      </c>
      <c r="L1123" t="s">
        <v>14</v>
      </c>
      <c r="M1123">
        <v>0.09</v>
      </c>
    </row>
    <row r="1124" spans="1:13" x14ac:dyDescent="0.15">
      <c r="A1124">
        <v>206</v>
      </c>
      <c r="B1124">
        <v>75.8</v>
      </c>
      <c r="C1124">
        <v>79.900000000000006</v>
      </c>
      <c r="D1124">
        <v>86.4</v>
      </c>
      <c r="E1124">
        <v>3.02</v>
      </c>
      <c r="F1124">
        <v>0.83</v>
      </c>
      <c r="G1124">
        <v>31.38</v>
      </c>
      <c r="H1124">
        <v>1.27</v>
      </c>
      <c r="I1124">
        <v>2884861</v>
      </c>
      <c r="J1124" t="s">
        <v>718</v>
      </c>
      <c r="K1124" s="1">
        <v>43726.847222222219</v>
      </c>
      <c r="L1124" t="s">
        <v>14</v>
      </c>
      <c r="M1124">
        <v>6.6000000000000003E-2</v>
      </c>
    </row>
    <row r="1125" spans="1:13" x14ac:dyDescent="0.15">
      <c r="A1125">
        <v>400</v>
      </c>
      <c r="B1125">
        <v>80.099999999999994</v>
      </c>
      <c r="C1125">
        <v>84.5</v>
      </c>
      <c r="D1125">
        <v>91</v>
      </c>
      <c r="E1125">
        <v>5.17</v>
      </c>
      <c r="F1125">
        <v>0.82</v>
      </c>
      <c r="G1125">
        <v>31.6</v>
      </c>
      <c r="H1125">
        <v>0.9</v>
      </c>
      <c r="I1125">
        <v>2885509</v>
      </c>
      <c r="J1125" t="s">
        <v>719</v>
      </c>
      <c r="K1125" s="1">
        <v>43727.176388888889</v>
      </c>
      <c r="L1125" t="s">
        <v>23</v>
      </c>
      <c r="M1125">
        <v>3.7999999999999999E-2</v>
      </c>
    </row>
    <row r="1126" spans="1:13" x14ac:dyDescent="0.15">
      <c r="A1126">
        <v>400</v>
      </c>
      <c r="B1126">
        <v>80.400000000000006</v>
      </c>
      <c r="C1126">
        <v>84.8</v>
      </c>
      <c r="D1126">
        <v>91.1</v>
      </c>
      <c r="E1126">
        <v>5.26</v>
      </c>
      <c r="F1126">
        <v>0.84</v>
      </c>
      <c r="G1126">
        <v>31.61</v>
      </c>
      <c r="H1126">
        <v>0.82</v>
      </c>
      <c r="I1126">
        <v>2885510</v>
      </c>
      <c r="J1126" t="s">
        <v>719</v>
      </c>
      <c r="K1126" s="1">
        <v>43727.176388888889</v>
      </c>
      <c r="L1126" t="s">
        <v>23</v>
      </c>
      <c r="M1126">
        <v>1.4999999999999999E-2</v>
      </c>
    </row>
    <row r="1127" spans="1:13" x14ac:dyDescent="0.15">
      <c r="A1127">
        <v>400</v>
      </c>
      <c r="B1127">
        <v>80.900000000000006</v>
      </c>
      <c r="C1127">
        <v>85.3</v>
      </c>
      <c r="D1127">
        <v>91.8</v>
      </c>
      <c r="E1127">
        <v>4.8499999999999996</v>
      </c>
      <c r="F1127">
        <v>0.81</v>
      </c>
      <c r="G1127">
        <v>31.48</v>
      </c>
      <c r="H1127">
        <v>0.75</v>
      </c>
      <c r="I1127">
        <v>2885511</v>
      </c>
      <c r="J1127" t="s">
        <v>719</v>
      </c>
      <c r="K1127" s="1">
        <v>43727.176388888889</v>
      </c>
      <c r="L1127" t="s">
        <v>23</v>
      </c>
      <c r="M1127">
        <v>0.02</v>
      </c>
    </row>
    <row r="1128" spans="1:13" x14ac:dyDescent="0.15">
      <c r="A1128">
        <v>400</v>
      </c>
      <c r="B1128">
        <v>80.2</v>
      </c>
      <c r="C1128">
        <v>84.6</v>
      </c>
      <c r="D1128">
        <v>91.1</v>
      </c>
      <c r="E1128">
        <v>4.95</v>
      </c>
      <c r="F1128">
        <v>0.8</v>
      </c>
      <c r="G1128">
        <v>31.57</v>
      </c>
      <c r="H1128">
        <v>0.77</v>
      </c>
      <c r="I1128">
        <v>2885946</v>
      </c>
      <c r="J1128" t="s">
        <v>720</v>
      </c>
      <c r="K1128" s="1">
        <v>43727.455555555556</v>
      </c>
      <c r="L1128" t="s">
        <v>23</v>
      </c>
      <c r="M1128">
        <v>2.7E-2</v>
      </c>
    </row>
    <row r="1129" spans="1:13" x14ac:dyDescent="0.15">
      <c r="A1129">
        <v>400</v>
      </c>
      <c r="B1129">
        <v>81.099999999999994</v>
      </c>
      <c r="C1129">
        <v>85.5</v>
      </c>
      <c r="D1129">
        <v>92.1</v>
      </c>
      <c r="E1129">
        <v>5.05</v>
      </c>
      <c r="F1129">
        <v>0.82</v>
      </c>
      <c r="G1129">
        <v>31.54</v>
      </c>
      <c r="H1129">
        <v>0.62</v>
      </c>
      <c r="I1129">
        <v>2885948</v>
      </c>
      <c r="J1129" t="s">
        <v>720</v>
      </c>
      <c r="K1129" s="1">
        <v>43727.455555555556</v>
      </c>
      <c r="L1129" t="s">
        <v>23</v>
      </c>
      <c r="M1129">
        <v>2.7E-2</v>
      </c>
    </row>
    <row r="1130" spans="1:13" x14ac:dyDescent="0.15">
      <c r="A1130">
        <v>400</v>
      </c>
      <c r="B1130">
        <v>78.8</v>
      </c>
      <c r="C1130">
        <v>83.1</v>
      </c>
      <c r="D1130">
        <v>89.4</v>
      </c>
      <c r="E1130">
        <v>5.31</v>
      </c>
      <c r="F1130">
        <v>0.91</v>
      </c>
      <c r="G1130">
        <v>31.74</v>
      </c>
      <c r="H1130">
        <v>0.51</v>
      </c>
      <c r="I1130">
        <v>2885949</v>
      </c>
      <c r="J1130" t="s">
        <v>720</v>
      </c>
      <c r="K1130" s="1">
        <v>43727.455555555556</v>
      </c>
      <c r="L1130" t="s">
        <v>23</v>
      </c>
      <c r="M1130">
        <v>3.6999999999999998E-2</v>
      </c>
    </row>
    <row r="1131" spans="1:13" x14ac:dyDescent="0.15">
      <c r="A1131">
        <v>248</v>
      </c>
      <c r="B1131">
        <v>78.099999999999994</v>
      </c>
      <c r="C1131">
        <v>82.3</v>
      </c>
      <c r="D1131">
        <v>88.6</v>
      </c>
      <c r="E1131">
        <v>5.6</v>
      </c>
      <c r="F1131">
        <v>0.94</v>
      </c>
      <c r="G1131">
        <v>31.79</v>
      </c>
      <c r="H1131">
        <v>1.07</v>
      </c>
      <c r="I1131">
        <v>2886594</v>
      </c>
      <c r="J1131" t="s">
        <v>721</v>
      </c>
      <c r="K1131" s="1">
        <v>43727.82916666667</v>
      </c>
      <c r="L1131" t="s">
        <v>23</v>
      </c>
      <c r="M1131">
        <v>5.6000000000000001E-2</v>
      </c>
    </row>
    <row r="1132" spans="1:13" x14ac:dyDescent="0.15">
      <c r="A1132">
        <v>462</v>
      </c>
      <c r="B1132">
        <v>78.900000000000006</v>
      </c>
      <c r="C1132">
        <v>83.2</v>
      </c>
      <c r="D1132">
        <v>89.5</v>
      </c>
      <c r="E1132">
        <v>5.16</v>
      </c>
      <c r="F1132">
        <v>0.87</v>
      </c>
      <c r="G1132">
        <v>31.83</v>
      </c>
      <c r="H1132">
        <v>0.87</v>
      </c>
      <c r="I1132">
        <v>2886903</v>
      </c>
      <c r="J1132" t="s">
        <v>722</v>
      </c>
      <c r="K1132" s="1">
        <v>43727.965277777781</v>
      </c>
      <c r="L1132" t="s">
        <v>23</v>
      </c>
      <c r="M1132">
        <v>3.4000000000000002E-2</v>
      </c>
    </row>
    <row r="1133" spans="1:13" x14ac:dyDescent="0.15">
      <c r="A1133">
        <v>493</v>
      </c>
      <c r="B1133">
        <v>67.099999999999994</v>
      </c>
      <c r="C1133">
        <v>70.900000000000006</v>
      </c>
      <c r="D1133">
        <v>75.900000000000006</v>
      </c>
      <c r="E1133">
        <v>10.39</v>
      </c>
      <c r="F1133">
        <v>1.71</v>
      </c>
      <c r="G1133">
        <v>32.020000000000003</v>
      </c>
      <c r="H1133">
        <v>1.33</v>
      </c>
      <c r="I1133">
        <v>2888776</v>
      </c>
      <c r="J1133" t="s">
        <v>724</v>
      </c>
      <c r="K1133" s="1">
        <v>43728.96875</v>
      </c>
      <c r="L1133" t="s">
        <v>26</v>
      </c>
      <c r="M1133">
        <v>7.6999999999999999E-2</v>
      </c>
    </row>
    <row r="1134" spans="1:13" x14ac:dyDescent="0.15">
      <c r="A1134">
        <v>400</v>
      </c>
      <c r="B1134">
        <v>70.099999999999994</v>
      </c>
      <c r="C1134">
        <v>73.900000000000006</v>
      </c>
      <c r="D1134">
        <v>79.599999999999994</v>
      </c>
      <c r="E1134">
        <v>7.7</v>
      </c>
      <c r="F1134">
        <v>1.43</v>
      </c>
      <c r="G1134">
        <v>31.97</v>
      </c>
      <c r="H1134">
        <v>0.7</v>
      </c>
      <c r="I1134">
        <v>2887583</v>
      </c>
      <c r="J1134" t="s">
        <v>723</v>
      </c>
      <c r="K1134" s="1">
        <v>43728.283333333333</v>
      </c>
      <c r="L1134" t="s">
        <v>26</v>
      </c>
      <c r="M1134">
        <v>0.14099999999999999</v>
      </c>
    </row>
    <row r="1135" spans="1:13" x14ac:dyDescent="0.15">
      <c r="A1135">
        <v>400</v>
      </c>
      <c r="B1135">
        <v>67.2</v>
      </c>
      <c r="C1135">
        <v>70.900000000000006</v>
      </c>
      <c r="D1135">
        <v>76.400000000000006</v>
      </c>
      <c r="E1135">
        <v>6.89</v>
      </c>
      <c r="F1135">
        <v>1.33</v>
      </c>
      <c r="G1135">
        <v>31.21</v>
      </c>
      <c r="H1135">
        <v>0.97</v>
      </c>
      <c r="I1135">
        <v>2887584</v>
      </c>
      <c r="J1135" t="s">
        <v>723</v>
      </c>
      <c r="K1135" s="1">
        <v>43728.283333333333</v>
      </c>
      <c r="L1135" t="s">
        <v>26</v>
      </c>
      <c r="M1135">
        <v>0.23799999999999999</v>
      </c>
    </row>
    <row r="1136" spans="1:13" x14ac:dyDescent="0.15">
      <c r="A1136">
        <v>400</v>
      </c>
      <c r="B1136">
        <v>67.3</v>
      </c>
      <c r="C1136">
        <v>71</v>
      </c>
      <c r="D1136">
        <v>76.5</v>
      </c>
      <c r="E1136">
        <v>7.15</v>
      </c>
      <c r="F1136">
        <v>1.4</v>
      </c>
      <c r="G1136">
        <v>31.9</v>
      </c>
      <c r="H1136">
        <v>1.1599999999999999</v>
      </c>
      <c r="I1136">
        <v>2887585</v>
      </c>
      <c r="J1136" t="s">
        <v>723</v>
      </c>
      <c r="K1136" s="1">
        <v>43728.283333333333</v>
      </c>
      <c r="L1136" t="s">
        <v>26</v>
      </c>
      <c r="M1136">
        <v>0.23400000000000001</v>
      </c>
    </row>
    <row r="1137" spans="1:13" x14ac:dyDescent="0.15">
      <c r="A1137">
        <v>300</v>
      </c>
      <c r="B1137">
        <v>68.099999999999994</v>
      </c>
      <c r="C1137">
        <v>71.8</v>
      </c>
      <c r="D1137">
        <v>76.900000000000006</v>
      </c>
      <c r="E1137">
        <v>10.3</v>
      </c>
      <c r="F1137">
        <v>1.66</v>
      </c>
      <c r="G1137">
        <v>32.28</v>
      </c>
      <c r="H1137">
        <v>0.94</v>
      </c>
      <c r="I1137">
        <v>2887975</v>
      </c>
      <c r="J1137" t="s">
        <v>739</v>
      </c>
      <c r="K1137" s="1">
        <v>43728.515277777777</v>
      </c>
      <c r="L1137" t="s">
        <v>26</v>
      </c>
      <c r="M1137">
        <v>0.18099999999999999</v>
      </c>
    </row>
    <row r="1138" spans="1:13" x14ac:dyDescent="0.15">
      <c r="A1138">
        <v>300</v>
      </c>
      <c r="B1138">
        <v>67.3</v>
      </c>
      <c r="C1138">
        <v>71</v>
      </c>
      <c r="D1138">
        <v>76</v>
      </c>
      <c r="E1138">
        <v>10.61</v>
      </c>
      <c r="F1138">
        <v>1.65</v>
      </c>
      <c r="G1138">
        <v>32.229999999999997</v>
      </c>
      <c r="H1138">
        <v>1.06</v>
      </c>
      <c r="I1138">
        <v>2887976</v>
      </c>
      <c r="J1138" t="s">
        <v>739</v>
      </c>
      <c r="K1138" s="1">
        <v>43728.515277777777</v>
      </c>
      <c r="L1138" t="s">
        <v>26</v>
      </c>
      <c r="M1138">
        <v>0.14000000000000001</v>
      </c>
    </row>
    <row r="1139" spans="1:13" x14ac:dyDescent="0.15">
      <c r="A1139">
        <v>300</v>
      </c>
      <c r="B1139">
        <v>68.3</v>
      </c>
      <c r="C1139">
        <v>72.099999999999994</v>
      </c>
      <c r="D1139">
        <v>77.099999999999994</v>
      </c>
      <c r="E1139">
        <v>11.08</v>
      </c>
      <c r="F1139">
        <v>1.17</v>
      </c>
      <c r="G1139">
        <v>32.020000000000003</v>
      </c>
      <c r="H1139">
        <v>1.44</v>
      </c>
      <c r="I1139">
        <v>2887977</v>
      </c>
      <c r="J1139" t="s">
        <v>739</v>
      </c>
      <c r="K1139" s="1">
        <v>43728.515277777777</v>
      </c>
      <c r="L1139" t="s">
        <v>26</v>
      </c>
      <c r="M1139">
        <v>7.0999999999999994E-2</v>
      </c>
    </row>
    <row r="1140" spans="1:13" x14ac:dyDescent="0.15">
      <c r="A1140">
        <v>300</v>
      </c>
      <c r="B1140">
        <v>68.599999999999994</v>
      </c>
      <c r="C1140">
        <v>72.3</v>
      </c>
      <c r="D1140">
        <v>77.400000000000006</v>
      </c>
      <c r="E1140">
        <v>10.73</v>
      </c>
      <c r="F1140">
        <v>1.7</v>
      </c>
      <c r="G1140">
        <v>32.15</v>
      </c>
      <c r="H1140">
        <v>1.26</v>
      </c>
      <c r="I1140">
        <v>2888976</v>
      </c>
      <c r="J1140" t="s">
        <v>725</v>
      </c>
      <c r="K1140" s="1">
        <v>43729.367361111108</v>
      </c>
      <c r="L1140" t="s">
        <v>26</v>
      </c>
      <c r="M1140">
        <v>0.14199999999999999</v>
      </c>
    </row>
    <row r="1141" spans="1:13" x14ac:dyDescent="0.15">
      <c r="A1141">
        <v>300</v>
      </c>
      <c r="B1141">
        <v>68.900000000000006</v>
      </c>
      <c r="C1141">
        <v>72.7</v>
      </c>
      <c r="D1141">
        <v>78</v>
      </c>
      <c r="E1141">
        <v>9.9600000000000009</v>
      </c>
      <c r="F1141">
        <v>1.63</v>
      </c>
      <c r="G1141">
        <v>31.98</v>
      </c>
      <c r="H1141">
        <v>1.03</v>
      </c>
      <c r="I1141">
        <v>2888977</v>
      </c>
      <c r="J1141" t="s">
        <v>725</v>
      </c>
      <c r="K1141" s="1">
        <v>43729.367361111108</v>
      </c>
      <c r="L1141" t="s">
        <v>26</v>
      </c>
      <c r="M1141">
        <v>0.13</v>
      </c>
    </row>
    <row r="1142" spans="1:13" x14ac:dyDescent="0.15">
      <c r="A1142">
        <v>172</v>
      </c>
      <c r="B1142">
        <v>69</v>
      </c>
      <c r="C1142">
        <v>72.7</v>
      </c>
      <c r="D1142">
        <v>78</v>
      </c>
      <c r="E1142">
        <v>10.14</v>
      </c>
      <c r="F1142">
        <v>1.58</v>
      </c>
      <c r="G1142">
        <v>32.04</v>
      </c>
      <c r="H1142">
        <v>1.6</v>
      </c>
      <c r="I1142">
        <v>2888978</v>
      </c>
      <c r="J1142" t="s">
        <v>725</v>
      </c>
      <c r="K1142" s="1">
        <v>43729.367361111108</v>
      </c>
      <c r="L1142" t="s">
        <v>26</v>
      </c>
      <c r="M1142">
        <v>9.5000000000000001E-2</v>
      </c>
    </row>
    <row r="1143" spans="1:13" x14ac:dyDescent="0.15">
      <c r="A1143">
        <v>300</v>
      </c>
      <c r="B1143">
        <v>68.2</v>
      </c>
      <c r="C1143">
        <v>72</v>
      </c>
      <c r="D1143">
        <v>77.5</v>
      </c>
      <c r="E1143">
        <v>5.67</v>
      </c>
      <c r="F1143">
        <v>1.38</v>
      </c>
      <c r="G1143">
        <v>31.59</v>
      </c>
      <c r="H1143">
        <v>1.67</v>
      </c>
      <c r="I1143">
        <v>2889279</v>
      </c>
      <c r="J1143" t="s">
        <v>726</v>
      </c>
      <c r="K1143" s="1">
        <v>43729.696527777778</v>
      </c>
      <c r="L1143" t="s">
        <v>49</v>
      </c>
      <c r="M1143">
        <v>0.22</v>
      </c>
    </row>
    <row r="1144" spans="1:13" x14ac:dyDescent="0.15">
      <c r="A1144">
        <v>300</v>
      </c>
      <c r="B1144">
        <v>70</v>
      </c>
      <c r="C1144">
        <v>73.8</v>
      </c>
      <c r="D1144">
        <v>79.8</v>
      </c>
      <c r="E1144">
        <v>4.42</v>
      </c>
      <c r="F1144">
        <v>1.23</v>
      </c>
      <c r="G1144">
        <v>31.41</v>
      </c>
      <c r="H1144">
        <v>1.1000000000000001</v>
      </c>
      <c r="I1144">
        <v>2889280</v>
      </c>
      <c r="J1144" t="s">
        <v>726</v>
      </c>
      <c r="K1144" s="1">
        <v>43729.696527777778</v>
      </c>
      <c r="L1144" t="s">
        <v>49</v>
      </c>
      <c r="M1144">
        <v>0.17499999999999999</v>
      </c>
    </row>
    <row r="1145" spans="1:13" x14ac:dyDescent="0.15">
      <c r="A1145">
        <v>400</v>
      </c>
      <c r="B1145">
        <v>71.099999999999994</v>
      </c>
      <c r="C1145">
        <v>74.900000000000006</v>
      </c>
      <c r="D1145">
        <v>81.099999999999994</v>
      </c>
      <c r="E1145">
        <v>3.77</v>
      </c>
      <c r="F1145">
        <v>1.08</v>
      </c>
      <c r="G1145">
        <v>31.29</v>
      </c>
      <c r="H1145">
        <v>1.66</v>
      </c>
      <c r="I1145">
        <v>2889281</v>
      </c>
      <c r="J1145" t="s">
        <v>726</v>
      </c>
      <c r="K1145" s="1">
        <v>43729.696527777778</v>
      </c>
      <c r="L1145" t="s">
        <v>49</v>
      </c>
      <c r="M1145">
        <v>0.112</v>
      </c>
    </row>
    <row r="1146" spans="1:13" x14ac:dyDescent="0.15">
      <c r="A1146">
        <v>150</v>
      </c>
      <c r="B1146">
        <v>69</v>
      </c>
      <c r="C1146">
        <v>72.7</v>
      </c>
      <c r="D1146">
        <v>78.5</v>
      </c>
      <c r="E1146">
        <v>3.69</v>
      </c>
      <c r="F1146">
        <v>1.0900000000000001</v>
      </c>
      <c r="G1146">
        <v>31.35</v>
      </c>
      <c r="H1146">
        <v>1.47</v>
      </c>
      <c r="I1146">
        <v>2889283</v>
      </c>
      <c r="J1146" t="s">
        <v>726</v>
      </c>
      <c r="K1146" s="1">
        <v>43729.696527777778</v>
      </c>
      <c r="L1146" t="s">
        <v>49</v>
      </c>
      <c r="M1146">
        <v>0.13800000000000001</v>
      </c>
    </row>
    <row r="1147" spans="1:13" x14ac:dyDescent="0.15">
      <c r="A1147">
        <v>400</v>
      </c>
      <c r="B1147">
        <v>74.099999999999994</v>
      </c>
      <c r="C1147">
        <v>78.099999999999994</v>
      </c>
      <c r="D1147">
        <v>84.7</v>
      </c>
      <c r="E1147">
        <v>3.92</v>
      </c>
      <c r="F1147">
        <v>0.96</v>
      </c>
      <c r="G1147">
        <v>31.32</v>
      </c>
      <c r="H1147">
        <v>1.24</v>
      </c>
      <c r="I1147">
        <v>2890308</v>
      </c>
      <c r="J1147" t="s">
        <v>727</v>
      </c>
      <c r="K1147" s="1">
        <v>43731.470138888886</v>
      </c>
      <c r="L1147" t="s">
        <v>14</v>
      </c>
      <c r="M1147">
        <v>0.11799999999999999</v>
      </c>
    </row>
    <row r="1148" spans="1:13" x14ac:dyDescent="0.15">
      <c r="A1148">
        <v>400</v>
      </c>
      <c r="B1148">
        <v>75.7</v>
      </c>
      <c r="C1148">
        <v>79.8</v>
      </c>
      <c r="D1148">
        <v>86.3</v>
      </c>
      <c r="E1148">
        <v>3.9</v>
      </c>
      <c r="F1148">
        <v>0.9</v>
      </c>
      <c r="G1148">
        <v>31.38</v>
      </c>
      <c r="H1148">
        <v>1.54</v>
      </c>
      <c r="I1148">
        <v>2890309</v>
      </c>
      <c r="J1148" t="s">
        <v>727</v>
      </c>
      <c r="K1148" s="1">
        <v>43731.470138888886</v>
      </c>
      <c r="L1148" t="s">
        <v>14</v>
      </c>
      <c r="M1148">
        <v>6.2E-2</v>
      </c>
    </row>
    <row r="1149" spans="1:13" x14ac:dyDescent="0.15">
      <c r="A1149">
        <v>400</v>
      </c>
      <c r="B1149">
        <v>76.2</v>
      </c>
      <c r="C1149">
        <v>80.3</v>
      </c>
      <c r="D1149">
        <v>86.6</v>
      </c>
      <c r="E1149">
        <v>3.36</v>
      </c>
      <c r="F1149">
        <v>0.89</v>
      </c>
      <c r="G1149">
        <v>31.56</v>
      </c>
      <c r="H1149">
        <v>1.24</v>
      </c>
      <c r="I1149">
        <v>2890310</v>
      </c>
      <c r="J1149" t="s">
        <v>727</v>
      </c>
      <c r="K1149" s="1">
        <v>43731.470138888886</v>
      </c>
      <c r="L1149" t="s">
        <v>14</v>
      </c>
      <c r="M1149">
        <v>8.1000000000000003E-2</v>
      </c>
    </row>
    <row r="1150" spans="1:13" x14ac:dyDescent="0.15">
      <c r="A1150">
        <v>400</v>
      </c>
      <c r="B1150">
        <v>75</v>
      </c>
      <c r="C1150">
        <v>79</v>
      </c>
      <c r="D1150">
        <v>85.4</v>
      </c>
      <c r="E1150">
        <v>3.41</v>
      </c>
      <c r="F1150">
        <v>0.88</v>
      </c>
      <c r="G1150">
        <v>31.54</v>
      </c>
      <c r="H1150">
        <v>1.31</v>
      </c>
      <c r="I1150">
        <v>2891599</v>
      </c>
      <c r="J1150" t="s">
        <v>728</v>
      </c>
      <c r="K1150" s="1">
        <v>43732.052083333336</v>
      </c>
      <c r="L1150" t="s">
        <v>14</v>
      </c>
      <c r="M1150">
        <v>8.3000000000000004E-2</v>
      </c>
    </row>
    <row r="1151" spans="1:13" x14ac:dyDescent="0.15">
      <c r="A1151">
        <v>400</v>
      </c>
      <c r="B1151">
        <v>74.3</v>
      </c>
      <c r="C1151">
        <v>78.3</v>
      </c>
      <c r="D1151">
        <v>84.6</v>
      </c>
      <c r="E1151">
        <v>3.63</v>
      </c>
      <c r="F1151">
        <v>0.9</v>
      </c>
      <c r="G1151">
        <v>31.54</v>
      </c>
      <c r="H1151">
        <v>1.32</v>
      </c>
      <c r="I1151">
        <v>2891600</v>
      </c>
      <c r="J1151" t="s">
        <v>728</v>
      </c>
      <c r="K1151" s="1">
        <v>43732.052083333336</v>
      </c>
      <c r="L1151" t="s">
        <v>14</v>
      </c>
      <c r="M1151">
        <v>6.0999999999999999E-2</v>
      </c>
    </row>
    <row r="1152" spans="1:13" x14ac:dyDescent="0.15">
      <c r="A1152">
        <v>400</v>
      </c>
      <c r="B1152">
        <v>73.599999999999994</v>
      </c>
      <c r="C1152">
        <v>77.599999999999994</v>
      </c>
      <c r="D1152">
        <v>83.8</v>
      </c>
      <c r="E1152">
        <v>3.91</v>
      </c>
      <c r="F1152">
        <v>0.96</v>
      </c>
      <c r="G1152">
        <v>31.58</v>
      </c>
      <c r="H1152">
        <v>2.14</v>
      </c>
      <c r="I1152">
        <v>2891601</v>
      </c>
      <c r="J1152" t="s">
        <v>728</v>
      </c>
      <c r="K1152" s="1">
        <v>43732.052083333336</v>
      </c>
      <c r="L1152" t="s">
        <v>14</v>
      </c>
      <c r="M1152">
        <v>5.8000000000000003E-2</v>
      </c>
    </row>
    <row r="1153" spans="1:13" x14ac:dyDescent="0.15">
      <c r="A1153">
        <v>400</v>
      </c>
      <c r="B1153">
        <v>75.2</v>
      </c>
      <c r="C1153">
        <v>79.3</v>
      </c>
      <c r="D1153">
        <v>85.7</v>
      </c>
      <c r="E1153">
        <v>3.13</v>
      </c>
      <c r="F1153">
        <v>0.87</v>
      </c>
      <c r="G1153">
        <v>31.54</v>
      </c>
      <c r="H1153">
        <v>1.1399999999999999</v>
      </c>
      <c r="I1153">
        <v>2892220</v>
      </c>
      <c r="J1153" t="s">
        <v>729</v>
      </c>
      <c r="K1153" s="1">
        <v>43732.345833333333</v>
      </c>
      <c r="L1153" t="s">
        <v>14</v>
      </c>
      <c r="M1153">
        <v>6.4000000000000001E-2</v>
      </c>
    </row>
    <row r="1154" spans="1:13" x14ac:dyDescent="0.15">
      <c r="A1154">
        <v>400</v>
      </c>
      <c r="B1154">
        <v>75.3</v>
      </c>
      <c r="C1154">
        <v>79.400000000000006</v>
      </c>
      <c r="D1154">
        <v>85.9</v>
      </c>
      <c r="E1154">
        <v>3.2</v>
      </c>
      <c r="F1154">
        <v>0.86</v>
      </c>
      <c r="G1154">
        <v>31.53</v>
      </c>
      <c r="H1154">
        <v>1.41</v>
      </c>
      <c r="I1154">
        <v>2892221</v>
      </c>
      <c r="J1154" t="s">
        <v>729</v>
      </c>
      <c r="K1154" s="1">
        <v>43732.345833333333</v>
      </c>
      <c r="L1154" t="s">
        <v>14</v>
      </c>
      <c r="M1154">
        <v>6.3E-2</v>
      </c>
    </row>
    <row r="1155" spans="1:13" x14ac:dyDescent="0.15">
      <c r="A1155">
        <v>392</v>
      </c>
      <c r="B1155">
        <v>75.599999999999994</v>
      </c>
      <c r="C1155">
        <v>79.7</v>
      </c>
      <c r="D1155">
        <v>86.1</v>
      </c>
      <c r="E1155">
        <v>3.15</v>
      </c>
      <c r="F1155">
        <v>0.85</v>
      </c>
      <c r="G1155">
        <v>31.51</v>
      </c>
      <c r="H1155">
        <v>1.63</v>
      </c>
      <c r="I1155">
        <v>2892447</v>
      </c>
      <c r="J1155" t="s">
        <v>730</v>
      </c>
      <c r="K1155" s="1">
        <v>43732.447222222225</v>
      </c>
      <c r="L1155" t="s">
        <v>14</v>
      </c>
      <c r="M1155">
        <v>5.5E-2</v>
      </c>
    </row>
    <row r="1156" spans="1:13" x14ac:dyDescent="0.15">
      <c r="A1156">
        <v>183</v>
      </c>
      <c r="B1156">
        <v>77.099999999999994</v>
      </c>
      <c r="C1156">
        <v>81.2</v>
      </c>
      <c r="D1156">
        <v>87.9</v>
      </c>
      <c r="E1156">
        <v>2.68</v>
      </c>
      <c r="F1156">
        <v>0.81</v>
      </c>
      <c r="G1156">
        <v>31.52</v>
      </c>
      <c r="H1156">
        <v>0.67</v>
      </c>
      <c r="I1156">
        <v>2892560</v>
      </c>
      <c r="J1156" t="s">
        <v>731</v>
      </c>
      <c r="K1156" s="1">
        <v>43732.504166666666</v>
      </c>
      <c r="L1156" t="s">
        <v>33</v>
      </c>
      <c r="M1156">
        <v>4.9000000000000002E-2</v>
      </c>
    </row>
    <row r="1157" spans="1:13" x14ac:dyDescent="0.15">
      <c r="A1157">
        <v>460</v>
      </c>
      <c r="B1157">
        <v>75</v>
      </c>
      <c r="C1157">
        <v>79.099999999999994</v>
      </c>
      <c r="D1157">
        <v>85.4</v>
      </c>
      <c r="E1157">
        <v>2.94</v>
      </c>
      <c r="F1157">
        <v>0.86</v>
      </c>
      <c r="G1157">
        <v>31.48</v>
      </c>
      <c r="H1157">
        <v>1.43</v>
      </c>
      <c r="I1157">
        <v>2892714</v>
      </c>
      <c r="J1157" t="s">
        <v>729</v>
      </c>
      <c r="K1157" s="1">
        <v>43732.345833333333</v>
      </c>
      <c r="L1157" t="s">
        <v>14</v>
      </c>
      <c r="M1157">
        <v>0.09</v>
      </c>
    </row>
    <row r="1158" spans="1:13" x14ac:dyDescent="0.15">
      <c r="A1158">
        <v>400</v>
      </c>
      <c r="B1158">
        <v>82</v>
      </c>
      <c r="C1158">
        <v>86.4</v>
      </c>
      <c r="D1158">
        <v>93.6</v>
      </c>
      <c r="E1158">
        <v>2.41</v>
      </c>
      <c r="F1158">
        <v>0.62</v>
      </c>
      <c r="G1158">
        <v>31.47</v>
      </c>
      <c r="H1158">
        <v>0.44</v>
      </c>
      <c r="I1158">
        <v>2893632</v>
      </c>
      <c r="J1158" t="s">
        <v>732</v>
      </c>
      <c r="K1158" s="1">
        <v>43733.126388888886</v>
      </c>
      <c r="L1158" t="s">
        <v>23</v>
      </c>
      <c r="M1158">
        <v>3.3000000000000002E-2</v>
      </c>
    </row>
    <row r="1159" spans="1:13" x14ac:dyDescent="0.15">
      <c r="A1159">
        <v>400</v>
      </c>
      <c r="B1159">
        <v>81.400000000000006</v>
      </c>
      <c r="C1159">
        <v>85.8</v>
      </c>
      <c r="D1159">
        <v>92.8</v>
      </c>
      <c r="E1159">
        <v>2.35</v>
      </c>
      <c r="F1159">
        <v>0.62</v>
      </c>
      <c r="G1159">
        <v>31.47</v>
      </c>
      <c r="H1159">
        <v>0.43</v>
      </c>
      <c r="I1159">
        <v>2893633</v>
      </c>
      <c r="J1159" t="s">
        <v>732</v>
      </c>
      <c r="K1159" s="1">
        <v>43733.126388888886</v>
      </c>
      <c r="L1159" t="s">
        <v>23</v>
      </c>
      <c r="M1159">
        <v>3.1E-2</v>
      </c>
    </row>
    <row r="1160" spans="1:13" x14ac:dyDescent="0.15">
      <c r="A1160">
        <v>400</v>
      </c>
      <c r="B1160">
        <v>79.8</v>
      </c>
      <c r="C1160">
        <v>84.1</v>
      </c>
      <c r="D1160">
        <v>90.9</v>
      </c>
      <c r="E1160">
        <v>2.83</v>
      </c>
      <c r="F1160">
        <v>0.72</v>
      </c>
      <c r="G1160">
        <v>31.49</v>
      </c>
      <c r="H1160">
        <v>0.6</v>
      </c>
      <c r="I1160">
        <v>2893634</v>
      </c>
      <c r="J1160" t="s">
        <v>732</v>
      </c>
      <c r="K1160" s="1">
        <v>43733.126388888886</v>
      </c>
      <c r="L1160" t="s">
        <v>23</v>
      </c>
      <c r="M1160">
        <v>4.2000000000000003E-2</v>
      </c>
    </row>
    <row r="1161" spans="1:13" x14ac:dyDescent="0.15">
      <c r="A1161">
        <v>400</v>
      </c>
      <c r="B1161">
        <v>82.3</v>
      </c>
      <c r="C1161">
        <v>86.7</v>
      </c>
      <c r="D1161">
        <v>94</v>
      </c>
      <c r="E1161">
        <v>2.2799999999999998</v>
      </c>
      <c r="F1161">
        <v>0.62</v>
      </c>
      <c r="G1161">
        <v>31.49</v>
      </c>
      <c r="H1161">
        <v>0.43</v>
      </c>
      <c r="I1161">
        <v>2893982</v>
      </c>
      <c r="J1161" t="s">
        <v>733</v>
      </c>
      <c r="K1161" s="1">
        <v>43733.258333333331</v>
      </c>
      <c r="L1161" t="s">
        <v>23</v>
      </c>
      <c r="M1161">
        <v>3.1E-2</v>
      </c>
    </row>
    <row r="1162" spans="1:13" x14ac:dyDescent="0.15">
      <c r="A1162">
        <v>162</v>
      </c>
      <c r="B1162">
        <v>81.900000000000006</v>
      </c>
      <c r="C1162">
        <v>86.1</v>
      </c>
      <c r="D1162">
        <v>93.3</v>
      </c>
      <c r="E1162">
        <v>2.52</v>
      </c>
      <c r="F1162">
        <v>0.68</v>
      </c>
      <c r="G1162">
        <v>31.49</v>
      </c>
      <c r="H1162">
        <v>0.42</v>
      </c>
      <c r="I1162">
        <v>2893983</v>
      </c>
      <c r="J1162" t="s">
        <v>733</v>
      </c>
      <c r="K1162" s="1">
        <v>43733.258333333331</v>
      </c>
      <c r="L1162" t="s">
        <v>23</v>
      </c>
      <c r="M1162">
        <v>5.3999999999999999E-2</v>
      </c>
    </row>
    <row r="1163" spans="1:13" x14ac:dyDescent="0.15">
      <c r="A1163">
        <v>400</v>
      </c>
      <c r="B1163">
        <v>74.7</v>
      </c>
      <c r="C1163">
        <v>78.7</v>
      </c>
      <c r="D1163">
        <v>85.1</v>
      </c>
      <c r="E1163">
        <v>4.2699999999999996</v>
      </c>
      <c r="F1163">
        <v>0.89</v>
      </c>
      <c r="G1163">
        <v>31.52</v>
      </c>
      <c r="H1163">
        <v>1.74</v>
      </c>
      <c r="I1163">
        <v>2894238</v>
      </c>
      <c r="J1163" t="s">
        <v>734</v>
      </c>
      <c r="K1163" s="1">
        <v>43733.893055555556</v>
      </c>
      <c r="L1163" t="s">
        <v>14</v>
      </c>
      <c r="M1163">
        <v>7.9000000000000001E-2</v>
      </c>
    </row>
    <row r="1164" spans="1:13" x14ac:dyDescent="0.15">
      <c r="A1164">
        <v>400</v>
      </c>
      <c r="B1164">
        <v>75.599999999999994</v>
      </c>
      <c r="C1164">
        <v>79.599999999999994</v>
      </c>
      <c r="D1164">
        <v>86</v>
      </c>
      <c r="E1164">
        <v>3.57</v>
      </c>
      <c r="F1164">
        <v>0.9</v>
      </c>
      <c r="G1164">
        <v>31.39</v>
      </c>
      <c r="H1164">
        <v>1.25</v>
      </c>
      <c r="I1164">
        <v>2895632</v>
      </c>
      <c r="J1164" t="s">
        <v>734</v>
      </c>
      <c r="K1164" s="1">
        <v>43733.893055555556</v>
      </c>
      <c r="L1164" t="s">
        <v>14</v>
      </c>
      <c r="M1164">
        <v>7.8E-2</v>
      </c>
    </row>
    <row r="1165" spans="1:13" x14ac:dyDescent="0.15">
      <c r="A1165">
        <v>500</v>
      </c>
      <c r="B1165">
        <v>75.7</v>
      </c>
      <c r="C1165">
        <v>79.8</v>
      </c>
      <c r="D1165">
        <v>86.3</v>
      </c>
      <c r="E1165">
        <v>3.42</v>
      </c>
      <c r="F1165">
        <v>0.89</v>
      </c>
      <c r="G1165">
        <v>31.39</v>
      </c>
      <c r="H1165">
        <v>1.27</v>
      </c>
      <c r="I1165">
        <v>2895633</v>
      </c>
      <c r="J1165" t="s">
        <v>734</v>
      </c>
      <c r="K1165" s="1">
        <v>43733.893055555556</v>
      </c>
      <c r="L1165" t="s">
        <v>14</v>
      </c>
      <c r="M1165">
        <v>8.1000000000000003E-2</v>
      </c>
    </row>
    <row r="1166" spans="1:13" x14ac:dyDescent="0.15">
      <c r="A1166">
        <v>400</v>
      </c>
      <c r="B1166">
        <v>74.099999999999994</v>
      </c>
      <c r="C1166">
        <v>78.2</v>
      </c>
      <c r="D1166">
        <v>84.1</v>
      </c>
      <c r="E1166">
        <v>6.71</v>
      </c>
      <c r="F1166">
        <v>1.18</v>
      </c>
      <c r="G1166">
        <v>31.74</v>
      </c>
      <c r="H1166">
        <v>0.86</v>
      </c>
      <c r="I1166">
        <v>2897595</v>
      </c>
      <c r="J1166" t="s">
        <v>736</v>
      </c>
      <c r="K1166" s="1">
        <v>43734.881249999999</v>
      </c>
      <c r="L1166" t="s">
        <v>14</v>
      </c>
      <c r="M1166">
        <v>0.17799999999999999</v>
      </c>
    </row>
    <row r="1167" spans="1:13" x14ac:dyDescent="0.15">
      <c r="A1167">
        <v>400</v>
      </c>
      <c r="B1167">
        <v>75</v>
      </c>
      <c r="C1167">
        <v>79</v>
      </c>
      <c r="D1167">
        <v>85.2</v>
      </c>
      <c r="E1167">
        <v>6.44</v>
      </c>
      <c r="F1167">
        <v>1.1499999999999999</v>
      </c>
      <c r="G1167">
        <v>31.81</v>
      </c>
      <c r="H1167">
        <v>1.07</v>
      </c>
      <c r="I1167">
        <v>2897596</v>
      </c>
      <c r="J1167" t="s">
        <v>736</v>
      </c>
      <c r="K1167" s="1">
        <v>43734.881249999999</v>
      </c>
      <c r="L1167" t="s">
        <v>14</v>
      </c>
      <c r="M1167">
        <v>0.13700000000000001</v>
      </c>
    </row>
    <row r="1168" spans="1:13" x14ac:dyDescent="0.15">
      <c r="A1168">
        <v>289</v>
      </c>
      <c r="B1168">
        <v>74.8</v>
      </c>
      <c r="C1168">
        <v>78.900000000000006</v>
      </c>
      <c r="D1168">
        <v>85</v>
      </c>
      <c r="E1168">
        <v>5.23</v>
      </c>
      <c r="F1168">
        <v>1.1100000000000001</v>
      </c>
      <c r="G1168">
        <v>31.7</v>
      </c>
      <c r="H1168">
        <v>1.27</v>
      </c>
      <c r="I1168">
        <v>2897597</v>
      </c>
      <c r="J1168" t="s">
        <v>736</v>
      </c>
      <c r="K1168" s="1">
        <v>43734.881249999999</v>
      </c>
      <c r="L1168" t="s">
        <v>14</v>
      </c>
      <c r="M1168">
        <v>0.14799999999999999</v>
      </c>
    </row>
    <row r="1169" spans="1:13" x14ac:dyDescent="0.15">
      <c r="A1169">
        <v>400</v>
      </c>
      <c r="B1169">
        <v>79</v>
      </c>
      <c r="C1169">
        <v>83.2</v>
      </c>
      <c r="D1169">
        <v>89.6</v>
      </c>
      <c r="E1169">
        <v>4.99</v>
      </c>
      <c r="F1169">
        <v>0.87</v>
      </c>
      <c r="G1169">
        <v>31.79</v>
      </c>
      <c r="H1169">
        <v>0.73</v>
      </c>
      <c r="I1169">
        <v>2898121</v>
      </c>
      <c r="J1169" t="s">
        <v>737</v>
      </c>
      <c r="K1169" s="1">
        <v>43735.169444444444</v>
      </c>
      <c r="L1169" t="s">
        <v>23</v>
      </c>
      <c r="M1169">
        <v>3.7999999999999999E-2</v>
      </c>
    </row>
    <row r="1170" spans="1:13" x14ac:dyDescent="0.15">
      <c r="A1170">
        <v>400</v>
      </c>
      <c r="B1170">
        <v>79.2</v>
      </c>
      <c r="C1170">
        <v>83.5</v>
      </c>
      <c r="D1170">
        <v>90</v>
      </c>
      <c r="E1170">
        <v>5.173</v>
      </c>
      <c r="F1170">
        <v>0.86</v>
      </c>
      <c r="G1170">
        <v>31.81</v>
      </c>
      <c r="H1170">
        <v>0.86</v>
      </c>
      <c r="I1170">
        <v>2898122</v>
      </c>
      <c r="J1170" t="s">
        <v>737</v>
      </c>
      <c r="K1170" s="1">
        <v>43735.169444444444</v>
      </c>
      <c r="L1170" t="s">
        <v>23</v>
      </c>
      <c r="M1170">
        <v>5.7000000000000002E-2</v>
      </c>
    </row>
    <row r="1171" spans="1:13" x14ac:dyDescent="0.15">
      <c r="A1171">
        <v>400</v>
      </c>
      <c r="B1171">
        <v>79.3</v>
      </c>
      <c r="C1171">
        <v>83.6</v>
      </c>
      <c r="D1171">
        <v>90.1</v>
      </c>
      <c r="E1171">
        <v>5.32</v>
      </c>
      <c r="F1171">
        <v>0.87</v>
      </c>
      <c r="G1171">
        <v>31.67</v>
      </c>
      <c r="H1171">
        <v>1.38</v>
      </c>
      <c r="I1171">
        <v>2898123</v>
      </c>
      <c r="J1171" t="s">
        <v>737</v>
      </c>
      <c r="K1171" s="1">
        <v>43735.169444444444</v>
      </c>
      <c r="L1171" t="s">
        <v>23</v>
      </c>
      <c r="M1171">
        <v>4.5999999999999999E-2</v>
      </c>
    </row>
    <row r="1172" spans="1:13" x14ac:dyDescent="0.15">
      <c r="A1172">
        <v>400</v>
      </c>
      <c r="B1172">
        <v>79.400000000000006</v>
      </c>
      <c r="C1172">
        <v>83.7</v>
      </c>
      <c r="D1172">
        <v>90.2</v>
      </c>
      <c r="E1172">
        <v>5.0599999999999996</v>
      </c>
      <c r="F1172">
        <v>0.87</v>
      </c>
      <c r="G1172">
        <v>31.63</v>
      </c>
      <c r="H1172">
        <v>0.84</v>
      </c>
      <c r="I1172">
        <v>2898676</v>
      </c>
      <c r="J1172" t="s">
        <v>738</v>
      </c>
      <c r="K1172" s="1">
        <v>43735.48541666667</v>
      </c>
      <c r="L1172" t="s">
        <v>23</v>
      </c>
      <c r="M1172">
        <v>3.6999999999999998E-2</v>
      </c>
    </row>
    <row r="1173" spans="1:13" x14ac:dyDescent="0.15">
      <c r="A1173">
        <v>400</v>
      </c>
      <c r="B1173">
        <v>79.900000000000006</v>
      </c>
      <c r="C1173">
        <v>84.2</v>
      </c>
      <c r="D1173">
        <v>90.6</v>
      </c>
      <c r="E1173">
        <v>5.4</v>
      </c>
      <c r="F1173">
        <v>0.91</v>
      </c>
      <c r="G1173">
        <v>31.75</v>
      </c>
      <c r="H1173">
        <v>0.92</v>
      </c>
      <c r="I1173">
        <v>2898677</v>
      </c>
      <c r="J1173" t="s">
        <v>738</v>
      </c>
      <c r="K1173" s="1">
        <v>43735.48541666667</v>
      </c>
      <c r="L1173" t="s">
        <v>23</v>
      </c>
      <c r="M1173">
        <v>3.5000000000000003E-2</v>
      </c>
    </row>
    <row r="1174" spans="1:13" x14ac:dyDescent="0.15">
      <c r="A1174">
        <v>400</v>
      </c>
      <c r="B1174">
        <v>78.2</v>
      </c>
      <c r="C1174">
        <v>82.5</v>
      </c>
      <c r="D1174">
        <v>88.8</v>
      </c>
      <c r="E1174">
        <v>5.09</v>
      </c>
      <c r="F1174">
        <v>0.9</v>
      </c>
      <c r="G1174">
        <v>31.59</v>
      </c>
      <c r="H1174">
        <v>1.08</v>
      </c>
      <c r="I1174">
        <v>2898678</v>
      </c>
      <c r="J1174" t="s">
        <v>738</v>
      </c>
      <c r="K1174" s="1">
        <v>43735.48541666667</v>
      </c>
      <c r="L1174" t="s">
        <v>23</v>
      </c>
      <c r="M1174">
        <v>4.2999999999999997E-2</v>
      </c>
    </row>
    <row r="1175" spans="1:13" x14ac:dyDescent="0.15">
      <c r="A1175">
        <v>400</v>
      </c>
      <c r="B1175">
        <v>79.7</v>
      </c>
      <c r="C1175">
        <v>84.1</v>
      </c>
      <c r="D1175">
        <v>90.5</v>
      </c>
      <c r="E1175">
        <v>5.08</v>
      </c>
      <c r="F1175">
        <v>0.89</v>
      </c>
      <c r="G1175">
        <v>31.72</v>
      </c>
      <c r="H1175">
        <v>0.7</v>
      </c>
      <c r="I1175">
        <v>2899804</v>
      </c>
      <c r="J1175" t="s">
        <v>740</v>
      </c>
      <c r="K1175" s="1">
        <v>43736.067361111112</v>
      </c>
      <c r="L1175" t="s">
        <v>23</v>
      </c>
      <c r="M1175">
        <v>3.4000000000000002E-2</v>
      </c>
    </row>
    <row r="1176" spans="1:13" x14ac:dyDescent="0.15">
      <c r="A1176">
        <v>400</v>
      </c>
      <c r="B1176">
        <v>77.7</v>
      </c>
      <c r="C1176">
        <v>81.900000000000006</v>
      </c>
      <c r="D1176">
        <v>88.2</v>
      </c>
      <c r="E1176">
        <v>4.92</v>
      </c>
      <c r="F1176">
        <v>0.98</v>
      </c>
      <c r="G1176">
        <v>31.83</v>
      </c>
      <c r="H1176">
        <v>0.52</v>
      </c>
      <c r="I1176">
        <v>2899805</v>
      </c>
      <c r="J1176" t="s">
        <v>740</v>
      </c>
      <c r="K1176" s="1">
        <v>43736.067361111112</v>
      </c>
      <c r="L1176" t="s">
        <v>23</v>
      </c>
      <c r="M1176">
        <v>5.7000000000000002E-2</v>
      </c>
    </row>
    <row r="1177" spans="1:13" x14ac:dyDescent="0.15">
      <c r="A1177">
        <v>400</v>
      </c>
      <c r="B1177">
        <v>80.099999999999994</v>
      </c>
      <c r="C1177">
        <v>84.5</v>
      </c>
      <c r="D1177">
        <v>90.5</v>
      </c>
      <c r="E1177">
        <v>5.38</v>
      </c>
      <c r="F1177">
        <v>0.9</v>
      </c>
      <c r="G1177">
        <v>31.83</v>
      </c>
      <c r="H1177">
        <v>0.61</v>
      </c>
      <c r="I1177">
        <v>2899806</v>
      </c>
      <c r="J1177" t="s">
        <v>740</v>
      </c>
      <c r="K1177" s="1">
        <v>43736.067361111112</v>
      </c>
      <c r="L1177" t="s">
        <v>23</v>
      </c>
      <c r="M1177">
        <v>2.4E-2</v>
      </c>
    </row>
    <row r="1178" spans="1:13" x14ac:dyDescent="0.15">
      <c r="A1178">
        <v>400</v>
      </c>
      <c r="B1178">
        <v>79.5</v>
      </c>
      <c r="C1178">
        <v>83.8</v>
      </c>
      <c r="D1178">
        <v>89.8</v>
      </c>
      <c r="E1178">
        <v>4.99</v>
      </c>
      <c r="F1178">
        <v>0.86</v>
      </c>
      <c r="G1178">
        <v>31.76</v>
      </c>
      <c r="H1178">
        <v>0.96</v>
      </c>
      <c r="I1178">
        <v>2900441</v>
      </c>
      <c r="J1178" t="s">
        <v>741</v>
      </c>
      <c r="K1178" s="1">
        <v>43738.259027777778</v>
      </c>
      <c r="L1178" t="s">
        <v>23</v>
      </c>
      <c r="M1178">
        <v>2.9000000000000001E-2</v>
      </c>
    </row>
    <row r="1179" spans="1:13" x14ac:dyDescent="0.15">
      <c r="A1179">
        <v>379</v>
      </c>
      <c r="B1179">
        <v>79.400000000000006</v>
      </c>
      <c r="C1179">
        <v>83.7</v>
      </c>
      <c r="D1179">
        <v>90</v>
      </c>
      <c r="E1179">
        <v>4.72</v>
      </c>
      <c r="F1179">
        <v>0.86</v>
      </c>
      <c r="G1179">
        <v>31.76</v>
      </c>
      <c r="H1179">
        <v>1.02</v>
      </c>
      <c r="I1179">
        <v>2900442</v>
      </c>
      <c r="J1179" t="s">
        <v>741</v>
      </c>
      <c r="K1179" s="1">
        <v>43738.259027777778</v>
      </c>
      <c r="L1179" t="s">
        <v>23</v>
      </c>
      <c r="M1179">
        <v>3.9E-2</v>
      </c>
    </row>
    <row r="1180" spans="1:13" x14ac:dyDescent="0.15">
      <c r="A1180">
        <v>354</v>
      </c>
      <c r="B1180">
        <v>69.8</v>
      </c>
      <c r="C1180">
        <v>73.7</v>
      </c>
      <c r="D1180">
        <v>78.900000000000006</v>
      </c>
      <c r="E1180">
        <v>9.91</v>
      </c>
      <c r="F1180">
        <v>1.65</v>
      </c>
      <c r="G1180">
        <v>32.18</v>
      </c>
      <c r="H1180">
        <v>2.02</v>
      </c>
      <c r="I1180">
        <v>2900603</v>
      </c>
      <c r="J1180" t="s">
        <v>742</v>
      </c>
      <c r="K1180" s="1">
        <v>43738.34097222222</v>
      </c>
      <c r="L1180" t="s">
        <v>26</v>
      </c>
      <c r="M1180">
        <v>0.14499999999999999</v>
      </c>
    </row>
    <row r="1181" spans="1:13" x14ac:dyDescent="0.15">
      <c r="A1181">
        <v>400</v>
      </c>
      <c r="B1181">
        <v>73.400000000000006</v>
      </c>
      <c r="C1181">
        <v>77.400000000000006</v>
      </c>
      <c r="D1181">
        <v>83.1</v>
      </c>
      <c r="E1181">
        <v>8.34</v>
      </c>
      <c r="F1181">
        <v>1.31</v>
      </c>
      <c r="G1181">
        <v>32.11</v>
      </c>
      <c r="H1181">
        <v>1.07</v>
      </c>
      <c r="I1181">
        <v>2901274</v>
      </c>
      <c r="J1181" t="s">
        <v>743</v>
      </c>
      <c r="K1181" s="1">
        <v>43738.640277777777</v>
      </c>
      <c r="L1181" t="s">
        <v>26</v>
      </c>
      <c r="M1181">
        <v>0.14099999999999999</v>
      </c>
    </row>
    <row r="1182" spans="1:13" x14ac:dyDescent="0.15">
      <c r="A1182">
        <v>400</v>
      </c>
      <c r="B1182">
        <v>73</v>
      </c>
      <c r="C1182">
        <v>77</v>
      </c>
      <c r="D1182">
        <v>82.5</v>
      </c>
      <c r="E1182">
        <v>8.26</v>
      </c>
      <c r="F1182">
        <v>1.31</v>
      </c>
      <c r="G1182">
        <v>32.15</v>
      </c>
      <c r="H1182">
        <v>0.86</v>
      </c>
      <c r="I1182">
        <v>2901275</v>
      </c>
      <c r="J1182" t="s">
        <v>743</v>
      </c>
      <c r="K1182" s="1">
        <v>43738.640277777777</v>
      </c>
      <c r="L1182" t="s">
        <v>26</v>
      </c>
      <c r="M1182">
        <v>0.21199999999999999</v>
      </c>
    </row>
    <row r="1183" spans="1:13" x14ac:dyDescent="0.15">
      <c r="A1183">
        <v>400</v>
      </c>
      <c r="B1183">
        <v>72.8</v>
      </c>
      <c r="C1183">
        <v>76.8</v>
      </c>
      <c r="D1183">
        <v>82.4</v>
      </c>
      <c r="E1183">
        <v>8.43</v>
      </c>
      <c r="F1183">
        <v>1.36</v>
      </c>
      <c r="G1183">
        <v>32.06</v>
      </c>
      <c r="H1183">
        <v>1.34</v>
      </c>
      <c r="I1183">
        <v>2901276</v>
      </c>
      <c r="J1183" t="s">
        <v>743</v>
      </c>
      <c r="K1183" s="1">
        <v>43738.640277777777</v>
      </c>
      <c r="L1183" t="s">
        <v>26</v>
      </c>
      <c r="M1183">
        <v>0.184</v>
      </c>
    </row>
    <row r="1184" spans="1:13" x14ac:dyDescent="0.15">
      <c r="A1184">
        <v>400</v>
      </c>
      <c r="B1184">
        <v>73.7</v>
      </c>
      <c r="C1184">
        <v>77.7</v>
      </c>
      <c r="D1184">
        <v>83.3</v>
      </c>
      <c r="E1184">
        <v>8.15</v>
      </c>
      <c r="F1184">
        <v>1.36</v>
      </c>
      <c r="G1184">
        <v>32</v>
      </c>
      <c r="H1184">
        <v>0.82</v>
      </c>
      <c r="I1184">
        <v>2901748</v>
      </c>
      <c r="J1184" t="s">
        <v>744</v>
      </c>
      <c r="K1184" s="1">
        <v>43738.870138888888</v>
      </c>
      <c r="L1184" t="s">
        <v>26</v>
      </c>
      <c r="M1184">
        <v>0.24399999999999999</v>
      </c>
    </row>
    <row r="1185" spans="1:13" x14ac:dyDescent="0.15">
      <c r="A1185">
        <v>400</v>
      </c>
      <c r="B1185">
        <v>73.099999999999994</v>
      </c>
      <c r="C1185">
        <v>77.099999999999994</v>
      </c>
      <c r="D1185">
        <v>82.4</v>
      </c>
      <c r="E1185">
        <v>9.01</v>
      </c>
      <c r="F1185">
        <v>1.38</v>
      </c>
      <c r="G1185">
        <v>32.08</v>
      </c>
      <c r="H1185">
        <v>1.1100000000000001</v>
      </c>
      <c r="I1185">
        <v>2901749</v>
      </c>
      <c r="J1185" t="s">
        <v>744</v>
      </c>
      <c r="K1185" s="1">
        <v>43738.870138888888</v>
      </c>
      <c r="L1185" t="s">
        <v>26</v>
      </c>
      <c r="M1185">
        <v>0.17299999999999999</v>
      </c>
    </row>
    <row r="1186" spans="1:13" x14ac:dyDescent="0.15">
      <c r="A1186">
        <v>190</v>
      </c>
      <c r="B1186">
        <v>74.099999999999994</v>
      </c>
      <c r="C1186">
        <v>78.099999999999994</v>
      </c>
      <c r="D1186">
        <v>83.7</v>
      </c>
      <c r="E1186">
        <v>8.8000000000000007</v>
      </c>
      <c r="F1186">
        <v>1.33</v>
      </c>
      <c r="G1186">
        <v>32.07</v>
      </c>
      <c r="H1186">
        <v>1.34</v>
      </c>
      <c r="I1186">
        <v>2901750</v>
      </c>
      <c r="J1186" t="s">
        <v>744</v>
      </c>
      <c r="K1186" s="1">
        <v>43738.870138888888</v>
      </c>
      <c r="L1186" t="s">
        <v>26</v>
      </c>
      <c r="M1186">
        <v>0.16400000000000001</v>
      </c>
    </row>
    <row r="1187" spans="1:13" x14ac:dyDescent="0.15">
      <c r="A1187">
        <v>300</v>
      </c>
      <c r="B1187">
        <v>70.400000000000006</v>
      </c>
      <c r="C1187">
        <v>74.2</v>
      </c>
      <c r="D1187">
        <v>79.599999999999994</v>
      </c>
      <c r="E1187">
        <v>9.0299999999999994</v>
      </c>
      <c r="F1187">
        <v>1.55</v>
      </c>
      <c r="G1187">
        <v>32.11</v>
      </c>
      <c r="H1187">
        <v>1.36</v>
      </c>
      <c r="I1187">
        <v>2902840</v>
      </c>
      <c r="J1187" t="s">
        <v>745</v>
      </c>
      <c r="K1187" s="1">
        <v>43739.399305555555</v>
      </c>
      <c r="L1187" t="s">
        <v>26</v>
      </c>
      <c r="M1187">
        <v>0.13200000000000001</v>
      </c>
    </row>
    <row r="1188" spans="1:13" x14ac:dyDescent="0.15">
      <c r="A1188">
        <v>300</v>
      </c>
      <c r="B1188">
        <v>70</v>
      </c>
      <c r="C1188">
        <v>73.8</v>
      </c>
      <c r="D1188">
        <v>79</v>
      </c>
      <c r="E1188">
        <v>9.59</v>
      </c>
      <c r="F1188">
        <v>1.58</v>
      </c>
      <c r="G1188">
        <v>32.17</v>
      </c>
      <c r="H1188">
        <v>1.63</v>
      </c>
      <c r="I1188">
        <v>2902841</v>
      </c>
      <c r="J1188" t="s">
        <v>745</v>
      </c>
      <c r="K1188" s="1">
        <v>43739.399305555555</v>
      </c>
      <c r="L1188" t="s">
        <v>26</v>
      </c>
      <c r="M1188">
        <v>0.115</v>
      </c>
    </row>
    <row r="1189" spans="1:13" x14ac:dyDescent="0.15">
      <c r="A1189">
        <v>319</v>
      </c>
      <c r="B1189">
        <v>69.2</v>
      </c>
      <c r="C1189">
        <v>72.900000000000006</v>
      </c>
      <c r="D1189">
        <v>78.3</v>
      </c>
      <c r="E1189">
        <v>9.18</v>
      </c>
      <c r="F1189">
        <v>1.58</v>
      </c>
      <c r="G1189">
        <v>32.04</v>
      </c>
      <c r="H1189">
        <v>2.54</v>
      </c>
      <c r="I1189">
        <v>2902842</v>
      </c>
      <c r="J1189" t="s">
        <v>745</v>
      </c>
      <c r="K1189" s="1">
        <v>43739.399305555555</v>
      </c>
      <c r="L1189" t="s">
        <v>26</v>
      </c>
      <c r="M1189">
        <v>0.161</v>
      </c>
    </row>
    <row r="1190" spans="1:13" x14ac:dyDescent="0.15">
      <c r="A1190">
        <v>400</v>
      </c>
      <c r="B1190">
        <v>74.7</v>
      </c>
      <c r="C1190">
        <v>78.7</v>
      </c>
      <c r="D1190">
        <v>84</v>
      </c>
      <c r="E1190">
        <v>2.96</v>
      </c>
      <c r="F1190">
        <v>0.83</v>
      </c>
      <c r="G1190">
        <v>31.5</v>
      </c>
      <c r="H1190">
        <v>1.86</v>
      </c>
      <c r="I1190">
        <v>2905009</v>
      </c>
      <c r="J1190" t="s">
        <v>746</v>
      </c>
      <c r="K1190" s="1">
        <v>43740.470833333333</v>
      </c>
      <c r="L1190" t="s">
        <v>14</v>
      </c>
      <c r="M1190">
        <v>4.4999999999999998E-2</v>
      </c>
    </row>
    <row r="1191" spans="1:13" x14ac:dyDescent="0.15">
      <c r="A1191">
        <v>400</v>
      </c>
      <c r="B1191">
        <v>77.2</v>
      </c>
      <c r="C1191">
        <v>81.3</v>
      </c>
      <c r="D1191">
        <v>87.6</v>
      </c>
      <c r="E1191">
        <v>2.62</v>
      </c>
      <c r="F1191">
        <v>0.79</v>
      </c>
      <c r="G1191">
        <v>31.52</v>
      </c>
      <c r="H1191">
        <v>0.89</v>
      </c>
      <c r="I1191">
        <v>2905010</v>
      </c>
      <c r="J1191" t="s">
        <v>746</v>
      </c>
      <c r="K1191" s="1">
        <v>43740.470833333333</v>
      </c>
      <c r="L1191" t="s">
        <v>14</v>
      </c>
      <c r="M1191">
        <v>0.05</v>
      </c>
    </row>
    <row r="1192" spans="1:13" x14ac:dyDescent="0.15">
      <c r="A1192">
        <v>400</v>
      </c>
      <c r="B1192">
        <v>75.2</v>
      </c>
      <c r="C1192">
        <v>79.3</v>
      </c>
      <c r="D1192">
        <v>85.7</v>
      </c>
      <c r="E1192">
        <v>2.68</v>
      </c>
      <c r="F1192">
        <v>0.79</v>
      </c>
      <c r="G1192">
        <v>31.49</v>
      </c>
      <c r="H1192">
        <v>0.98</v>
      </c>
      <c r="I1192">
        <v>2905011</v>
      </c>
      <c r="J1192" t="s">
        <v>746</v>
      </c>
      <c r="K1192" s="1">
        <v>43740.470833333333</v>
      </c>
      <c r="L1192" t="s">
        <v>14</v>
      </c>
      <c r="M1192">
        <v>7.5999999999999998E-2</v>
      </c>
    </row>
    <row r="1193" spans="1:13" x14ac:dyDescent="0.15">
      <c r="A1193">
        <v>400</v>
      </c>
      <c r="B1193">
        <v>76.599999999999994</v>
      </c>
      <c r="C1193">
        <v>80.7</v>
      </c>
      <c r="D1193">
        <v>87.1</v>
      </c>
      <c r="E1193">
        <v>2.5299999999999998</v>
      </c>
      <c r="F1193">
        <v>0.78</v>
      </c>
      <c r="G1193">
        <v>31.48</v>
      </c>
      <c r="H1193">
        <v>1.01</v>
      </c>
      <c r="I1193">
        <v>2905769</v>
      </c>
      <c r="J1193" t="s">
        <v>747</v>
      </c>
      <c r="K1193" s="1">
        <v>43740.813888888886</v>
      </c>
      <c r="L1193" t="s">
        <v>14</v>
      </c>
      <c r="M1193">
        <v>5.6000000000000001E-2</v>
      </c>
    </row>
    <row r="1194" spans="1:13" x14ac:dyDescent="0.15">
      <c r="A1194">
        <v>400</v>
      </c>
      <c r="B1194">
        <v>75.5</v>
      </c>
      <c r="C1194">
        <v>79.599999999999994</v>
      </c>
      <c r="D1194">
        <v>86</v>
      </c>
      <c r="E1194">
        <v>2.94</v>
      </c>
      <c r="F1194">
        <v>0.86</v>
      </c>
      <c r="G1194">
        <v>31.35</v>
      </c>
      <c r="H1194">
        <v>1.23</v>
      </c>
      <c r="I1194">
        <v>2905770</v>
      </c>
      <c r="J1194" t="s">
        <v>747</v>
      </c>
      <c r="K1194" s="1">
        <v>43740.813888888886</v>
      </c>
      <c r="L1194" t="s">
        <v>14</v>
      </c>
      <c r="M1194">
        <v>0.06</v>
      </c>
    </row>
    <row r="1195" spans="1:13" x14ac:dyDescent="0.15">
      <c r="A1195">
        <v>421</v>
      </c>
      <c r="B1195">
        <v>75.7</v>
      </c>
      <c r="C1195">
        <v>79.8</v>
      </c>
      <c r="D1195">
        <v>86.2</v>
      </c>
      <c r="E1195">
        <v>2.93</v>
      </c>
      <c r="F1195">
        <v>0.9</v>
      </c>
      <c r="G1195">
        <v>31.48</v>
      </c>
      <c r="H1195">
        <v>0.83</v>
      </c>
      <c r="I1195">
        <v>2905771</v>
      </c>
      <c r="J1195" t="s">
        <v>747</v>
      </c>
      <c r="K1195" s="1">
        <v>43740.813888888886</v>
      </c>
      <c r="L1195" t="s">
        <v>14</v>
      </c>
      <c r="M1195">
        <v>0.05</v>
      </c>
    </row>
    <row r="1196" spans="1:13" x14ac:dyDescent="0.15">
      <c r="A1196">
        <v>300</v>
      </c>
      <c r="B1196">
        <v>70.2</v>
      </c>
      <c r="C1196">
        <v>74</v>
      </c>
      <c r="D1196">
        <v>79.7</v>
      </c>
      <c r="E1196">
        <v>6.67</v>
      </c>
      <c r="F1196">
        <v>1.36</v>
      </c>
      <c r="G1196">
        <v>31.72</v>
      </c>
      <c r="H1196">
        <v>1.58</v>
      </c>
      <c r="I1196">
        <v>2906787</v>
      </c>
      <c r="J1196" t="s">
        <v>748</v>
      </c>
      <c r="K1196" s="1">
        <v>43741.397916666669</v>
      </c>
      <c r="L1196" t="s">
        <v>26</v>
      </c>
      <c r="M1196">
        <v>0.16200000000000001</v>
      </c>
    </row>
    <row r="1197" spans="1:13" x14ac:dyDescent="0.15">
      <c r="A1197">
        <v>300</v>
      </c>
      <c r="B1197">
        <v>68.3</v>
      </c>
      <c r="C1197">
        <v>72</v>
      </c>
      <c r="D1197">
        <v>77.5</v>
      </c>
      <c r="E1197">
        <v>7.61</v>
      </c>
      <c r="F1197">
        <v>1.53</v>
      </c>
      <c r="G1197">
        <v>31.92</v>
      </c>
      <c r="H1197">
        <v>1.07</v>
      </c>
      <c r="I1197">
        <v>2906788</v>
      </c>
      <c r="J1197" t="s">
        <v>748</v>
      </c>
      <c r="K1197" s="1">
        <v>43741.397916666669</v>
      </c>
      <c r="L1197" t="s">
        <v>26</v>
      </c>
      <c r="M1197">
        <v>0.18629999999999999</v>
      </c>
    </row>
    <row r="1198" spans="1:13" x14ac:dyDescent="0.15">
      <c r="A1198">
        <v>523</v>
      </c>
      <c r="B1198">
        <v>70.400000000000006</v>
      </c>
      <c r="C1198">
        <v>74.3</v>
      </c>
      <c r="D1198">
        <v>79.8</v>
      </c>
      <c r="E1198">
        <v>7.66</v>
      </c>
      <c r="F1198">
        <v>1.41</v>
      </c>
      <c r="G1198">
        <v>31.89</v>
      </c>
      <c r="H1198">
        <v>1.24</v>
      </c>
      <c r="I1198">
        <v>2906789</v>
      </c>
      <c r="J1198" t="s">
        <v>748</v>
      </c>
      <c r="K1198" s="1">
        <v>43741.397916666669</v>
      </c>
      <c r="L1198" t="s">
        <v>26</v>
      </c>
      <c r="M1198">
        <v>0.14799999999999999</v>
      </c>
    </row>
    <row r="1199" spans="1:13" x14ac:dyDescent="0.15">
      <c r="A1199">
        <v>300</v>
      </c>
      <c r="B1199">
        <v>75.400000000000006</v>
      </c>
      <c r="C1199">
        <v>79.599999999999994</v>
      </c>
      <c r="D1199">
        <v>85</v>
      </c>
      <c r="E1199">
        <v>8.85</v>
      </c>
      <c r="F1199">
        <v>1.46</v>
      </c>
      <c r="G1199">
        <v>32.14</v>
      </c>
      <c r="H1199">
        <v>0.9</v>
      </c>
      <c r="I1199">
        <v>2907788</v>
      </c>
      <c r="J1199" t="s">
        <v>749</v>
      </c>
      <c r="K1199" s="1">
        <v>43741.833333333336</v>
      </c>
      <c r="L1199" t="s">
        <v>20</v>
      </c>
      <c r="M1199">
        <v>0.129</v>
      </c>
    </row>
    <row r="1200" spans="1:13" x14ac:dyDescent="0.15">
      <c r="A1200">
        <v>450</v>
      </c>
      <c r="B1200">
        <v>75.3</v>
      </c>
      <c r="C1200">
        <v>79.400000000000006</v>
      </c>
      <c r="D1200">
        <v>84.9</v>
      </c>
      <c r="E1200">
        <v>8.99</v>
      </c>
      <c r="F1200">
        <v>1.44</v>
      </c>
      <c r="G1200">
        <v>32.17</v>
      </c>
      <c r="H1200">
        <v>0.69</v>
      </c>
      <c r="I1200">
        <v>2907789</v>
      </c>
      <c r="J1200" t="s">
        <v>749</v>
      </c>
      <c r="K1200" s="1">
        <v>43741.833333333336</v>
      </c>
      <c r="L1200" t="s">
        <v>20</v>
      </c>
      <c r="M1200">
        <v>0.153</v>
      </c>
    </row>
    <row r="1201" spans="1:13" x14ac:dyDescent="0.15">
      <c r="A1201">
        <v>450</v>
      </c>
      <c r="B1201">
        <v>77</v>
      </c>
      <c r="C1201">
        <v>81.2</v>
      </c>
      <c r="D1201">
        <v>86.9</v>
      </c>
      <c r="E1201">
        <v>7.43</v>
      </c>
      <c r="F1201">
        <v>1.36</v>
      </c>
      <c r="G1201">
        <v>31.9</v>
      </c>
      <c r="H1201">
        <v>0.68</v>
      </c>
      <c r="I1201">
        <v>2907790</v>
      </c>
      <c r="J1201" t="s">
        <v>749</v>
      </c>
      <c r="K1201" s="1">
        <v>43741.833333333336</v>
      </c>
      <c r="L1201" t="s">
        <v>20</v>
      </c>
      <c r="M1201">
        <v>4.8000000000000001E-2</v>
      </c>
    </row>
    <row r="1202" spans="1:13" x14ac:dyDescent="0.15">
      <c r="A1202">
        <v>155</v>
      </c>
      <c r="B1202">
        <v>77</v>
      </c>
      <c r="C1202">
        <v>81.2</v>
      </c>
      <c r="D1202">
        <v>87.2</v>
      </c>
      <c r="E1202">
        <v>6.7</v>
      </c>
      <c r="F1202">
        <v>1.1599999999999999</v>
      </c>
      <c r="G1202">
        <v>31.78</v>
      </c>
      <c r="H1202">
        <v>0.72</v>
      </c>
      <c r="I1202">
        <v>2907791</v>
      </c>
      <c r="J1202" t="s">
        <v>749</v>
      </c>
      <c r="K1202" s="1">
        <v>43741.833333333336</v>
      </c>
      <c r="L1202" t="s">
        <v>20</v>
      </c>
      <c r="M1202">
        <v>4.2999999999999997E-2</v>
      </c>
    </row>
    <row r="1203" spans="1:13" x14ac:dyDescent="0.15">
      <c r="A1203">
        <v>499</v>
      </c>
      <c r="B1203">
        <v>80.099999999999994</v>
      </c>
      <c r="C1203">
        <v>84.4</v>
      </c>
      <c r="D1203">
        <v>90.7</v>
      </c>
      <c r="E1203">
        <v>6.24</v>
      </c>
      <c r="F1203">
        <v>0.96</v>
      </c>
      <c r="G1203">
        <v>31.68</v>
      </c>
      <c r="H1203">
        <v>0.56999999999999995</v>
      </c>
      <c r="I1203">
        <v>2908550</v>
      </c>
      <c r="J1203" t="s">
        <v>750</v>
      </c>
      <c r="K1203" s="1">
        <v>43742.257638888892</v>
      </c>
      <c r="L1203" t="s">
        <v>29</v>
      </c>
      <c r="M1203">
        <v>4.9000000000000002E-2</v>
      </c>
    </row>
    <row r="1204" spans="1:13" x14ac:dyDescent="0.15">
      <c r="A1204">
        <v>300</v>
      </c>
      <c r="B1204">
        <v>69.900000000000006</v>
      </c>
      <c r="C1204">
        <v>73.7</v>
      </c>
      <c r="D1204">
        <v>79.2</v>
      </c>
      <c r="E1204">
        <v>8.14</v>
      </c>
      <c r="F1204">
        <v>1.51</v>
      </c>
      <c r="G1204">
        <v>31.87</v>
      </c>
      <c r="H1204">
        <v>1.78</v>
      </c>
      <c r="I1204">
        <v>2909316</v>
      </c>
      <c r="J1204" t="s">
        <v>751</v>
      </c>
      <c r="K1204" s="1">
        <v>43742.556944444441</v>
      </c>
      <c r="L1204" t="s">
        <v>26</v>
      </c>
      <c r="M1204">
        <v>9.8000000000000004E-2</v>
      </c>
    </row>
    <row r="1205" spans="1:13" x14ac:dyDescent="0.15">
      <c r="A1205">
        <v>300</v>
      </c>
      <c r="B1205">
        <v>70.8</v>
      </c>
      <c r="C1205">
        <v>74.7</v>
      </c>
      <c r="D1205">
        <v>80.2</v>
      </c>
      <c r="E1205">
        <v>7.27</v>
      </c>
      <c r="F1205">
        <v>1.47</v>
      </c>
      <c r="G1205">
        <v>31.66</v>
      </c>
      <c r="H1205">
        <v>1.1599999999999999</v>
      </c>
      <c r="I1205">
        <v>2909317</v>
      </c>
      <c r="J1205" t="s">
        <v>751</v>
      </c>
      <c r="K1205" s="1">
        <v>43742.556944444441</v>
      </c>
      <c r="L1205" t="s">
        <v>26</v>
      </c>
      <c r="M1205">
        <v>8.6999999999999994E-2</v>
      </c>
    </row>
    <row r="1206" spans="1:13" x14ac:dyDescent="0.15">
      <c r="A1206">
        <v>299</v>
      </c>
      <c r="B1206">
        <v>69.900000000000006</v>
      </c>
      <c r="C1206">
        <v>73.7</v>
      </c>
      <c r="D1206">
        <v>79.3</v>
      </c>
      <c r="E1206">
        <v>8</v>
      </c>
      <c r="F1206">
        <v>1.51</v>
      </c>
      <c r="G1206">
        <v>31.86</v>
      </c>
      <c r="H1206">
        <v>1.39</v>
      </c>
      <c r="I1206">
        <v>2909318</v>
      </c>
      <c r="J1206" t="s">
        <v>751</v>
      </c>
      <c r="K1206" s="1">
        <v>43742.556944444441</v>
      </c>
      <c r="L1206" t="s">
        <v>26</v>
      </c>
      <c r="M1206">
        <v>0.11700000000000001</v>
      </c>
    </row>
    <row r="1207" spans="1:13" x14ac:dyDescent="0.15">
      <c r="A1207">
        <v>400</v>
      </c>
      <c r="B1207">
        <v>74.599999999999994</v>
      </c>
      <c r="C1207">
        <v>78.8</v>
      </c>
      <c r="D1207">
        <v>84.9</v>
      </c>
      <c r="E1207">
        <v>6.31</v>
      </c>
      <c r="F1207">
        <v>1.1000000000000001</v>
      </c>
      <c r="G1207">
        <v>31.6</v>
      </c>
      <c r="H1207">
        <v>0.84</v>
      </c>
      <c r="I1207">
        <v>2930528</v>
      </c>
      <c r="J1207" t="s">
        <v>762</v>
      </c>
      <c r="K1207" s="1">
        <v>43756.511805555558</v>
      </c>
      <c r="L1207" t="s">
        <v>14</v>
      </c>
      <c r="M1207">
        <v>9.1999999999999998E-2</v>
      </c>
    </row>
    <row r="1208" spans="1:13" x14ac:dyDescent="0.15">
      <c r="A1208">
        <v>400</v>
      </c>
      <c r="B1208">
        <v>74.8</v>
      </c>
      <c r="C1208">
        <v>78.900000000000006</v>
      </c>
      <c r="D1208">
        <v>85.3</v>
      </c>
      <c r="E1208">
        <v>4.84</v>
      </c>
      <c r="F1208">
        <v>1.01</v>
      </c>
      <c r="G1208">
        <v>31.39</v>
      </c>
      <c r="H1208">
        <v>1.04</v>
      </c>
      <c r="I1208">
        <v>2930529</v>
      </c>
      <c r="J1208" t="s">
        <v>762</v>
      </c>
      <c r="K1208" s="1">
        <v>43756.511805555558</v>
      </c>
      <c r="L1208" t="s">
        <v>14</v>
      </c>
      <c r="M1208">
        <v>0.12</v>
      </c>
    </row>
    <row r="1209" spans="1:13" x14ac:dyDescent="0.15">
      <c r="A1209">
        <v>400</v>
      </c>
      <c r="B1209">
        <v>75.3</v>
      </c>
      <c r="C1209">
        <v>79.400000000000006</v>
      </c>
      <c r="D1209">
        <v>86.3</v>
      </c>
      <c r="E1209">
        <v>5.54</v>
      </c>
      <c r="F1209">
        <v>1.1100000000000001</v>
      </c>
      <c r="G1209">
        <v>31.59</v>
      </c>
      <c r="H1209">
        <v>1.1100000000000001</v>
      </c>
      <c r="I1209">
        <v>2930530</v>
      </c>
      <c r="J1209" t="s">
        <v>762</v>
      </c>
      <c r="K1209" s="1">
        <v>43756.511805555558</v>
      </c>
      <c r="L1209" t="s">
        <v>14</v>
      </c>
      <c r="M1209">
        <v>0.13300000000000001</v>
      </c>
    </row>
    <row r="1210" spans="1:13" x14ac:dyDescent="0.15">
      <c r="A1210">
        <v>219</v>
      </c>
      <c r="B1210">
        <v>74.5</v>
      </c>
      <c r="C1210">
        <v>78.5</v>
      </c>
      <c r="D1210">
        <v>84.5</v>
      </c>
      <c r="E1210">
        <v>7.9</v>
      </c>
      <c r="F1210">
        <v>1.3</v>
      </c>
      <c r="G1210">
        <v>32.04</v>
      </c>
      <c r="H1210">
        <v>0.68</v>
      </c>
      <c r="I1210">
        <v>2925430</v>
      </c>
      <c r="J1210" t="s">
        <v>752</v>
      </c>
      <c r="K1210" s="1">
        <v>43754.177777777775</v>
      </c>
      <c r="L1210" t="s">
        <v>26</v>
      </c>
      <c r="M1210">
        <v>0.16500000000000001</v>
      </c>
    </row>
    <row r="1211" spans="1:13" x14ac:dyDescent="0.15">
      <c r="A1211">
        <v>400</v>
      </c>
      <c r="B1211">
        <v>82.2</v>
      </c>
      <c r="C1211">
        <v>86.6</v>
      </c>
      <c r="D1211">
        <v>93.8</v>
      </c>
      <c r="E1211">
        <v>1.42</v>
      </c>
      <c r="F1211">
        <v>0.95</v>
      </c>
      <c r="G1211">
        <v>31.29</v>
      </c>
      <c r="H1211">
        <v>0.47</v>
      </c>
      <c r="I1211">
        <v>2926074</v>
      </c>
      <c r="J1211" t="s">
        <v>753</v>
      </c>
      <c r="K1211" s="1">
        <v>43754.493750000001</v>
      </c>
      <c r="L1211" t="s">
        <v>23</v>
      </c>
      <c r="M1211">
        <v>0.123</v>
      </c>
    </row>
    <row r="1212" spans="1:13" x14ac:dyDescent="0.15">
      <c r="A1212">
        <v>400</v>
      </c>
      <c r="B1212">
        <v>81.7</v>
      </c>
      <c r="C1212">
        <v>86.1</v>
      </c>
      <c r="D1212">
        <v>93.3</v>
      </c>
      <c r="E1212">
        <v>2.1800000000000002</v>
      </c>
      <c r="F1212">
        <v>0.8</v>
      </c>
      <c r="G1212">
        <v>31.38</v>
      </c>
      <c r="H1212">
        <v>0.36</v>
      </c>
      <c r="I1212">
        <v>2926075</v>
      </c>
      <c r="J1212" t="s">
        <v>753</v>
      </c>
      <c r="K1212" s="1">
        <v>43754.493750000001</v>
      </c>
      <c r="L1212" t="s">
        <v>23</v>
      </c>
      <c r="M1212">
        <v>5.0999999999999997E-2</v>
      </c>
    </row>
    <row r="1213" spans="1:13" x14ac:dyDescent="0.15">
      <c r="A1213">
        <v>400</v>
      </c>
      <c r="B1213">
        <v>79.2</v>
      </c>
      <c r="C1213">
        <v>83.5</v>
      </c>
      <c r="D1213">
        <v>90.2</v>
      </c>
      <c r="E1213">
        <v>1.9</v>
      </c>
      <c r="F1213">
        <v>0.77</v>
      </c>
      <c r="G1213">
        <v>31.34</v>
      </c>
      <c r="H1213">
        <v>1.1000000000000001</v>
      </c>
      <c r="I1213">
        <v>2926076</v>
      </c>
      <c r="J1213" t="s">
        <v>753</v>
      </c>
      <c r="K1213" s="1">
        <v>43754.493750000001</v>
      </c>
      <c r="L1213" t="s">
        <v>23</v>
      </c>
      <c r="M1213">
        <v>6.0999999999999999E-2</v>
      </c>
    </row>
    <row r="1214" spans="1:13" x14ac:dyDescent="0.15">
      <c r="A1214">
        <v>400</v>
      </c>
      <c r="B1214">
        <v>77.900000000000006</v>
      </c>
      <c r="C1214">
        <v>82.1</v>
      </c>
      <c r="D1214">
        <v>89.1</v>
      </c>
      <c r="E1214">
        <v>1.85</v>
      </c>
      <c r="F1214">
        <v>0.75</v>
      </c>
      <c r="G1214">
        <v>31.37</v>
      </c>
      <c r="H1214">
        <v>0.9</v>
      </c>
      <c r="I1214">
        <v>2926816</v>
      </c>
      <c r="J1214" t="s">
        <v>754</v>
      </c>
      <c r="K1214" s="1">
        <v>43754.798611111109</v>
      </c>
      <c r="L1214" t="s">
        <v>23</v>
      </c>
      <c r="M1214">
        <v>5.3999999999999999E-2</v>
      </c>
    </row>
    <row r="1215" spans="1:13" x14ac:dyDescent="0.15">
      <c r="A1215">
        <v>400</v>
      </c>
      <c r="B1215">
        <v>79.099999999999994</v>
      </c>
      <c r="C1215">
        <v>83.3</v>
      </c>
      <c r="D1215">
        <v>89.8</v>
      </c>
      <c r="E1215">
        <v>3.04</v>
      </c>
      <c r="F1215">
        <v>0.86</v>
      </c>
      <c r="G1215">
        <v>31.54</v>
      </c>
      <c r="H1215">
        <v>0.97</v>
      </c>
      <c r="I1215">
        <v>2926817</v>
      </c>
      <c r="J1215" t="s">
        <v>754</v>
      </c>
      <c r="K1215" s="1">
        <v>43754.798611111109</v>
      </c>
      <c r="L1215" t="s">
        <v>23</v>
      </c>
      <c r="M1215">
        <v>9.6000000000000002E-2</v>
      </c>
    </row>
    <row r="1216" spans="1:13" x14ac:dyDescent="0.15">
      <c r="A1216">
        <v>273</v>
      </c>
      <c r="B1216">
        <v>77.8</v>
      </c>
      <c r="C1216">
        <v>82</v>
      </c>
      <c r="D1216">
        <v>88.4</v>
      </c>
      <c r="E1216">
        <v>2.82</v>
      </c>
      <c r="F1216">
        <v>0.81</v>
      </c>
      <c r="G1216">
        <v>31.4</v>
      </c>
      <c r="H1216">
        <v>0.88</v>
      </c>
      <c r="I1216">
        <v>2926818</v>
      </c>
      <c r="J1216" t="s">
        <v>754</v>
      </c>
      <c r="K1216" s="1">
        <v>43754.798611111109</v>
      </c>
      <c r="L1216" t="s">
        <v>23</v>
      </c>
      <c r="M1216">
        <v>5.1999999999999998E-2</v>
      </c>
    </row>
    <row r="1217" spans="1:13" x14ac:dyDescent="0.15">
      <c r="A1217">
        <v>300</v>
      </c>
      <c r="B1217">
        <v>81.7</v>
      </c>
      <c r="C1217">
        <v>86.1</v>
      </c>
      <c r="D1217">
        <v>92.9</v>
      </c>
      <c r="E1217">
        <v>4.7699999999999996</v>
      </c>
      <c r="F1217">
        <v>0.87</v>
      </c>
      <c r="G1217">
        <v>31.71</v>
      </c>
      <c r="H1217">
        <v>0.49</v>
      </c>
      <c r="I1217">
        <v>2927220</v>
      </c>
      <c r="J1217" t="s">
        <v>755</v>
      </c>
      <c r="K1217" s="1">
        <v>43755.025000000001</v>
      </c>
      <c r="L1217" t="s">
        <v>29</v>
      </c>
      <c r="M1217">
        <v>3.5999999999999997E-2</v>
      </c>
    </row>
    <row r="1218" spans="1:13" x14ac:dyDescent="0.15">
      <c r="A1218">
        <v>300</v>
      </c>
      <c r="B1218">
        <v>79.5</v>
      </c>
      <c r="C1218">
        <v>83.8</v>
      </c>
      <c r="D1218">
        <v>90.4</v>
      </c>
      <c r="E1218">
        <v>5.0999999999999996</v>
      </c>
      <c r="F1218">
        <v>0.92</v>
      </c>
      <c r="G1218">
        <v>31.73</v>
      </c>
      <c r="H1218">
        <v>0.5</v>
      </c>
      <c r="I1218">
        <v>2927221</v>
      </c>
      <c r="J1218" t="s">
        <v>755</v>
      </c>
      <c r="K1218" s="1">
        <v>43755.025000000001</v>
      </c>
      <c r="L1218" t="s">
        <v>29</v>
      </c>
      <c r="M1218">
        <v>2.4E-2</v>
      </c>
    </row>
    <row r="1219" spans="1:13" x14ac:dyDescent="0.15">
      <c r="A1219">
        <v>300</v>
      </c>
      <c r="B1219">
        <v>80.2</v>
      </c>
      <c r="C1219">
        <v>84.6</v>
      </c>
      <c r="D1219">
        <v>91</v>
      </c>
      <c r="E1219">
        <v>7.43</v>
      </c>
      <c r="F1219">
        <v>1.03</v>
      </c>
      <c r="G1219">
        <v>31.94</v>
      </c>
      <c r="H1219">
        <v>0.71</v>
      </c>
      <c r="I1219">
        <v>2927222</v>
      </c>
      <c r="J1219" t="s">
        <v>755</v>
      </c>
      <c r="K1219" s="1">
        <v>43755.025000000001</v>
      </c>
      <c r="L1219" t="s">
        <v>29</v>
      </c>
      <c r="M1219">
        <v>2.3E-2</v>
      </c>
    </row>
    <row r="1220" spans="1:13" x14ac:dyDescent="0.15">
      <c r="A1220">
        <v>350</v>
      </c>
      <c r="B1220">
        <v>80.599999999999994</v>
      </c>
      <c r="C1220">
        <v>85</v>
      </c>
      <c r="D1220">
        <v>91.6</v>
      </c>
      <c r="E1220">
        <v>5.74</v>
      </c>
      <c r="F1220">
        <v>0.94</v>
      </c>
      <c r="G1220">
        <v>31.79</v>
      </c>
      <c r="H1220">
        <v>0.7</v>
      </c>
      <c r="I1220">
        <v>2927259</v>
      </c>
      <c r="J1220" t="s">
        <v>756</v>
      </c>
      <c r="K1220" s="1">
        <v>43755.105555555558</v>
      </c>
      <c r="L1220" t="s">
        <v>29</v>
      </c>
      <c r="M1220">
        <v>2.5999999999999999E-2</v>
      </c>
    </row>
    <row r="1221" spans="1:13" x14ac:dyDescent="0.15">
      <c r="A1221">
        <v>375</v>
      </c>
      <c r="B1221">
        <v>79.400000000000006</v>
      </c>
      <c r="C1221">
        <v>83.8</v>
      </c>
      <c r="D1221">
        <v>90.4</v>
      </c>
      <c r="E1221">
        <v>5.76</v>
      </c>
      <c r="F1221">
        <v>0.92</v>
      </c>
      <c r="G1221">
        <v>31.84</v>
      </c>
      <c r="H1221">
        <v>0.57999999999999996</v>
      </c>
      <c r="I1221">
        <v>2927833</v>
      </c>
      <c r="J1221" t="s">
        <v>757</v>
      </c>
      <c r="K1221" s="1">
        <v>43755.334722222222</v>
      </c>
      <c r="L1221" t="s">
        <v>29</v>
      </c>
      <c r="M1221">
        <v>1.7000000000000001E-2</v>
      </c>
    </row>
    <row r="1222" spans="1:13" x14ac:dyDescent="0.15">
      <c r="A1222">
        <v>400</v>
      </c>
      <c r="B1222">
        <v>77.400000000000006</v>
      </c>
      <c r="C1222">
        <v>81.599999999999994</v>
      </c>
      <c r="D1222">
        <v>87.7</v>
      </c>
      <c r="E1222">
        <v>6.01</v>
      </c>
      <c r="F1222">
        <v>0.98</v>
      </c>
      <c r="G1222">
        <v>31.78</v>
      </c>
      <c r="H1222">
        <v>0.54</v>
      </c>
      <c r="I1222">
        <v>2928705</v>
      </c>
      <c r="J1222" t="s">
        <v>758</v>
      </c>
      <c r="K1222" s="1">
        <v>43755.674305555556</v>
      </c>
      <c r="L1222" t="s">
        <v>20</v>
      </c>
      <c r="M1222">
        <v>5.8000000000000003E-2</v>
      </c>
    </row>
    <row r="1223" spans="1:13" x14ac:dyDescent="0.15">
      <c r="A1223">
        <v>400</v>
      </c>
      <c r="B1223">
        <v>76.8</v>
      </c>
      <c r="C1223">
        <v>81.099999999999994</v>
      </c>
      <c r="D1223">
        <v>87</v>
      </c>
      <c r="E1223">
        <v>6.02</v>
      </c>
      <c r="F1223">
        <v>1.02</v>
      </c>
      <c r="G1223">
        <v>31.8</v>
      </c>
      <c r="H1223">
        <v>0.73</v>
      </c>
      <c r="I1223">
        <v>2928706</v>
      </c>
      <c r="J1223" t="s">
        <v>758</v>
      </c>
      <c r="K1223" s="1">
        <v>43755.674305555556</v>
      </c>
      <c r="L1223" t="s">
        <v>20</v>
      </c>
      <c r="M1223">
        <v>5.2999999999999999E-2</v>
      </c>
    </row>
    <row r="1224" spans="1:13" x14ac:dyDescent="0.15">
      <c r="A1224">
        <v>400</v>
      </c>
      <c r="B1224">
        <v>77.8</v>
      </c>
      <c r="C1224">
        <v>82</v>
      </c>
      <c r="D1224">
        <v>87.9</v>
      </c>
      <c r="E1224">
        <v>6.25</v>
      </c>
      <c r="F1224">
        <v>1.03</v>
      </c>
      <c r="G1224">
        <v>31.82</v>
      </c>
      <c r="H1224">
        <v>0.56999999999999995</v>
      </c>
      <c r="I1224">
        <v>2928707</v>
      </c>
      <c r="J1224" t="s">
        <v>758</v>
      </c>
      <c r="K1224" s="1">
        <v>43755.674305555556</v>
      </c>
      <c r="L1224" t="s">
        <v>20</v>
      </c>
      <c r="M1224">
        <v>7.1999999999999995E-2</v>
      </c>
    </row>
    <row r="1225" spans="1:13" x14ac:dyDescent="0.15">
      <c r="A1225">
        <v>300</v>
      </c>
      <c r="B1225">
        <v>78.8</v>
      </c>
      <c r="C1225">
        <v>83.1</v>
      </c>
      <c r="D1225">
        <v>89.1</v>
      </c>
      <c r="E1225">
        <v>7.28</v>
      </c>
      <c r="F1225">
        <v>1.06</v>
      </c>
      <c r="G1225">
        <v>32</v>
      </c>
      <c r="H1225">
        <v>0.52</v>
      </c>
      <c r="I1225">
        <v>2929225</v>
      </c>
      <c r="J1225" t="s">
        <v>759</v>
      </c>
      <c r="K1225" s="1">
        <v>43755.838194444441</v>
      </c>
      <c r="L1225" t="s">
        <v>20</v>
      </c>
      <c r="M1225">
        <v>3.9E-2</v>
      </c>
    </row>
    <row r="1226" spans="1:13" x14ac:dyDescent="0.15">
      <c r="A1226">
        <v>325</v>
      </c>
      <c r="B1226">
        <v>78.3</v>
      </c>
      <c r="C1226">
        <v>82.6</v>
      </c>
      <c r="D1226">
        <v>88.6</v>
      </c>
      <c r="E1226">
        <v>6.33</v>
      </c>
      <c r="F1226">
        <v>1.03</v>
      </c>
      <c r="G1226">
        <v>31.89</v>
      </c>
      <c r="H1226">
        <v>0.72</v>
      </c>
      <c r="I1226">
        <v>2929226</v>
      </c>
      <c r="J1226" t="s">
        <v>759</v>
      </c>
      <c r="K1226" s="1">
        <v>43755.838194444441</v>
      </c>
      <c r="L1226" t="s">
        <v>20</v>
      </c>
      <c r="M1226">
        <v>6.9000000000000006E-2</v>
      </c>
    </row>
    <row r="1227" spans="1:13" x14ac:dyDescent="0.15">
      <c r="A1227">
        <v>300</v>
      </c>
      <c r="B1227">
        <v>70.3</v>
      </c>
      <c r="C1227">
        <v>74.099999999999994</v>
      </c>
      <c r="D1227">
        <v>79.5</v>
      </c>
      <c r="E1227">
        <v>9.23</v>
      </c>
      <c r="F1227">
        <v>1.68</v>
      </c>
      <c r="G1227">
        <v>31.9</v>
      </c>
      <c r="H1227">
        <v>1.28</v>
      </c>
      <c r="I1227">
        <v>2929639</v>
      </c>
      <c r="J1227" t="s">
        <v>760</v>
      </c>
      <c r="K1227" s="1">
        <v>43756.061805555553</v>
      </c>
      <c r="L1227" t="s">
        <v>26</v>
      </c>
      <c r="M1227">
        <v>9.5000000000000001E-2</v>
      </c>
    </row>
    <row r="1228" spans="1:13" x14ac:dyDescent="0.15">
      <c r="A1228">
        <v>300</v>
      </c>
      <c r="B1228">
        <v>69.8</v>
      </c>
      <c r="C1228">
        <v>73.7</v>
      </c>
      <c r="D1228">
        <v>79</v>
      </c>
      <c r="E1228">
        <v>9.31</v>
      </c>
      <c r="F1228">
        <v>1.7</v>
      </c>
      <c r="G1228">
        <v>31.87</v>
      </c>
      <c r="H1228">
        <v>1.36</v>
      </c>
      <c r="I1228">
        <v>2929640</v>
      </c>
      <c r="J1228" t="s">
        <v>760</v>
      </c>
      <c r="K1228" s="1">
        <v>43756.061805555553</v>
      </c>
      <c r="L1228" t="s">
        <v>26</v>
      </c>
      <c r="M1228">
        <v>9.7000000000000003E-2</v>
      </c>
    </row>
    <row r="1229" spans="1:13" x14ac:dyDescent="0.15">
      <c r="A1229">
        <v>300</v>
      </c>
      <c r="B1229">
        <v>70.3</v>
      </c>
      <c r="C1229">
        <v>74.099999999999994</v>
      </c>
      <c r="D1229">
        <v>79.3</v>
      </c>
      <c r="E1229">
        <v>9.98</v>
      </c>
      <c r="F1229">
        <v>1.76</v>
      </c>
      <c r="G1229">
        <v>31.97</v>
      </c>
      <c r="H1229">
        <v>1.96</v>
      </c>
      <c r="I1229">
        <v>2929641</v>
      </c>
      <c r="J1229" t="s">
        <v>760</v>
      </c>
      <c r="K1229" s="1">
        <v>43756.061805555553</v>
      </c>
      <c r="L1229" t="s">
        <v>26</v>
      </c>
      <c r="M1229">
        <v>0.11600000000000001</v>
      </c>
    </row>
    <row r="1230" spans="1:13" x14ac:dyDescent="0.15">
      <c r="A1230">
        <v>300</v>
      </c>
      <c r="B1230">
        <v>70.599999999999994</v>
      </c>
      <c r="C1230">
        <v>74.599999999999994</v>
      </c>
      <c r="D1230">
        <v>79.8</v>
      </c>
      <c r="E1230">
        <v>10.54</v>
      </c>
      <c r="F1230">
        <v>1.83</v>
      </c>
      <c r="G1230">
        <v>32.11</v>
      </c>
      <c r="H1230">
        <v>0.99</v>
      </c>
      <c r="I1230">
        <v>2929938</v>
      </c>
      <c r="J1230" t="s">
        <v>761</v>
      </c>
      <c r="K1230" s="1">
        <v>43756.208333333336</v>
      </c>
      <c r="L1230" t="s">
        <v>26</v>
      </c>
      <c r="M1230">
        <v>0.115</v>
      </c>
    </row>
    <row r="1231" spans="1:13" x14ac:dyDescent="0.15">
      <c r="A1231">
        <v>319</v>
      </c>
      <c r="B1231">
        <v>70.5</v>
      </c>
      <c r="C1231">
        <v>74.400000000000006</v>
      </c>
      <c r="D1231">
        <v>79.900000000000006</v>
      </c>
      <c r="E1231">
        <v>9.1199999999999992</v>
      </c>
      <c r="F1231">
        <v>1.63</v>
      </c>
      <c r="G1231">
        <v>31.89</v>
      </c>
      <c r="H1231">
        <v>1.63</v>
      </c>
      <c r="I1231">
        <v>2929939</v>
      </c>
      <c r="J1231" t="s">
        <v>761</v>
      </c>
      <c r="K1231" s="1">
        <v>43756.208333333336</v>
      </c>
      <c r="L1231" t="s">
        <v>26</v>
      </c>
      <c r="M1231">
        <v>0.121</v>
      </c>
    </row>
    <row r="1232" spans="1:13" x14ac:dyDescent="0.15">
      <c r="A1232">
        <v>400</v>
      </c>
      <c r="B1232">
        <v>74.5</v>
      </c>
      <c r="C1232">
        <v>78.5</v>
      </c>
      <c r="D1232">
        <v>84.7</v>
      </c>
      <c r="E1232">
        <v>5.44</v>
      </c>
      <c r="F1232">
        <v>1.0900000000000001</v>
      </c>
      <c r="G1232">
        <v>31.8</v>
      </c>
      <c r="H1232">
        <v>0.93</v>
      </c>
      <c r="I1232">
        <v>2931995</v>
      </c>
      <c r="J1232" t="s">
        <v>771</v>
      </c>
      <c r="K1232" s="1">
        <v>43758.797222222223</v>
      </c>
      <c r="L1232" t="s">
        <v>14</v>
      </c>
      <c r="M1232">
        <v>0.11600000000000001</v>
      </c>
    </row>
    <row r="1233" spans="1:13" x14ac:dyDescent="0.15">
      <c r="A1233">
        <v>400</v>
      </c>
      <c r="B1233">
        <v>74.400000000000006</v>
      </c>
      <c r="C1233">
        <v>78.400000000000006</v>
      </c>
      <c r="D1233">
        <v>84.5</v>
      </c>
      <c r="E1233">
        <v>5.43</v>
      </c>
      <c r="F1233">
        <v>1.07</v>
      </c>
      <c r="G1233">
        <v>31.78</v>
      </c>
      <c r="H1233">
        <v>0.98</v>
      </c>
      <c r="I1233">
        <v>2931996</v>
      </c>
      <c r="J1233" t="s">
        <v>771</v>
      </c>
      <c r="K1233" s="1">
        <v>43758.797222222223</v>
      </c>
      <c r="L1233" t="s">
        <v>14</v>
      </c>
      <c r="M1233">
        <v>0.115</v>
      </c>
    </row>
    <row r="1234" spans="1:13" x14ac:dyDescent="0.15">
      <c r="A1234">
        <v>350</v>
      </c>
      <c r="B1234">
        <v>76.5</v>
      </c>
      <c r="C1234">
        <v>80.7</v>
      </c>
      <c r="D1234">
        <v>87.3</v>
      </c>
      <c r="E1234">
        <v>5.05</v>
      </c>
      <c r="F1234">
        <v>1.03</v>
      </c>
      <c r="G1234">
        <v>31.52</v>
      </c>
      <c r="H1234">
        <v>0.86</v>
      </c>
      <c r="I1234">
        <v>2931997</v>
      </c>
      <c r="J1234" t="s">
        <v>771</v>
      </c>
      <c r="K1234" s="1">
        <v>43758.797222222223</v>
      </c>
      <c r="L1234" t="s">
        <v>14</v>
      </c>
      <c r="M1234">
        <v>6.6000000000000003E-2</v>
      </c>
    </row>
    <row r="1235" spans="1:13" x14ac:dyDescent="0.15">
      <c r="A1235">
        <v>294</v>
      </c>
      <c r="B1235">
        <v>70.5</v>
      </c>
      <c r="C1235">
        <v>74.400000000000006</v>
      </c>
      <c r="D1235">
        <v>80.7</v>
      </c>
      <c r="E1235">
        <v>3.12</v>
      </c>
      <c r="F1235">
        <v>1.1100000000000001</v>
      </c>
      <c r="G1235">
        <v>31.24</v>
      </c>
      <c r="H1235">
        <v>1.81</v>
      </c>
      <c r="I1235">
        <v>2932013</v>
      </c>
      <c r="J1235" t="s">
        <v>772</v>
      </c>
      <c r="K1235" s="1">
        <v>43758.865277777775</v>
      </c>
      <c r="L1235" t="s">
        <v>49</v>
      </c>
      <c r="M1235">
        <v>8.7999999999999995E-2</v>
      </c>
    </row>
    <row r="1236" spans="1:13" x14ac:dyDescent="0.15">
      <c r="A1236">
        <v>400</v>
      </c>
      <c r="B1236">
        <v>74.900000000000006</v>
      </c>
      <c r="C1236">
        <v>79</v>
      </c>
      <c r="D1236">
        <v>86</v>
      </c>
      <c r="E1236">
        <v>5.03</v>
      </c>
      <c r="F1236">
        <v>1.03</v>
      </c>
      <c r="G1236">
        <v>31.58</v>
      </c>
      <c r="H1236">
        <v>1.44</v>
      </c>
      <c r="I1236">
        <v>2931550</v>
      </c>
      <c r="J1236" t="s">
        <v>763</v>
      </c>
      <c r="K1236" s="1">
        <v>43756.800000000003</v>
      </c>
      <c r="L1236" t="s">
        <v>14</v>
      </c>
      <c r="M1236">
        <v>0.14799999999999999</v>
      </c>
    </row>
    <row r="1237" spans="1:13" x14ac:dyDescent="0.15">
      <c r="A1237">
        <v>400</v>
      </c>
      <c r="B1237">
        <v>74.8</v>
      </c>
      <c r="C1237">
        <v>78.7</v>
      </c>
      <c r="D1237">
        <v>84.8</v>
      </c>
      <c r="E1237">
        <v>5.36</v>
      </c>
      <c r="F1237">
        <v>1.03</v>
      </c>
      <c r="G1237">
        <v>31.68</v>
      </c>
      <c r="H1237">
        <v>1.1399999999999999</v>
      </c>
      <c r="I1237">
        <v>2931551</v>
      </c>
      <c r="J1237" t="s">
        <v>763</v>
      </c>
      <c r="K1237" s="1">
        <v>43756.800000000003</v>
      </c>
      <c r="L1237" t="s">
        <v>14</v>
      </c>
      <c r="M1237">
        <v>0.121</v>
      </c>
    </row>
    <row r="1238" spans="1:13" x14ac:dyDescent="0.15">
      <c r="A1238">
        <v>364</v>
      </c>
      <c r="B1238">
        <v>75.900000000000006</v>
      </c>
      <c r="C1238">
        <v>80</v>
      </c>
      <c r="D1238">
        <v>86.2</v>
      </c>
      <c r="E1238">
        <v>4.8</v>
      </c>
      <c r="F1238">
        <v>0.98</v>
      </c>
      <c r="G1238">
        <v>31.66</v>
      </c>
      <c r="H1238">
        <v>1.23</v>
      </c>
      <c r="I1238">
        <v>2931552</v>
      </c>
      <c r="J1238" t="s">
        <v>763</v>
      </c>
      <c r="K1238" s="1">
        <v>43756.800000000003</v>
      </c>
      <c r="L1238" t="s">
        <v>14</v>
      </c>
      <c r="M1238">
        <v>0.109</v>
      </c>
    </row>
    <row r="1239" spans="1:13" x14ac:dyDescent="0.15">
      <c r="A1239">
        <v>300</v>
      </c>
      <c r="B1239">
        <v>70.900000000000006</v>
      </c>
      <c r="C1239">
        <v>74.8</v>
      </c>
      <c r="D1239">
        <v>81.099999999999994</v>
      </c>
      <c r="E1239">
        <v>2.65</v>
      </c>
      <c r="F1239">
        <v>1.0900000000000001</v>
      </c>
      <c r="G1239">
        <v>31.41</v>
      </c>
      <c r="H1239">
        <v>0.97</v>
      </c>
      <c r="I1239">
        <v>2931778</v>
      </c>
      <c r="J1239" t="s">
        <v>764</v>
      </c>
      <c r="K1239" s="1">
        <v>43757.009027777778</v>
      </c>
      <c r="L1239" t="s">
        <v>49</v>
      </c>
      <c r="M1239">
        <v>0.1</v>
      </c>
    </row>
    <row r="1240" spans="1:13" x14ac:dyDescent="0.15">
      <c r="A1240">
        <v>300</v>
      </c>
      <c r="B1240">
        <v>70.5</v>
      </c>
      <c r="C1240">
        <v>74.3</v>
      </c>
      <c r="D1240">
        <v>80.599999999999994</v>
      </c>
      <c r="E1240">
        <v>2.63</v>
      </c>
      <c r="F1240">
        <v>1.1200000000000001</v>
      </c>
      <c r="G1240">
        <v>31.38</v>
      </c>
      <c r="H1240">
        <v>1.04</v>
      </c>
      <c r="I1240">
        <v>2931779</v>
      </c>
      <c r="J1240" t="s">
        <v>764</v>
      </c>
      <c r="K1240" s="1">
        <v>43757.009027777778</v>
      </c>
      <c r="L1240" t="s">
        <v>49</v>
      </c>
      <c r="M1240">
        <v>7.2999999999999995E-2</v>
      </c>
    </row>
    <row r="1241" spans="1:13" x14ac:dyDescent="0.15">
      <c r="A1241">
        <v>300</v>
      </c>
      <c r="B1241">
        <v>70.3</v>
      </c>
      <c r="C1241">
        <v>74</v>
      </c>
      <c r="D1241">
        <v>80.2</v>
      </c>
      <c r="E1241">
        <v>2.5099999999999998</v>
      </c>
      <c r="F1241">
        <v>1.1100000000000001</v>
      </c>
      <c r="G1241">
        <v>31.3</v>
      </c>
      <c r="H1241">
        <v>1.98</v>
      </c>
      <c r="I1241">
        <v>2931780</v>
      </c>
      <c r="J1241" t="s">
        <v>764</v>
      </c>
      <c r="K1241" s="1">
        <v>43757.009027777778</v>
      </c>
      <c r="L1241" t="s">
        <v>49</v>
      </c>
      <c r="M1241">
        <v>0.114</v>
      </c>
    </row>
    <row r="1242" spans="1:13" x14ac:dyDescent="0.15">
      <c r="A1242">
        <v>300</v>
      </c>
      <c r="B1242">
        <v>70.7</v>
      </c>
      <c r="C1242">
        <v>74.5</v>
      </c>
      <c r="D1242">
        <v>80.7</v>
      </c>
      <c r="E1242">
        <v>2.98</v>
      </c>
      <c r="F1242">
        <v>1.1599999999999999</v>
      </c>
      <c r="G1242">
        <v>31.31</v>
      </c>
      <c r="H1242">
        <v>1.47</v>
      </c>
      <c r="I1242">
        <v>2931784</v>
      </c>
      <c r="J1242" t="s">
        <v>765</v>
      </c>
      <c r="K1242" s="1">
        <v>43757.188194444447</v>
      </c>
      <c r="L1242" t="s">
        <v>49</v>
      </c>
      <c r="M1242">
        <v>0.123</v>
      </c>
    </row>
    <row r="1243" spans="1:13" x14ac:dyDescent="0.15">
      <c r="A1243">
        <v>300</v>
      </c>
      <c r="B1243">
        <v>69.8</v>
      </c>
      <c r="C1243">
        <v>73.599999999999994</v>
      </c>
      <c r="D1243">
        <v>79.599999999999994</v>
      </c>
      <c r="E1243">
        <v>3.04</v>
      </c>
      <c r="F1243">
        <v>1.19</v>
      </c>
      <c r="G1243">
        <v>31.38</v>
      </c>
      <c r="H1243">
        <v>1.56</v>
      </c>
      <c r="I1243">
        <v>2931785</v>
      </c>
      <c r="J1243" t="s">
        <v>765</v>
      </c>
      <c r="K1243" s="1">
        <v>43757.188194444447</v>
      </c>
      <c r="L1243" t="s">
        <v>49</v>
      </c>
      <c r="M1243">
        <v>0.13100000000000001</v>
      </c>
    </row>
    <row r="1244" spans="1:13" x14ac:dyDescent="0.15">
      <c r="A1244">
        <v>169</v>
      </c>
      <c r="B1244">
        <v>68.900000000000006</v>
      </c>
      <c r="C1244">
        <v>72.599999999999994</v>
      </c>
      <c r="D1244">
        <v>78.599999999999994</v>
      </c>
      <c r="E1244">
        <v>3.13</v>
      </c>
      <c r="F1244">
        <v>1.21</v>
      </c>
      <c r="G1244">
        <v>31.41</v>
      </c>
      <c r="H1244">
        <v>1.04</v>
      </c>
      <c r="I1244">
        <v>2931786</v>
      </c>
      <c r="J1244" t="s">
        <v>765</v>
      </c>
      <c r="K1244" s="1">
        <v>43757.188194444447</v>
      </c>
      <c r="L1244" t="s">
        <v>49</v>
      </c>
      <c r="M1244">
        <v>0.151</v>
      </c>
    </row>
    <row r="1245" spans="1:13" x14ac:dyDescent="0.15">
      <c r="A1245">
        <v>400</v>
      </c>
      <c r="B1245">
        <v>79.3</v>
      </c>
      <c r="C1245">
        <v>83.6</v>
      </c>
      <c r="D1245">
        <v>91.3</v>
      </c>
      <c r="E1245">
        <v>1.61</v>
      </c>
      <c r="F1245">
        <v>0.85</v>
      </c>
      <c r="G1245">
        <v>31.25</v>
      </c>
      <c r="H1245">
        <v>1.76</v>
      </c>
      <c r="I1245">
        <v>2931793</v>
      </c>
      <c r="J1245" t="s">
        <v>766</v>
      </c>
      <c r="K1245" s="1">
        <v>43757.507638888892</v>
      </c>
      <c r="L1245" t="s">
        <v>23</v>
      </c>
      <c r="M1245">
        <v>9.5000000000000001E-2</v>
      </c>
    </row>
    <row r="1246" spans="1:13" x14ac:dyDescent="0.15">
      <c r="A1246">
        <v>400</v>
      </c>
      <c r="B1246">
        <v>77.400000000000006</v>
      </c>
      <c r="C1246">
        <v>81.599999999999994</v>
      </c>
      <c r="D1246">
        <v>88</v>
      </c>
      <c r="E1246">
        <v>2.57</v>
      </c>
      <c r="F1246">
        <v>0.9</v>
      </c>
      <c r="G1246">
        <v>31.25</v>
      </c>
      <c r="H1246">
        <v>1.07</v>
      </c>
      <c r="I1246">
        <v>2931794</v>
      </c>
      <c r="J1246" t="s">
        <v>766</v>
      </c>
      <c r="K1246" s="1">
        <v>43757.507638888892</v>
      </c>
      <c r="L1246" t="s">
        <v>23</v>
      </c>
      <c r="M1246">
        <v>9.7000000000000003E-2</v>
      </c>
    </row>
    <row r="1247" spans="1:13" x14ac:dyDescent="0.15">
      <c r="A1247">
        <v>400</v>
      </c>
      <c r="B1247">
        <v>79.099999999999994</v>
      </c>
      <c r="C1247">
        <v>83.4</v>
      </c>
      <c r="D1247">
        <v>89.9</v>
      </c>
      <c r="E1247">
        <v>2.21</v>
      </c>
      <c r="F1247">
        <v>0.79</v>
      </c>
      <c r="G1247">
        <v>31.39</v>
      </c>
      <c r="H1247">
        <v>0.7</v>
      </c>
      <c r="I1247">
        <v>2931795</v>
      </c>
      <c r="J1247" t="s">
        <v>766</v>
      </c>
      <c r="K1247" s="1">
        <v>43757.507638888892</v>
      </c>
      <c r="L1247" t="s">
        <v>23</v>
      </c>
      <c r="M1247">
        <v>7.0999999999999994E-2</v>
      </c>
    </row>
    <row r="1248" spans="1:13" x14ac:dyDescent="0.15">
      <c r="A1248">
        <v>400</v>
      </c>
      <c r="B1248">
        <v>78.5</v>
      </c>
      <c r="C1248">
        <v>82.8</v>
      </c>
      <c r="D1248">
        <v>89.3</v>
      </c>
      <c r="E1248">
        <v>2.17</v>
      </c>
      <c r="F1248">
        <v>0.76</v>
      </c>
      <c r="G1248">
        <v>31.4</v>
      </c>
      <c r="H1248">
        <v>1.18</v>
      </c>
      <c r="I1248">
        <v>2931824</v>
      </c>
      <c r="J1248" t="s">
        <v>767</v>
      </c>
      <c r="K1248" s="1">
        <v>43757.800694444442</v>
      </c>
      <c r="L1248" t="s">
        <v>23</v>
      </c>
      <c r="M1248">
        <v>6.4000000000000001E-2</v>
      </c>
    </row>
    <row r="1249" spans="1:13" x14ac:dyDescent="0.15">
      <c r="A1249">
        <v>400</v>
      </c>
      <c r="B1249">
        <v>78.400000000000006</v>
      </c>
      <c r="C1249">
        <v>82.7</v>
      </c>
      <c r="D1249">
        <v>89.1</v>
      </c>
      <c r="E1249">
        <v>2.2999999999999998</v>
      </c>
      <c r="F1249">
        <v>0.73</v>
      </c>
      <c r="G1249">
        <v>31.33</v>
      </c>
      <c r="H1249">
        <v>1.28</v>
      </c>
      <c r="I1249">
        <v>2931825</v>
      </c>
      <c r="J1249" t="s">
        <v>767</v>
      </c>
      <c r="K1249" s="1">
        <v>43757.800694444442</v>
      </c>
      <c r="L1249" t="s">
        <v>23</v>
      </c>
      <c r="M1249">
        <v>5.5E-2</v>
      </c>
    </row>
    <row r="1250" spans="1:13" x14ac:dyDescent="0.15">
      <c r="A1250">
        <v>299</v>
      </c>
      <c r="B1250">
        <v>79.3</v>
      </c>
      <c r="C1250">
        <v>83.6</v>
      </c>
      <c r="D1250">
        <v>90.5</v>
      </c>
      <c r="E1250">
        <v>1.75</v>
      </c>
      <c r="F1250">
        <v>0.75</v>
      </c>
      <c r="G1250">
        <v>31.24</v>
      </c>
      <c r="H1250">
        <v>0.88</v>
      </c>
      <c r="I1250">
        <v>2931826</v>
      </c>
      <c r="J1250" t="s">
        <v>767</v>
      </c>
      <c r="K1250" s="1">
        <v>43757.800694444442</v>
      </c>
      <c r="L1250" t="s">
        <v>23</v>
      </c>
      <c r="M1250">
        <v>5.0999999999999997E-2</v>
      </c>
    </row>
    <row r="1251" spans="1:13" x14ac:dyDescent="0.15">
      <c r="A1251">
        <v>300</v>
      </c>
      <c r="B1251">
        <v>70</v>
      </c>
      <c r="C1251">
        <v>73.8</v>
      </c>
      <c r="D1251">
        <v>79.8</v>
      </c>
      <c r="E1251">
        <v>3.12</v>
      </c>
      <c r="F1251">
        <v>1.1599999999999999</v>
      </c>
      <c r="G1251">
        <v>31.26</v>
      </c>
      <c r="H1251">
        <v>3.03</v>
      </c>
      <c r="I1251">
        <v>2931868</v>
      </c>
      <c r="J1251" t="s">
        <v>768</v>
      </c>
      <c r="K1251" s="1">
        <v>43758.020833333336</v>
      </c>
      <c r="L1251" t="s">
        <v>49</v>
      </c>
      <c r="M1251">
        <v>0.11799999999999999</v>
      </c>
    </row>
    <row r="1252" spans="1:13" x14ac:dyDescent="0.15">
      <c r="A1252">
        <v>300</v>
      </c>
      <c r="B1252">
        <v>70.3</v>
      </c>
      <c r="C1252">
        <v>74.099999999999994</v>
      </c>
      <c r="D1252">
        <v>80.400000000000006</v>
      </c>
      <c r="E1252">
        <v>2.61</v>
      </c>
      <c r="F1252">
        <v>1.1200000000000001</v>
      </c>
      <c r="G1252">
        <v>31.32</v>
      </c>
      <c r="H1252">
        <v>1.1499999999999999</v>
      </c>
      <c r="I1252">
        <v>2931869</v>
      </c>
      <c r="J1252" t="s">
        <v>768</v>
      </c>
      <c r="K1252" s="1">
        <v>43758.020833333336</v>
      </c>
      <c r="L1252" t="s">
        <v>49</v>
      </c>
      <c r="M1252">
        <v>0.1</v>
      </c>
    </row>
    <row r="1253" spans="1:13" x14ac:dyDescent="0.15">
      <c r="A1253">
        <v>300</v>
      </c>
      <c r="B1253">
        <v>70.099999999999994</v>
      </c>
      <c r="C1253">
        <v>73.900000000000006</v>
      </c>
      <c r="D1253">
        <v>80.099999999999994</v>
      </c>
      <c r="E1253">
        <v>2.94</v>
      </c>
      <c r="F1253">
        <v>1.17</v>
      </c>
      <c r="G1253">
        <v>31.35</v>
      </c>
      <c r="H1253">
        <v>1.86</v>
      </c>
      <c r="I1253">
        <v>2931870</v>
      </c>
      <c r="J1253" t="s">
        <v>768</v>
      </c>
      <c r="K1253" s="1">
        <v>43758.020833333336</v>
      </c>
      <c r="L1253" t="s">
        <v>49</v>
      </c>
      <c r="M1253">
        <v>0.109</v>
      </c>
    </row>
    <row r="1254" spans="1:13" x14ac:dyDescent="0.15">
      <c r="A1254">
        <v>300</v>
      </c>
      <c r="B1254">
        <v>69.8</v>
      </c>
      <c r="C1254">
        <v>73.599999999999994</v>
      </c>
      <c r="D1254">
        <v>79.900000000000006</v>
      </c>
      <c r="E1254">
        <v>2.85</v>
      </c>
      <c r="F1254">
        <v>1.1100000000000001</v>
      </c>
      <c r="G1254">
        <v>31.34</v>
      </c>
      <c r="H1254">
        <v>1.83</v>
      </c>
      <c r="I1254">
        <v>2931877</v>
      </c>
      <c r="J1254" t="s">
        <v>769</v>
      </c>
      <c r="K1254" s="1">
        <v>43758.175694444442</v>
      </c>
      <c r="L1254" t="s">
        <v>49</v>
      </c>
      <c r="M1254">
        <v>7.4999999999999997E-2</v>
      </c>
    </row>
    <row r="1255" spans="1:13" x14ac:dyDescent="0.15">
      <c r="A1255">
        <v>350</v>
      </c>
      <c r="B1255">
        <v>69.7</v>
      </c>
      <c r="C1255">
        <v>73.400000000000006</v>
      </c>
      <c r="D1255">
        <v>79.599999999999994</v>
      </c>
      <c r="E1255">
        <v>2.89</v>
      </c>
      <c r="F1255">
        <v>1.23</v>
      </c>
      <c r="G1255">
        <v>31.3</v>
      </c>
      <c r="H1255">
        <v>1.45</v>
      </c>
      <c r="I1255">
        <v>2931878</v>
      </c>
      <c r="J1255" t="s">
        <v>769</v>
      </c>
      <c r="K1255" s="1">
        <v>43758.175694444442</v>
      </c>
      <c r="L1255" t="s">
        <v>49</v>
      </c>
      <c r="M1255">
        <v>0.22800000000000001</v>
      </c>
    </row>
    <row r="1256" spans="1:13" x14ac:dyDescent="0.15">
      <c r="A1256">
        <v>400</v>
      </c>
      <c r="B1256">
        <v>75.5</v>
      </c>
      <c r="C1256">
        <v>79.599999999999994</v>
      </c>
      <c r="D1256">
        <v>85.8</v>
      </c>
      <c r="E1256">
        <v>5</v>
      </c>
      <c r="F1256">
        <v>1.04</v>
      </c>
      <c r="G1256">
        <v>31.67</v>
      </c>
      <c r="H1256">
        <v>1.02</v>
      </c>
      <c r="I1256">
        <v>2931883</v>
      </c>
      <c r="J1256" t="s">
        <v>770</v>
      </c>
      <c r="K1256" s="1">
        <v>43758.464583333334</v>
      </c>
      <c r="L1256" t="s">
        <v>14</v>
      </c>
      <c r="M1256">
        <v>0.13800000000000001</v>
      </c>
    </row>
    <row r="1257" spans="1:13" x14ac:dyDescent="0.15">
      <c r="A1257">
        <v>400</v>
      </c>
      <c r="B1257">
        <v>75.400000000000006</v>
      </c>
      <c r="C1257">
        <v>79.5</v>
      </c>
      <c r="D1257">
        <v>85.7</v>
      </c>
      <c r="E1257">
        <v>5.15</v>
      </c>
      <c r="F1257">
        <v>1.03</v>
      </c>
      <c r="G1257">
        <v>31.68</v>
      </c>
      <c r="H1257">
        <v>1.55</v>
      </c>
      <c r="I1257">
        <v>2931884</v>
      </c>
      <c r="J1257" t="s">
        <v>770</v>
      </c>
      <c r="K1257" s="1">
        <v>43758.464583333334</v>
      </c>
      <c r="L1257" t="s">
        <v>14</v>
      </c>
      <c r="M1257">
        <v>9.2999999999999999E-2</v>
      </c>
    </row>
    <row r="1258" spans="1:13" x14ac:dyDescent="0.15">
      <c r="A1258">
        <v>400</v>
      </c>
      <c r="B1258">
        <v>75.8</v>
      </c>
      <c r="C1258">
        <v>79.900000000000006</v>
      </c>
      <c r="D1258">
        <v>86.2</v>
      </c>
      <c r="E1258">
        <v>5.2</v>
      </c>
      <c r="F1258">
        <v>1.02</v>
      </c>
      <c r="G1258">
        <v>31.68</v>
      </c>
      <c r="H1258">
        <v>1.03</v>
      </c>
      <c r="I1258">
        <v>2931885</v>
      </c>
      <c r="J1258" t="s">
        <v>770</v>
      </c>
      <c r="K1258" s="1">
        <v>43758.464583333334</v>
      </c>
      <c r="L1258" t="s">
        <v>14</v>
      </c>
      <c r="M1258">
        <v>0.1</v>
      </c>
    </row>
    <row r="1259" spans="1:13" x14ac:dyDescent="0.15">
      <c r="A1259">
        <v>300</v>
      </c>
      <c r="B1259">
        <v>70.5</v>
      </c>
      <c r="C1259">
        <v>74.400000000000006</v>
      </c>
      <c r="D1259">
        <v>79.8</v>
      </c>
      <c r="E1259">
        <v>8.5299999999999994</v>
      </c>
      <c r="F1259">
        <v>1.65</v>
      </c>
      <c r="G1259">
        <v>31.83</v>
      </c>
      <c r="H1259">
        <v>0.9</v>
      </c>
      <c r="I1259">
        <v>2932185</v>
      </c>
      <c r="J1259" t="s">
        <v>773</v>
      </c>
      <c r="K1259" s="1">
        <v>43759.081250000003</v>
      </c>
      <c r="L1259" t="s">
        <v>26</v>
      </c>
      <c r="M1259">
        <v>0.109</v>
      </c>
    </row>
    <row r="1260" spans="1:13" x14ac:dyDescent="0.15">
      <c r="A1260">
        <v>300</v>
      </c>
      <c r="B1260">
        <v>70</v>
      </c>
      <c r="C1260">
        <v>72.7</v>
      </c>
      <c r="D1260">
        <v>78.099999999999994</v>
      </c>
      <c r="E1260">
        <v>9.14</v>
      </c>
      <c r="F1260">
        <v>1.63</v>
      </c>
      <c r="G1260">
        <v>31.88</v>
      </c>
      <c r="H1260">
        <v>0.97</v>
      </c>
      <c r="I1260">
        <v>2932186</v>
      </c>
      <c r="J1260" t="s">
        <v>773</v>
      </c>
      <c r="K1260" s="1">
        <v>43759.081250000003</v>
      </c>
      <c r="L1260" t="s">
        <v>26</v>
      </c>
      <c r="M1260">
        <v>9.6000000000000002E-2</v>
      </c>
    </row>
    <row r="1261" spans="1:13" x14ac:dyDescent="0.15">
      <c r="A1261">
        <v>300</v>
      </c>
      <c r="B1261">
        <v>68.8</v>
      </c>
      <c r="C1261">
        <v>72.5</v>
      </c>
      <c r="D1261">
        <v>77.7</v>
      </c>
      <c r="E1261">
        <v>9.2100000000000009</v>
      </c>
      <c r="F1261">
        <v>1.6</v>
      </c>
      <c r="G1261">
        <v>31.81</v>
      </c>
      <c r="H1261">
        <v>1.58</v>
      </c>
      <c r="I1261">
        <v>2932187</v>
      </c>
      <c r="J1261" t="s">
        <v>773</v>
      </c>
      <c r="K1261" s="1">
        <v>43759.081250000003</v>
      </c>
      <c r="L1261" t="s">
        <v>26</v>
      </c>
      <c r="M1261">
        <v>0.125</v>
      </c>
    </row>
    <row r="1262" spans="1:13" x14ac:dyDescent="0.15">
      <c r="A1262">
        <v>300</v>
      </c>
      <c r="B1262">
        <v>70.099999999999994</v>
      </c>
      <c r="C1262">
        <v>73.900000000000006</v>
      </c>
      <c r="D1262">
        <v>79.2</v>
      </c>
      <c r="E1262">
        <v>9.23</v>
      </c>
      <c r="F1262">
        <v>1.58</v>
      </c>
      <c r="G1262">
        <v>31.81</v>
      </c>
      <c r="H1262">
        <v>1.49</v>
      </c>
      <c r="I1262">
        <v>2932451</v>
      </c>
      <c r="J1262" t="s">
        <v>774</v>
      </c>
      <c r="K1262" s="1">
        <v>43759.18472222222</v>
      </c>
      <c r="L1262" t="s">
        <v>26</v>
      </c>
      <c r="M1262">
        <v>9.1999999999999998E-2</v>
      </c>
    </row>
    <row r="1263" spans="1:13" x14ac:dyDescent="0.15">
      <c r="A1263">
        <v>140</v>
      </c>
      <c r="B1263">
        <v>67.2</v>
      </c>
      <c r="C1263">
        <v>70.900000000000006</v>
      </c>
      <c r="D1263">
        <v>76.099999999999994</v>
      </c>
      <c r="E1263">
        <v>9.7100000000000009</v>
      </c>
      <c r="F1263">
        <v>1.69</v>
      </c>
      <c r="G1263">
        <v>31.91</v>
      </c>
      <c r="H1263">
        <v>1.42</v>
      </c>
      <c r="I1263">
        <v>2932452</v>
      </c>
      <c r="J1263" t="s">
        <v>774</v>
      </c>
      <c r="K1263" s="1">
        <v>43759.18472222222</v>
      </c>
      <c r="L1263" t="s">
        <v>26</v>
      </c>
      <c r="M1263">
        <v>0.14499999999999999</v>
      </c>
    </row>
    <row r="1264" spans="1:13" x14ac:dyDescent="0.15">
      <c r="A1264">
        <v>400</v>
      </c>
      <c r="B1264">
        <v>81.3</v>
      </c>
      <c r="C1264">
        <v>85.8</v>
      </c>
      <c r="D1264">
        <v>92.6</v>
      </c>
      <c r="E1264">
        <v>5.08</v>
      </c>
      <c r="F1264">
        <v>1.03</v>
      </c>
      <c r="G1264">
        <v>31.57</v>
      </c>
      <c r="H1264">
        <v>0.68</v>
      </c>
      <c r="I1264">
        <v>2932867</v>
      </c>
      <c r="J1264" t="s">
        <v>775</v>
      </c>
      <c r="K1264" s="1">
        <v>43759.347222222219</v>
      </c>
      <c r="L1264" t="s">
        <v>23</v>
      </c>
      <c r="M1264">
        <v>0.05</v>
      </c>
    </row>
    <row r="1265" spans="1:13" x14ac:dyDescent="0.15">
      <c r="A1265">
        <v>228</v>
      </c>
      <c r="B1265">
        <v>80.099999999999994</v>
      </c>
      <c r="C1265">
        <v>84.5</v>
      </c>
      <c r="D1265">
        <v>91.2</v>
      </c>
      <c r="E1265">
        <v>3.61</v>
      </c>
      <c r="F1265">
        <v>0.88</v>
      </c>
      <c r="G1265">
        <v>31.34</v>
      </c>
      <c r="H1265">
        <v>0.79</v>
      </c>
      <c r="I1265">
        <v>2932868</v>
      </c>
      <c r="J1265" t="s">
        <v>775</v>
      </c>
      <c r="K1265" s="1">
        <v>43759.347222222219</v>
      </c>
      <c r="L1265" t="s">
        <v>23</v>
      </c>
      <c r="M1265">
        <v>5.8999999999999997E-2</v>
      </c>
    </row>
    <row r="1266" spans="1:13" x14ac:dyDescent="0.15">
      <c r="A1266">
        <v>300</v>
      </c>
      <c r="B1266">
        <v>72.2</v>
      </c>
      <c r="C1266">
        <v>76.099999999999994</v>
      </c>
      <c r="D1266">
        <v>82</v>
      </c>
      <c r="E1266">
        <v>6.27</v>
      </c>
      <c r="F1266">
        <v>1.29</v>
      </c>
      <c r="G1266">
        <v>31.6</v>
      </c>
      <c r="H1266">
        <v>1.57</v>
      </c>
      <c r="I1266">
        <v>2933350</v>
      </c>
      <c r="J1266" t="s">
        <v>776</v>
      </c>
      <c r="K1266" s="1">
        <v>43759.556250000001</v>
      </c>
      <c r="L1266" t="s">
        <v>26</v>
      </c>
      <c r="M1266">
        <v>0.10100000000000001</v>
      </c>
    </row>
    <row r="1267" spans="1:13" x14ac:dyDescent="0.15">
      <c r="A1267">
        <v>300</v>
      </c>
      <c r="B1267">
        <v>71.400000000000006</v>
      </c>
      <c r="C1267">
        <v>75.400000000000006</v>
      </c>
      <c r="D1267">
        <v>81.099999999999994</v>
      </c>
      <c r="E1267">
        <v>6.25</v>
      </c>
      <c r="F1267">
        <v>1.29</v>
      </c>
      <c r="G1267">
        <v>31.57</v>
      </c>
      <c r="H1267">
        <v>1.72</v>
      </c>
      <c r="I1267">
        <v>2933351</v>
      </c>
      <c r="J1267" t="s">
        <v>776</v>
      </c>
      <c r="K1267" s="1">
        <v>43759.556250000001</v>
      </c>
      <c r="L1267" t="s">
        <v>26</v>
      </c>
      <c r="M1267">
        <v>8.5000000000000006E-2</v>
      </c>
    </row>
    <row r="1268" spans="1:13" x14ac:dyDescent="0.15">
      <c r="A1268">
        <v>300</v>
      </c>
      <c r="B1268">
        <v>70.400000000000006</v>
      </c>
      <c r="C1268">
        <v>74.2</v>
      </c>
      <c r="D1268">
        <v>79.900000000000006</v>
      </c>
      <c r="E1268">
        <v>6.53</v>
      </c>
      <c r="F1268">
        <v>1.37</v>
      </c>
      <c r="G1268">
        <v>31.64</v>
      </c>
      <c r="H1268">
        <v>1.6</v>
      </c>
      <c r="I1268">
        <v>2933352</v>
      </c>
      <c r="J1268" t="s">
        <v>776</v>
      </c>
      <c r="K1268" s="1">
        <v>43759.556250000001</v>
      </c>
      <c r="L1268" t="s">
        <v>26</v>
      </c>
      <c r="M1268">
        <v>0.113</v>
      </c>
    </row>
    <row r="1269" spans="1:13" x14ac:dyDescent="0.15">
      <c r="A1269">
        <v>164</v>
      </c>
      <c r="B1269">
        <v>71.599999999999994</v>
      </c>
      <c r="C1269">
        <v>75.5</v>
      </c>
      <c r="D1269">
        <v>81.099999999999994</v>
      </c>
      <c r="E1269">
        <v>7.96</v>
      </c>
      <c r="F1269">
        <v>1.45</v>
      </c>
      <c r="G1269">
        <v>31.86</v>
      </c>
      <c r="H1269">
        <v>0.72</v>
      </c>
      <c r="I1269">
        <v>2933666</v>
      </c>
      <c r="J1269" t="s">
        <v>780</v>
      </c>
      <c r="K1269" s="1">
        <v>43759.654166666667</v>
      </c>
      <c r="L1269" t="s">
        <v>26</v>
      </c>
      <c r="M1269">
        <v>9.4E-2</v>
      </c>
    </row>
    <row r="1270" spans="1:13" x14ac:dyDescent="0.15">
      <c r="A1270">
        <v>400</v>
      </c>
      <c r="B1270">
        <v>70.400000000000006</v>
      </c>
      <c r="C1270">
        <v>74.2</v>
      </c>
      <c r="D1270">
        <v>79.599999999999994</v>
      </c>
      <c r="E1270">
        <v>9.11</v>
      </c>
      <c r="F1270">
        <v>1.6</v>
      </c>
      <c r="G1270">
        <v>31.84</v>
      </c>
      <c r="H1270">
        <v>0.84</v>
      </c>
      <c r="I1270">
        <v>2934145</v>
      </c>
      <c r="J1270" t="s">
        <v>777</v>
      </c>
      <c r="K1270" s="1">
        <v>43759.847222222219</v>
      </c>
      <c r="L1270" t="s">
        <v>26</v>
      </c>
      <c r="M1270">
        <v>0.109</v>
      </c>
    </row>
    <row r="1271" spans="1:13" x14ac:dyDescent="0.15">
      <c r="A1271">
        <v>328</v>
      </c>
      <c r="B1271">
        <v>70</v>
      </c>
      <c r="C1271">
        <v>73.8</v>
      </c>
      <c r="D1271">
        <v>79.599999999999994</v>
      </c>
      <c r="E1271">
        <v>8.74</v>
      </c>
      <c r="F1271">
        <v>1.61</v>
      </c>
      <c r="G1271">
        <v>31.86</v>
      </c>
      <c r="H1271">
        <v>0.73</v>
      </c>
      <c r="I1271">
        <v>2934146</v>
      </c>
      <c r="J1271" t="s">
        <v>777</v>
      </c>
      <c r="K1271" s="1">
        <v>43759.847222222219</v>
      </c>
      <c r="L1271" t="s">
        <v>26</v>
      </c>
      <c r="M1271">
        <v>8.8999999999999996E-2</v>
      </c>
    </row>
    <row r="1272" spans="1:13" x14ac:dyDescent="0.15">
      <c r="A1272">
        <v>300</v>
      </c>
      <c r="B1272">
        <v>71</v>
      </c>
      <c r="C1272">
        <v>74.900000000000006</v>
      </c>
      <c r="D1272">
        <v>80.900000000000006</v>
      </c>
      <c r="E1272">
        <v>7.36</v>
      </c>
      <c r="F1272">
        <v>1.4</v>
      </c>
      <c r="G1272">
        <v>31.73</v>
      </c>
      <c r="H1272">
        <v>0.71</v>
      </c>
      <c r="I1272">
        <v>2934570</v>
      </c>
      <c r="J1272" t="s">
        <v>778</v>
      </c>
      <c r="K1272" s="1">
        <v>43760.072916666664</v>
      </c>
      <c r="L1272" t="s">
        <v>26</v>
      </c>
      <c r="M1272">
        <v>0.11899999999999999</v>
      </c>
    </row>
    <row r="1273" spans="1:13" x14ac:dyDescent="0.15">
      <c r="A1273">
        <v>300</v>
      </c>
      <c r="B1273">
        <v>70.5</v>
      </c>
      <c r="C1273">
        <v>74.3</v>
      </c>
      <c r="D1273">
        <v>79.900000000000006</v>
      </c>
      <c r="E1273">
        <v>7.48</v>
      </c>
      <c r="F1273">
        <v>1.43</v>
      </c>
      <c r="G1273">
        <v>31.78</v>
      </c>
      <c r="H1273">
        <v>0.82</v>
      </c>
      <c r="I1273">
        <v>2934571</v>
      </c>
      <c r="J1273" t="s">
        <v>778</v>
      </c>
      <c r="K1273" s="1">
        <v>43760.072916666664</v>
      </c>
      <c r="L1273" t="s">
        <v>26</v>
      </c>
      <c r="M1273">
        <v>0.109</v>
      </c>
    </row>
    <row r="1274" spans="1:13" x14ac:dyDescent="0.15">
      <c r="A1274">
        <v>300</v>
      </c>
      <c r="B1274">
        <v>72.2</v>
      </c>
      <c r="C1274">
        <v>76.099999999999994</v>
      </c>
      <c r="D1274">
        <v>82.2</v>
      </c>
      <c r="E1274">
        <v>7.64</v>
      </c>
      <c r="F1274">
        <v>1.49</v>
      </c>
      <c r="G1274">
        <v>31.57</v>
      </c>
      <c r="H1274">
        <v>0.97</v>
      </c>
      <c r="I1274">
        <v>2934572</v>
      </c>
      <c r="J1274" t="s">
        <v>778</v>
      </c>
      <c r="K1274" s="1">
        <v>43760.072916666664</v>
      </c>
      <c r="L1274" t="s">
        <v>26</v>
      </c>
      <c r="M1274">
        <v>9.7000000000000003E-2</v>
      </c>
    </row>
    <row r="1275" spans="1:13" x14ac:dyDescent="0.15">
      <c r="A1275">
        <v>300</v>
      </c>
      <c r="B1275">
        <v>71.599999999999994</v>
      </c>
      <c r="C1275">
        <v>75.599999999999994</v>
      </c>
      <c r="D1275">
        <v>81.599999999999994</v>
      </c>
      <c r="E1275">
        <v>8.08</v>
      </c>
      <c r="F1275">
        <v>1.53</v>
      </c>
      <c r="G1275">
        <v>31.68</v>
      </c>
      <c r="H1275">
        <v>1.74</v>
      </c>
      <c r="I1275">
        <v>2934834</v>
      </c>
      <c r="J1275" t="s">
        <v>779</v>
      </c>
      <c r="K1275" s="1">
        <v>43760.179166666669</v>
      </c>
      <c r="L1275" t="s">
        <v>26</v>
      </c>
      <c r="M1275">
        <v>0.107</v>
      </c>
    </row>
    <row r="1276" spans="1:13" x14ac:dyDescent="0.15">
      <c r="A1276">
        <v>150</v>
      </c>
      <c r="B1276">
        <v>69.5</v>
      </c>
      <c r="C1276">
        <v>73.3</v>
      </c>
      <c r="D1276">
        <v>78.7</v>
      </c>
      <c r="E1276">
        <v>8.1999999999999993</v>
      </c>
      <c r="F1276">
        <v>1.56</v>
      </c>
      <c r="G1276">
        <v>31.71</v>
      </c>
      <c r="H1276">
        <v>1.72</v>
      </c>
      <c r="I1276">
        <v>2934835</v>
      </c>
      <c r="J1276" t="s">
        <v>779</v>
      </c>
      <c r="K1276" s="1">
        <v>43760.179166666669</v>
      </c>
      <c r="L1276" t="s">
        <v>26</v>
      </c>
      <c r="M1276">
        <v>0.106</v>
      </c>
    </row>
    <row r="1277" spans="1:13" x14ac:dyDescent="0.15">
      <c r="A1277">
        <v>400</v>
      </c>
      <c r="B1277">
        <v>81.599999999999994</v>
      </c>
      <c r="C1277">
        <v>86.1</v>
      </c>
      <c r="D1277">
        <v>92.9</v>
      </c>
      <c r="E1277">
        <v>3.13</v>
      </c>
      <c r="F1277">
        <v>0.8</v>
      </c>
      <c r="G1277">
        <v>31.26</v>
      </c>
      <c r="H1277">
        <v>0.53</v>
      </c>
      <c r="I1277">
        <v>2935380</v>
      </c>
      <c r="J1277" t="s">
        <v>781</v>
      </c>
      <c r="K1277" s="1">
        <v>43760.454861111109</v>
      </c>
      <c r="L1277" t="s">
        <v>23</v>
      </c>
      <c r="M1277">
        <v>4.4999999999999998E-2</v>
      </c>
    </row>
    <row r="1278" spans="1:13" x14ac:dyDescent="0.15">
      <c r="A1278">
        <v>400</v>
      </c>
      <c r="B1278">
        <v>81.7</v>
      </c>
      <c r="C1278">
        <v>86.2</v>
      </c>
      <c r="D1278">
        <v>93.1</v>
      </c>
      <c r="E1278">
        <v>2.96</v>
      </c>
      <c r="F1278">
        <v>0.79</v>
      </c>
      <c r="G1278">
        <v>31.2</v>
      </c>
      <c r="H1278">
        <v>0.5</v>
      </c>
      <c r="I1278">
        <v>2935381</v>
      </c>
      <c r="J1278" t="s">
        <v>781</v>
      </c>
      <c r="K1278" s="1">
        <v>43760.454861111109</v>
      </c>
      <c r="L1278" t="s">
        <v>23</v>
      </c>
      <c r="M1278">
        <v>0.04</v>
      </c>
    </row>
    <row r="1279" spans="1:13" x14ac:dyDescent="0.15">
      <c r="A1279">
        <v>230</v>
      </c>
      <c r="B1279">
        <v>80.8</v>
      </c>
      <c r="C1279">
        <v>85.2</v>
      </c>
      <c r="D1279">
        <v>91.9</v>
      </c>
      <c r="E1279">
        <v>2.73</v>
      </c>
      <c r="F1279">
        <v>0.78</v>
      </c>
      <c r="G1279">
        <v>31.52</v>
      </c>
      <c r="H1279">
        <v>0.59</v>
      </c>
      <c r="I1279">
        <v>2935382</v>
      </c>
      <c r="J1279" t="s">
        <v>781</v>
      </c>
      <c r="K1279" s="1">
        <v>43760.454861111109</v>
      </c>
      <c r="L1279" t="s">
        <v>23</v>
      </c>
      <c r="M1279">
        <v>4.5999999999999999E-2</v>
      </c>
    </row>
    <row r="1280" spans="1:13" x14ac:dyDescent="0.15">
      <c r="A1280">
        <v>258</v>
      </c>
      <c r="B1280">
        <v>80.3</v>
      </c>
      <c r="C1280">
        <v>84.6</v>
      </c>
      <c r="D1280">
        <v>91.5</v>
      </c>
      <c r="E1280">
        <v>2.69</v>
      </c>
      <c r="F1280">
        <v>0.78</v>
      </c>
      <c r="G1280">
        <v>31.53</v>
      </c>
      <c r="H1280">
        <v>0.32</v>
      </c>
      <c r="I1280">
        <v>2935573</v>
      </c>
      <c r="J1280" t="s">
        <v>782</v>
      </c>
      <c r="K1280" s="1">
        <v>43760.535416666666</v>
      </c>
      <c r="L1280" t="s">
        <v>23</v>
      </c>
      <c r="M1280">
        <v>0.05</v>
      </c>
    </row>
    <row r="1281" spans="1:13" x14ac:dyDescent="0.15">
      <c r="A1281">
        <v>400</v>
      </c>
      <c r="B1281">
        <v>79.8</v>
      </c>
      <c r="C1281">
        <v>84.2</v>
      </c>
      <c r="D1281">
        <v>90.3</v>
      </c>
      <c r="E1281">
        <v>7.09</v>
      </c>
      <c r="F1281">
        <v>1.07</v>
      </c>
      <c r="G1281">
        <v>32.020000000000003</v>
      </c>
      <c r="H1281">
        <v>0.6</v>
      </c>
      <c r="I1281">
        <v>2936440</v>
      </c>
      <c r="J1281" t="s">
        <v>783</v>
      </c>
      <c r="K1281" s="1">
        <v>43760.87777777778</v>
      </c>
      <c r="L1281" t="s">
        <v>20</v>
      </c>
      <c r="M1281">
        <v>3.5999999999999997E-2</v>
      </c>
    </row>
    <row r="1282" spans="1:13" x14ac:dyDescent="0.15">
      <c r="A1282">
        <v>400</v>
      </c>
      <c r="B1282">
        <v>77.900000000000006</v>
      </c>
      <c r="C1282">
        <v>82.2</v>
      </c>
      <c r="D1282">
        <v>87.9</v>
      </c>
      <c r="E1282">
        <v>7.9</v>
      </c>
      <c r="F1282">
        <v>1.2</v>
      </c>
      <c r="G1282">
        <v>31.99</v>
      </c>
      <c r="H1282">
        <v>0.72</v>
      </c>
      <c r="I1282">
        <v>2936441</v>
      </c>
      <c r="J1282" t="s">
        <v>783</v>
      </c>
      <c r="K1282" s="1">
        <v>43760.87777777778</v>
      </c>
      <c r="L1282" t="s">
        <v>20</v>
      </c>
      <c r="M1282">
        <v>2.5999999999999999E-2</v>
      </c>
    </row>
    <row r="1283" spans="1:13" x14ac:dyDescent="0.15">
      <c r="A1283">
        <v>322</v>
      </c>
      <c r="B1283">
        <v>76.5</v>
      </c>
      <c r="C1283">
        <v>80.7</v>
      </c>
      <c r="D1283">
        <v>86</v>
      </c>
      <c r="E1283">
        <v>10.37</v>
      </c>
      <c r="F1283">
        <v>1.46</v>
      </c>
      <c r="G1283">
        <v>32.24</v>
      </c>
      <c r="H1283">
        <v>0.59</v>
      </c>
      <c r="I1283">
        <v>2936442</v>
      </c>
      <c r="J1283" t="s">
        <v>783</v>
      </c>
      <c r="K1283" s="1">
        <v>43760.87777777778</v>
      </c>
      <c r="L1283" t="s">
        <v>20</v>
      </c>
      <c r="M1283">
        <v>6.7000000000000004E-2</v>
      </c>
    </row>
    <row r="1284" spans="1:13" x14ac:dyDescent="0.15">
      <c r="A1284">
        <v>313</v>
      </c>
      <c r="B1284">
        <v>78.7</v>
      </c>
      <c r="C1284">
        <v>83</v>
      </c>
      <c r="D1284">
        <v>88.9</v>
      </c>
      <c r="E1284">
        <v>8.02</v>
      </c>
      <c r="F1284">
        <v>1.1200000000000001</v>
      </c>
      <c r="G1284">
        <v>32</v>
      </c>
      <c r="H1284">
        <v>1.03</v>
      </c>
      <c r="I1284">
        <v>2936579</v>
      </c>
      <c r="J1284" t="s">
        <v>784</v>
      </c>
      <c r="K1284" s="1">
        <v>43760.963888888888</v>
      </c>
      <c r="L1284" t="s">
        <v>29</v>
      </c>
      <c r="M1284">
        <v>3.1E-2</v>
      </c>
    </row>
    <row r="1285" spans="1:13" x14ac:dyDescent="0.15">
      <c r="A1285">
        <v>393</v>
      </c>
      <c r="B1285">
        <v>66.7</v>
      </c>
      <c r="C1285">
        <v>70.3</v>
      </c>
      <c r="D1285">
        <v>75.8</v>
      </c>
      <c r="E1285">
        <v>8.4600000000000009</v>
      </c>
      <c r="F1285">
        <v>1.4</v>
      </c>
      <c r="G1285">
        <v>32.06</v>
      </c>
      <c r="H1285">
        <v>1.01</v>
      </c>
      <c r="I1285">
        <v>2937224</v>
      </c>
      <c r="J1285" t="s">
        <v>785</v>
      </c>
      <c r="K1285" s="1">
        <v>43761.290972222225</v>
      </c>
      <c r="L1285" t="s">
        <v>26</v>
      </c>
      <c r="M1285">
        <v>6.8000000000000005E-2</v>
      </c>
    </row>
    <row r="1286" spans="1:13" x14ac:dyDescent="0.15">
      <c r="A1286">
        <v>400</v>
      </c>
      <c r="B1286">
        <v>78.599999999999994</v>
      </c>
      <c r="C1286">
        <v>82.8</v>
      </c>
      <c r="D1286">
        <v>89.6</v>
      </c>
      <c r="E1286">
        <v>2.0099999999999998</v>
      </c>
      <c r="F1286">
        <v>0.82</v>
      </c>
      <c r="G1286">
        <v>31.38</v>
      </c>
      <c r="H1286">
        <v>0.74</v>
      </c>
      <c r="I1286">
        <v>2938421</v>
      </c>
      <c r="J1286" t="s">
        <v>786</v>
      </c>
      <c r="K1286" s="1">
        <v>43761.820138888892</v>
      </c>
      <c r="L1286" t="s">
        <v>23</v>
      </c>
      <c r="M1286">
        <v>4.2999999999999997E-2</v>
      </c>
    </row>
    <row r="1287" spans="1:13" x14ac:dyDescent="0.15">
      <c r="A1287">
        <v>400</v>
      </c>
      <c r="B1287">
        <v>79.7</v>
      </c>
      <c r="C1287">
        <v>84</v>
      </c>
      <c r="D1287">
        <v>91</v>
      </c>
      <c r="E1287">
        <v>1.66</v>
      </c>
      <c r="F1287">
        <v>0.79</v>
      </c>
      <c r="G1287">
        <v>31.24</v>
      </c>
      <c r="H1287">
        <v>0.79</v>
      </c>
      <c r="I1287">
        <v>2938422</v>
      </c>
      <c r="J1287" t="s">
        <v>786</v>
      </c>
      <c r="K1287" s="1">
        <v>43761.820138888892</v>
      </c>
      <c r="L1287" t="s">
        <v>23</v>
      </c>
      <c r="M1287">
        <v>4.3999999999999997E-2</v>
      </c>
    </row>
    <row r="1288" spans="1:13" x14ac:dyDescent="0.15">
      <c r="A1288">
        <v>180</v>
      </c>
      <c r="B1288">
        <v>80.099999999999994</v>
      </c>
      <c r="C1288">
        <v>84.3</v>
      </c>
      <c r="D1288">
        <v>91.5</v>
      </c>
      <c r="E1288">
        <v>1.44</v>
      </c>
      <c r="F1288">
        <v>0.77</v>
      </c>
      <c r="G1288">
        <v>31.35</v>
      </c>
      <c r="H1288">
        <v>0.66</v>
      </c>
      <c r="I1288">
        <v>2938423</v>
      </c>
      <c r="J1288" t="s">
        <v>786</v>
      </c>
      <c r="K1288" s="1">
        <v>43761.820138888892</v>
      </c>
      <c r="L1288" t="s">
        <v>23</v>
      </c>
      <c r="M1288">
        <v>6.5000000000000002E-2</v>
      </c>
    </row>
    <row r="1289" spans="1:13" x14ac:dyDescent="0.15">
      <c r="A1289">
        <v>362</v>
      </c>
      <c r="B1289">
        <v>79.900000000000006</v>
      </c>
      <c r="C1289">
        <v>84.3</v>
      </c>
      <c r="D1289">
        <v>89.9</v>
      </c>
      <c r="E1289">
        <v>7.95</v>
      </c>
      <c r="F1289">
        <v>1.1399999999999999</v>
      </c>
      <c r="G1289">
        <v>31.97</v>
      </c>
      <c r="H1289">
        <v>0.65</v>
      </c>
      <c r="I1289">
        <v>2938580</v>
      </c>
      <c r="J1289" t="s">
        <v>788</v>
      </c>
      <c r="K1289" s="1">
        <v>43761.918055555558</v>
      </c>
      <c r="L1289" t="s">
        <v>29</v>
      </c>
      <c r="M1289">
        <v>3.3000000000000002E-2</v>
      </c>
    </row>
    <row r="1290" spans="1:13" x14ac:dyDescent="0.15">
      <c r="A1290">
        <v>300</v>
      </c>
      <c r="B1290">
        <v>75.2</v>
      </c>
      <c r="C1290">
        <v>79.3</v>
      </c>
      <c r="D1290">
        <v>84.7</v>
      </c>
      <c r="E1290">
        <v>9.64</v>
      </c>
      <c r="F1290">
        <v>1.43</v>
      </c>
      <c r="G1290">
        <v>32.299999999999997</v>
      </c>
      <c r="H1290">
        <v>0.7</v>
      </c>
      <c r="I1290">
        <v>2939146</v>
      </c>
      <c r="J1290" t="s">
        <v>787</v>
      </c>
      <c r="K1290" s="1">
        <v>43762.227083333331</v>
      </c>
      <c r="L1290" t="s">
        <v>43</v>
      </c>
      <c r="M1290">
        <v>5.6000000000000001E-2</v>
      </c>
    </row>
    <row r="1291" spans="1:13" x14ac:dyDescent="0.15">
      <c r="A1291">
        <v>300</v>
      </c>
      <c r="B1291">
        <v>76.5</v>
      </c>
      <c r="C1291">
        <v>80.7</v>
      </c>
      <c r="D1291">
        <v>85.9</v>
      </c>
      <c r="E1291">
        <v>11.79</v>
      </c>
      <c r="F1291">
        <v>1.65</v>
      </c>
      <c r="G1291">
        <v>32.42</v>
      </c>
      <c r="H1291">
        <v>0.64</v>
      </c>
      <c r="I1291">
        <v>2939147</v>
      </c>
      <c r="J1291" t="s">
        <v>787</v>
      </c>
      <c r="K1291" s="1">
        <v>43762.227083333331</v>
      </c>
      <c r="L1291" t="s">
        <v>43</v>
      </c>
      <c r="M1291">
        <v>5.8000000000000003E-2</v>
      </c>
    </row>
    <row r="1292" spans="1:13" x14ac:dyDescent="0.15">
      <c r="A1292">
        <v>300</v>
      </c>
      <c r="B1292">
        <v>75.599999999999994</v>
      </c>
      <c r="C1292">
        <v>79.8</v>
      </c>
      <c r="D1292">
        <v>84.5</v>
      </c>
      <c r="E1292">
        <v>12.66</v>
      </c>
      <c r="F1292">
        <v>1.72</v>
      </c>
      <c r="G1292">
        <v>32.47</v>
      </c>
      <c r="H1292">
        <v>0.75</v>
      </c>
      <c r="I1292">
        <v>2939148</v>
      </c>
      <c r="J1292" t="s">
        <v>787</v>
      </c>
      <c r="K1292" s="1">
        <v>43762.227083333331</v>
      </c>
      <c r="L1292" t="s">
        <v>43</v>
      </c>
      <c r="M1292">
        <v>4.4999999999999998E-2</v>
      </c>
    </row>
    <row r="1293" spans="1:13" x14ac:dyDescent="0.15">
      <c r="A1293">
        <v>264</v>
      </c>
      <c r="B1293">
        <v>75.400000000000006</v>
      </c>
      <c r="C1293">
        <v>79.599999999999994</v>
      </c>
      <c r="D1293">
        <v>84.1</v>
      </c>
      <c r="E1293">
        <v>12.75</v>
      </c>
      <c r="F1293">
        <v>1.76</v>
      </c>
      <c r="G1293">
        <v>32.49</v>
      </c>
      <c r="H1293">
        <v>1.19</v>
      </c>
      <c r="I1293">
        <v>2939149</v>
      </c>
      <c r="J1293" t="s">
        <v>787</v>
      </c>
      <c r="K1293" s="1">
        <v>43762.227083333331</v>
      </c>
      <c r="L1293" t="s">
        <v>43</v>
      </c>
      <c r="M1293">
        <v>4.7E-2</v>
      </c>
    </row>
    <row r="1294" spans="1:13" x14ac:dyDescent="0.15">
      <c r="A1294">
        <v>400</v>
      </c>
      <c r="B1294">
        <v>76.400000000000006</v>
      </c>
      <c r="C1294">
        <v>80.5</v>
      </c>
      <c r="D1294">
        <v>87.2</v>
      </c>
      <c r="E1294">
        <v>4.51</v>
      </c>
      <c r="F1294">
        <v>1.03</v>
      </c>
      <c r="G1294">
        <v>31.62</v>
      </c>
      <c r="H1294">
        <v>1.1100000000000001</v>
      </c>
      <c r="I1294">
        <v>2939669</v>
      </c>
      <c r="J1294" t="s">
        <v>789</v>
      </c>
      <c r="K1294" s="1">
        <v>43762.462500000001</v>
      </c>
      <c r="L1294" t="s">
        <v>14</v>
      </c>
      <c r="M1294">
        <v>5.3999999999999999E-2</v>
      </c>
    </row>
    <row r="1295" spans="1:13" x14ac:dyDescent="0.15">
      <c r="A1295">
        <v>466</v>
      </c>
      <c r="B1295">
        <v>74.8</v>
      </c>
      <c r="C1295">
        <v>78.900000000000006</v>
      </c>
      <c r="D1295">
        <v>85.5</v>
      </c>
      <c r="E1295">
        <v>3.58</v>
      </c>
      <c r="F1295">
        <v>0.97</v>
      </c>
      <c r="G1295">
        <v>31.5</v>
      </c>
      <c r="H1295">
        <v>0.96</v>
      </c>
      <c r="I1295">
        <v>2939670</v>
      </c>
      <c r="J1295" t="s">
        <v>789</v>
      </c>
      <c r="K1295" s="1">
        <v>43762.462500000001</v>
      </c>
      <c r="L1295" t="s">
        <v>14</v>
      </c>
      <c r="M1295">
        <v>0.115</v>
      </c>
    </row>
    <row r="1296" spans="1:13" x14ac:dyDescent="0.15">
      <c r="A1296">
        <v>400</v>
      </c>
      <c r="B1296">
        <v>81.8</v>
      </c>
      <c r="C1296">
        <v>85.9</v>
      </c>
      <c r="D1296">
        <v>92.7</v>
      </c>
      <c r="E1296">
        <v>3.69</v>
      </c>
      <c r="F1296">
        <v>0.74</v>
      </c>
      <c r="G1296">
        <v>31.49</v>
      </c>
      <c r="H1296">
        <v>0.66</v>
      </c>
      <c r="I1296">
        <v>2940694</v>
      </c>
      <c r="J1296" t="s">
        <v>790</v>
      </c>
      <c r="K1296" s="1">
        <v>43762.844444444447</v>
      </c>
      <c r="L1296" t="s">
        <v>23</v>
      </c>
      <c r="M1296">
        <v>1.2E-2</v>
      </c>
    </row>
    <row r="1297" spans="1:13" x14ac:dyDescent="0.15">
      <c r="A1297">
        <v>512</v>
      </c>
      <c r="B1297">
        <v>84.9</v>
      </c>
      <c r="C1297">
        <v>87.9</v>
      </c>
      <c r="D1297">
        <v>94.5</v>
      </c>
      <c r="E1297">
        <v>3.62</v>
      </c>
      <c r="F1297">
        <v>0.63</v>
      </c>
      <c r="G1297">
        <v>31.55</v>
      </c>
      <c r="H1297">
        <v>1.22</v>
      </c>
      <c r="I1297">
        <v>2940695</v>
      </c>
      <c r="J1297" t="s">
        <v>790</v>
      </c>
      <c r="K1297" s="1">
        <v>43762.844444444447</v>
      </c>
      <c r="L1297" t="s">
        <v>23</v>
      </c>
      <c r="M1297">
        <v>0.01</v>
      </c>
    </row>
    <row r="1298" spans="1:13" x14ac:dyDescent="0.15">
      <c r="A1298">
        <v>400</v>
      </c>
      <c r="B1298">
        <v>78.8</v>
      </c>
      <c r="C1298">
        <v>83</v>
      </c>
      <c r="D1298">
        <v>89.8</v>
      </c>
      <c r="E1298">
        <v>1.57</v>
      </c>
      <c r="F1298">
        <v>0.78</v>
      </c>
      <c r="G1298">
        <v>31.1</v>
      </c>
      <c r="H1298">
        <v>1.1100000000000001</v>
      </c>
      <c r="I1298">
        <v>2941168</v>
      </c>
      <c r="J1298" t="s">
        <v>791</v>
      </c>
      <c r="K1298" s="1">
        <v>43763.137499999997</v>
      </c>
      <c r="L1298" t="s">
        <v>23</v>
      </c>
      <c r="M1298">
        <v>7.8E-2</v>
      </c>
    </row>
    <row r="1299" spans="1:13" x14ac:dyDescent="0.15">
      <c r="A1299">
        <v>490</v>
      </c>
      <c r="B1299">
        <v>80.099999999999994</v>
      </c>
      <c r="C1299">
        <v>84.4</v>
      </c>
      <c r="D1299">
        <v>91.4</v>
      </c>
      <c r="E1299">
        <v>1.41</v>
      </c>
      <c r="F1299">
        <v>0.74</v>
      </c>
      <c r="G1299">
        <v>31.13</v>
      </c>
      <c r="H1299">
        <v>1.36</v>
      </c>
      <c r="I1299">
        <v>2941169</v>
      </c>
      <c r="J1299" t="s">
        <v>791</v>
      </c>
      <c r="K1299" s="1">
        <v>43763.137499999997</v>
      </c>
      <c r="L1299" t="s">
        <v>23</v>
      </c>
      <c r="M1299">
        <v>5.6000000000000001E-2</v>
      </c>
    </row>
    <row r="1300" spans="1:13" x14ac:dyDescent="0.15">
      <c r="A1300">
        <v>243</v>
      </c>
      <c r="B1300">
        <v>73.900000000000006</v>
      </c>
      <c r="C1300">
        <v>77.900000000000006</v>
      </c>
      <c r="D1300">
        <v>83.1</v>
      </c>
      <c r="E1300">
        <v>9.49</v>
      </c>
      <c r="F1300">
        <v>1.51</v>
      </c>
      <c r="G1300">
        <v>32.03</v>
      </c>
      <c r="H1300">
        <v>1.1200000000000001</v>
      </c>
      <c r="I1300">
        <v>2941502</v>
      </c>
      <c r="J1300" t="s">
        <v>792</v>
      </c>
      <c r="K1300" s="1">
        <v>43763.294444444444</v>
      </c>
      <c r="L1300" t="s">
        <v>43</v>
      </c>
      <c r="M1300">
        <v>0.13900000000000001</v>
      </c>
    </row>
  </sheetData>
  <mergeCells count="1">
    <mergeCell ref="A1:L1"/>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M1870"/>
  <sheetViews>
    <sheetView showZeros="0" tabSelected="1" workbookViewId="0">
      <selection activeCell="R27" sqref="R27"/>
    </sheetView>
  </sheetViews>
  <sheetFormatPr baseColWidth="10" defaultRowHeight="10.5" x14ac:dyDescent="0.15"/>
  <cols>
    <col min="1" max="1" width="7.1640625" customWidth="1"/>
    <col min="2" max="2" width="15.83203125" customWidth="1"/>
    <col min="3" max="3" width="14.6640625" customWidth="1"/>
    <col min="4" max="4" width="15.83203125" customWidth="1"/>
    <col min="5" max="5" width="8" style="18" customWidth="1"/>
    <col min="6" max="7" width="6.33203125" customWidth="1"/>
    <col min="8" max="9" width="12.33203125" customWidth="1"/>
    <col min="10" max="10" width="9.6640625" customWidth="1"/>
    <col min="11" max="11" width="8" customWidth="1"/>
    <col min="12" max="12" width="12.33203125" customWidth="1"/>
    <col min="13" max="14" width="15.83203125" customWidth="1"/>
    <col min="15" max="16" width="11.83203125" customWidth="1"/>
    <col min="22" max="22" width="11.5" customWidth="1"/>
    <col min="23" max="23" width="15" customWidth="1"/>
    <col min="24" max="24" width="15.83203125" customWidth="1"/>
    <col min="25" max="25" width="8" customWidth="1"/>
    <col min="26" max="26" width="16.6640625" customWidth="1"/>
    <col min="27" max="27" width="9.1640625" customWidth="1"/>
    <col min="28" max="28" width="15.83203125" customWidth="1"/>
    <col min="29" max="29" width="8.1640625" customWidth="1"/>
    <col min="30" max="30" width="10" customWidth="1"/>
    <col min="31" max="31" width="14.6640625" customWidth="1"/>
    <col min="32" max="32" width="7.83203125" style="4" customWidth="1"/>
    <col min="33" max="33" width="11.83203125" style="4" customWidth="1"/>
    <col min="34" max="34" width="12.1640625" style="4" customWidth="1"/>
    <col min="35" max="35" width="10.6640625" style="4" customWidth="1"/>
    <col min="36" max="36" width="11.33203125" style="4" customWidth="1"/>
    <col min="37" max="37" width="7.83203125" style="4" customWidth="1"/>
    <col min="38" max="38" width="19.6640625" customWidth="1"/>
    <col min="39" max="39" width="18.6640625" customWidth="1"/>
    <col min="40" max="8868" width="18.33203125" bestFit="1" customWidth="1"/>
    <col min="8869" max="8869" width="13.6640625" bestFit="1" customWidth="1"/>
  </cols>
  <sheetData>
    <row r="1" spans="1:39" ht="19.5" x14ac:dyDescent="0.25">
      <c r="A1" s="34" t="s">
        <v>262</v>
      </c>
      <c r="B1" s="34"/>
      <c r="C1" s="34"/>
      <c r="D1" s="34"/>
      <c r="E1" s="34"/>
      <c r="F1" s="34"/>
      <c r="G1" s="34"/>
      <c r="H1" s="34"/>
      <c r="I1" s="34"/>
      <c r="J1" s="34"/>
      <c r="K1" s="34"/>
      <c r="L1" s="34"/>
      <c r="M1" s="34"/>
      <c r="N1" s="34"/>
      <c r="O1" s="34"/>
      <c r="P1" s="9"/>
    </row>
    <row r="2" spans="1:39" x14ac:dyDescent="0.15">
      <c r="S2" t="s">
        <v>38</v>
      </c>
    </row>
    <row r="3" spans="1:39" x14ac:dyDescent="0.15">
      <c r="A3" t="s">
        <v>0</v>
      </c>
      <c r="B3" t="s">
        <v>1</v>
      </c>
      <c r="C3" t="s">
        <v>2</v>
      </c>
      <c r="D3" t="s">
        <v>3</v>
      </c>
      <c r="E3" s="18" t="s">
        <v>4</v>
      </c>
      <c r="F3" t="s">
        <v>5</v>
      </c>
      <c r="G3" t="s">
        <v>6</v>
      </c>
      <c r="H3" t="s">
        <v>7</v>
      </c>
      <c r="I3" t="s">
        <v>8</v>
      </c>
      <c r="J3" t="s">
        <v>9</v>
      </c>
      <c r="K3" t="s">
        <v>10</v>
      </c>
      <c r="L3" t="s">
        <v>11</v>
      </c>
      <c r="M3" t="s">
        <v>12</v>
      </c>
      <c r="N3" t="s">
        <v>13</v>
      </c>
      <c r="O3" t="s">
        <v>54</v>
      </c>
      <c r="S3" t="s">
        <v>14</v>
      </c>
      <c r="W3" t="s">
        <v>275</v>
      </c>
      <c r="X3" t="s">
        <v>276</v>
      </c>
      <c r="Y3" s="10" t="s">
        <v>4</v>
      </c>
      <c r="Z3" t="s">
        <v>796</v>
      </c>
      <c r="AA3" t="s">
        <v>797</v>
      </c>
      <c r="AB3" t="s">
        <v>277</v>
      </c>
      <c r="AC3" t="s">
        <v>798</v>
      </c>
      <c r="AD3" t="s">
        <v>799</v>
      </c>
      <c r="AE3" t="s">
        <v>2</v>
      </c>
      <c r="AF3" s="4" t="s">
        <v>6</v>
      </c>
      <c r="AG3" s="4" t="s">
        <v>805</v>
      </c>
      <c r="AH3" s="4" t="s">
        <v>806</v>
      </c>
      <c r="AI3" s="4" t="s">
        <v>10</v>
      </c>
      <c r="AJ3" s="4" t="s">
        <v>11</v>
      </c>
      <c r="AK3" s="4" t="s">
        <v>794</v>
      </c>
      <c r="AL3" s="28" t="s">
        <v>811</v>
      </c>
      <c r="AM3" s="28" t="s">
        <v>812</v>
      </c>
    </row>
    <row r="4" spans="1:39" x14ac:dyDescent="0.15">
      <c r="A4" t="s">
        <v>814</v>
      </c>
      <c r="B4" t="s">
        <v>23</v>
      </c>
      <c r="C4" t="s">
        <v>24</v>
      </c>
      <c r="D4" t="s">
        <v>23</v>
      </c>
      <c r="E4" s="18">
        <v>103.05499839782715</v>
      </c>
      <c r="F4">
        <v>81.099999999999994</v>
      </c>
      <c r="G4">
        <v>85.6</v>
      </c>
      <c r="H4">
        <v>92.1</v>
      </c>
      <c r="I4">
        <v>5.24</v>
      </c>
      <c r="J4">
        <v>0.81</v>
      </c>
      <c r="K4">
        <v>31.86</v>
      </c>
      <c r="L4">
        <v>0.35</v>
      </c>
      <c r="M4" s="1">
        <v>43578.455875231484</v>
      </c>
      <c r="N4" s="1">
        <v>43578.462717245369</v>
      </c>
      <c r="O4" s="1" t="s">
        <v>47</v>
      </c>
      <c r="P4" s="1"/>
      <c r="W4" t="s">
        <v>792</v>
      </c>
      <c r="X4" s="1">
        <v>43763.294444444444</v>
      </c>
      <c r="Y4" s="10">
        <v>162</v>
      </c>
      <c r="Z4" t="s">
        <v>18</v>
      </c>
      <c r="AA4" t="s">
        <v>15</v>
      </c>
      <c r="AB4" t="s">
        <v>43</v>
      </c>
      <c r="AC4">
        <v>2019</v>
      </c>
      <c r="AD4">
        <v>10</v>
      </c>
      <c r="AE4" s="2"/>
      <c r="AF4" s="4">
        <f>IFERROR(SUMPRODUCT(--(tbl_bd_descente[wo_number]=W4),tbl_bd_descente[Y],tbl_bd_descente[tons])/SUMIF(tbl_bd_descente[wo_number],W4,tbl_bd_descente[tons]),0)</f>
        <v>77.900000000000006</v>
      </c>
      <c r="AG4" s="4">
        <f>IFERROR(SUMPRODUCT(--(tbl_bd_descente[wo_number]=W4),tbl_bd_descente[Al2O3],tbl_bd_descente[tons])/SUMIF(tbl_bd_descente[wo_number],W4,tbl_bd_descente[tons]),0)</f>
        <v>9.49</v>
      </c>
      <c r="AH4" s="4">
        <f>IFERROR(SUMPRODUCT(--(tbl_bd_descente[wo_number]=W4),tbl_bd_descente[Fe2O3],tbl_bd_descente[tons])/SUMIF(tbl_bd_descente[wo_number],W4,tbl_bd_descente[tons]),0)</f>
        <v>1.51</v>
      </c>
      <c r="AI4" s="4">
        <f>IFERROR(SUMPRODUCT(--(tbl_bd_descente[wo_number]=W4),tbl_bd_descente[MgO],tbl_bd_descente[tons])/SUMIF(tbl_bd_descente[wo_number],W4,tbl_bd_descente[tons]),0)</f>
        <v>32.03</v>
      </c>
      <c r="AJ4" s="4">
        <f>IFERROR(SUMPRODUCT(--(tbl_bd_descente[wo_number]=W4),tbl_bd_descente[CaOX],tbl_bd_descente[tons])/SUMIF(tbl_bd_descente[wo_number],W4,tbl_bd_descente[tons]),0)</f>
        <v>1.1200000000000001</v>
      </c>
      <c r="AK4" s="4">
        <f>IFERROR(SUMPRODUCT(--(tbl_bd_descente[wo_number]=W4),tbl_bd_descente[S],tbl_bd_descente[tons])/SUMIF(tbl_bd_descente[wo_number],W4,tbl_bd_descente[tons]),0)</f>
        <v>0.13900000000000001</v>
      </c>
      <c r="AL4" s="26"/>
      <c r="AM4" s="25"/>
    </row>
    <row r="5" spans="1:39" x14ac:dyDescent="0.15">
      <c r="A5" t="s">
        <v>815</v>
      </c>
      <c r="B5" t="s">
        <v>23</v>
      </c>
      <c r="C5" t="s">
        <v>24</v>
      </c>
      <c r="D5" t="s">
        <v>23</v>
      </c>
      <c r="E5" s="18">
        <v>212.40900497436525</v>
      </c>
      <c r="F5">
        <v>82.1</v>
      </c>
      <c r="G5">
        <v>86.5</v>
      </c>
      <c r="H5">
        <v>92.8</v>
      </c>
      <c r="I5">
        <v>4.74</v>
      </c>
      <c r="J5">
        <v>0.94</v>
      </c>
      <c r="K5">
        <v>31.93</v>
      </c>
      <c r="L5">
        <v>0.49</v>
      </c>
      <c r="M5" s="1">
        <v>43579.270219525461</v>
      </c>
      <c r="N5" s="1">
        <v>43579.288460335651</v>
      </c>
      <c r="O5" s="1" t="s">
        <v>45</v>
      </c>
      <c r="P5" s="1"/>
      <c r="W5" t="s">
        <v>792</v>
      </c>
      <c r="X5" s="1">
        <v>43763.294444444444</v>
      </c>
      <c r="Y5" s="10">
        <v>81</v>
      </c>
      <c r="Z5" t="s">
        <v>18</v>
      </c>
      <c r="AA5" t="s">
        <v>44</v>
      </c>
      <c r="AB5" t="s">
        <v>43</v>
      </c>
      <c r="AC5">
        <v>2019</v>
      </c>
      <c r="AD5">
        <v>10</v>
      </c>
      <c r="AE5" s="2"/>
      <c r="AF5" s="4">
        <f>IFERROR(SUMPRODUCT(--(tbl_bd_descente[wo_number]=W5),tbl_bd_descente[Y],tbl_bd_descente[tons])/SUMIF(tbl_bd_descente[wo_number],W5,tbl_bd_descente[tons]),0)</f>
        <v>77.900000000000006</v>
      </c>
      <c r="AG5" s="4">
        <f>IFERROR(SUMPRODUCT(--(tbl_bd_descente[wo_number]=W5),tbl_bd_descente[Al2O3],tbl_bd_descente[tons])/SUMIF(tbl_bd_descente[wo_number],W5,tbl_bd_descente[tons]),0)</f>
        <v>9.49</v>
      </c>
      <c r="AH5" s="4">
        <f>IFERROR(SUMPRODUCT(--(tbl_bd_descente[wo_number]=W5),tbl_bd_descente[Fe2O3],tbl_bd_descente[tons])/SUMIF(tbl_bd_descente[wo_number],W5,tbl_bd_descente[tons]),0)</f>
        <v>1.51</v>
      </c>
      <c r="AI5" s="4">
        <f>IFERROR(SUMPRODUCT(--(tbl_bd_descente[wo_number]=W5),tbl_bd_descente[MgO],tbl_bd_descente[tons])/SUMIF(tbl_bd_descente[wo_number],W5,tbl_bd_descente[tons]),0)</f>
        <v>32.03</v>
      </c>
      <c r="AJ5" s="4">
        <f>IFERROR(SUMPRODUCT(--(tbl_bd_descente[wo_number]=W5),tbl_bd_descente[CaOX],tbl_bd_descente[tons])/SUMIF(tbl_bd_descente[wo_number],W5,tbl_bd_descente[tons]),0)</f>
        <v>1.1200000000000001</v>
      </c>
      <c r="AK5" s="4">
        <f>IFERROR(SUMPRODUCT(--(tbl_bd_descente[wo_number]=W5),tbl_bd_descente[S],tbl_bd_descente[tons])/SUMIF(tbl_bd_descente[wo_number],W5,tbl_bd_descente[tons]),0)</f>
        <v>0.13900000000000001</v>
      </c>
      <c r="AL5" s="26"/>
      <c r="AM5" s="25"/>
    </row>
    <row r="6" spans="1:39" x14ac:dyDescent="0.15">
      <c r="A6" t="s">
        <v>816</v>
      </c>
      <c r="B6" t="s">
        <v>817</v>
      </c>
      <c r="C6" t="s">
        <v>34</v>
      </c>
      <c r="D6" t="s">
        <v>26</v>
      </c>
      <c r="E6" s="18">
        <v>264.29500198364258</v>
      </c>
      <c r="F6">
        <v>73.7</v>
      </c>
      <c r="G6">
        <v>77.7</v>
      </c>
      <c r="H6">
        <v>82.8</v>
      </c>
      <c r="I6">
        <v>13.74</v>
      </c>
      <c r="J6">
        <v>1.7</v>
      </c>
      <c r="K6">
        <v>32.65</v>
      </c>
      <c r="L6">
        <v>1.37</v>
      </c>
      <c r="M6" s="1">
        <v>43584.525885914351</v>
      </c>
      <c r="N6" s="1">
        <v>43584.556580474535</v>
      </c>
      <c r="O6" s="1" t="s">
        <v>53</v>
      </c>
      <c r="P6" s="1"/>
      <c r="R6" s="21"/>
      <c r="S6" s="35" t="s">
        <v>808</v>
      </c>
      <c r="T6" s="35"/>
      <c r="U6" s="20">
        <f>SUMPRODUCT((Piles[Destination]=Données!B15)*(Piles[GradeDest]=Données!B16)*Piles[Y]*Piles[tons])/SUMPRODUCT((Piles[Destination]=Données!B15)*(Piles[GradeDest]=Données!B16)*Piles[tons])</f>
        <v>80.242308566678929</v>
      </c>
      <c r="W6" t="s">
        <v>791</v>
      </c>
      <c r="X6" s="1">
        <v>43763.137499999997</v>
      </c>
      <c r="Y6" s="10">
        <v>890</v>
      </c>
      <c r="Z6" t="s">
        <v>23</v>
      </c>
      <c r="AA6" t="s">
        <v>21</v>
      </c>
      <c r="AB6" t="s">
        <v>23</v>
      </c>
      <c r="AC6">
        <v>2019</v>
      </c>
      <c r="AD6">
        <v>10</v>
      </c>
      <c r="AE6" s="2" t="s">
        <v>804</v>
      </c>
      <c r="AF6" s="4">
        <f>IFERROR(SUMPRODUCT(--(tbl_bd_descente[wo_number]=W6),tbl_bd_descente[Y],tbl_bd_descente[tons])/SUMIF(tbl_bd_descente[wo_number],W6,tbl_bd_descente[tons]),0)</f>
        <v>83.770786516853931</v>
      </c>
      <c r="AG6" s="4">
        <f>IFERROR(SUMPRODUCT(--(tbl_bd_descente[wo_number]=W6),tbl_bd_descente[Al2O3],tbl_bd_descente[tons])/SUMIF(tbl_bd_descente[wo_number],W6,tbl_bd_descente[tons]),0)</f>
        <v>1.4819101123595506</v>
      </c>
      <c r="AH6" s="4">
        <f>IFERROR(SUMPRODUCT(--(tbl_bd_descente[wo_number]=W6),tbl_bd_descente[Fe2O3],tbl_bd_descente[tons])/SUMIF(tbl_bd_descente[wo_number],W6,tbl_bd_descente[tons]),0)</f>
        <v>0.75797752808988772</v>
      </c>
      <c r="AI6" s="4">
        <f>IFERROR(SUMPRODUCT(--(tbl_bd_descente[wo_number]=W6),tbl_bd_descente[MgO],tbl_bd_descente[tons])/SUMIF(tbl_bd_descente[wo_number],W6,tbl_bd_descente[tons]),0)</f>
        <v>31.11651685393258</v>
      </c>
      <c r="AJ6" s="4">
        <f>IFERROR(SUMPRODUCT(--(tbl_bd_descente[wo_number]=W6),tbl_bd_descente[CaOX],tbl_bd_descente[tons])/SUMIF(tbl_bd_descente[wo_number],W6,tbl_bd_descente[tons]),0)</f>
        <v>1.2476404494382023</v>
      </c>
      <c r="AK6" s="4">
        <f>IFERROR(SUMPRODUCT(--(tbl_bd_descente[wo_number]=W6),tbl_bd_descente[S],tbl_bd_descente[tons])/SUMIF(tbl_bd_descente[wo_number],W6,tbl_bd_descente[tons]),0)</f>
        <v>6.5887640449438206E-2</v>
      </c>
      <c r="AL6" s="26"/>
      <c r="AM6" s="25"/>
    </row>
    <row r="7" spans="1:39" x14ac:dyDescent="0.15">
      <c r="A7" t="s">
        <v>818</v>
      </c>
      <c r="B7" t="s">
        <v>26</v>
      </c>
      <c r="C7" t="s">
        <v>28</v>
      </c>
      <c r="D7" t="s">
        <v>26</v>
      </c>
      <c r="E7" s="18">
        <v>524.09200744628902</v>
      </c>
      <c r="F7">
        <v>61.7</v>
      </c>
      <c r="G7">
        <v>65.099999999999994</v>
      </c>
      <c r="H7">
        <v>70.5</v>
      </c>
      <c r="I7">
        <v>9.43</v>
      </c>
      <c r="J7">
        <v>1.62</v>
      </c>
      <c r="K7">
        <v>32.270000000000003</v>
      </c>
      <c r="L7">
        <v>0.55000000000000004</v>
      </c>
      <c r="M7" s="1">
        <v>43612.306731562501</v>
      </c>
      <c r="N7" s="1">
        <v>43612.366620451387</v>
      </c>
      <c r="O7" s="1" t="s">
        <v>819</v>
      </c>
      <c r="P7" s="1"/>
      <c r="R7" s="21"/>
      <c r="S7" s="19"/>
      <c r="T7" s="19" t="s">
        <v>810</v>
      </c>
      <c r="U7" s="20">
        <f>Données!B5</f>
        <v>42361.663838237524</v>
      </c>
      <c r="W7" t="s">
        <v>790</v>
      </c>
      <c r="X7" s="1">
        <v>43762.844444444447</v>
      </c>
      <c r="Y7" s="10">
        <v>912</v>
      </c>
      <c r="Z7" t="s">
        <v>23</v>
      </c>
      <c r="AA7" t="s">
        <v>17</v>
      </c>
      <c r="AB7" t="s">
        <v>23</v>
      </c>
      <c r="AC7">
        <v>2019</v>
      </c>
      <c r="AD7">
        <v>10</v>
      </c>
      <c r="AE7" s="2" t="s">
        <v>801</v>
      </c>
      <c r="AF7" s="4">
        <f>IFERROR(SUMPRODUCT(--(tbl_bd_descente[wo_number]=W7),tbl_bd_descente[Y],tbl_bd_descente[tons])/SUMIF(tbl_bd_descente[wo_number],W7,tbl_bd_descente[tons]),0)</f>
        <v>87.022807017543869</v>
      </c>
      <c r="AG7" s="4">
        <f>IFERROR(SUMPRODUCT(--(tbl_bd_descente[wo_number]=W7),tbl_bd_descente[Al2O3],tbl_bd_descente[tons])/SUMIF(tbl_bd_descente[wo_number],W7,tbl_bd_descente[tons]),0)</f>
        <v>3.650701754385965</v>
      </c>
      <c r="AH7" s="4">
        <f>IFERROR(SUMPRODUCT(--(tbl_bd_descente[wo_number]=W7),tbl_bd_descente[Fe2O3],tbl_bd_descente[tons])/SUMIF(tbl_bd_descente[wo_number],W7,tbl_bd_descente[tons]),0)</f>
        <v>0.67824561403508765</v>
      </c>
      <c r="AI7" s="4">
        <f>IFERROR(SUMPRODUCT(--(tbl_bd_descente[wo_number]=W7),tbl_bd_descente[MgO],tbl_bd_descente[tons])/SUMIF(tbl_bd_descente[wo_number],W7,tbl_bd_descente[tons]),0)</f>
        <v>31.523684210526316</v>
      </c>
      <c r="AJ7" s="4">
        <f>IFERROR(SUMPRODUCT(--(tbl_bd_descente[wo_number]=W7),tbl_bd_descente[CaOX],tbl_bd_descente[tons])/SUMIF(tbl_bd_descente[wo_number],W7,tbl_bd_descente[tons]),0)</f>
        <v>0.97438596491228069</v>
      </c>
      <c r="AK7" s="4">
        <f>IFERROR(SUMPRODUCT(--(tbl_bd_descente[wo_number]=W7),tbl_bd_descente[S],tbl_bd_descente[tons])/SUMIF(tbl_bd_descente[wo_number],W7,tbl_bd_descente[tons]),0)</f>
        <v>1.087719298245614E-2</v>
      </c>
      <c r="AL7" s="26"/>
      <c r="AM7" s="25"/>
    </row>
    <row r="8" spans="1:39" x14ac:dyDescent="0.15">
      <c r="A8" t="s">
        <v>820</v>
      </c>
      <c r="B8" t="s">
        <v>817</v>
      </c>
      <c r="C8" t="s">
        <v>34</v>
      </c>
      <c r="D8" t="s">
        <v>26</v>
      </c>
      <c r="E8" s="18">
        <v>74.207000732421875</v>
      </c>
      <c r="F8">
        <v>74.8</v>
      </c>
      <c r="G8">
        <v>78.900000000000006</v>
      </c>
      <c r="H8">
        <v>83.6</v>
      </c>
      <c r="I8">
        <v>12.33</v>
      </c>
      <c r="J8">
        <v>1.82</v>
      </c>
      <c r="K8">
        <v>32.409999999999997</v>
      </c>
      <c r="L8">
        <v>0.5</v>
      </c>
      <c r="M8" s="1">
        <v>43584.513918668985</v>
      </c>
      <c r="N8" s="1">
        <v>43584.519658993057</v>
      </c>
      <c r="O8" s="1" t="s">
        <v>53</v>
      </c>
      <c r="P8" s="1"/>
      <c r="R8" s="22"/>
      <c r="S8" s="19"/>
      <c r="T8" s="19"/>
      <c r="U8" s="20"/>
      <c r="W8" t="s">
        <v>789</v>
      </c>
      <c r="X8" s="1">
        <v>43762.462500000001</v>
      </c>
      <c r="Y8" s="10">
        <v>866</v>
      </c>
      <c r="Z8" t="s">
        <v>14</v>
      </c>
      <c r="AA8" t="s">
        <v>36</v>
      </c>
      <c r="AB8" t="s">
        <v>14</v>
      </c>
      <c r="AC8">
        <v>2019</v>
      </c>
      <c r="AD8">
        <v>10</v>
      </c>
      <c r="AE8" s="2" t="s">
        <v>804</v>
      </c>
      <c r="AF8" s="4">
        <f>IFERROR(SUMPRODUCT(--(tbl_bd_descente[wo_number]=W8),tbl_bd_descente[Y],tbl_bd_descente[tons])/SUMIF(tbl_bd_descente[wo_number],W8,tbl_bd_descente[tons]),0)</f>
        <v>79.639030023094676</v>
      </c>
      <c r="AG8" s="4">
        <f>IFERROR(SUMPRODUCT(--(tbl_bd_descente[wo_number]=W8),tbl_bd_descente[Al2O3],tbl_bd_descente[tons])/SUMIF(tbl_bd_descente[wo_number],W8,tbl_bd_descente[tons]),0)</f>
        <v>4.0095612009237875</v>
      </c>
      <c r="AH8" s="4">
        <f>IFERROR(SUMPRODUCT(--(tbl_bd_descente[wo_number]=W8),tbl_bd_descente[Fe2O3],tbl_bd_descente[tons])/SUMIF(tbl_bd_descente[wo_number],W8,tbl_bd_descente[tons]),0)</f>
        <v>0.99771362586605084</v>
      </c>
      <c r="AI8" s="4">
        <f>IFERROR(SUMPRODUCT(--(tbl_bd_descente[wo_number]=W8),tbl_bd_descente[MgO],tbl_bd_descente[tons])/SUMIF(tbl_bd_descente[wo_number],W8,tbl_bd_descente[tons]),0)</f>
        <v>31.555427251732102</v>
      </c>
      <c r="AJ8" s="4">
        <f>IFERROR(SUMPRODUCT(--(tbl_bd_descente[wo_number]=W8),tbl_bd_descente[CaOX],tbl_bd_descente[tons])/SUMIF(tbl_bd_descente[wo_number],W8,tbl_bd_descente[tons]),0)</f>
        <v>1.0292840646651271</v>
      </c>
      <c r="AK8" s="4">
        <f>IFERROR(SUMPRODUCT(--(tbl_bd_descente[wo_number]=W8),tbl_bd_descente[S],tbl_bd_descente[tons])/SUMIF(tbl_bd_descente[wo_number],W8,tbl_bd_descente[tons]),0)</f>
        <v>8.6824480369515011E-2</v>
      </c>
      <c r="AL8" s="26"/>
      <c r="AM8" s="25"/>
    </row>
    <row r="9" spans="1:39" x14ac:dyDescent="0.15">
      <c r="A9" t="s">
        <v>821</v>
      </c>
      <c r="B9" t="s">
        <v>23</v>
      </c>
      <c r="C9" t="s">
        <v>21</v>
      </c>
      <c r="D9" t="s">
        <v>23</v>
      </c>
      <c r="E9" s="18">
        <v>148.68600082397461</v>
      </c>
      <c r="F9">
        <v>79.3</v>
      </c>
      <c r="G9">
        <v>83.5</v>
      </c>
      <c r="H9">
        <v>90.6</v>
      </c>
      <c r="I9">
        <v>1.07</v>
      </c>
      <c r="J9">
        <v>0.76</v>
      </c>
      <c r="K9">
        <v>31.57</v>
      </c>
      <c r="L9">
        <v>0.33</v>
      </c>
      <c r="M9" s="1">
        <v>43573.626095601852</v>
      </c>
      <c r="N9" s="1">
        <v>43573.639757326389</v>
      </c>
      <c r="O9" s="1" t="s">
        <v>45</v>
      </c>
      <c r="P9" s="1"/>
      <c r="R9" s="21"/>
      <c r="S9" s="21"/>
      <c r="T9" s="21"/>
      <c r="U9" s="20"/>
      <c r="W9" t="s">
        <v>787</v>
      </c>
      <c r="X9" s="1">
        <v>43762.227083333331</v>
      </c>
      <c r="Y9" s="10">
        <v>582</v>
      </c>
      <c r="Z9" t="s">
        <v>18</v>
      </c>
      <c r="AA9" t="s">
        <v>44</v>
      </c>
      <c r="AB9" t="s">
        <v>43</v>
      </c>
      <c r="AC9">
        <v>2019</v>
      </c>
      <c r="AD9">
        <v>10</v>
      </c>
      <c r="AE9" s="2" t="s">
        <v>804</v>
      </c>
      <c r="AF9" s="4">
        <f>IFERROR(SUMPRODUCT(--(tbl_bd_descente[wo_number]=W9),tbl_bd_descente[Y],tbl_bd_descente[tons])/SUMIF(tbl_bd_descente[wo_number],W9,tbl_bd_descente[tons]),0)</f>
        <v>79.857731958762884</v>
      </c>
      <c r="AG9" s="4">
        <f>IFERROR(SUMPRODUCT(--(tbl_bd_descente[wo_number]=W9),tbl_bd_descente[Al2O3],tbl_bd_descente[tons])/SUMIF(tbl_bd_descente[wo_number],W9,tbl_bd_descente[tons]),0)</f>
        <v>11.677835051546392</v>
      </c>
      <c r="AH9" s="4">
        <f>IFERROR(SUMPRODUCT(--(tbl_bd_descente[wo_number]=W9),tbl_bd_descente[Fe2O3],tbl_bd_descente[tons])/SUMIF(tbl_bd_descente[wo_number],W9,tbl_bd_descente[tons]),0)</f>
        <v>1.6362886597938142</v>
      </c>
      <c r="AI9" s="4">
        <f>IFERROR(SUMPRODUCT(--(tbl_bd_descente[wo_number]=W9),tbl_bd_descente[MgO],tbl_bd_descente[tons])/SUMIF(tbl_bd_descente[wo_number],W9,tbl_bd_descente[tons]),0)</f>
        <v>32.41783505154639</v>
      </c>
      <c r="AJ9" s="4">
        <f>IFERROR(SUMPRODUCT(--(tbl_bd_descente[wo_number]=W9),tbl_bd_descente[CaOX],tbl_bd_descente[tons])/SUMIF(tbl_bd_descente[wo_number],W9,tbl_bd_descente[tons]),0)</f>
        <v>0.8085567010309278</v>
      </c>
      <c r="AK9" s="4">
        <f>IFERROR(SUMPRODUCT(--(tbl_bd_descente[wo_number]=W9),tbl_bd_descente[S],tbl_bd_descente[tons])/SUMIF(tbl_bd_descente[wo_number],W9,tbl_bd_descente[tons]),0)</f>
        <v>5.1639175257731963E-2</v>
      </c>
      <c r="AL9" s="26"/>
      <c r="AM9" s="25"/>
    </row>
    <row r="10" spans="1:39" x14ac:dyDescent="0.15">
      <c r="A10" t="s">
        <v>822</v>
      </c>
      <c r="B10" t="s">
        <v>26</v>
      </c>
      <c r="C10" t="s">
        <v>27</v>
      </c>
      <c r="D10" t="s">
        <v>26</v>
      </c>
      <c r="E10" s="18">
        <v>334.59100341796875</v>
      </c>
      <c r="F10">
        <v>68.5</v>
      </c>
      <c r="G10">
        <v>72.2</v>
      </c>
      <c r="H10">
        <v>77.2</v>
      </c>
      <c r="I10">
        <v>11.13</v>
      </c>
      <c r="J10">
        <v>1.83</v>
      </c>
      <c r="K10">
        <v>32.119999999999997</v>
      </c>
      <c r="L10">
        <v>1.53</v>
      </c>
      <c r="M10" s="1">
        <v>43612.266997951388</v>
      </c>
      <c r="N10" s="1">
        <v>43612.303722187498</v>
      </c>
      <c r="O10" s="1" t="s">
        <v>819</v>
      </c>
      <c r="P10" s="1"/>
      <c r="R10" s="21"/>
      <c r="S10" s="35" t="s">
        <v>809</v>
      </c>
      <c r="T10" s="35"/>
      <c r="U10" s="20">
        <f>SUMPRODUCT((Melanges_tele[origin]=Données!B15)*(Melanges_tele[DestProduct]=Données!B16)*Melanges_tele[Y],Melanges_tele[tons])/SUMPRODUCT((Melanges_tele[origin]=Données!B15)*(Melanges_tele[DestProduct]=Données!B16)*Melanges_tele[tons])</f>
        <v>79.738145975007996</v>
      </c>
      <c r="W10" t="s">
        <v>787</v>
      </c>
      <c r="X10" s="1">
        <v>43762.227083333331</v>
      </c>
      <c r="Y10" s="10">
        <v>582</v>
      </c>
      <c r="Z10" t="s">
        <v>18</v>
      </c>
      <c r="AA10" t="s">
        <v>15</v>
      </c>
      <c r="AB10" t="s">
        <v>43</v>
      </c>
      <c r="AC10">
        <v>2019</v>
      </c>
      <c r="AD10">
        <v>10</v>
      </c>
      <c r="AE10" s="2" t="s">
        <v>803</v>
      </c>
      <c r="AF10" s="4">
        <f>IFERROR(SUMPRODUCT(--(tbl_bd_descente[wo_number]=W10),tbl_bd_descente[Y],tbl_bd_descente[tons])/SUMIF(tbl_bd_descente[wo_number],W10,tbl_bd_descente[tons]),0)</f>
        <v>79.857731958762884</v>
      </c>
      <c r="AG10" s="4">
        <f>IFERROR(SUMPRODUCT(--(tbl_bd_descente[wo_number]=W10),tbl_bd_descente[Al2O3],tbl_bd_descente[tons])/SUMIF(tbl_bd_descente[wo_number],W10,tbl_bd_descente[tons]),0)</f>
        <v>11.677835051546392</v>
      </c>
      <c r="AH10" s="4">
        <f>IFERROR(SUMPRODUCT(--(tbl_bd_descente[wo_number]=W10),tbl_bd_descente[Fe2O3],tbl_bd_descente[tons])/SUMIF(tbl_bd_descente[wo_number],W10,tbl_bd_descente[tons]),0)</f>
        <v>1.6362886597938142</v>
      </c>
      <c r="AI10" s="4">
        <f>IFERROR(SUMPRODUCT(--(tbl_bd_descente[wo_number]=W10),tbl_bd_descente[MgO],tbl_bd_descente[tons])/SUMIF(tbl_bd_descente[wo_number],W10,tbl_bd_descente[tons]),0)</f>
        <v>32.41783505154639</v>
      </c>
      <c r="AJ10" s="4">
        <f>IFERROR(SUMPRODUCT(--(tbl_bd_descente[wo_number]=W10),tbl_bd_descente[CaOX],tbl_bd_descente[tons])/SUMIF(tbl_bd_descente[wo_number],W10,tbl_bd_descente[tons]),0)</f>
        <v>0.8085567010309278</v>
      </c>
      <c r="AK10" s="4">
        <f>IFERROR(SUMPRODUCT(--(tbl_bd_descente[wo_number]=W10),tbl_bd_descente[S],tbl_bd_descente[tons])/SUMIF(tbl_bd_descente[wo_number],W10,tbl_bd_descente[tons]),0)</f>
        <v>5.1639175257731963E-2</v>
      </c>
      <c r="AL10" s="26"/>
      <c r="AM10" s="25"/>
    </row>
    <row r="11" spans="1:39" x14ac:dyDescent="0.15">
      <c r="A11" t="s">
        <v>823</v>
      </c>
      <c r="B11" t="s">
        <v>14</v>
      </c>
      <c r="C11" t="s">
        <v>19</v>
      </c>
      <c r="D11" t="s">
        <v>14</v>
      </c>
      <c r="E11" s="18">
        <v>213.09600067138672</v>
      </c>
      <c r="F11">
        <v>77.400000000000006</v>
      </c>
      <c r="G11">
        <v>81.599999999999994</v>
      </c>
      <c r="H11">
        <v>88.4</v>
      </c>
      <c r="I11">
        <v>3.54</v>
      </c>
      <c r="J11">
        <v>0.88</v>
      </c>
      <c r="K11">
        <v>31.61</v>
      </c>
      <c r="L11">
        <v>0.44</v>
      </c>
      <c r="M11" s="1">
        <v>43572.534885335648</v>
      </c>
      <c r="N11" s="1">
        <v>43572.551453553242</v>
      </c>
      <c r="O11" s="1" t="s">
        <v>47</v>
      </c>
      <c r="P11" s="1"/>
      <c r="R11" s="21"/>
      <c r="S11" s="21"/>
      <c r="T11" s="19" t="s">
        <v>810</v>
      </c>
      <c r="U11" s="20">
        <f>Données!B6</f>
        <v>36676.333333333328</v>
      </c>
      <c r="W11" t="s">
        <v>788</v>
      </c>
      <c r="X11" s="1">
        <v>43761.918055555558</v>
      </c>
      <c r="Y11" s="10">
        <v>403</v>
      </c>
      <c r="Z11" t="s">
        <v>29</v>
      </c>
      <c r="AA11" t="s">
        <v>22</v>
      </c>
      <c r="AB11" t="s">
        <v>29</v>
      </c>
      <c r="AC11">
        <v>2019</v>
      </c>
      <c r="AD11">
        <v>10</v>
      </c>
      <c r="AE11" s="2" t="s">
        <v>801</v>
      </c>
      <c r="AF11" s="4">
        <f>IFERROR(SUMPRODUCT(--(tbl_bd_descente[wo_number]=W11),tbl_bd_descente[Y],tbl_bd_descente[tons])/SUMIF(tbl_bd_descente[wo_number],W11,tbl_bd_descente[tons]),0)</f>
        <v>84.3</v>
      </c>
      <c r="AG11" s="4">
        <f>IFERROR(SUMPRODUCT(--(tbl_bd_descente[wo_number]=W11),tbl_bd_descente[Al2O3],tbl_bd_descente[tons])/SUMIF(tbl_bd_descente[wo_number],W11,tbl_bd_descente[tons]),0)</f>
        <v>7.95</v>
      </c>
      <c r="AH11" s="4">
        <f>IFERROR(SUMPRODUCT(--(tbl_bd_descente[wo_number]=W11),tbl_bd_descente[Fe2O3],tbl_bd_descente[tons])/SUMIF(tbl_bd_descente[wo_number],W11,tbl_bd_descente[tons]),0)</f>
        <v>1.1399999999999999</v>
      </c>
      <c r="AI11" s="4">
        <f>IFERROR(SUMPRODUCT(--(tbl_bd_descente[wo_number]=W11),tbl_bd_descente[MgO],tbl_bd_descente[tons])/SUMIF(tbl_bd_descente[wo_number],W11,tbl_bd_descente[tons]),0)</f>
        <v>31.97</v>
      </c>
      <c r="AJ11" s="4">
        <f>IFERROR(SUMPRODUCT(--(tbl_bd_descente[wo_number]=W11),tbl_bd_descente[CaOX],tbl_bd_descente[tons])/SUMIF(tbl_bd_descente[wo_number],W11,tbl_bd_descente[tons]),0)</f>
        <v>0.65</v>
      </c>
      <c r="AK11" s="4">
        <f>IFERROR(SUMPRODUCT(--(tbl_bd_descente[wo_number]=W11),tbl_bd_descente[S],tbl_bd_descente[tons])/SUMIF(tbl_bd_descente[wo_number],W11,tbl_bd_descente[tons]),0)</f>
        <v>3.3000000000000002E-2</v>
      </c>
      <c r="AL11" s="26"/>
      <c r="AM11" s="25"/>
    </row>
    <row r="12" spans="1:39" x14ac:dyDescent="0.15">
      <c r="A12" t="s">
        <v>824</v>
      </c>
      <c r="B12" t="s">
        <v>26</v>
      </c>
      <c r="C12" t="s">
        <v>27</v>
      </c>
      <c r="D12" t="s">
        <v>26</v>
      </c>
      <c r="E12" s="18">
        <v>250.64299964904785</v>
      </c>
      <c r="F12">
        <v>62.8</v>
      </c>
      <c r="G12">
        <v>66.3</v>
      </c>
      <c r="H12">
        <v>71.3</v>
      </c>
      <c r="I12">
        <v>8.35</v>
      </c>
      <c r="J12">
        <v>1.49</v>
      </c>
      <c r="K12">
        <v>32</v>
      </c>
      <c r="L12">
        <v>0.94</v>
      </c>
      <c r="M12" s="1">
        <v>43572.327286921296</v>
      </c>
      <c r="N12" s="1">
        <v>43572.348340243057</v>
      </c>
      <c r="O12" s="1" t="s">
        <v>47</v>
      </c>
      <c r="P12" s="1"/>
      <c r="R12" s="21"/>
      <c r="S12" s="21"/>
      <c r="T12" s="21"/>
      <c r="U12" s="21"/>
      <c r="W12" t="s">
        <v>786</v>
      </c>
      <c r="X12" s="1">
        <v>43761.820138888892</v>
      </c>
      <c r="Y12" s="10">
        <v>980</v>
      </c>
      <c r="Z12" t="s">
        <v>23</v>
      </c>
      <c r="AA12" t="s">
        <v>21</v>
      </c>
      <c r="AB12" t="s">
        <v>23</v>
      </c>
      <c r="AC12">
        <v>2019</v>
      </c>
      <c r="AD12">
        <v>10</v>
      </c>
      <c r="AE12" s="2" t="s">
        <v>801</v>
      </c>
      <c r="AF12" s="4">
        <f>IFERROR(SUMPRODUCT(--(tbl_bd_descente[wo_number]=W12),tbl_bd_descente[Y],tbl_bd_descente[tons])/SUMIF(tbl_bd_descente[wo_number],W12,tbl_bd_descente[tons]),0)</f>
        <v>83.565306122448973</v>
      </c>
      <c r="AG12" s="4">
        <f>IFERROR(SUMPRODUCT(--(tbl_bd_descente[wo_number]=W12),tbl_bd_descente[Al2O3],tbl_bd_descente[tons])/SUMIF(tbl_bd_descente[wo_number],W12,tbl_bd_descente[tons]),0)</f>
        <v>1.7624489795918368</v>
      </c>
      <c r="AH12" s="4">
        <f>IFERROR(SUMPRODUCT(--(tbl_bd_descente[wo_number]=W12),tbl_bd_descente[Fe2O3],tbl_bd_descente[tons])/SUMIF(tbl_bd_descente[wo_number],W12,tbl_bd_descente[tons]),0)</f>
        <v>0.7985714285714286</v>
      </c>
      <c r="AI12" s="4">
        <f>IFERROR(SUMPRODUCT(--(tbl_bd_descente[wo_number]=W12),tbl_bd_descente[MgO],tbl_bd_descente[tons])/SUMIF(tbl_bd_descente[wo_number],W12,tbl_bd_descente[tons]),0)</f>
        <v>31.317346938775511</v>
      </c>
      <c r="AJ12" s="4">
        <f>IFERROR(SUMPRODUCT(--(tbl_bd_descente[wo_number]=W12),tbl_bd_descente[CaOX],tbl_bd_descente[tons])/SUMIF(tbl_bd_descente[wo_number],W12,tbl_bd_descente[tons]),0)</f>
        <v>0.74571428571428566</v>
      </c>
      <c r="AK12" s="4">
        <f>IFERROR(SUMPRODUCT(--(tbl_bd_descente[wo_number]=W12),tbl_bd_descente[S],tbl_bd_descente[tons])/SUMIF(tbl_bd_descente[wo_number],W12,tbl_bd_descente[tons]),0)</f>
        <v>4.7448979591836735E-2</v>
      </c>
      <c r="AL12" s="26"/>
      <c r="AM12" s="25"/>
    </row>
    <row r="13" spans="1:39" x14ac:dyDescent="0.15">
      <c r="A13" t="s">
        <v>825</v>
      </c>
      <c r="B13" t="s">
        <v>826</v>
      </c>
      <c r="C13" t="s">
        <v>21</v>
      </c>
      <c r="D13" t="s">
        <v>23</v>
      </c>
      <c r="E13" s="18">
        <v>109.13400268554687</v>
      </c>
      <c r="F13">
        <v>79.5</v>
      </c>
      <c r="G13">
        <v>83.8</v>
      </c>
      <c r="H13">
        <v>90.7</v>
      </c>
      <c r="I13">
        <v>2.2000000000000002</v>
      </c>
      <c r="J13">
        <v>0.69</v>
      </c>
      <c r="K13">
        <v>31.52</v>
      </c>
      <c r="L13">
        <v>1.94</v>
      </c>
      <c r="M13" s="1">
        <v>43572.314815358797</v>
      </c>
      <c r="N13" s="1">
        <v>43572.323946956021</v>
      </c>
      <c r="O13" s="1" t="s">
        <v>47</v>
      </c>
      <c r="P13" s="1"/>
      <c r="R13" s="21"/>
      <c r="S13" s="21"/>
      <c r="T13" s="21"/>
      <c r="U13" s="21"/>
      <c r="W13" t="s">
        <v>785</v>
      </c>
      <c r="X13" s="1">
        <v>43761.290972222225</v>
      </c>
      <c r="Y13" s="10">
        <v>262</v>
      </c>
      <c r="Z13" t="s">
        <v>26</v>
      </c>
      <c r="AA13" t="s">
        <v>27</v>
      </c>
      <c r="AB13" t="s">
        <v>26</v>
      </c>
      <c r="AC13">
        <v>2019</v>
      </c>
      <c r="AD13">
        <v>10</v>
      </c>
      <c r="AE13" s="2" t="s">
        <v>803</v>
      </c>
      <c r="AF13" s="4">
        <f>IFERROR(SUMPRODUCT(--(tbl_bd_descente[wo_number]=W13),tbl_bd_descente[Y],tbl_bd_descente[tons])/SUMIF(tbl_bd_descente[wo_number],W13,tbl_bd_descente[tons]),0)</f>
        <v>70.3</v>
      </c>
      <c r="AG13" s="4">
        <f>IFERROR(SUMPRODUCT(--(tbl_bd_descente[wo_number]=W13),tbl_bd_descente[Al2O3],tbl_bd_descente[tons])/SUMIF(tbl_bd_descente[wo_number],W13,tbl_bd_descente[tons]),0)</f>
        <v>8.4600000000000009</v>
      </c>
      <c r="AH13" s="4">
        <f>IFERROR(SUMPRODUCT(--(tbl_bd_descente[wo_number]=W13),tbl_bd_descente[Fe2O3],tbl_bd_descente[tons])/SUMIF(tbl_bd_descente[wo_number],W13,tbl_bd_descente[tons]),0)</f>
        <v>1.4</v>
      </c>
      <c r="AI13" s="4">
        <f>IFERROR(SUMPRODUCT(--(tbl_bd_descente[wo_number]=W13),tbl_bd_descente[MgO],tbl_bd_descente[tons])/SUMIF(tbl_bd_descente[wo_number],W13,tbl_bd_descente[tons]),0)</f>
        <v>32.06</v>
      </c>
      <c r="AJ13" s="4">
        <f>IFERROR(SUMPRODUCT(--(tbl_bd_descente[wo_number]=W13),tbl_bd_descente[CaOX],tbl_bd_descente[tons])/SUMIF(tbl_bd_descente[wo_number],W13,tbl_bd_descente[tons]),0)</f>
        <v>1.01</v>
      </c>
      <c r="AK13" s="4">
        <f>IFERROR(SUMPRODUCT(--(tbl_bd_descente[wo_number]=W13),tbl_bd_descente[S],tbl_bd_descente[tons])/SUMIF(tbl_bd_descente[wo_number],W13,tbl_bd_descente[tons]),0)</f>
        <v>6.8000000000000005E-2</v>
      </c>
      <c r="AL13" s="26"/>
      <c r="AM13" s="25"/>
    </row>
    <row r="14" spans="1:39" x14ac:dyDescent="0.15">
      <c r="A14" t="s">
        <v>827</v>
      </c>
      <c r="B14" t="s">
        <v>23</v>
      </c>
      <c r="C14" t="s">
        <v>21</v>
      </c>
      <c r="D14" t="s">
        <v>23</v>
      </c>
      <c r="E14" s="18">
        <v>183.32999992370605</v>
      </c>
      <c r="F14">
        <v>80.2</v>
      </c>
      <c r="G14">
        <v>84.6</v>
      </c>
      <c r="H14">
        <v>91.3</v>
      </c>
      <c r="I14">
        <v>1.96</v>
      </c>
      <c r="J14">
        <v>0.98</v>
      </c>
      <c r="K14">
        <v>31.44</v>
      </c>
      <c r="L14">
        <v>0.93</v>
      </c>
      <c r="M14" s="1">
        <v>43572.291605092592</v>
      </c>
      <c r="N14" s="1">
        <v>43572.306777164355</v>
      </c>
      <c r="O14" s="1" t="s">
        <v>47</v>
      </c>
      <c r="P14" s="1"/>
      <c r="R14" s="21"/>
      <c r="S14" s="21"/>
      <c r="T14" s="23" t="s">
        <v>2483</v>
      </c>
      <c r="U14" s="31">
        <f ca="1">AVERAGE(OFFSET(G3,COUNTA(Piles[Y])-Données!B12+1,,Données!B12,))</f>
        <v>76.3</v>
      </c>
      <c r="W14" t="s">
        <v>785</v>
      </c>
      <c r="X14" s="1">
        <v>43761.290972222225</v>
      </c>
      <c r="Y14" s="10">
        <v>131</v>
      </c>
      <c r="Z14" t="s">
        <v>26</v>
      </c>
      <c r="AA14" t="s">
        <v>28</v>
      </c>
      <c r="AB14" t="s">
        <v>26</v>
      </c>
      <c r="AC14">
        <v>2019</v>
      </c>
      <c r="AD14">
        <v>10</v>
      </c>
      <c r="AE14" s="2" t="s">
        <v>803</v>
      </c>
      <c r="AF14" s="4">
        <f>IFERROR(SUMPRODUCT(--(tbl_bd_descente[wo_number]=W14),tbl_bd_descente[Y],tbl_bd_descente[tons])/SUMIF(tbl_bd_descente[wo_number],W14,tbl_bd_descente[tons]),0)</f>
        <v>70.3</v>
      </c>
      <c r="AG14" s="4">
        <f>IFERROR(SUMPRODUCT(--(tbl_bd_descente[wo_number]=W14),tbl_bd_descente[Al2O3],tbl_bd_descente[tons])/SUMIF(tbl_bd_descente[wo_number],W14,tbl_bd_descente[tons]),0)</f>
        <v>8.4600000000000009</v>
      </c>
      <c r="AH14" s="4">
        <f>IFERROR(SUMPRODUCT(--(tbl_bd_descente[wo_number]=W14),tbl_bd_descente[Fe2O3],tbl_bd_descente[tons])/SUMIF(tbl_bd_descente[wo_number],W14,tbl_bd_descente[tons]),0)</f>
        <v>1.4</v>
      </c>
      <c r="AI14" s="4">
        <f>IFERROR(SUMPRODUCT(--(tbl_bd_descente[wo_number]=W14),tbl_bd_descente[MgO],tbl_bd_descente[tons])/SUMIF(tbl_bd_descente[wo_number],W14,tbl_bd_descente[tons]),0)</f>
        <v>32.06</v>
      </c>
      <c r="AJ14" s="4">
        <f>IFERROR(SUMPRODUCT(--(tbl_bd_descente[wo_number]=W14),tbl_bd_descente[CaOX],tbl_bd_descente[tons])/SUMIF(tbl_bd_descente[wo_number],W14,tbl_bd_descente[tons]),0)</f>
        <v>1.01</v>
      </c>
      <c r="AK14" s="4">
        <f>IFERROR(SUMPRODUCT(--(tbl_bd_descente[wo_number]=W14),tbl_bd_descente[S],tbl_bd_descente[tons])/SUMIF(tbl_bd_descente[wo_number],W14,tbl_bd_descente[tons]),0)</f>
        <v>6.8000000000000005E-2</v>
      </c>
      <c r="AL14" s="26"/>
      <c r="AM14" s="25"/>
    </row>
    <row r="15" spans="1:39" x14ac:dyDescent="0.15">
      <c r="A15" t="s">
        <v>828</v>
      </c>
      <c r="B15" t="s">
        <v>18</v>
      </c>
      <c r="C15" t="s">
        <v>15</v>
      </c>
      <c r="D15" t="s">
        <v>18</v>
      </c>
      <c r="E15" s="18">
        <v>221.53200531005859</v>
      </c>
      <c r="F15">
        <v>77.3</v>
      </c>
      <c r="G15">
        <v>81.7</v>
      </c>
      <c r="H15">
        <v>86.6</v>
      </c>
      <c r="I15">
        <v>10.99</v>
      </c>
      <c r="J15">
        <v>1.57</v>
      </c>
      <c r="K15">
        <v>32.36</v>
      </c>
      <c r="L15">
        <v>0.42</v>
      </c>
      <c r="M15" s="1">
        <v>43572.496395636575</v>
      </c>
      <c r="N15" s="1">
        <v>43572.514964814814</v>
      </c>
      <c r="O15" s="1" t="s">
        <v>47</v>
      </c>
      <c r="P15" s="1"/>
      <c r="R15" s="21"/>
      <c r="S15" s="21"/>
      <c r="T15" s="21"/>
      <c r="U15" s="24">
        <v>10</v>
      </c>
      <c r="W15" t="s">
        <v>784</v>
      </c>
      <c r="X15" s="1">
        <v>43760.963888888888</v>
      </c>
      <c r="Y15" s="10">
        <v>313</v>
      </c>
      <c r="Z15" t="s">
        <v>29</v>
      </c>
      <c r="AA15" t="s">
        <v>22</v>
      </c>
      <c r="AB15" t="s">
        <v>29</v>
      </c>
      <c r="AC15">
        <v>2019</v>
      </c>
      <c r="AD15">
        <v>10</v>
      </c>
      <c r="AE15" s="2" t="s">
        <v>803</v>
      </c>
      <c r="AF15" s="4">
        <f>IFERROR(SUMPRODUCT(--(tbl_bd_descente[wo_number]=W15),tbl_bd_descente[Y],tbl_bd_descente[tons])/SUMIF(tbl_bd_descente[wo_number],W15,tbl_bd_descente[tons]),0)</f>
        <v>83</v>
      </c>
      <c r="AG15" s="4">
        <f>IFERROR(SUMPRODUCT(--(tbl_bd_descente[wo_number]=W15),tbl_bd_descente[Al2O3],tbl_bd_descente[tons])/SUMIF(tbl_bd_descente[wo_number],W15,tbl_bd_descente[tons]),0)</f>
        <v>8.02</v>
      </c>
      <c r="AH15" s="4">
        <f>IFERROR(SUMPRODUCT(--(tbl_bd_descente[wo_number]=W15),tbl_bd_descente[Fe2O3],tbl_bd_descente[tons])/SUMIF(tbl_bd_descente[wo_number],W15,tbl_bd_descente[tons]),0)</f>
        <v>1.1200000000000001</v>
      </c>
      <c r="AI15" s="4">
        <f>IFERROR(SUMPRODUCT(--(tbl_bd_descente[wo_number]=W15),tbl_bd_descente[MgO],tbl_bd_descente[tons])/SUMIF(tbl_bd_descente[wo_number],W15,tbl_bd_descente[tons]),0)</f>
        <v>32</v>
      </c>
      <c r="AJ15" s="4">
        <f>IFERROR(SUMPRODUCT(--(tbl_bd_descente[wo_number]=W15),tbl_bd_descente[CaOX],tbl_bd_descente[tons])/SUMIF(tbl_bd_descente[wo_number],W15,tbl_bd_descente[tons]),0)</f>
        <v>1.03</v>
      </c>
      <c r="AK15" s="4">
        <f>IFERROR(SUMPRODUCT(--(tbl_bd_descente[wo_number]=W15),tbl_bd_descente[S],tbl_bd_descente[tons])/SUMIF(tbl_bd_descente[wo_number],W15,tbl_bd_descente[tons]),0)</f>
        <v>3.1E-2</v>
      </c>
      <c r="AL15" s="26"/>
      <c r="AM15" s="25"/>
    </row>
    <row r="16" spans="1:39" x14ac:dyDescent="0.15">
      <c r="A16" t="s">
        <v>829</v>
      </c>
      <c r="B16" t="s">
        <v>18</v>
      </c>
      <c r="C16" t="s">
        <v>15</v>
      </c>
      <c r="D16" t="s">
        <v>18</v>
      </c>
      <c r="E16" s="18">
        <v>113.85100173950195</v>
      </c>
      <c r="F16">
        <v>77.3</v>
      </c>
      <c r="G16">
        <v>81.400000000000006</v>
      </c>
      <c r="H16">
        <v>87.8</v>
      </c>
      <c r="I16">
        <v>4.76</v>
      </c>
      <c r="J16">
        <v>0.97</v>
      </c>
      <c r="K16">
        <v>31.76</v>
      </c>
      <c r="L16">
        <v>0.74</v>
      </c>
      <c r="M16" s="1">
        <v>43572.518687233794</v>
      </c>
      <c r="N16" s="1">
        <v>43572.527962881948</v>
      </c>
      <c r="O16" s="1" t="s">
        <v>47</v>
      </c>
      <c r="P16" s="1"/>
      <c r="Q16" s="21"/>
      <c r="R16" s="21"/>
      <c r="S16" s="21"/>
      <c r="T16" s="21"/>
      <c r="U16" s="21"/>
      <c r="W16" t="s">
        <v>783</v>
      </c>
      <c r="X16" s="1">
        <v>43760.87777777778</v>
      </c>
      <c r="Y16" s="10">
        <v>1122</v>
      </c>
      <c r="Z16" t="s">
        <v>20</v>
      </c>
      <c r="AA16" t="s">
        <v>35</v>
      </c>
      <c r="AB16" t="s">
        <v>20</v>
      </c>
      <c r="AC16">
        <v>2019</v>
      </c>
      <c r="AD16">
        <v>10</v>
      </c>
      <c r="AE16" s="2" t="s">
        <v>801</v>
      </c>
      <c r="AF16" s="4">
        <f>IFERROR(SUMPRODUCT(--(tbl_bd_descente[wo_number]=W16),tbl_bd_descente[Y],tbl_bd_descente[tons])/SUMIF(tbl_bd_descente[wo_number],W16,tbl_bd_descente[tons]),0)</f>
        <v>82.482531194295902</v>
      </c>
      <c r="AG16" s="4">
        <f>IFERROR(SUMPRODUCT(--(tbl_bd_descente[wo_number]=W16),tbl_bd_descente[Al2O3],tbl_bd_descente[tons])/SUMIF(tbl_bd_descente[wo_number],W16,tbl_bd_descente[tons]),0)</f>
        <v>8.320089126559715</v>
      </c>
      <c r="AH16" s="4">
        <f>IFERROR(SUMPRODUCT(--(tbl_bd_descente[wo_number]=W16),tbl_bd_descente[Fe2O3],tbl_bd_descente[tons])/SUMIF(tbl_bd_descente[wo_number],W16,tbl_bd_descente[tons]),0)</f>
        <v>1.228270944741533</v>
      </c>
      <c r="AI16" s="4">
        <f>IFERROR(SUMPRODUCT(--(tbl_bd_descente[wo_number]=W16),tbl_bd_descente[MgO],tbl_bd_descente[tons])/SUMIF(tbl_bd_descente[wo_number],W16,tbl_bd_descente[tons]),0)</f>
        <v>32.072442067736183</v>
      </c>
      <c r="AJ16" s="4">
        <f>IFERROR(SUMPRODUCT(--(tbl_bd_descente[wo_number]=W16),tbl_bd_descente[CaOX],tbl_bd_descente[tons])/SUMIF(tbl_bd_descente[wo_number],W16,tbl_bd_descente[tons]),0)</f>
        <v>0.63991087344028519</v>
      </c>
      <c r="AK16" s="4">
        <f>IFERROR(SUMPRODUCT(--(tbl_bd_descente[wo_number]=W16),tbl_bd_descente[S],tbl_bd_descente[tons])/SUMIF(tbl_bd_descente[wo_number],W16,tbl_bd_descente[tons]),0)</f>
        <v>4.133155080213903E-2</v>
      </c>
      <c r="AL16" s="26"/>
      <c r="AM16" s="25"/>
    </row>
    <row r="17" spans="1:39" x14ac:dyDescent="0.15">
      <c r="A17" t="s">
        <v>830</v>
      </c>
      <c r="B17" t="s">
        <v>14</v>
      </c>
      <c r="C17" t="s">
        <v>19</v>
      </c>
      <c r="D17" t="s">
        <v>14</v>
      </c>
      <c r="E17" s="18">
        <v>150.77299880981445</v>
      </c>
      <c r="F17">
        <v>76.8</v>
      </c>
      <c r="G17">
        <v>81</v>
      </c>
      <c r="H17">
        <v>87.3</v>
      </c>
      <c r="I17">
        <v>4.22</v>
      </c>
      <c r="J17">
        <v>0.99</v>
      </c>
      <c r="K17">
        <v>31.78</v>
      </c>
      <c r="L17">
        <v>1.56</v>
      </c>
      <c r="M17" s="1">
        <v>43572.275678321763</v>
      </c>
      <c r="N17" s="1">
        <v>43572.287974803243</v>
      </c>
      <c r="O17" s="1" t="s">
        <v>47</v>
      </c>
      <c r="P17" s="1"/>
      <c r="R17" s="21"/>
      <c r="S17" s="21"/>
      <c r="T17" s="21"/>
      <c r="U17" s="21"/>
      <c r="W17" t="s">
        <v>782</v>
      </c>
      <c r="X17" s="1">
        <v>43760.535416666666</v>
      </c>
      <c r="Y17" s="10">
        <v>129</v>
      </c>
      <c r="Z17" t="s">
        <v>23</v>
      </c>
      <c r="AA17" t="s">
        <v>24</v>
      </c>
      <c r="AB17" t="s">
        <v>23</v>
      </c>
      <c r="AC17">
        <v>2019</v>
      </c>
      <c r="AD17">
        <v>10</v>
      </c>
      <c r="AE17" s="2" t="s">
        <v>801</v>
      </c>
      <c r="AF17" s="4">
        <f>IFERROR(SUMPRODUCT(--(tbl_bd_descente[wo_number]=W17),tbl_bd_descente[Y],tbl_bd_descente[tons])/SUMIF(tbl_bd_descente[wo_number],W17,tbl_bd_descente[tons]),0)</f>
        <v>84.6</v>
      </c>
      <c r="AG17" s="4">
        <f>IFERROR(SUMPRODUCT(--(tbl_bd_descente[wo_number]=W17),tbl_bd_descente[Al2O3],tbl_bd_descente[tons])/SUMIF(tbl_bd_descente[wo_number],W17,tbl_bd_descente[tons]),0)</f>
        <v>2.69</v>
      </c>
      <c r="AH17" s="4">
        <f>IFERROR(SUMPRODUCT(--(tbl_bd_descente[wo_number]=W17),tbl_bd_descente[Fe2O3],tbl_bd_descente[tons])/SUMIF(tbl_bd_descente[wo_number],W17,tbl_bd_descente[tons]),0)</f>
        <v>0.78</v>
      </c>
      <c r="AI17" s="4">
        <f>IFERROR(SUMPRODUCT(--(tbl_bd_descente[wo_number]=W17),tbl_bd_descente[MgO],tbl_bd_descente[tons])/SUMIF(tbl_bd_descente[wo_number],W17,tbl_bd_descente[tons]),0)</f>
        <v>31.53</v>
      </c>
      <c r="AJ17" s="4">
        <f>IFERROR(SUMPRODUCT(--(tbl_bd_descente[wo_number]=W17),tbl_bd_descente[CaOX],tbl_bd_descente[tons])/SUMIF(tbl_bd_descente[wo_number],W17,tbl_bd_descente[tons]),0)</f>
        <v>0.32</v>
      </c>
      <c r="AK17" s="4">
        <f>IFERROR(SUMPRODUCT(--(tbl_bd_descente[wo_number]=W17),tbl_bd_descente[S],tbl_bd_descente[tons])/SUMIF(tbl_bd_descente[wo_number],W17,tbl_bd_descente[tons]),0)</f>
        <v>0.05</v>
      </c>
      <c r="AL17" s="26"/>
      <c r="AM17" s="25"/>
    </row>
    <row r="18" spans="1:39" x14ac:dyDescent="0.15">
      <c r="A18" t="s">
        <v>831</v>
      </c>
      <c r="B18" t="s">
        <v>817</v>
      </c>
      <c r="C18" t="s">
        <v>15</v>
      </c>
      <c r="D18" t="s">
        <v>18</v>
      </c>
      <c r="E18" s="18">
        <v>127.54800033569336</v>
      </c>
      <c r="F18">
        <v>76.2</v>
      </c>
      <c r="G18">
        <v>80.3</v>
      </c>
      <c r="H18">
        <v>85.7</v>
      </c>
      <c r="I18">
        <v>10.61</v>
      </c>
      <c r="J18">
        <v>1.55</v>
      </c>
      <c r="K18">
        <v>32.49</v>
      </c>
      <c r="L18">
        <v>0.39</v>
      </c>
      <c r="M18" s="1">
        <v>43572.469390474536</v>
      </c>
      <c r="N18" s="1">
        <v>43572.480597106478</v>
      </c>
      <c r="O18" s="1" t="s">
        <v>47</v>
      </c>
      <c r="P18" s="1"/>
      <c r="R18" s="21"/>
      <c r="S18" s="21"/>
      <c r="T18" s="23" t="s">
        <v>2484</v>
      </c>
      <c r="U18" s="31">
        <f ca="1">SUMPRODUCT(OFFSET(G3,COUNTA(Piles[Y])-U15+1,,U15,),OFFSET(E3,COUNTA(Piles[tons])-U15+1,,U15,)/SUM(OFFSET(E3,COUNTA(Piles[tons])-U15+1,,U15,)))</f>
        <v>73.764233891593491</v>
      </c>
      <c r="W18" t="s">
        <v>782</v>
      </c>
      <c r="X18" s="1">
        <v>43760.535416666666</v>
      </c>
      <c r="Y18" s="10">
        <v>129</v>
      </c>
      <c r="Z18" t="s">
        <v>16</v>
      </c>
      <c r="AA18" t="s">
        <v>25</v>
      </c>
      <c r="AB18" t="s">
        <v>23</v>
      </c>
      <c r="AC18">
        <v>2019</v>
      </c>
      <c r="AD18">
        <v>10</v>
      </c>
      <c r="AE18" s="2" t="s">
        <v>803</v>
      </c>
      <c r="AF18" s="4">
        <f>IFERROR(SUMPRODUCT(--(tbl_bd_descente[wo_number]=W18),tbl_bd_descente[Y],tbl_bd_descente[tons])/SUMIF(tbl_bd_descente[wo_number],W18,tbl_bd_descente[tons]),0)</f>
        <v>84.6</v>
      </c>
      <c r="AG18" s="4">
        <f>IFERROR(SUMPRODUCT(--(tbl_bd_descente[wo_number]=W18),tbl_bd_descente[Al2O3],tbl_bd_descente[tons])/SUMIF(tbl_bd_descente[wo_number],W18,tbl_bd_descente[tons]),0)</f>
        <v>2.69</v>
      </c>
      <c r="AH18" s="4">
        <f>IFERROR(SUMPRODUCT(--(tbl_bd_descente[wo_number]=W18),tbl_bd_descente[Fe2O3],tbl_bd_descente[tons])/SUMIF(tbl_bd_descente[wo_number],W18,tbl_bd_descente[tons]),0)</f>
        <v>0.78</v>
      </c>
      <c r="AI18" s="4">
        <f>IFERROR(SUMPRODUCT(--(tbl_bd_descente[wo_number]=W18),tbl_bd_descente[MgO],tbl_bd_descente[tons])/SUMIF(tbl_bd_descente[wo_number],W18,tbl_bd_descente[tons]),0)</f>
        <v>31.53</v>
      </c>
      <c r="AJ18" s="4">
        <f>IFERROR(SUMPRODUCT(--(tbl_bd_descente[wo_number]=W18),tbl_bd_descente[CaOX],tbl_bd_descente[tons])/SUMIF(tbl_bd_descente[wo_number],W18,tbl_bd_descente[tons]),0)</f>
        <v>0.32</v>
      </c>
      <c r="AK18" s="4">
        <f>IFERROR(SUMPRODUCT(--(tbl_bd_descente[wo_number]=W18),tbl_bd_descente[S],tbl_bd_descente[tons])/SUMIF(tbl_bd_descente[wo_number],W18,tbl_bd_descente[tons]),0)</f>
        <v>0.05</v>
      </c>
      <c r="AL18" s="26"/>
      <c r="AM18" s="25"/>
    </row>
    <row r="19" spans="1:39" x14ac:dyDescent="0.15">
      <c r="A19" t="s">
        <v>832</v>
      </c>
      <c r="B19" t="s">
        <v>18</v>
      </c>
      <c r="C19" t="s">
        <v>15</v>
      </c>
      <c r="D19" t="s">
        <v>18</v>
      </c>
      <c r="E19" s="18">
        <v>114.0260009765625</v>
      </c>
      <c r="F19">
        <v>76.599999999999994</v>
      </c>
      <c r="G19">
        <v>80.8</v>
      </c>
      <c r="H19">
        <v>86.3</v>
      </c>
      <c r="I19">
        <v>8.9600000000000009</v>
      </c>
      <c r="J19">
        <v>1.36</v>
      </c>
      <c r="K19">
        <v>32.35</v>
      </c>
      <c r="L19">
        <v>0.63</v>
      </c>
      <c r="M19" s="1">
        <v>43572.48606516204</v>
      </c>
      <c r="N19" s="1">
        <v>43572.493322187504</v>
      </c>
      <c r="O19" s="1" t="s">
        <v>47</v>
      </c>
      <c r="P19" s="1"/>
      <c r="R19" s="21"/>
      <c r="S19" s="21"/>
      <c r="T19" s="21"/>
      <c r="U19" s="21"/>
      <c r="W19" t="s">
        <v>781</v>
      </c>
      <c r="X19" s="1">
        <v>43760.454861111109</v>
      </c>
      <c r="Y19" s="10">
        <v>686.66666666666663</v>
      </c>
      <c r="Z19" t="s">
        <v>23</v>
      </c>
      <c r="AA19" t="s">
        <v>24</v>
      </c>
      <c r="AB19" t="s">
        <v>23</v>
      </c>
      <c r="AC19">
        <v>2019</v>
      </c>
      <c r="AD19">
        <v>10</v>
      </c>
      <c r="AE19" s="2" t="s">
        <v>803</v>
      </c>
      <c r="AF19" s="4">
        <f>IFERROR(SUMPRODUCT(--(tbl_bd_descente[wo_number]=W19),tbl_bd_descente[Y],tbl_bd_descente[tons])/SUMIF(tbl_bd_descente[wo_number],W19,tbl_bd_descente[tons]),0)</f>
        <v>85.9378640776699</v>
      </c>
      <c r="AG19" s="4">
        <f>IFERROR(SUMPRODUCT(--(tbl_bd_descente[wo_number]=W19),tbl_bd_descente[Al2O3],tbl_bd_descente[tons])/SUMIF(tbl_bd_descente[wo_number],W19,tbl_bd_descente[tons]),0)</f>
        <v>2.9746601941747572</v>
      </c>
      <c r="AH19" s="4">
        <f>IFERROR(SUMPRODUCT(--(tbl_bd_descente[wo_number]=W19),tbl_bd_descente[Fe2O3],tbl_bd_descente[tons])/SUMIF(tbl_bd_descente[wo_number],W19,tbl_bd_descente[tons]),0)</f>
        <v>0.7916504854368932</v>
      </c>
      <c r="AI19" s="4">
        <f>IFERROR(SUMPRODUCT(--(tbl_bd_descente[wo_number]=W19),tbl_bd_descente[MgO],tbl_bd_descente[tons])/SUMIF(tbl_bd_descente[wo_number],W19,tbl_bd_descente[tons]),0)</f>
        <v>31.294757281553398</v>
      </c>
      <c r="AJ19" s="4">
        <f>IFERROR(SUMPRODUCT(--(tbl_bd_descente[wo_number]=W19),tbl_bd_descente[CaOX],tbl_bd_descente[tons])/SUMIF(tbl_bd_descente[wo_number],W19,tbl_bd_descente[tons]),0)</f>
        <v>0.53174757281553398</v>
      </c>
      <c r="AK19" s="4">
        <f>IFERROR(SUMPRODUCT(--(tbl_bd_descente[wo_number]=W19),tbl_bd_descente[S],tbl_bd_descente[tons])/SUMIF(tbl_bd_descente[wo_number],W19,tbl_bd_descente[tons]),0)</f>
        <v>4.3281553398058253E-2</v>
      </c>
      <c r="AL19" s="26"/>
      <c r="AM19" s="25"/>
    </row>
    <row r="20" spans="1:39" x14ac:dyDescent="0.15">
      <c r="A20" t="s">
        <v>833</v>
      </c>
      <c r="B20" t="s">
        <v>23</v>
      </c>
      <c r="C20" t="s">
        <v>21</v>
      </c>
      <c r="D20" t="s">
        <v>23</v>
      </c>
      <c r="E20" s="18">
        <v>212.64200210571289</v>
      </c>
      <c r="F20">
        <v>79.8</v>
      </c>
      <c r="G20">
        <v>84.2</v>
      </c>
      <c r="H20">
        <v>91</v>
      </c>
      <c r="I20">
        <v>2.33</v>
      </c>
      <c r="J20">
        <v>0.82</v>
      </c>
      <c r="K20">
        <v>31.69</v>
      </c>
      <c r="L20">
        <v>0.41</v>
      </c>
      <c r="M20" s="1">
        <v>43572.439642129626</v>
      </c>
      <c r="N20" s="1">
        <v>43572.464775659719</v>
      </c>
      <c r="O20" s="1" t="s">
        <v>47</v>
      </c>
      <c r="P20" s="1"/>
      <c r="W20" t="s">
        <v>781</v>
      </c>
      <c r="X20" s="1">
        <v>43760.454861111109</v>
      </c>
      <c r="Y20" s="10">
        <v>343.33333333333331</v>
      </c>
      <c r="Z20" t="s">
        <v>16</v>
      </c>
      <c r="AA20" t="s">
        <v>25</v>
      </c>
      <c r="AB20" t="s">
        <v>23</v>
      </c>
      <c r="AC20">
        <v>2019</v>
      </c>
      <c r="AD20">
        <v>10</v>
      </c>
      <c r="AE20" s="2" t="s">
        <v>803</v>
      </c>
      <c r="AF20" s="4">
        <f>IFERROR(SUMPRODUCT(--(tbl_bd_descente[wo_number]=W20),tbl_bd_descente[Y],tbl_bd_descente[tons])/SUMIF(tbl_bd_descente[wo_number],W20,tbl_bd_descente[tons]),0)</f>
        <v>85.9378640776699</v>
      </c>
      <c r="AG20" s="4">
        <f>IFERROR(SUMPRODUCT(--(tbl_bd_descente[wo_number]=W20),tbl_bd_descente[Al2O3],tbl_bd_descente[tons])/SUMIF(tbl_bd_descente[wo_number],W20,tbl_bd_descente[tons]),0)</f>
        <v>2.9746601941747572</v>
      </c>
      <c r="AH20" s="4">
        <f>IFERROR(SUMPRODUCT(--(tbl_bd_descente[wo_number]=W20),tbl_bd_descente[Fe2O3],tbl_bd_descente[tons])/SUMIF(tbl_bd_descente[wo_number],W20,tbl_bd_descente[tons]),0)</f>
        <v>0.7916504854368932</v>
      </c>
      <c r="AI20" s="4">
        <f>IFERROR(SUMPRODUCT(--(tbl_bd_descente[wo_number]=W20),tbl_bd_descente[MgO],tbl_bd_descente[tons])/SUMIF(tbl_bd_descente[wo_number],W20,tbl_bd_descente[tons]),0)</f>
        <v>31.294757281553398</v>
      </c>
      <c r="AJ20" s="4">
        <f>IFERROR(SUMPRODUCT(--(tbl_bd_descente[wo_number]=W20),tbl_bd_descente[CaOX],tbl_bd_descente[tons])/SUMIF(tbl_bd_descente[wo_number],W20,tbl_bd_descente[tons]),0)</f>
        <v>0.53174757281553398</v>
      </c>
      <c r="AK20" s="4">
        <f>IFERROR(SUMPRODUCT(--(tbl_bd_descente[wo_number]=W20),tbl_bd_descente[S],tbl_bd_descente[tons])/SUMIF(tbl_bd_descente[wo_number],W20,tbl_bd_descente[tons]),0)</f>
        <v>4.3281553398058253E-2</v>
      </c>
      <c r="AL20" s="26"/>
      <c r="AM20" s="25"/>
    </row>
    <row r="21" spans="1:39" ht="12" customHeight="1" x14ac:dyDescent="0.15">
      <c r="A21" t="s">
        <v>834</v>
      </c>
      <c r="B21" t="s">
        <v>26</v>
      </c>
      <c r="C21" t="s">
        <v>28</v>
      </c>
      <c r="D21" t="s">
        <v>26</v>
      </c>
      <c r="E21" s="18">
        <v>191.86899948120117</v>
      </c>
      <c r="F21">
        <v>71.5</v>
      </c>
      <c r="G21">
        <v>75.400000000000006</v>
      </c>
      <c r="H21">
        <v>80.5</v>
      </c>
      <c r="I21">
        <v>11.34</v>
      </c>
      <c r="J21">
        <v>1.73</v>
      </c>
      <c r="K21">
        <v>32.54</v>
      </c>
      <c r="L21">
        <v>1.91</v>
      </c>
      <c r="M21" s="1">
        <v>43572.257950960651</v>
      </c>
      <c r="N21" s="1">
        <v>43572.271817592591</v>
      </c>
      <c r="O21" s="1" t="s">
        <v>47</v>
      </c>
      <c r="P21" s="1"/>
      <c r="R21" s="30">
        <f ca="1">SUM(IF(Piles[Destination]=S2,,OFFSET(E3,COUNTA(Piles[tons])&gt;0-U15+1,,U15,)))</f>
        <v>2234.2080207824706</v>
      </c>
      <c r="T21" t="e">
        <f ca="1">SUMPRODUCT((Piles[Destination]=S2)*(Piles[GradeDest]=S3,OFFSET(G3,COUNTA(Piles[Y])-U15+1,,U15,),OFFSET(E3,COUNTA(Piles[tons])-U15+1,,U15,)))</f>
        <v>#VALUE!</v>
      </c>
      <c r="W21" t="s">
        <v>779</v>
      </c>
      <c r="X21" s="1">
        <v>43760.179166666669</v>
      </c>
      <c r="Y21" s="10">
        <v>300</v>
      </c>
      <c r="Z21" t="s">
        <v>26</v>
      </c>
      <c r="AA21" t="s">
        <v>27</v>
      </c>
      <c r="AB21" t="s">
        <v>26</v>
      </c>
      <c r="AC21">
        <v>2019</v>
      </c>
      <c r="AD21">
        <v>10</v>
      </c>
      <c r="AE21" s="2" t="s">
        <v>801</v>
      </c>
      <c r="AF21" s="4">
        <f>IFERROR(SUMPRODUCT(--(tbl_bd_descente[wo_number]=W21),tbl_bd_descente[Y],tbl_bd_descente[tons])/SUMIF(tbl_bd_descente[wo_number],W21,tbl_bd_descente[tons]),0)</f>
        <v>74.833333333333329</v>
      </c>
      <c r="AG21" s="4">
        <f>IFERROR(SUMPRODUCT(--(tbl_bd_descente[wo_number]=W21),tbl_bd_descente[Al2O3],tbl_bd_descente[tons])/SUMIF(tbl_bd_descente[wo_number],W21,tbl_bd_descente[tons]),0)</f>
        <v>8.1199999999999992</v>
      </c>
      <c r="AH21" s="4">
        <f>IFERROR(SUMPRODUCT(--(tbl_bd_descente[wo_number]=W21),tbl_bd_descente[Fe2O3],tbl_bd_descente[tons])/SUMIF(tbl_bd_descente[wo_number],W21,tbl_bd_descente[tons]),0)</f>
        <v>1.54</v>
      </c>
      <c r="AI21" s="4">
        <f>IFERROR(SUMPRODUCT(--(tbl_bd_descente[wo_number]=W21),tbl_bd_descente[MgO],tbl_bd_descente[tons])/SUMIF(tbl_bd_descente[wo_number],W21,tbl_bd_descente[tons]),0)</f>
        <v>31.69</v>
      </c>
      <c r="AJ21" s="4">
        <f>IFERROR(SUMPRODUCT(--(tbl_bd_descente[wo_number]=W21),tbl_bd_descente[CaOX],tbl_bd_descente[tons])/SUMIF(tbl_bd_descente[wo_number],W21,tbl_bd_descente[tons]),0)</f>
        <v>1.7333333333333334</v>
      </c>
      <c r="AK21" s="4">
        <f>IFERROR(SUMPRODUCT(--(tbl_bd_descente[wo_number]=W21),tbl_bd_descente[S],tbl_bd_descente[tons])/SUMIF(tbl_bd_descente[wo_number],W21,tbl_bd_descente[tons]),0)</f>
        <v>0.10666666666666667</v>
      </c>
      <c r="AL21" s="26"/>
      <c r="AM21" s="25"/>
    </row>
    <row r="22" spans="1:39" x14ac:dyDescent="0.15">
      <c r="A22" t="s">
        <v>835</v>
      </c>
      <c r="B22" t="s">
        <v>826</v>
      </c>
      <c r="C22" t="s">
        <v>21</v>
      </c>
      <c r="D22" t="s">
        <v>23</v>
      </c>
      <c r="E22" s="18">
        <v>328.4890022277832</v>
      </c>
      <c r="F22">
        <v>78.7</v>
      </c>
      <c r="G22">
        <v>82.9</v>
      </c>
      <c r="H22">
        <v>90</v>
      </c>
      <c r="I22">
        <v>2.79</v>
      </c>
      <c r="J22">
        <v>0.69</v>
      </c>
      <c r="K22">
        <v>31.72</v>
      </c>
      <c r="L22">
        <v>0.45</v>
      </c>
      <c r="M22" s="1">
        <v>43573.644903125001</v>
      </c>
      <c r="N22" s="1">
        <v>43573.755978900466</v>
      </c>
      <c r="O22" s="1" t="s">
        <v>45</v>
      </c>
      <c r="P22" s="1"/>
      <c r="W22" t="s">
        <v>779</v>
      </c>
      <c r="X22" s="1">
        <v>43760.179166666669</v>
      </c>
      <c r="Y22" s="10">
        <v>150</v>
      </c>
      <c r="Z22" t="s">
        <v>26</v>
      </c>
      <c r="AA22" t="s">
        <v>28</v>
      </c>
      <c r="AB22" t="s">
        <v>26</v>
      </c>
      <c r="AC22">
        <v>2019</v>
      </c>
      <c r="AD22">
        <v>10</v>
      </c>
      <c r="AE22" s="2" t="s">
        <v>803</v>
      </c>
      <c r="AF22" s="4">
        <f>IFERROR(SUMPRODUCT(--(tbl_bd_descente[wo_number]=W22),tbl_bd_descente[Y],tbl_bd_descente[tons])/SUMIF(tbl_bd_descente[wo_number],W22,tbl_bd_descente[tons]),0)</f>
        <v>74.833333333333329</v>
      </c>
      <c r="AG22" s="4">
        <f>IFERROR(SUMPRODUCT(--(tbl_bd_descente[wo_number]=W22),tbl_bd_descente[Al2O3],tbl_bd_descente[tons])/SUMIF(tbl_bd_descente[wo_number],W22,tbl_bd_descente[tons]),0)</f>
        <v>8.1199999999999992</v>
      </c>
      <c r="AH22" s="4">
        <f>IFERROR(SUMPRODUCT(--(tbl_bd_descente[wo_number]=W22),tbl_bd_descente[Fe2O3],tbl_bd_descente[tons])/SUMIF(tbl_bd_descente[wo_number],W22,tbl_bd_descente[tons]),0)</f>
        <v>1.54</v>
      </c>
      <c r="AI22" s="4">
        <f>IFERROR(SUMPRODUCT(--(tbl_bd_descente[wo_number]=W22),tbl_bd_descente[MgO],tbl_bd_descente[tons])/SUMIF(tbl_bd_descente[wo_number],W22,tbl_bd_descente[tons]),0)</f>
        <v>31.69</v>
      </c>
      <c r="AJ22" s="4">
        <f>IFERROR(SUMPRODUCT(--(tbl_bd_descente[wo_number]=W22),tbl_bd_descente[CaOX],tbl_bd_descente[tons])/SUMIF(tbl_bd_descente[wo_number],W22,tbl_bd_descente[tons]),0)</f>
        <v>1.7333333333333334</v>
      </c>
      <c r="AK22" s="4">
        <f>IFERROR(SUMPRODUCT(--(tbl_bd_descente[wo_number]=W22),tbl_bd_descente[S],tbl_bd_descente[tons])/SUMIF(tbl_bd_descente[wo_number],W22,tbl_bd_descente[tons]),0)</f>
        <v>0.10666666666666667</v>
      </c>
      <c r="AL22" s="26"/>
      <c r="AM22" s="25"/>
    </row>
    <row r="23" spans="1:39" x14ac:dyDescent="0.15">
      <c r="A23" t="s">
        <v>836</v>
      </c>
      <c r="B23" t="s">
        <v>826</v>
      </c>
      <c r="C23" t="s">
        <v>21</v>
      </c>
      <c r="D23" t="s">
        <v>23</v>
      </c>
      <c r="E23" s="18">
        <v>148.86700439453125</v>
      </c>
      <c r="F23">
        <v>78.7</v>
      </c>
      <c r="G23">
        <v>83</v>
      </c>
      <c r="H23">
        <v>89.9</v>
      </c>
      <c r="I23">
        <v>2.69</v>
      </c>
      <c r="J23">
        <v>0.96</v>
      </c>
      <c r="K23">
        <v>31.68</v>
      </c>
      <c r="L23">
        <v>0.43</v>
      </c>
      <c r="M23" s="1">
        <v>43573.603640972222</v>
      </c>
      <c r="N23" s="1">
        <v>43573.620277974536</v>
      </c>
      <c r="O23" s="1" t="s">
        <v>45</v>
      </c>
      <c r="P23" s="1"/>
      <c r="W23" t="s">
        <v>778</v>
      </c>
      <c r="X23" s="1">
        <v>43760.072916666664</v>
      </c>
      <c r="Y23" s="10">
        <v>600</v>
      </c>
      <c r="Z23" t="s">
        <v>26</v>
      </c>
      <c r="AA23" t="s">
        <v>27</v>
      </c>
      <c r="AB23" t="s">
        <v>26</v>
      </c>
      <c r="AC23">
        <v>2019</v>
      </c>
      <c r="AD23">
        <v>10</v>
      </c>
      <c r="AE23" s="2" t="s">
        <v>803</v>
      </c>
      <c r="AF23" s="4">
        <f>IFERROR(SUMPRODUCT(--(tbl_bd_descente[wo_number]=W23),tbl_bd_descente[Y],tbl_bd_descente[tons])/SUMIF(tbl_bd_descente[wo_number],W23,tbl_bd_descente[tons]),0)</f>
        <v>75.099999999999994</v>
      </c>
      <c r="AG23" s="4">
        <f>IFERROR(SUMPRODUCT(--(tbl_bd_descente[wo_number]=W23),tbl_bd_descente[Al2O3],tbl_bd_descente[tons])/SUMIF(tbl_bd_descente[wo_number],W23,tbl_bd_descente[tons]),0)</f>
        <v>7.4933333333333332</v>
      </c>
      <c r="AH23" s="4">
        <f>IFERROR(SUMPRODUCT(--(tbl_bd_descente[wo_number]=W23),tbl_bd_descente[Fe2O3],tbl_bd_descente[tons])/SUMIF(tbl_bd_descente[wo_number],W23,tbl_bd_descente[tons]),0)</f>
        <v>1.44</v>
      </c>
      <c r="AI23" s="4">
        <f>IFERROR(SUMPRODUCT(--(tbl_bd_descente[wo_number]=W23),tbl_bd_descente[MgO],tbl_bd_descente[tons])/SUMIF(tbl_bd_descente[wo_number],W23,tbl_bd_descente[tons]),0)</f>
        <v>31.693333333333332</v>
      </c>
      <c r="AJ23" s="4">
        <f>IFERROR(SUMPRODUCT(--(tbl_bd_descente[wo_number]=W23),tbl_bd_descente[CaOX],tbl_bd_descente[tons])/SUMIF(tbl_bd_descente[wo_number],W23,tbl_bd_descente[tons]),0)</f>
        <v>0.83333333333333337</v>
      </c>
      <c r="AK23" s="4">
        <f>IFERROR(SUMPRODUCT(--(tbl_bd_descente[wo_number]=W23),tbl_bd_descente[S],tbl_bd_descente[tons])/SUMIF(tbl_bd_descente[wo_number],W23,tbl_bd_descente[tons]),0)</f>
        <v>0.10833333333333334</v>
      </c>
      <c r="AL23" s="26"/>
      <c r="AM23" s="25"/>
    </row>
    <row r="24" spans="1:39" x14ac:dyDescent="0.15">
      <c r="A24" t="s">
        <v>837</v>
      </c>
      <c r="B24" t="s">
        <v>49</v>
      </c>
      <c r="C24" t="s">
        <v>42</v>
      </c>
      <c r="D24" t="s">
        <v>26</v>
      </c>
      <c r="E24" s="18">
        <v>189.74499893188477</v>
      </c>
      <c r="F24">
        <v>72.099999999999994</v>
      </c>
      <c r="G24">
        <v>76</v>
      </c>
      <c r="H24">
        <v>81.900000000000006</v>
      </c>
      <c r="I24">
        <v>4.3099999999999996</v>
      </c>
      <c r="J24">
        <v>1.1200000000000001</v>
      </c>
      <c r="K24">
        <v>31.7</v>
      </c>
      <c r="L24">
        <v>3.03</v>
      </c>
      <c r="M24" s="1">
        <v>43573.571846180559</v>
      </c>
      <c r="N24" s="1">
        <v>43573.617314849536</v>
      </c>
      <c r="O24" s="1" t="s">
        <v>45</v>
      </c>
      <c r="P24" s="1"/>
      <c r="R24" t="e">
        <f ca="1">SUMPRODUCT((Piles[Destination]=Données!B15)*(Piles[tons]&lt;=0)*OFFSET(G3,COUNTA(Piles[Y])-Données!B12+1,,Données!B12,),OFFSET(E3,COUNTA(Piles[tons])-Données!B12+1,,Données!B12,))</f>
        <v>#N/A</v>
      </c>
      <c r="S24" s="35"/>
      <c r="T24" s="35"/>
      <c r="W24" t="s">
        <v>778</v>
      </c>
      <c r="X24" s="1">
        <v>43760.072916666664</v>
      </c>
      <c r="Y24" s="10">
        <v>300</v>
      </c>
      <c r="Z24" t="s">
        <v>26</v>
      </c>
      <c r="AA24" t="s">
        <v>28</v>
      </c>
      <c r="AB24" t="s">
        <v>26</v>
      </c>
      <c r="AC24">
        <v>2019</v>
      </c>
      <c r="AD24">
        <v>10</v>
      </c>
      <c r="AE24" s="2" t="s">
        <v>803</v>
      </c>
      <c r="AF24" s="4">
        <f>IFERROR(SUMPRODUCT(--(tbl_bd_descente[wo_number]=W24),tbl_bd_descente[Y],tbl_bd_descente[tons])/SUMIF(tbl_bd_descente[wo_number],W24,tbl_bd_descente[tons]),0)</f>
        <v>75.099999999999994</v>
      </c>
      <c r="AG24" s="4">
        <f>IFERROR(SUMPRODUCT(--(tbl_bd_descente[wo_number]=W24),tbl_bd_descente[Al2O3],tbl_bd_descente[tons])/SUMIF(tbl_bd_descente[wo_number],W24,tbl_bd_descente[tons]),0)</f>
        <v>7.4933333333333332</v>
      </c>
      <c r="AH24" s="4">
        <f>IFERROR(SUMPRODUCT(--(tbl_bd_descente[wo_number]=W24),tbl_bd_descente[Fe2O3],tbl_bd_descente[tons])/SUMIF(tbl_bd_descente[wo_number],W24,tbl_bd_descente[tons]),0)</f>
        <v>1.44</v>
      </c>
      <c r="AI24" s="4">
        <f>IFERROR(SUMPRODUCT(--(tbl_bd_descente[wo_number]=W24),tbl_bd_descente[MgO],tbl_bd_descente[tons])/SUMIF(tbl_bd_descente[wo_number],W24,tbl_bd_descente[tons]),0)</f>
        <v>31.693333333333332</v>
      </c>
      <c r="AJ24" s="4">
        <f>IFERROR(SUMPRODUCT(--(tbl_bd_descente[wo_number]=W24),tbl_bd_descente[CaOX],tbl_bd_descente[tons])/SUMIF(tbl_bd_descente[wo_number],W24,tbl_bd_descente[tons]),0)</f>
        <v>0.83333333333333337</v>
      </c>
      <c r="AK24" s="4">
        <f>IFERROR(SUMPRODUCT(--(tbl_bd_descente[wo_number]=W24),tbl_bd_descente[S],tbl_bd_descente[tons])/SUMIF(tbl_bd_descente[wo_number],W24,tbl_bd_descente[tons]),0)</f>
        <v>0.10833333333333334</v>
      </c>
      <c r="AL24" s="26"/>
      <c r="AM24" s="25"/>
    </row>
    <row r="25" spans="1:39" ht="10.5" customHeight="1" x14ac:dyDescent="0.15">
      <c r="A25" t="s">
        <v>838</v>
      </c>
      <c r="B25" t="s">
        <v>23</v>
      </c>
      <c r="C25" t="s">
        <v>21</v>
      </c>
      <c r="D25" t="s">
        <v>23</v>
      </c>
      <c r="E25" s="18">
        <v>263.96400451660156</v>
      </c>
      <c r="F25">
        <v>79.7</v>
      </c>
      <c r="G25">
        <v>84.1</v>
      </c>
      <c r="H25">
        <v>90.5</v>
      </c>
      <c r="I25">
        <v>4.1900000000000004</v>
      </c>
      <c r="J25">
        <v>1.1100000000000001</v>
      </c>
      <c r="K25">
        <v>31.83</v>
      </c>
      <c r="L25">
        <v>0.56999999999999995</v>
      </c>
      <c r="M25" s="1">
        <v>43573.553583217596</v>
      </c>
      <c r="N25" s="1">
        <v>43573.616783101854</v>
      </c>
      <c r="O25" s="1" t="s">
        <v>45</v>
      </c>
      <c r="P25" s="1"/>
      <c r="R25" s="30">
        <f ca="1">IF(OR(Piles[Destination]=Données!B15),(Piles[GradeDest]=Données!B16),SUM(OFFSET(E3,COUNTA(Piles[tons])-Données!B12+1,,Données!B12,)))</f>
        <v>951.03999023437495</v>
      </c>
      <c r="S25" s="18"/>
      <c r="T25" s="19">
        <v>3358</v>
      </c>
      <c r="U25" s="18"/>
      <c r="W25" t="s">
        <v>777</v>
      </c>
      <c r="X25" s="1">
        <v>43759.847222222219</v>
      </c>
      <c r="Y25" s="10">
        <v>485.33333333333331</v>
      </c>
      <c r="Z25" t="s">
        <v>26</v>
      </c>
      <c r="AA25" t="s">
        <v>28</v>
      </c>
      <c r="AB25" t="s">
        <v>26</v>
      </c>
      <c r="AC25">
        <v>2019</v>
      </c>
      <c r="AD25">
        <v>10</v>
      </c>
      <c r="AE25" s="2" t="s">
        <v>801</v>
      </c>
      <c r="AF25" s="4">
        <f>IFERROR(SUMPRODUCT(--(tbl_bd_descente[wo_number]=W25),tbl_bd_descente[Y],tbl_bd_descente[tons])/SUMIF(tbl_bd_descente[wo_number],W25,tbl_bd_descente[tons]),0)</f>
        <v>74.019780219780216</v>
      </c>
      <c r="AG25" s="4">
        <f>IFERROR(SUMPRODUCT(--(tbl_bd_descente[wo_number]=W25),tbl_bd_descente[Al2O3],tbl_bd_descente[tons])/SUMIF(tbl_bd_descente[wo_number],W25,tbl_bd_descente[tons]),0)</f>
        <v>8.9432967032967028</v>
      </c>
      <c r="AH25" s="4">
        <f>IFERROR(SUMPRODUCT(--(tbl_bd_descente[wo_number]=W25),tbl_bd_descente[Fe2O3],tbl_bd_descente[tons])/SUMIF(tbl_bd_descente[wo_number],W25,tbl_bd_descente[tons]),0)</f>
        <v>1.6045054945054944</v>
      </c>
      <c r="AI25" s="4">
        <f>IFERROR(SUMPRODUCT(--(tbl_bd_descente[wo_number]=W25),tbl_bd_descente[MgO],tbl_bd_descente[tons])/SUMIF(tbl_bd_descente[wo_number],W25,tbl_bd_descente[tons]),0)</f>
        <v>31.849010989010992</v>
      </c>
      <c r="AJ25" s="4">
        <f>IFERROR(SUMPRODUCT(--(tbl_bd_descente[wo_number]=W25),tbl_bd_descente[CaOX],tbl_bd_descente[tons])/SUMIF(tbl_bd_descente[wo_number],W25,tbl_bd_descente[tons]),0)</f>
        <v>0.79043956043956054</v>
      </c>
      <c r="AK25" s="4">
        <f>IFERROR(SUMPRODUCT(--(tbl_bd_descente[wo_number]=W25),tbl_bd_descente[S],tbl_bd_descente[tons])/SUMIF(tbl_bd_descente[wo_number],W25,tbl_bd_descente[tons]),0)</f>
        <v>9.9989010989010987E-2</v>
      </c>
      <c r="AL25" s="26"/>
      <c r="AM25" s="25"/>
    </row>
    <row r="26" spans="1:39" x14ac:dyDescent="0.15">
      <c r="A26" t="s">
        <v>839</v>
      </c>
      <c r="B26" t="s">
        <v>33</v>
      </c>
      <c r="C26" t="s">
        <v>39</v>
      </c>
      <c r="D26" t="s">
        <v>33</v>
      </c>
      <c r="E26" s="18">
        <v>256.72999954223633</v>
      </c>
      <c r="F26">
        <v>74.5</v>
      </c>
      <c r="G26">
        <v>78.599999999999994</v>
      </c>
      <c r="H26">
        <v>84.8</v>
      </c>
      <c r="I26">
        <v>3.37</v>
      </c>
      <c r="J26">
        <v>1.21</v>
      </c>
      <c r="K26">
        <v>31.85</v>
      </c>
      <c r="L26">
        <v>0.36</v>
      </c>
      <c r="M26" s="1">
        <v>43573.508271377315</v>
      </c>
      <c r="N26" s="1">
        <v>43573.544104085646</v>
      </c>
      <c r="O26" s="1" t="s">
        <v>45</v>
      </c>
      <c r="P26" s="1"/>
      <c r="U26" s="18"/>
      <c r="W26" t="s">
        <v>777</v>
      </c>
      <c r="X26" s="1">
        <v>43759.847222222219</v>
      </c>
      <c r="Y26" s="10">
        <v>242.66666666666666</v>
      </c>
      <c r="Z26" t="s">
        <v>26</v>
      </c>
      <c r="AA26" t="s">
        <v>27</v>
      </c>
      <c r="AB26" t="s">
        <v>26</v>
      </c>
      <c r="AC26">
        <v>2019</v>
      </c>
      <c r="AD26">
        <v>10</v>
      </c>
      <c r="AE26" s="2" t="s">
        <v>801</v>
      </c>
      <c r="AF26" s="4">
        <f>IFERROR(SUMPRODUCT(--(tbl_bd_descente[wo_number]=W26),tbl_bd_descente[Y],tbl_bd_descente[tons])/SUMIF(tbl_bd_descente[wo_number],W26,tbl_bd_descente[tons]),0)</f>
        <v>74.019780219780216</v>
      </c>
      <c r="AG26" s="4">
        <f>IFERROR(SUMPRODUCT(--(tbl_bd_descente[wo_number]=W26),tbl_bd_descente[Al2O3],tbl_bd_descente[tons])/SUMIF(tbl_bd_descente[wo_number],W26,tbl_bd_descente[tons]),0)</f>
        <v>8.9432967032967028</v>
      </c>
      <c r="AH26" s="4">
        <f>IFERROR(SUMPRODUCT(--(tbl_bd_descente[wo_number]=W26),tbl_bd_descente[Fe2O3],tbl_bd_descente[tons])/SUMIF(tbl_bd_descente[wo_number],W26,tbl_bd_descente[tons]),0)</f>
        <v>1.6045054945054944</v>
      </c>
      <c r="AI26" s="4">
        <f>IFERROR(SUMPRODUCT(--(tbl_bd_descente[wo_number]=W26),tbl_bd_descente[MgO],tbl_bd_descente[tons])/SUMIF(tbl_bd_descente[wo_number],W26,tbl_bd_descente[tons]),0)</f>
        <v>31.849010989010992</v>
      </c>
      <c r="AJ26" s="4">
        <f>IFERROR(SUMPRODUCT(--(tbl_bd_descente[wo_number]=W26),tbl_bd_descente[CaOX],tbl_bd_descente[tons])/SUMIF(tbl_bd_descente[wo_number],W26,tbl_bd_descente[tons]),0)</f>
        <v>0.79043956043956054</v>
      </c>
      <c r="AK26" s="4">
        <f>IFERROR(SUMPRODUCT(--(tbl_bd_descente[wo_number]=W26),tbl_bd_descente[S],tbl_bd_descente[tons])/SUMIF(tbl_bd_descente[wo_number],W26,tbl_bd_descente[tons]),0)</f>
        <v>9.9989010989010987E-2</v>
      </c>
      <c r="AL26" s="26"/>
      <c r="AM26" s="25"/>
    </row>
    <row r="27" spans="1:39" x14ac:dyDescent="0.15">
      <c r="A27" t="s">
        <v>840</v>
      </c>
      <c r="B27" t="s">
        <v>23</v>
      </c>
      <c r="C27" t="s">
        <v>21</v>
      </c>
      <c r="D27" t="s">
        <v>23</v>
      </c>
      <c r="E27" s="18">
        <v>149.12900161743164</v>
      </c>
      <c r="F27">
        <v>80.099999999999994</v>
      </c>
      <c r="G27">
        <v>84.6</v>
      </c>
      <c r="H27">
        <v>90.3</v>
      </c>
      <c r="I27">
        <v>3.53</v>
      </c>
      <c r="J27">
        <v>0.86</v>
      </c>
      <c r="K27">
        <v>31.83</v>
      </c>
      <c r="L27">
        <v>0.35</v>
      </c>
      <c r="M27" s="1">
        <v>43573.729683796293</v>
      </c>
      <c r="N27" s="1">
        <v>43573.77035431713</v>
      </c>
      <c r="O27" s="1" t="s">
        <v>45</v>
      </c>
      <c r="P27" s="1"/>
      <c r="W27" t="s">
        <v>780</v>
      </c>
      <c r="X27" s="1">
        <v>43759.654166666667</v>
      </c>
      <c r="Y27" s="10">
        <v>109.33333333333333</v>
      </c>
      <c r="Z27" t="s">
        <v>26</v>
      </c>
      <c r="AA27" t="s">
        <v>28</v>
      </c>
      <c r="AB27" t="s">
        <v>26</v>
      </c>
      <c r="AC27">
        <v>2019</v>
      </c>
      <c r="AD27">
        <v>10</v>
      </c>
      <c r="AE27" s="2" t="s">
        <v>803</v>
      </c>
      <c r="AF27" s="4">
        <f>IFERROR(SUMPRODUCT(--(tbl_bd_descente[wo_number]=W27),tbl_bd_descente[Y],tbl_bd_descente[tons])/SUMIF(tbl_bd_descente[wo_number],W27,tbl_bd_descente[tons]),0)</f>
        <v>75.5</v>
      </c>
      <c r="AG27" s="4">
        <f>IFERROR(SUMPRODUCT(--(tbl_bd_descente[wo_number]=W27),tbl_bd_descente[Al2O3],tbl_bd_descente[tons])/SUMIF(tbl_bd_descente[wo_number],W27,tbl_bd_descente[tons]),0)</f>
        <v>7.96</v>
      </c>
      <c r="AH27" s="4">
        <f>IFERROR(SUMPRODUCT(--(tbl_bd_descente[wo_number]=W27),tbl_bd_descente[Fe2O3],tbl_bd_descente[tons])/SUMIF(tbl_bd_descente[wo_number],W27,tbl_bd_descente[tons]),0)</f>
        <v>1.45</v>
      </c>
      <c r="AI27" s="4">
        <f>IFERROR(SUMPRODUCT(--(tbl_bd_descente[wo_number]=W27),tbl_bd_descente[MgO],tbl_bd_descente[tons])/SUMIF(tbl_bd_descente[wo_number],W27,tbl_bd_descente[tons]),0)</f>
        <v>31.86</v>
      </c>
      <c r="AJ27" s="4">
        <f>IFERROR(SUMPRODUCT(--(tbl_bd_descente[wo_number]=W27),tbl_bd_descente[CaOX],tbl_bd_descente[tons])/SUMIF(tbl_bd_descente[wo_number],W27,tbl_bd_descente[tons]),0)</f>
        <v>0.72</v>
      </c>
      <c r="AK27" s="4">
        <f>IFERROR(SUMPRODUCT(--(tbl_bd_descente[wo_number]=W27),tbl_bd_descente[S],tbl_bd_descente[tons])/SUMIF(tbl_bd_descente[wo_number],W27,tbl_bd_descente[tons]),0)</f>
        <v>9.4E-2</v>
      </c>
      <c r="AL27" s="26"/>
      <c r="AM27" s="25"/>
    </row>
    <row r="28" spans="1:39" x14ac:dyDescent="0.15">
      <c r="A28" t="s">
        <v>841</v>
      </c>
      <c r="B28" t="s">
        <v>14</v>
      </c>
      <c r="C28" t="s">
        <v>19</v>
      </c>
      <c r="D28" t="s">
        <v>14</v>
      </c>
      <c r="E28" s="18">
        <v>156.39700317382812</v>
      </c>
      <c r="F28">
        <v>77.5</v>
      </c>
      <c r="G28">
        <v>81.599999999999994</v>
      </c>
      <c r="H28">
        <v>88</v>
      </c>
      <c r="I28">
        <v>3.26</v>
      </c>
      <c r="J28">
        <v>0.78</v>
      </c>
      <c r="K28">
        <v>31.75</v>
      </c>
      <c r="L28">
        <v>0.28000000000000003</v>
      </c>
      <c r="M28" s="1">
        <v>43572.384242673608</v>
      </c>
      <c r="N28" s="1">
        <v>43572.39829568287</v>
      </c>
      <c r="O28" s="1" t="s">
        <v>47</v>
      </c>
      <c r="P28" s="1"/>
      <c r="Q28" s="36" t="s">
        <v>2485</v>
      </c>
      <c r="R28" s="36"/>
      <c r="S28" s="36"/>
      <c r="T28" s="36"/>
      <c r="U28" s="36"/>
      <c r="W28" t="s">
        <v>780</v>
      </c>
      <c r="X28" s="1">
        <v>43759.654166666667</v>
      </c>
      <c r="Y28" s="10">
        <v>54.666666666666664</v>
      </c>
      <c r="Z28" t="s">
        <v>26</v>
      </c>
      <c r="AA28" t="s">
        <v>27</v>
      </c>
      <c r="AB28" t="s">
        <v>26</v>
      </c>
      <c r="AC28">
        <v>2019</v>
      </c>
      <c r="AD28">
        <v>10</v>
      </c>
      <c r="AE28" s="2" t="s">
        <v>803</v>
      </c>
      <c r="AF28" s="4">
        <f>IFERROR(SUMPRODUCT(--(tbl_bd_descente[wo_number]=W28),tbl_bd_descente[Y],tbl_bd_descente[tons])/SUMIF(tbl_bd_descente[wo_number],W28,tbl_bd_descente[tons]),0)</f>
        <v>75.5</v>
      </c>
      <c r="AG28" s="4">
        <f>IFERROR(SUMPRODUCT(--(tbl_bd_descente[wo_number]=W28),tbl_bd_descente[Al2O3],tbl_bd_descente[tons])/SUMIF(tbl_bd_descente[wo_number],W28,tbl_bd_descente[tons]),0)</f>
        <v>7.96</v>
      </c>
      <c r="AH28" s="4">
        <f>IFERROR(SUMPRODUCT(--(tbl_bd_descente[wo_number]=W28),tbl_bd_descente[Fe2O3],tbl_bd_descente[tons])/SUMIF(tbl_bd_descente[wo_number],W28,tbl_bd_descente[tons]),0)</f>
        <v>1.45</v>
      </c>
      <c r="AI28" s="4">
        <f>IFERROR(SUMPRODUCT(--(tbl_bd_descente[wo_number]=W28),tbl_bd_descente[MgO],tbl_bd_descente[tons])/SUMIF(tbl_bd_descente[wo_number],W28,tbl_bd_descente[tons]),0)</f>
        <v>31.86</v>
      </c>
      <c r="AJ28" s="4">
        <f>IFERROR(SUMPRODUCT(--(tbl_bd_descente[wo_number]=W28),tbl_bd_descente[CaOX],tbl_bd_descente[tons])/SUMIF(tbl_bd_descente[wo_number],W28,tbl_bd_descente[tons]),0)</f>
        <v>0.72</v>
      </c>
      <c r="AK28" s="4">
        <f>IFERROR(SUMPRODUCT(--(tbl_bd_descente[wo_number]=W28),tbl_bd_descente[S],tbl_bd_descente[tons])/SUMIF(tbl_bd_descente[wo_number],W28,tbl_bd_descente[tons]),0)</f>
        <v>9.4E-2</v>
      </c>
      <c r="AL28" s="26"/>
      <c r="AM28" s="25"/>
    </row>
    <row r="29" spans="1:39" x14ac:dyDescent="0.15">
      <c r="A29" t="s">
        <v>842</v>
      </c>
      <c r="B29" t="s">
        <v>18</v>
      </c>
      <c r="C29" t="s">
        <v>44</v>
      </c>
      <c r="D29" t="s">
        <v>18</v>
      </c>
      <c r="E29" s="18">
        <v>147.23400115966797</v>
      </c>
      <c r="F29">
        <v>78.3</v>
      </c>
      <c r="G29">
        <v>82.6</v>
      </c>
      <c r="H29">
        <v>87.3</v>
      </c>
      <c r="I29">
        <v>10.25</v>
      </c>
      <c r="J29">
        <v>1.51</v>
      </c>
      <c r="K29">
        <v>32.58</v>
      </c>
      <c r="L29">
        <v>0.37</v>
      </c>
      <c r="M29" s="1">
        <v>43572.368884224539</v>
      </c>
      <c r="N29" s="1">
        <v>43572.379884340276</v>
      </c>
      <c r="O29" s="1" t="s">
        <v>47</v>
      </c>
      <c r="P29" s="1"/>
      <c r="Q29" s="36"/>
      <c r="R29" s="36"/>
      <c r="S29" s="36"/>
      <c r="T29" s="36"/>
      <c r="U29" s="36"/>
      <c r="W29" t="s">
        <v>776</v>
      </c>
      <c r="X29" s="1">
        <v>43759.556250000001</v>
      </c>
      <c r="Y29" s="10">
        <v>900</v>
      </c>
      <c r="Z29" t="s">
        <v>26</v>
      </c>
      <c r="AA29" t="s">
        <v>34</v>
      </c>
      <c r="AB29" t="s">
        <v>26</v>
      </c>
      <c r="AC29">
        <v>2019</v>
      </c>
      <c r="AD29">
        <v>10</v>
      </c>
      <c r="AE29" s="2" t="s">
        <v>801</v>
      </c>
      <c r="AF29" s="4">
        <f>IFERROR(SUMPRODUCT(--(tbl_bd_descente[wo_number]=W29),tbl_bd_descente[Y],tbl_bd_descente[tons])/SUMIF(tbl_bd_descente[wo_number],W29,tbl_bd_descente[tons]),0)</f>
        <v>75.233333333333334</v>
      </c>
      <c r="AG29" s="4">
        <f>IFERROR(SUMPRODUCT(--(tbl_bd_descente[wo_number]=W29),tbl_bd_descente[Al2O3],tbl_bd_descente[tons])/SUMIF(tbl_bd_descente[wo_number],W29,tbl_bd_descente[tons]),0)</f>
        <v>6.35</v>
      </c>
      <c r="AH29" s="4">
        <f>IFERROR(SUMPRODUCT(--(tbl_bd_descente[wo_number]=W29),tbl_bd_descente[Fe2O3],tbl_bd_descente[tons])/SUMIF(tbl_bd_descente[wo_number],W29,tbl_bd_descente[tons]),0)</f>
        <v>1.3166666666666667</v>
      </c>
      <c r="AI29" s="4">
        <f>IFERROR(SUMPRODUCT(--(tbl_bd_descente[wo_number]=W29),tbl_bd_descente[MgO],tbl_bd_descente[tons])/SUMIF(tbl_bd_descente[wo_number],W29,tbl_bd_descente[tons]),0)</f>
        <v>31.603333333333332</v>
      </c>
      <c r="AJ29" s="4">
        <f>IFERROR(SUMPRODUCT(--(tbl_bd_descente[wo_number]=W29),tbl_bd_descente[CaOX],tbl_bd_descente[tons])/SUMIF(tbl_bd_descente[wo_number],W29,tbl_bd_descente[tons]),0)</f>
        <v>1.63</v>
      </c>
      <c r="AK29" s="4">
        <f>IFERROR(SUMPRODUCT(--(tbl_bd_descente[wo_number]=W29),tbl_bd_descente[S],tbl_bd_descente[tons])/SUMIF(tbl_bd_descente[wo_number],W29,tbl_bd_descente[tons]),0)</f>
        <v>9.9666666666666667E-2</v>
      </c>
      <c r="AL29" s="26"/>
      <c r="AM29" s="25"/>
    </row>
    <row r="30" spans="1:39" x14ac:dyDescent="0.15">
      <c r="A30" t="s">
        <v>843</v>
      </c>
      <c r="B30" t="s">
        <v>817</v>
      </c>
      <c r="C30" t="s">
        <v>34</v>
      </c>
      <c r="D30" t="s">
        <v>26</v>
      </c>
      <c r="E30" s="18">
        <v>372.94100189208984</v>
      </c>
      <c r="F30">
        <v>74.3</v>
      </c>
      <c r="G30">
        <v>78.400000000000006</v>
      </c>
      <c r="H30">
        <v>84.2</v>
      </c>
      <c r="I30">
        <v>7.87</v>
      </c>
      <c r="J30">
        <v>1.2</v>
      </c>
      <c r="K30">
        <v>32.200000000000003</v>
      </c>
      <c r="L30">
        <v>1.29</v>
      </c>
      <c r="M30" s="1">
        <v>43573.776557488425</v>
      </c>
      <c r="N30" s="1">
        <v>43573.812083761572</v>
      </c>
      <c r="O30" s="1" t="s">
        <v>45</v>
      </c>
      <c r="P30" s="1"/>
      <c r="Q30" s="36"/>
      <c r="R30" s="36"/>
      <c r="S30" s="36"/>
      <c r="T30" s="36"/>
      <c r="U30" s="36"/>
      <c r="W30" t="s">
        <v>775</v>
      </c>
      <c r="X30" s="1">
        <v>43759.347222222219</v>
      </c>
      <c r="Y30" s="10">
        <v>628</v>
      </c>
      <c r="Z30" t="s">
        <v>23</v>
      </c>
      <c r="AA30" t="s">
        <v>24</v>
      </c>
      <c r="AB30" t="s">
        <v>23</v>
      </c>
      <c r="AC30">
        <v>2019</v>
      </c>
      <c r="AD30">
        <v>10</v>
      </c>
      <c r="AE30" s="2" t="s">
        <v>801</v>
      </c>
      <c r="AF30" s="4">
        <f>IFERROR(SUMPRODUCT(--(tbl_bd_descente[wo_number]=W30),tbl_bd_descente[Y],tbl_bd_descente[tons])/SUMIF(tbl_bd_descente[wo_number],W30,tbl_bd_descente[tons]),0)</f>
        <v>85.328025477707001</v>
      </c>
      <c r="AG30" s="4">
        <f>IFERROR(SUMPRODUCT(--(tbl_bd_descente[wo_number]=W30),tbl_bd_descente[Al2O3],tbl_bd_descente[tons])/SUMIF(tbl_bd_descente[wo_number],W30,tbl_bd_descente[tons]),0)</f>
        <v>4.5463057324840763</v>
      </c>
      <c r="AH30" s="4">
        <f>IFERROR(SUMPRODUCT(--(tbl_bd_descente[wo_number]=W30),tbl_bd_descente[Fe2O3],tbl_bd_descente[tons])/SUMIF(tbl_bd_descente[wo_number],W30,tbl_bd_descente[tons]),0)</f>
        <v>0.97554140127388533</v>
      </c>
      <c r="AI30" s="4">
        <f>IFERROR(SUMPRODUCT(--(tbl_bd_descente[wo_number]=W30),tbl_bd_descente[MgO],tbl_bd_descente[tons])/SUMIF(tbl_bd_descente[wo_number],W30,tbl_bd_descente[tons]),0)</f>
        <v>31.486496815286625</v>
      </c>
      <c r="AJ30" s="4">
        <f>IFERROR(SUMPRODUCT(--(tbl_bd_descente[wo_number]=W30),tbl_bd_descente[CaOX],tbl_bd_descente[tons])/SUMIF(tbl_bd_descente[wo_number],W30,tbl_bd_descente[tons]),0)</f>
        <v>0.71993630573248413</v>
      </c>
      <c r="AK30" s="4">
        <f>IFERROR(SUMPRODUCT(--(tbl_bd_descente[wo_number]=W30),tbl_bd_descente[S],tbl_bd_descente[tons])/SUMIF(tbl_bd_descente[wo_number],W30,tbl_bd_descente[tons]),0)</f>
        <v>5.3267515923566877E-2</v>
      </c>
      <c r="AL30" s="26"/>
      <c r="AM30" s="25"/>
    </row>
    <row r="31" spans="1:39" x14ac:dyDescent="0.15">
      <c r="A31" t="s">
        <v>844</v>
      </c>
      <c r="B31" t="s">
        <v>14</v>
      </c>
      <c r="C31" t="s">
        <v>31</v>
      </c>
      <c r="D31" t="s">
        <v>14</v>
      </c>
      <c r="E31" s="18">
        <v>445.59100341796875</v>
      </c>
      <c r="F31">
        <v>76.7</v>
      </c>
      <c r="G31">
        <v>80.900000000000006</v>
      </c>
      <c r="H31">
        <v>87.1</v>
      </c>
      <c r="I31">
        <v>3.2</v>
      </c>
      <c r="J31">
        <v>1.1499999999999999</v>
      </c>
      <c r="K31">
        <v>31.65</v>
      </c>
      <c r="L31">
        <v>0.39</v>
      </c>
      <c r="M31" s="1">
        <v>43573.362761076387</v>
      </c>
      <c r="N31" s="1">
        <v>43573.468154363429</v>
      </c>
      <c r="O31" s="1" t="s">
        <v>45</v>
      </c>
      <c r="P31" s="1"/>
      <c r="Q31" s="36"/>
      <c r="R31" s="36"/>
      <c r="S31" s="36"/>
      <c r="T31" s="36"/>
      <c r="U31" s="36"/>
      <c r="W31" t="s">
        <v>774</v>
      </c>
      <c r="X31" s="1">
        <v>43759.18472222222</v>
      </c>
      <c r="Y31" s="10">
        <v>293.33333333333331</v>
      </c>
      <c r="Z31" t="s">
        <v>26</v>
      </c>
      <c r="AA31" t="s">
        <v>28</v>
      </c>
      <c r="AB31" t="s">
        <v>26</v>
      </c>
      <c r="AC31">
        <v>2019</v>
      </c>
      <c r="AD31">
        <v>10</v>
      </c>
      <c r="AE31" s="2" t="s">
        <v>803</v>
      </c>
      <c r="AF31" s="4">
        <f>IFERROR(SUMPRODUCT(--(tbl_bd_descente[wo_number]=W31),tbl_bd_descente[Y],tbl_bd_descente[tons])/SUMIF(tbl_bd_descente[wo_number],W31,tbl_bd_descente[tons]),0)</f>
        <v>72.945454545454552</v>
      </c>
      <c r="AG31" s="4">
        <f>IFERROR(SUMPRODUCT(--(tbl_bd_descente[wo_number]=W31),tbl_bd_descente[Al2O3],tbl_bd_descente[tons])/SUMIF(tbl_bd_descente[wo_number],W31,tbl_bd_descente[tons]),0)</f>
        <v>9.382727272727271</v>
      </c>
      <c r="AH31" s="4">
        <f>IFERROR(SUMPRODUCT(--(tbl_bd_descente[wo_number]=W31),tbl_bd_descente[Fe2O3],tbl_bd_descente[tons])/SUMIF(tbl_bd_descente[wo_number],W31,tbl_bd_descente[tons]),0)</f>
        <v>1.615</v>
      </c>
      <c r="AI31" s="4">
        <f>IFERROR(SUMPRODUCT(--(tbl_bd_descente[wo_number]=W31),tbl_bd_descente[MgO],tbl_bd_descente[tons])/SUMIF(tbl_bd_descente[wo_number],W31,tbl_bd_descente[tons]),0)</f>
        <v>31.84181818181818</v>
      </c>
      <c r="AJ31" s="4">
        <f>IFERROR(SUMPRODUCT(--(tbl_bd_descente[wo_number]=W31),tbl_bd_descente[CaOX],tbl_bd_descente[tons])/SUMIF(tbl_bd_descente[wo_number],W31,tbl_bd_descente[tons]),0)</f>
        <v>1.4677272727272725</v>
      </c>
      <c r="AK31" s="4">
        <f>IFERROR(SUMPRODUCT(--(tbl_bd_descente[wo_number]=W31),tbl_bd_descente[S],tbl_bd_descente[tons])/SUMIF(tbl_bd_descente[wo_number],W31,tbl_bd_descente[tons]),0)</f>
        <v>0.10886363636363634</v>
      </c>
      <c r="AL31" s="26"/>
      <c r="AM31" s="25"/>
    </row>
    <row r="32" spans="1:39" x14ac:dyDescent="0.15">
      <c r="A32" t="s">
        <v>845</v>
      </c>
      <c r="B32" t="s">
        <v>26</v>
      </c>
      <c r="C32" t="s">
        <v>28</v>
      </c>
      <c r="D32" t="s">
        <v>26</v>
      </c>
      <c r="E32" s="18">
        <v>109.13400268554687</v>
      </c>
      <c r="F32">
        <v>67.099999999999994</v>
      </c>
      <c r="G32">
        <v>70.8</v>
      </c>
      <c r="H32">
        <v>76.2</v>
      </c>
      <c r="I32">
        <v>10.029999999999999</v>
      </c>
      <c r="J32">
        <v>1.66</v>
      </c>
      <c r="K32">
        <v>32.53</v>
      </c>
      <c r="L32">
        <v>0.4</v>
      </c>
      <c r="M32" s="1">
        <v>43573.862592939811</v>
      </c>
      <c r="N32" s="1">
        <v>43573.872708761577</v>
      </c>
      <c r="O32" s="1" t="s">
        <v>46</v>
      </c>
      <c r="P32" s="1"/>
      <c r="Q32" s="36"/>
      <c r="R32" s="36"/>
      <c r="S32" s="36"/>
      <c r="T32" s="36"/>
      <c r="U32" s="36"/>
      <c r="W32" t="s">
        <v>774</v>
      </c>
      <c r="X32" s="1">
        <v>43759.18472222222</v>
      </c>
      <c r="Y32" s="10">
        <v>146.66666666666666</v>
      </c>
      <c r="Z32" t="s">
        <v>26</v>
      </c>
      <c r="AA32" t="s">
        <v>27</v>
      </c>
      <c r="AB32" t="s">
        <v>26</v>
      </c>
      <c r="AC32">
        <v>2019</v>
      </c>
      <c r="AD32">
        <v>10</v>
      </c>
      <c r="AE32" s="2" t="s">
        <v>801</v>
      </c>
      <c r="AF32" s="4">
        <f>IFERROR(SUMPRODUCT(--(tbl_bd_descente[wo_number]=W32),tbl_bd_descente[Y],tbl_bd_descente[tons])/SUMIF(tbl_bd_descente[wo_number],W32,tbl_bd_descente[tons]),0)</f>
        <v>72.945454545454552</v>
      </c>
      <c r="AG32" s="4">
        <f>IFERROR(SUMPRODUCT(--(tbl_bd_descente[wo_number]=W32),tbl_bd_descente[Al2O3],tbl_bd_descente[tons])/SUMIF(tbl_bd_descente[wo_number],W32,tbl_bd_descente[tons]),0)</f>
        <v>9.382727272727271</v>
      </c>
      <c r="AH32" s="4">
        <f>IFERROR(SUMPRODUCT(--(tbl_bd_descente[wo_number]=W32),tbl_bd_descente[Fe2O3],tbl_bd_descente[tons])/SUMIF(tbl_bd_descente[wo_number],W32,tbl_bd_descente[tons]),0)</f>
        <v>1.615</v>
      </c>
      <c r="AI32" s="4">
        <f>IFERROR(SUMPRODUCT(--(tbl_bd_descente[wo_number]=W32),tbl_bd_descente[MgO],tbl_bd_descente[tons])/SUMIF(tbl_bd_descente[wo_number],W32,tbl_bd_descente[tons]),0)</f>
        <v>31.84181818181818</v>
      </c>
      <c r="AJ32" s="4">
        <f>IFERROR(SUMPRODUCT(--(tbl_bd_descente[wo_number]=W32),tbl_bd_descente[CaOX],tbl_bd_descente[tons])/SUMIF(tbl_bd_descente[wo_number],W32,tbl_bd_descente[tons]),0)</f>
        <v>1.4677272727272725</v>
      </c>
      <c r="AK32" s="4">
        <f>IFERROR(SUMPRODUCT(--(tbl_bd_descente[wo_number]=W32),tbl_bd_descente[S],tbl_bd_descente[tons])/SUMIF(tbl_bd_descente[wo_number],W32,tbl_bd_descente[tons]),0)</f>
        <v>0.10886363636363634</v>
      </c>
      <c r="AL32" s="26"/>
      <c r="AM32" s="25"/>
    </row>
    <row r="33" spans="1:39" x14ac:dyDescent="0.15">
      <c r="A33" t="s">
        <v>846</v>
      </c>
      <c r="B33" t="s">
        <v>817</v>
      </c>
      <c r="C33" t="s">
        <v>15</v>
      </c>
      <c r="D33" t="s">
        <v>18</v>
      </c>
      <c r="E33" s="18">
        <v>220.17300033569336</v>
      </c>
      <c r="F33">
        <v>75.599999999999994</v>
      </c>
      <c r="G33">
        <v>79.8</v>
      </c>
      <c r="H33">
        <v>85.8</v>
      </c>
      <c r="I33">
        <v>5.4</v>
      </c>
      <c r="J33">
        <v>1.23</v>
      </c>
      <c r="K33">
        <v>31.99</v>
      </c>
      <c r="L33">
        <v>0.31</v>
      </c>
      <c r="M33" s="1">
        <v>43573.876002314813</v>
      </c>
      <c r="N33" s="1">
        <v>43573.892268020834</v>
      </c>
      <c r="O33" s="1" t="s">
        <v>46</v>
      </c>
      <c r="P33" s="1"/>
      <c r="Q33" s="36"/>
      <c r="R33" s="36"/>
      <c r="S33" s="36"/>
      <c r="T33" s="36"/>
      <c r="U33" s="36"/>
      <c r="W33" t="s">
        <v>773</v>
      </c>
      <c r="X33" s="1">
        <v>43759.081250000003</v>
      </c>
      <c r="Y33" s="10">
        <v>600</v>
      </c>
      <c r="Z33" t="s">
        <v>26</v>
      </c>
      <c r="AA33" t="s">
        <v>28</v>
      </c>
      <c r="AB33" t="s">
        <v>26</v>
      </c>
      <c r="AC33">
        <v>2019</v>
      </c>
      <c r="AD33">
        <v>10</v>
      </c>
      <c r="AE33" s="2" t="s">
        <v>803</v>
      </c>
      <c r="AF33" s="4">
        <f>IFERROR(SUMPRODUCT(--(tbl_bd_descente[wo_number]=W33),tbl_bd_descente[Y],tbl_bd_descente[tons])/SUMIF(tbl_bd_descente[wo_number],W33,tbl_bd_descente[tons]),0)</f>
        <v>73.2</v>
      </c>
      <c r="AG33" s="4">
        <f>IFERROR(SUMPRODUCT(--(tbl_bd_descente[wo_number]=W33),tbl_bd_descente[Al2O3],tbl_bd_descente[tons])/SUMIF(tbl_bd_descente[wo_number],W33,tbl_bd_descente[tons]),0)</f>
        <v>8.9600000000000009</v>
      </c>
      <c r="AH33" s="4">
        <f>IFERROR(SUMPRODUCT(--(tbl_bd_descente[wo_number]=W33),tbl_bd_descente[Fe2O3],tbl_bd_descente[tons])/SUMIF(tbl_bd_descente[wo_number],W33,tbl_bd_descente[tons]),0)</f>
        <v>1.6266666666666667</v>
      </c>
      <c r="AI33" s="4">
        <f>IFERROR(SUMPRODUCT(--(tbl_bd_descente[wo_number]=W33),tbl_bd_descente[MgO],tbl_bd_descente[tons])/SUMIF(tbl_bd_descente[wo_number],W33,tbl_bd_descente[tons]),0)</f>
        <v>31.84</v>
      </c>
      <c r="AJ33" s="4">
        <f>IFERROR(SUMPRODUCT(--(tbl_bd_descente[wo_number]=W33),tbl_bd_descente[CaOX],tbl_bd_descente[tons])/SUMIF(tbl_bd_descente[wo_number],W33,tbl_bd_descente[tons]),0)</f>
        <v>1.1499999999999999</v>
      </c>
      <c r="AK33" s="4">
        <f>IFERROR(SUMPRODUCT(--(tbl_bd_descente[wo_number]=W33),tbl_bd_descente[S],tbl_bd_descente[tons])/SUMIF(tbl_bd_descente[wo_number],W33,tbl_bd_descente[tons]),0)</f>
        <v>0.11</v>
      </c>
      <c r="AL33" s="26"/>
      <c r="AM33" s="25"/>
    </row>
    <row r="34" spans="1:39" x14ac:dyDescent="0.15">
      <c r="A34" t="s">
        <v>847</v>
      </c>
      <c r="B34" t="s">
        <v>20</v>
      </c>
      <c r="C34" t="s">
        <v>35</v>
      </c>
      <c r="D34" t="s">
        <v>20</v>
      </c>
      <c r="E34" s="18">
        <v>149.32200241088867</v>
      </c>
      <c r="F34">
        <v>79.900000000000006</v>
      </c>
      <c r="G34">
        <v>84.3</v>
      </c>
      <c r="H34">
        <v>90.8</v>
      </c>
      <c r="I34">
        <v>4.9400000000000004</v>
      </c>
      <c r="J34">
        <v>0.92</v>
      </c>
      <c r="K34">
        <v>32.1</v>
      </c>
      <c r="L34">
        <v>0.35</v>
      </c>
      <c r="M34" s="1">
        <v>43573.89675378472</v>
      </c>
      <c r="N34" s="1">
        <v>43573.905191979167</v>
      </c>
      <c r="O34" s="1" t="s">
        <v>46</v>
      </c>
      <c r="P34" s="1"/>
      <c r="Q34" s="36"/>
      <c r="R34" s="36"/>
      <c r="S34" s="36"/>
      <c r="T34" s="36"/>
      <c r="U34" s="36"/>
      <c r="W34" t="s">
        <v>773</v>
      </c>
      <c r="X34" s="1">
        <v>43759.081250000003</v>
      </c>
      <c r="Y34" s="10">
        <v>300</v>
      </c>
      <c r="Z34" t="s">
        <v>26</v>
      </c>
      <c r="AA34" t="s">
        <v>27</v>
      </c>
      <c r="AB34" t="s">
        <v>26</v>
      </c>
      <c r="AC34">
        <v>2019</v>
      </c>
      <c r="AD34">
        <v>10</v>
      </c>
      <c r="AE34" s="2" t="s">
        <v>802</v>
      </c>
      <c r="AF34" s="4">
        <f>IFERROR(SUMPRODUCT(--(tbl_bd_descente[wo_number]=W34),tbl_bd_descente[Y],tbl_bd_descente[tons])/SUMIF(tbl_bd_descente[wo_number],W34,tbl_bd_descente[tons]),0)</f>
        <v>73.2</v>
      </c>
      <c r="AG34" s="4">
        <f>IFERROR(SUMPRODUCT(--(tbl_bd_descente[wo_number]=W34),tbl_bd_descente[Al2O3],tbl_bd_descente[tons])/SUMIF(tbl_bd_descente[wo_number],W34,tbl_bd_descente[tons]),0)</f>
        <v>8.9600000000000009</v>
      </c>
      <c r="AH34" s="4">
        <f>IFERROR(SUMPRODUCT(--(tbl_bd_descente[wo_number]=W34),tbl_bd_descente[Fe2O3],tbl_bd_descente[tons])/SUMIF(tbl_bd_descente[wo_number],W34,tbl_bd_descente[tons]),0)</f>
        <v>1.6266666666666667</v>
      </c>
      <c r="AI34" s="4">
        <f>IFERROR(SUMPRODUCT(--(tbl_bd_descente[wo_number]=W34),tbl_bd_descente[MgO],tbl_bd_descente[tons])/SUMIF(tbl_bd_descente[wo_number],W34,tbl_bd_descente[tons]),0)</f>
        <v>31.84</v>
      </c>
      <c r="AJ34" s="4">
        <f>IFERROR(SUMPRODUCT(--(tbl_bd_descente[wo_number]=W34),tbl_bd_descente[CaOX],tbl_bd_descente[tons])/SUMIF(tbl_bd_descente[wo_number],W34,tbl_bd_descente[tons]),0)</f>
        <v>1.1499999999999999</v>
      </c>
      <c r="AK34" s="4">
        <f>IFERROR(SUMPRODUCT(--(tbl_bd_descente[wo_number]=W34),tbl_bd_descente[S],tbl_bd_descente[tons])/SUMIF(tbl_bd_descente[wo_number],W34,tbl_bd_descente[tons]),0)</f>
        <v>0.11</v>
      </c>
      <c r="AL34" s="26"/>
      <c r="AM34" s="25"/>
    </row>
    <row r="35" spans="1:39" x14ac:dyDescent="0.15">
      <c r="A35" t="s">
        <v>848</v>
      </c>
      <c r="B35" t="s">
        <v>817</v>
      </c>
      <c r="C35" t="s">
        <v>34</v>
      </c>
      <c r="D35" t="s">
        <v>26</v>
      </c>
      <c r="E35" s="18">
        <v>110.67600250244141</v>
      </c>
      <c r="F35">
        <v>73.7</v>
      </c>
      <c r="G35">
        <v>77.8</v>
      </c>
      <c r="H35">
        <v>83</v>
      </c>
      <c r="I35">
        <v>10.38</v>
      </c>
      <c r="J35">
        <v>1.34</v>
      </c>
      <c r="K35">
        <v>32.56</v>
      </c>
      <c r="L35">
        <v>0.61</v>
      </c>
      <c r="M35" s="1">
        <v>43572.355625150463</v>
      </c>
      <c r="N35" s="1">
        <v>43572.364584224539</v>
      </c>
      <c r="O35" s="1" t="s">
        <v>47</v>
      </c>
      <c r="P35" s="1"/>
      <c r="Q35" s="36"/>
      <c r="R35" s="36"/>
      <c r="S35" s="36"/>
      <c r="T35" s="36"/>
      <c r="U35" s="36"/>
      <c r="W35" t="s">
        <v>772</v>
      </c>
      <c r="X35" s="1">
        <v>43758.865277777775</v>
      </c>
      <c r="Y35" s="10">
        <v>294</v>
      </c>
      <c r="Z35" t="s">
        <v>49</v>
      </c>
      <c r="AA35" t="s">
        <v>42</v>
      </c>
      <c r="AB35" t="s">
        <v>49</v>
      </c>
      <c r="AC35">
        <v>2019</v>
      </c>
      <c r="AD35">
        <v>10</v>
      </c>
      <c r="AE35" s="2" t="s">
        <v>801</v>
      </c>
      <c r="AF35" s="4">
        <f>IFERROR(SUMPRODUCT(--(tbl_bd_descente[wo_number]=W35),tbl_bd_descente[Y],tbl_bd_descente[tons])/SUMIF(tbl_bd_descente[wo_number],W35,tbl_bd_descente[tons]),0)</f>
        <v>74.400000000000006</v>
      </c>
      <c r="AG35" s="4">
        <f>IFERROR(SUMPRODUCT(--(tbl_bd_descente[wo_number]=W35),tbl_bd_descente[Al2O3],tbl_bd_descente[tons])/SUMIF(tbl_bd_descente[wo_number],W35,tbl_bd_descente[tons]),0)</f>
        <v>3.12</v>
      </c>
      <c r="AH35" s="4">
        <f>IFERROR(SUMPRODUCT(--(tbl_bd_descente[wo_number]=W35),tbl_bd_descente[Fe2O3],tbl_bd_descente[tons])/SUMIF(tbl_bd_descente[wo_number],W35,tbl_bd_descente[tons]),0)</f>
        <v>1.1100000000000001</v>
      </c>
      <c r="AI35" s="4">
        <f>IFERROR(SUMPRODUCT(--(tbl_bd_descente[wo_number]=W35),tbl_bd_descente[MgO],tbl_bd_descente[tons])/SUMIF(tbl_bd_descente[wo_number],W35,tbl_bd_descente[tons]),0)</f>
        <v>31.24</v>
      </c>
      <c r="AJ35" s="4">
        <f>IFERROR(SUMPRODUCT(--(tbl_bd_descente[wo_number]=W35),tbl_bd_descente[CaOX],tbl_bd_descente[tons])/SUMIF(tbl_bd_descente[wo_number],W35,tbl_bd_descente[tons]),0)</f>
        <v>1.81</v>
      </c>
      <c r="AK35" s="4">
        <f>IFERROR(SUMPRODUCT(--(tbl_bd_descente[wo_number]=W35),tbl_bd_descente[S],tbl_bd_descente[tons])/SUMIF(tbl_bd_descente[wo_number],W35,tbl_bd_descente[tons]),0)</f>
        <v>8.7999999999999995E-2</v>
      </c>
      <c r="AL35" s="26"/>
      <c r="AM35" s="25"/>
    </row>
    <row r="36" spans="1:39" x14ac:dyDescent="0.15">
      <c r="A36" t="s">
        <v>849</v>
      </c>
      <c r="B36" t="s">
        <v>14</v>
      </c>
      <c r="C36" t="s">
        <v>31</v>
      </c>
      <c r="D36" t="s">
        <v>14</v>
      </c>
      <c r="E36" s="18">
        <v>299.1870002746582</v>
      </c>
      <c r="F36">
        <v>75.2</v>
      </c>
      <c r="G36">
        <v>79.3</v>
      </c>
      <c r="H36">
        <v>85.3</v>
      </c>
      <c r="I36">
        <v>5.48</v>
      </c>
      <c r="J36">
        <v>1.08</v>
      </c>
      <c r="K36">
        <v>31.77</v>
      </c>
      <c r="L36">
        <v>2.17</v>
      </c>
      <c r="M36" s="1">
        <v>43572.228888969905</v>
      </c>
      <c r="N36" s="1">
        <v>43572.25270355324</v>
      </c>
      <c r="O36" s="1" t="s">
        <v>47</v>
      </c>
      <c r="P36" s="1"/>
      <c r="Q36" s="36"/>
      <c r="R36" s="36"/>
      <c r="S36" s="36"/>
      <c r="T36" s="36"/>
      <c r="U36" s="36"/>
      <c r="W36" t="s">
        <v>771</v>
      </c>
      <c r="X36" s="1">
        <v>43758.797222222223</v>
      </c>
      <c r="Y36" s="10">
        <v>1150</v>
      </c>
      <c r="Z36" t="s">
        <v>14</v>
      </c>
      <c r="AA36" t="s">
        <v>31</v>
      </c>
      <c r="AB36" t="s">
        <v>14</v>
      </c>
      <c r="AC36">
        <v>2019</v>
      </c>
      <c r="AD36">
        <v>10</v>
      </c>
      <c r="AE36" s="2" t="s">
        <v>800</v>
      </c>
      <c r="AF36" s="4">
        <f>IFERROR(SUMPRODUCT(--(tbl_bd_descente[wo_number]=W36),tbl_bd_descente[Y],tbl_bd_descente[tons])/SUMIF(tbl_bd_descente[wo_number],W36,tbl_bd_descente[tons]),0)</f>
        <v>79.134782608695659</v>
      </c>
      <c r="AG36" s="4">
        <f>IFERROR(SUMPRODUCT(--(tbl_bd_descente[wo_number]=W36),tbl_bd_descente[Al2O3],tbl_bd_descente[tons])/SUMIF(tbl_bd_descente[wo_number],W36,tbl_bd_descente[tons]),0)</f>
        <v>5.3178260869565221</v>
      </c>
      <c r="AH36" s="4">
        <f>IFERROR(SUMPRODUCT(--(tbl_bd_descente[wo_number]=W36),tbl_bd_descente[Fe2O3],tbl_bd_descente[tons])/SUMIF(tbl_bd_descente[wo_number],W36,tbl_bd_descente[tons]),0)</f>
        <v>1.0647826086956522</v>
      </c>
      <c r="AI36" s="4">
        <f>IFERROR(SUMPRODUCT(--(tbl_bd_descente[wo_number]=W36),tbl_bd_descente[MgO],tbl_bd_descente[tons])/SUMIF(tbl_bd_descente[wo_number],W36,tbl_bd_descente[tons]),0)</f>
        <v>31.707826086956523</v>
      </c>
      <c r="AJ36" s="4">
        <f>IFERROR(SUMPRODUCT(--(tbl_bd_descente[wo_number]=W36),tbl_bd_descente[CaOX],tbl_bd_descente[tons])/SUMIF(tbl_bd_descente[wo_number],W36,tbl_bd_descente[tons]),0)</f>
        <v>0.92608695652173911</v>
      </c>
      <c r="AK36" s="4">
        <f>IFERROR(SUMPRODUCT(--(tbl_bd_descente[wo_number]=W36),tbl_bd_descente[S],tbl_bd_descente[tons])/SUMIF(tbl_bd_descente[wo_number],W36,tbl_bd_descente[tons]),0)</f>
        <v>0.10043478260869565</v>
      </c>
      <c r="AL36" s="26"/>
      <c r="AM36" s="25"/>
    </row>
    <row r="37" spans="1:39" x14ac:dyDescent="0.15">
      <c r="A37" t="s">
        <v>850</v>
      </c>
      <c r="B37" t="s">
        <v>20</v>
      </c>
      <c r="C37" t="s">
        <v>35</v>
      </c>
      <c r="D37" t="s">
        <v>20</v>
      </c>
      <c r="E37" s="18">
        <v>187</v>
      </c>
      <c r="F37">
        <v>79.3</v>
      </c>
      <c r="G37">
        <v>83.8</v>
      </c>
      <c r="H37">
        <v>89.7</v>
      </c>
      <c r="I37">
        <v>6.65</v>
      </c>
      <c r="J37">
        <v>1</v>
      </c>
      <c r="K37">
        <v>31.98</v>
      </c>
      <c r="L37">
        <v>0.79</v>
      </c>
      <c r="M37" s="1">
        <v>43571.400793749999</v>
      </c>
      <c r="N37" s="1">
        <v>43571.403288159723</v>
      </c>
      <c r="O37" s="1" t="s">
        <v>47</v>
      </c>
      <c r="P37" s="1"/>
      <c r="Q37" s="36"/>
      <c r="R37" s="36"/>
      <c r="S37" s="36"/>
      <c r="T37" s="36"/>
      <c r="U37" s="36"/>
      <c r="W37" t="s">
        <v>770</v>
      </c>
      <c r="X37" s="1">
        <v>43758.464583333334</v>
      </c>
      <c r="Y37" s="10">
        <v>1200</v>
      </c>
      <c r="Z37" t="s">
        <v>14</v>
      </c>
      <c r="AA37" t="s">
        <v>31</v>
      </c>
      <c r="AB37" t="s">
        <v>14</v>
      </c>
      <c r="AC37">
        <v>2019</v>
      </c>
      <c r="AD37">
        <v>10</v>
      </c>
      <c r="AE37" s="2" t="s">
        <v>802</v>
      </c>
      <c r="AF37" s="4">
        <f>IFERROR(SUMPRODUCT(--(tbl_bd_descente[wo_number]=W37),tbl_bd_descente[Y],tbl_bd_descente[tons])/SUMIF(tbl_bd_descente[wo_number],W37,tbl_bd_descente[tons]),0)</f>
        <v>79.666666666666671</v>
      </c>
      <c r="AG37" s="4">
        <f>IFERROR(SUMPRODUCT(--(tbl_bd_descente[wo_number]=W37),tbl_bd_descente[Al2O3],tbl_bd_descente[tons])/SUMIF(tbl_bd_descente[wo_number],W37,tbl_bd_descente[tons]),0)</f>
        <v>5.1166666666666663</v>
      </c>
      <c r="AH37" s="4">
        <f>IFERROR(SUMPRODUCT(--(tbl_bd_descente[wo_number]=W37),tbl_bd_descente[Fe2O3],tbl_bd_descente[tons])/SUMIF(tbl_bd_descente[wo_number],W37,tbl_bd_descente[tons]),0)</f>
        <v>1.03</v>
      </c>
      <c r="AI37" s="4">
        <f>IFERROR(SUMPRODUCT(--(tbl_bd_descente[wo_number]=W37),tbl_bd_descente[MgO],tbl_bd_descente[tons])/SUMIF(tbl_bd_descente[wo_number],W37,tbl_bd_descente[tons]),0)</f>
        <v>31.676666666666666</v>
      </c>
      <c r="AJ37" s="4">
        <f>IFERROR(SUMPRODUCT(--(tbl_bd_descente[wo_number]=W37),tbl_bd_descente[CaOX],tbl_bd_descente[tons])/SUMIF(tbl_bd_descente[wo_number],W37,tbl_bd_descente[tons]),0)</f>
        <v>1.2</v>
      </c>
      <c r="AK37" s="4">
        <f>IFERROR(SUMPRODUCT(--(tbl_bd_descente[wo_number]=W37),tbl_bd_descente[S],tbl_bd_descente[tons])/SUMIF(tbl_bd_descente[wo_number],W37,tbl_bd_descente[tons]),0)</f>
        <v>0.11033333333333334</v>
      </c>
      <c r="AL37" s="26"/>
      <c r="AM37" s="25"/>
    </row>
    <row r="38" spans="1:39" x14ac:dyDescent="0.15">
      <c r="A38" t="s">
        <v>851</v>
      </c>
      <c r="B38" t="s">
        <v>49</v>
      </c>
      <c r="C38" t="s">
        <v>42</v>
      </c>
      <c r="D38" t="s">
        <v>26</v>
      </c>
      <c r="E38" s="18">
        <v>139.70400047302246</v>
      </c>
      <c r="F38">
        <v>72.599999999999994</v>
      </c>
      <c r="G38">
        <v>76.5</v>
      </c>
      <c r="H38">
        <v>83</v>
      </c>
      <c r="I38">
        <v>2.73</v>
      </c>
      <c r="J38">
        <v>1.23</v>
      </c>
      <c r="K38">
        <v>31.76</v>
      </c>
      <c r="L38">
        <v>0.55000000000000004</v>
      </c>
      <c r="M38" s="1">
        <v>43573.476059641202</v>
      </c>
      <c r="N38" s="1">
        <v>43573.500527928241</v>
      </c>
      <c r="O38" s="1" t="s">
        <v>45</v>
      </c>
      <c r="P38" s="1"/>
      <c r="Q38" s="36"/>
      <c r="R38" s="36"/>
      <c r="S38" s="36"/>
      <c r="T38" s="36"/>
      <c r="U38" s="36"/>
      <c r="W38" t="s">
        <v>769</v>
      </c>
      <c r="X38" s="1">
        <v>43758.175694444442</v>
      </c>
      <c r="Y38" s="10">
        <v>650</v>
      </c>
      <c r="Z38" t="s">
        <v>49</v>
      </c>
      <c r="AA38" t="s">
        <v>42</v>
      </c>
      <c r="AB38" t="s">
        <v>49</v>
      </c>
      <c r="AC38">
        <v>2019</v>
      </c>
      <c r="AD38">
        <v>10</v>
      </c>
      <c r="AE38" s="2" t="s">
        <v>801</v>
      </c>
      <c r="AF38" s="4">
        <f>IFERROR(SUMPRODUCT(--(tbl_bd_descente[wo_number]=W38),tbl_bd_descente[Y],tbl_bd_descente[tons])/SUMIF(tbl_bd_descente[wo_number],W38,tbl_bd_descente[tons]),0)</f>
        <v>73.492307692307691</v>
      </c>
      <c r="AG38" s="4">
        <f>IFERROR(SUMPRODUCT(--(tbl_bd_descente[wo_number]=W38),tbl_bd_descente[Al2O3],tbl_bd_descente[tons])/SUMIF(tbl_bd_descente[wo_number],W38,tbl_bd_descente[tons]),0)</f>
        <v>2.8715384615384614</v>
      </c>
      <c r="AH38" s="4">
        <f>IFERROR(SUMPRODUCT(--(tbl_bd_descente[wo_number]=W38),tbl_bd_descente[Fe2O3],tbl_bd_descente[tons])/SUMIF(tbl_bd_descente[wo_number],W38,tbl_bd_descente[tons]),0)</f>
        <v>1.1746153846153846</v>
      </c>
      <c r="AI38" s="4">
        <f>IFERROR(SUMPRODUCT(--(tbl_bd_descente[wo_number]=W38),tbl_bd_descente[MgO],tbl_bd_descente[tons])/SUMIF(tbl_bd_descente[wo_number],W38,tbl_bd_descente[tons]),0)</f>
        <v>31.318461538461538</v>
      </c>
      <c r="AJ38" s="4">
        <f>IFERROR(SUMPRODUCT(--(tbl_bd_descente[wo_number]=W38),tbl_bd_descente[CaOX],tbl_bd_descente[tons])/SUMIF(tbl_bd_descente[wo_number],W38,tbl_bd_descente[tons]),0)</f>
        <v>1.6253846153846154</v>
      </c>
      <c r="AK38" s="4">
        <f>IFERROR(SUMPRODUCT(--(tbl_bd_descente[wo_number]=W38),tbl_bd_descente[S],tbl_bd_descente[tons])/SUMIF(tbl_bd_descente[wo_number],W38,tbl_bd_descente[tons]),0)</f>
        <v>0.15738461538461537</v>
      </c>
      <c r="AL38" s="26"/>
      <c r="AM38" s="25"/>
    </row>
    <row r="39" spans="1:39" x14ac:dyDescent="0.15">
      <c r="A39" t="s">
        <v>852</v>
      </c>
      <c r="B39" t="s">
        <v>16</v>
      </c>
      <c r="C39" t="s">
        <v>36</v>
      </c>
      <c r="D39" t="s">
        <v>16</v>
      </c>
      <c r="E39" s="18">
        <v>131.54000091552734</v>
      </c>
      <c r="F39">
        <v>84.6</v>
      </c>
      <c r="G39">
        <v>89.2</v>
      </c>
      <c r="H39">
        <v>96</v>
      </c>
      <c r="I39">
        <v>4.0199999999999996</v>
      </c>
      <c r="J39">
        <v>0.7</v>
      </c>
      <c r="K39">
        <v>31.96</v>
      </c>
      <c r="L39">
        <v>0.31</v>
      </c>
      <c r="M39" s="1">
        <v>43594.277552928237</v>
      </c>
      <c r="N39" s="1">
        <v>43594.288212766201</v>
      </c>
      <c r="O39" s="1" t="s">
        <v>46</v>
      </c>
      <c r="P39" s="1"/>
      <c r="Q39" s="36"/>
      <c r="R39" s="36"/>
      <c r="S39" s="36"/>
      <c r="T39" s="36"/>
      <c r="U39" s="36"/>
      <c r="W39" t="s">
        <v>768</v>
      </c>
      <c r="X39" s="1">
        <v>43758.020833333336</v>
      </c>
      <c r="Y39" s="10">
        <v>900</v>
      </c>
      <c r="Z39" t="s">
        <v>49</v>
      </c>
      <c r="AA39" t="s">
        <v>42</v>
      </c>
      <c r="AB39" t="s">
        <v>49</v>
      </c>
      <c r="AC39">
        <v>2019</v>
      </c>
      <c r="AD39">
        <v>10</v>
      </c>
      <c r="AE39" s="2" t="s">
        <v>800</v>
      </c>
      <c r="AF39" s="4">
        <f>IFERROR(SUMPRODUCT(--(tbl_bd_descente[wo_number]=W39),tbl_bd_descente[Y],tbl_bd_descente[tons])/SUMIF(tbl_bd_descente[wo_number],W39,tbl_bd_descente[tons]),0)</f>
        <v>73.933333333333337</v>
      </c>
      <c r="AG39" s="4">
        <f>IFERROR(SUMPRODUCT(--(tbl_bd_descente[wo_number]=W39),tbl_bd_descente[Al2O3],tbl_bd_descente[tons])/SUMIF(tbl_bd_descente[wo_number],W39,tbl_bd_descente[tons]),0)</f>
        <v>2.89</v>
      </c>
      <c r="AH39" s="4">
        <f>IFERROR(SUMPRODUCT(--(tbl_bd_descente[wo_number]=W39),tbl_bd_descente[Fe2O3],tbl_bd_descente[tons])/SUMIF(tbl_bd_descente[wo_number],W39,tbl_bd_descente[tons]),0)</f>
        <v>1.1499999999999999</v>
      </c>
      <c r="AI39" s="4">
        <f>IFERROR(SUMPRODUCT(--(tbl_bd_descente[wo_number]=W39),tbl_bd_descente[MgO],tbl_bd_descente[tons])/SUMIF(tbl_bd_descente[wo_number],W39,tbl_bd_descente[tons]),0)</f>
        <v>31.31</v>
      </c>
      <c r="AJ39" s="4">
        <f>IFERROR(SUMPRODUCT(--(tbl_bd_descente[wo_number]=W39),tbl_bd_descente[CaOX],tbl_bd_descente[tons])/SUMIF(tbl_bd_descente[wo_number],W39,tbl_bd_descente[tons]),0)</f>
        <v>2.0133333333333332</v>
      </c>
      <c r="AK39" s="4">
        <f>IFERROR(SUMPRODUCT(--(tbl_bd_descente[wo_number]=W39),tbl_bd_descente[S],tbl_bd_descente[tons])/SUMIF(tbl_bd_descente[wo_number],W39,tbl_bd_descente[tons]),0)</f>
        <v>0.10900000000000001</v>
      </c>
      <c r="AL39" s="26"/>
      <c r="AM39" s="25"/>
    </row>
    <row r="40" spans="1:39" x14ac:dyDescent="0.15">
      <c r="A40" t="s">
        <v>853</v>
      </c>
      <c r="B40" t="s">
        <v>23</v>
      </c>
      <c r="C40" t="s">
        <v>24</v>
      </c>
      <c r="D40" t="s">
        <v>23</v>
      </c>
      <c r="E40" s="18">
        <v>141.21300048828124</v>
      </c>
      <c r="F40">
        <v>80.8</v>
      </c>
      <c r="G40">
        <v>85.2</v>
      </c>
      <c r="H40">
        <v>91.5</v>
      </c>
      <c r="I40">
        <v>4.2300000000000004</v>
      </c>
      <c r="J40">
        <v>0.82</v>
      </c>
      <c r="K40">
        <v>31.93</v>
      </c>
      <c r="L40">
        <v>0.43</v>
      </c>
      <c r="M40" s="1">
        <v>43578.832599768517</v>
      </c>
      <c r="N40" s="1">
        <v>43578.850325266205</v>
      </c>
      <c r="O40" s="1" t="s">
        <v>46</v>
      </c>
      <c r="P40" s="1"/>
      <c r="Q40" s="36"/>
      <c r="R40" s="36"/>
      <c r="S40" s="36"/>
      <c r="T40" s="36"/>
      <c r="U40" s="36"/>
      <c r="W40" t="s">
        <v>767</v>
      </c>
      <c r="X40" s="1">
        <v>43757.800694444442</v>
      </c>
      <c r="Y40" s="10">
        <v>1099</v>
      </c>
      <c r="Z40" t="s">
        <v>23</v>
      </c>
      <c r="AA40" t="s">
        <v>21</v>
      </c>
      <c r="AB40" t="s">
        <v>23</v>
      </c>
      <c r="AC40">
        <v>2019</v>
      </c>
      <c r="AD40">
        <v>10</v>
      </c>
      <c r="AE40" s="2" t="s">
        <v>801</v>
      </c>
      <c r="AF40" s="4">
        <f>IFERROR(SUMPRODUCT(--(tbl_bd_descente[wo_number]=W40),tbl_bd_descente[Y],tbl_bd_descente[tons])/SUMIF(tbl_bd_descente[wo_number],W40,tbl_bd_descente[tons]),0)</f>
        <v>82.981255686988163</v>
      </c>
      <c r="AG40" s="4">
        <f>IFERROR(SUMPRODUCT(--(tbl_bd_descente[wo_number]=W40),tbl_bd_descente[Al2O3],tbl_bd_descente[tons])/SUMIF(tbl_bd_descente[wo_number],W40,tbl_bd_descente[tons]),0)</f>
        <v>2.1030482256596907</v>
      </c>
      <c r="AH40" s="4">
        <f>IFERROR(SUMPRODUCT(--(tbl_bd_descente[wo_number]=W40),tbl_bd_descente[Fe2O3],tbl_bd_descente[tons])/SUMIF(tbl_bd_descente[wo_number],W40,tbl_bd_descente[tons]),0)</f>
        <v>0.74636032757051862</v>
      </c>
      <c r="AI40" s="4">
        <f>IFERROR(SUMPRODUCT(--(tbl_bd_descente[wo_number]=W40),tbl_bd_descente[MgO],tbl_bd_descente[tons])/SUMIF(tbl_bd_descente[wo_number],W40,tbl_bd_descente[tons]),0)</f>
        <v>31.330991810737036</v>
      </c>
      <c r="AJ40" s="4">
        <f>IFERROR(SUMPRODUCT(--(tbl_bd_descente[wo_number]=W40),tbl_bd_descente[CaOX],tbl_bd_descente[tons])/SUMIF(tbl_bd_descente[wo_number],W40,tbl_bd_descente[tons]),0)</f>
        <v>1.1347770700636941</v>
      </c>
      <c r="AK40" s="4">
        <f>IFERROR(SUMPRODUCT(--(tbl_bd_descente[wo_number]=W40),tbl_bd_descente[S],tbl_bd_descente[tons])/SUMIF(tbl_bd_descente[wo_number],W40,tbl_bd_descente[tons]),0)</f>
        <v>5.7187443130118296E-2</v>
      </c>
      <c r="AL40" s="26"/>
      <c r="AM40" s="25"/>
    </row>
    <row r="41" spans="1:39" x14ac:dyDescent="0.15">
      <c r="A41" t="s">
        <v>854</v>
      </c>
      <c r="B41" t="s">
        <v>14</v>
      </c>
      <c r="C41" t="s">
        <v>19</v>
      </c>
      <c r="D41" t="s">
        <v>14</v>
      </c>
      <c r="E41" s="18">
        <v>149.77500152587891</v>
      </c>
      <c r="F41">
        <v>74</v>
      </c>
      <c r="G41">
        <v>78</v>
      </c>
      <c r="H41">
        <v>84.2</v>
      </c>
      <c r="I41">
        <v>4.99</v>
      </c>
      <c r="J41">
        <v>1</v>
      </c>
      <c r="K41">
        <v>32.020000000000003</v>
      </c>
      <c r="L41">
        <v>0.38</v>
      </c>
      <c r="M41" s="1">
        <v>43573.917731828704</v>
      </c>
      <c r="N41" s="1">
        <v>43574.20635482639</v>
      </c>
      <c r="O41" s="1" t="s">
        <v>46</v>
      </c>
      <c r="P41" s="1"/>
      <c r="W41" t="s">
        <v>766</v>
      </c>
      <c r="X41" s="1">
        <v>43757.507638888892</v>
      </c>
      <c r="Y41" s="10">
        <v>1200</v>
      </c>
      <c r="Z41" t="s">
        <v>23</v>
      </c>
      <c r="AA41" t="s">
        <v>21</v>
      </c>
      <c r="AB41" t="s">
        <v>23</v>
      </c>
      <c r="AC41">
        <v>2019</v>
      </c>
      <c r="AD41">
        <v>10</v>
      </c>
      <c r="AE41" s="2" t="s">
        <v>801</v>
      </c>
      <c r="AF41" s="4">
        <f>IFERROR(SUMPRODUCT(--(tbl_bd_descente[wo_number]=W41),tbl_bd_descente[Y],tbl_bd_descente[tons])/SUMIF(tbl_bd_descente[wo_number],W41,tbl_bd_descente[tons]),0)</f>
        <v>82.86666666666666</v>
      </c>
      <c r="AG41" s="4">
        <f>IFERROR(SUMPRODUCT(--(tbl_bd_descente[wo_number]=W41),tbl_bd_descente[Al2O3],tbl_bd_descente[tons])/SUMIF(tbl_bd_descente[wo_number],W41,tbl_bd_descente[tons]),0)</f>
        <v>2.13</v>
      </c>
      <c r="AH41" s="4">
        <f>IFERROR(SUMPRODUCT(--(tbl_bd_descente[wo_number]=W41),tbl_bd_descente[Fe2O3],tbl_bd_descente[tons])/SUMIF(tbl_bd_descente[wo_number],W41,tbl_bd_descente[tons]),0)</f>
        <v>0.84666666666666668</v>
      </c>
      <c r="AI41" s="4">
        <f>IFERROR(SUMPRODUCT(--(tbl_bd_descente[wo_number]=W41),tbl_bd_descente[MgO],tbl_bd_descente[tons])/SUMIF(tbl_bd_descente[wo_number],W41,tbl_bd_descente[tons]),0)</f>
        <v>31.296666666666667</v>
      </c>
      <c r="AJ41" s="4">
        <f>IFERROR(SUMPRODUCT(--(tbl_bd_descente[wo_number]=W41),tbl_bd_descente[CaOX],tbl_bd_descente[tons])/SUMIF(tbl_bd_descente[wo_number],W41,tbl_bd_descente[tons]),0)</f>
        <v>1.1766666666666667</v>
      </c>
      <c r="AK41" s="4">
        <f>IFERROR(SUMPRODUCT(--(tbl_bd_descente[wo_number]=W41),tbl_bd_descente[S],tbl_bd_descente[tons])/SUMIF(tbl_bd_descente[wo_number],W41,tbl_bd_descente[tons]),0)</f>
        <v>8.7666666666666684E-2</v>
      </c>
      <c r="AL41" s="26"/>
      <c r="AM41" s="25"/>
    </row>
    <row r="42" spans="1:39" x14ac:dyDescent="0.15">
      <c r="A42" t="s">
        <v>855</v>
      </c>
      <c r="B42" t="s">
        <v>817</v>
      </c>
      <c r="C42" t="s">
        <v>15</v>
      </c>
      <c r="D42" t="s">
        <v>18</v>
      </c>
      <c r="E42" s="18">
        <v>111.40200042724609</v>
      </c>
      <c r="F42">
        <v>75.7</v>
      </c>
      <c r="G42">
        <v>79.7</v>
      </c>
      <c r="H42">
        <v>85.4</v>
      </c>
      <c r="I42">
        <v>9.5</v>
      </c>
      <c r="J42">
        <v>1.28</v>
      </c>
      <c r="K42">
        <v>32.47</v>
      </c>
      <c r="L42">
        <v>0.39</v>
      </c>
      <c r="M42" s="1">
        <v>43574.272841747683</v>
      </c>
      <c r="N42" s="1">
        <v>43574.28443900463</v>
      </c>
      <c r="O42" s="1" t="s">
        <v>46</v>
      </c>
      <c r="P42" s="1"/>
      <c r="W42" t="s">
        <v>765</v>
      </c>
      <c r="X42" s="1">
        <v>43757.188194444447</v>
      </c>
      <c r="Y42" s="10">
        <v>769</v>
      </c>
      <c r="Z42" t="s">
        <v>49</v>
      </c>
      <c r="AA42" t="s">
        <v>42</v>
      </c>
      <c r="AB42" t="s">
        <v>49</v>
      </c>
      <c r="AC42">
        <v>2019</v>
      </c>
      <c r="AD42">
        <v>10</v>
      </c>
      <c r="AE42" s="2"/>
      <c r="AF42" s="4">
        <f>IFERROR(SUMPRODUCT(--(tbl_bd_descente[wo_number]=W42),tbl_bd_descente[Y],tbl_bd_descente[tons])/SUMIF(tbl_bd_descente[wo_number],W42,tbl_bd_descente[tons]),0)</f>
        <v>73.731339401820549</v>
      </c>
      <c r="AG42" s="4">
        <f>IFERROR(SUMPRODUCT(--(tbl_bd_descente[wo_number]=W42),tbl_bd_descente[Al2O3],tbl_bd_descente[tons])/SUMIF(tbl_bd_descente[wo_number],W42,tbl_bd_descente[tons]),0)</f>
        <v>3.0363719115734722</v>
      </c>
      <c r="AH42" s="4">
        <f>IFERROR(SUMPRODUCT(--(tbl_bd_descente[wo_number]=W42),tbl_bd_descente[Fe2O3],tbl_bd_descente[tons])/SUMIF(tbl_bd_descente[wo_number],W42,tbl_bd_descente[tons]),0)</f>
        <v>1.1826918075422628</v>
      </c>
      <c r="AI42" s="4">
        <f>IFERROR(SUMPRODUCT(--(tbl_bd_descente[wo_number]=W42),tbl_bd_descente[MgO],tbl_bd_descente[tons])/SUMIF(tbl_bd_descente[wo_number],W42,tbl_bd_descente[tons]),0)</f>
        <v>31.359284785435634</v>
      </c>
      <c r="AJ42" s="4">
        <f>IFERROR(SUMPRODUCT(--(tbl_bd_descente[wo_number]=W42),tbl_bd_descente[CaOX],tbl_bd_descente[tons])/SUMIF(tbl_bd_descente[wo_number],W42,tbl_bd_descente[tons]),0)</f>
        <v>1.4106111833550066</v>
      </c>
      <c r="AK42" s="4">
        <f>IFERROR(SUMPRODUCT(--(tbl_bd_descente[wo_number]=W42),tbl_bd_descente[S],tbl_bd_descente[tons])/SUMIF(tbl_bd_descente[wo_number],W42,tbl_bd_descente[tons]),0)</f>
        <v>0.13227438231469441</v>
      </c>
      <c r="AL42" s="26"/>
      <c r="AM42" s="25"/>
    </row>
    <row r="43" spans="1:39" x14ac:dyDescent="0.15">
      <c r="A43" t="s">
        <v>856</v>
      </c>
      <c r="B43" t="s">
        <v>18</v>
      </c>
      <c r="C43" t="s">
        <v>15</v>
      </c>
      <c r="D43" t="s">
        <v>18</v>
      </c>
      <c r="E43" s="18">
        <v>144.51300048828125</v>
      </c>
      <c r="F43">
        <v>76.3</v>
      </c>
      <c r="G43">
        <v>80.599999999999994</v>
      </c>
      <c r="H43">
        <v>85.6</v>
      </c>
      <c r="I43">
        <v>10.55</v>
      </c>
      <c r="J43">
        <v>1.37</v>
      </c>
      <c r="K43">
        <v>32.56</v>
      </c>
      <c r="L43">
        <v>0.42</v>
      </c>
      <c r="M43" s="1">
        <v>43578.593032488425</v>
      </c>
      <c r="N43" s="1">
        <v>43578.605423576388</v>
      </c>
      <c r="O43" s="1" t="s">
        <v>47</v>
      </c>
      <c r="P43" s="1"/>
      <c r="W43" t="s">
        <v>764</v>
      </c>
      <c r="X43" s="1">
        <v>43757.009027777778</v>
      </c>
      <c r="Y43" s="10">
        <v>900</v>
      </c>
      <c r="Z43" t="s">
        <v>49</v>
      </c>
      <c r="AA43" t="s">
        <v>42</v>
      </c>
      <c r="AB43" t="s">
        <v>49</v>
      </c>
      <c r="AC43">
        <v>2019</v>
      </c>
      <c r="AD43">
        <v>10</v>
      </c>
      <c r="AE43" s="2" t="s">
        <v>800</v>
      </c>
      <c r="AF43" s="4">
        <f>IFERROR(SUMPRODUCT(--(tbl_bd_descente[wo_number]=W43),tbl_bd_descente[Y],tbl_bd_descente[tons])/SUMIF(tbl_bd_descente[wo_number],W43,tbl_bd_descente[tons]),0)</f>
        <v>74.36666666666666</v>
      </c>
      <c r="AG43" s="4">
        <f>IFERROR(SUMPRODUCT(--(tbl_bd_descente[wo_number]=W43),tbl_bd_descente[Al2O3],tbl_bd_descente[tons])/SUMIF(tbl_bd_descente[wo_number],W43,tbl_bd_descente[tons]),0)</f>
        <v>2.5966666666666667</v>
      </c>
      <c r="AH43" s="4">
        <f>IFERROR(SUMPRODUCT(--(tbl_bd_descente[wo_number]=W43),tbl_bd_descente[Fe2O3],tbl_bd_descente[tons])/SUMIF(tbl_bd_descente[wo_number],W43,tbl_bd_descente[tons]),0)</f>
        <v>1.1066666666666667</v>
      </c>
      <c r="AI43" s="4">
        <f>IFERROR(SUMPRODUCT(--(tbl_bd_descente[wo_number]=W43),tbl_bd_descente[MgO],tbl_bd_descente[tons])/SUMIF(tbl_bd_descente[wo_number],W43,tbl_bd_descente[tons]),0)</f>
        <v>31.363333333333333</v>
      </c>
      <c r="AJ43" s="4">
        <f>IFERROR(SUMPRODUCT(--(tbl_bd_descente[wo_number]=W43),tbl_bd_descente[CaOX],tbl_bd_descente[tons])/SUMIF(tbl_bd_descente[wo_number],W43,tbl_bd_descente[tons]),0)</f>
        <v>1.33</v>
      </c>
      <c r="AK43" s="4">
        <f>IFERROR(SUMPRODUCT(--(tbl_bd_descente[wo_number]=W43),tbl_bd_descente[S],tbl_bd_descente[tons])/SUMIF(tbl_bd_descente[wo_number],W43,tbl_bd_descente[tons]),0)</f>
        <v>9.5666666666666664E-2</v>
      </c>
      <c r="AL43" s="26"/>
      <c r="AM43" s="25"/>
    </row>
    <row r="44" spans="1:39" x14ac:dyDescent="0.15">
      <c r="A44" t="s">
        <v>857</v>
      </c>
      <c r="B44" t="s">
        <v>26</v>
      </c>
      <c r="C44" t="s">
        <v>27</v>
      </c>
      <c r="D44" t="s">
        <v>26</v>
      </c>
      <c r="E44" s="18">
        <v>125.28100204467773</v>
      </c>
      <c r="F44">
        <v>68.400000000000006</v>
      </c>
      <c r="G44">
        <v>72.099999999999994</v>
      </c>
      <c r="H44">
        <v>77.8</v>
      </c>
      <c r="I44">
        <v>6.08</v>
      </c>
      <c r="J44">
        <v>1.1499999999999999</v>
      </c>
      <c r="K44">
        <v>31.94</v>
      </c>
      <c r="L44">
        <v>0.51</v>
      </c>
      <c r="M44" s="1">
        <v>43578.610509375001</v>
      </c>
      <c r="N44" s="1">
        <v>43578.621013506941</v>
      </c>
      <c r="O44" s="1" t="s">
        <v>47</v>
      </c>
      <c r="P44" s="1"/>
      <c r="W44" t="s">
        <v>763</v>
      </c>
      <c r="X44" s="1">
        <v>43756.800000000003</v>
      </c>
      <c r="Y44" s="10">
        <v>1164</v>
      </c>
      <c r="Z44" t="s">
        <v>14</v>
      </c>
      <c r="AA44" t="s">
        <v>31</v>
      </c>
      <c r="AB44" t="s">
        <v>14</v>
      </c>
      <c r="AC44">
        <v>2019</v>
      </c>
      <c r="AD44">
        <v>10</v>
      </c>
      <c r="AE44" s="2"/>
      <c r="AF44" s="4">
        <f>IFERROR(SUMPRODUCT(--(tbl_bd_descente[wo_number]=W44),tbl_bd_descente[Y],tbl_bd_descente[tons])/SUMIF(tbl_bd_descente[wo_number],W44,tbl_bd_descente[tons]),0)</f>
        <v>79.209621993127143</v>
      </c>
      <c r="AG44" s="4">
        <f>IFERROR(SUMPRODUCT(--(tbl_bd_descente[wo_number]=W44),tbl_bd_descente[Al2O3],tbl_bd_descente[tons])/SUMIF(tbl_bd_descente[wo_number],W44,tbl_bd_descente[tons]),0)</f>
        <v>5.0714776632302403</v>
      </c>
      <c r="AH44" s="4">
        <f>IFERROR(SUMPRODUCT(--(tbl_bd_descente[wo_number]=W44),tbl_bd_descente[Fe2O3],tbl_bd_descente[tons])/SUMIF(tbl_bd_descente[wo_number],W44,tbl_bd_descente[tons]),0)</f>
        <v>1.014364261168385</v>
      </c>
      <c r="AI44" s="4">
        <f>IFERROR(SUMPRODUCT(--(tbl_bd_descente[wo_number]=W44),tbl_bd_descente[MgO],tbl_bd_descente[tons])/SUMIF(tbl_bd_descente[wo_number],W44,tbl_bd_descente[tons]),0)</f>
        <v>31.639381443298966</v>
      </c>
      <c r="AJ44" s="4">
        <f>IFERROR(SUMPRODUCT(--(tbl_bd_descente[wo_number]=W44),tbl_bd_descente[CaOX],tbl_bd_descente[tons])/SUMIF(tbl_bd_descente[wo_number],W44,tbl_bd_descente[tons]),0)</f>
        <v>1.2712371134020619</v>
      </c>
      <c r="AK44" s="4">
        <f>IFERROR(SUMPRODUCT(--(tbl_bd_descente[wo_number]=W44),tbl_bd_descente[S],tbl_bd_descente[tons])/SUMIF(tbl_bd_descente[wo_number],W44,tbl_bd_descente[tons]),0)</f>
        <v>0.1265257731958763</v>
      </c>
      <c r="AL44" s="26"/>
      <c r="AM44" s="25"/>
    </row>
    <row r="45" spans="1:39" x14ac:dyDescent="0.15">
      <c r="A45" t="s">
        <v>858</v>
      </c>
      <c r="B45" t="s">
        <v>20</v>
      </c>
      <c r="C45" t="s">
        <v>30</v>
      </c>
      <c r="D45" t="s">
        <v>20</v>
      </c>
      <c r="E45" s="18">
        <v>224.0260009765625</v>
      </c>
      <c r="F45">
        <v>81.5</v>
      </c>
      <c r="G45">
        <v>85.9</v>
      </c>
      <c r="H45">
        <v>91.7</v>
      </c>
      <c r="I45">
        <v>7.71</v>
      </c>
      <c r="J45">
        <v>0.92</v>
      </c>
      <c r="K45">
        <v>32.32</v>
      </c>
      <c r="L45">
        <v>0.38</v>
      </c>
      <c r="M45" s="1">
        <v>43579.767322766202</v>
      </c>
      <c r="N45" s="1">
        <v>43579.79987959491</v>
      </c>
      <c r="O45" s="1" t="s">
        <v>52</v>
      </c>
      <c r="P45" s="1"/>
      <c r="W45" t="s">
        <v>762</v>
      </c>
      <c r="X45" s="1">
        <v>43756.511805555558</v>
      </c>
      <c r="Y45" s="10">
        <v>1200</v>
      </c>
      <c r="Z45" t="s">
        <v>14</v>
      </c>
      <c r="AA45" t="s">
        <v>31</v>
      </c>
      <c r="AB45" t="s">
        <v>14</v>
      </c>
      <c r="AC45">
        <v>2019</v>
      </c>
      <c r="AD45">
        <v>10</v>
      </c>
      <c r="AE45" s="2"/>
      <c r="AF45" s="4">
        <f>IFERROR(SUMPRODUCT(--(tbl_bd_descente[wo_number]=W45),tbl_bd_descente[Y],tbl_bd_descente[tons])/SUMIF(tbl_bd_descente[wo_number],W45,tbl_bd_descente[tons]),0)</f>
        <v>79.033333333333331</v>
      </c>
      <c r="AG45" s="4">
        <f>IFERROR(SUMPRODUCT(--(tbl_bd_descente[wo_number]=W45),tbl_bd_descente[Al2O3],tbl_bd_descente[tons])/SUMIF(tbl_bd_descente[wo_number],W45,tbl_bd_descente[tons]),0)</f>
        <v>5.5633333333333335</v>
      </c>
      <c r="AH45" s="4">
        <f>IFERROR(SUMPRODUCT(--(tbl_bd_descente[wo_number]=W45),tbl_bd_descente[Fe2O3],tbl_bd_descente[tons])/SUMIF(tbl_bd_descente[wo_number],W45,tbl_bd_descente[tons]),0)</f>
        <v>1.0733333333333333</v>
      </c>
      <c r="AI45" s="4">
        <f>IFERROR(SUMPRODUCT(--(tbl_bd_descente[wo_number]=W45),tbl_bd_descente[MgO],tbl_bd_descente[tons])/SUMIF(tbl_bd_descente[wo_number],W45,tbl_bd_descente[tons]),0)</f>
        <v>31.526666666666667</v>
      </c>
      <c r="AJ45" s="4">
        <f>IFERROR(SUMPRODUCT(--(tbl_bd_descente[wo_number]=W45),tbl_bd_descente[CaOX],tbl_bd_descente[tons])/SUMIF(tbl_bd_descente[wo_number],W45,tbl_bd_descente[tons]),0)</f>
        <v>0.9966666666666667</v>
      </c>
      <c r="AK45" s="4">
        <f>IFERROR(SUMPRODUCT(--(tbl_bd_descente[wo_number]=W45),tbl_bd_descente[S],tbl_bd_descente[tons])/SUMIF(tbl_bd_descente[wo_number],W45,tbl_bd_descente[tons]),0)</f>
        <v>0.115</v>
      </c>
      <c r="AL45" s="26"/>
      <c r="AM45" s="25"/>
    </row>
    <row r="46" spans="1:39" x14ac:dyDescent="0.15">
      <c r="A46" t="s">
        <v>859</v>
      </c>
      <c r="B46" t="s">
        <v>26</v>
      </c>
      <c r="C46" t="s">
        <v>27</v>
      </c>
      <c r="D46" t="s">
        <v>26</v>
      </c>
      <c r="E46" s="18">
        <v>211.37200164794922</v>
      </c>
      <c r="F46">
        <v>71.599999999999994</v>
      </c>
      <c r="G46">
        <v>75.599999999999994</v>
      </c>
      <c r="H46">
        <v>81.2</v>
      </c>
      <c r="I46">
        <v>7.52</v>
      </c>
      <c r="J46">
        <v>1.29</v>
      </c>
      <c r="K46">
        <v>32.19</v>
      </c>
      <c r="L46">
        <v>1.61</v>
      </c>
      <c r="M46" s="1">
        <v>43578.702997997687</v>
      </c>
      <c r="N46" s="1">
        <v>43578.721893437498</v>
      </c>
      <c r="O46" s="1" t="s">
        <v>47</v>
      </c>
      <c r="P46" s="1"/>
      <c r="W46" t="s">
        <v>761</v>
      </c>
      <c r="X46" s="1">
        <v>43756.208333333336</v>
      </c>
      <c r="Y46" s="10">
        <v>412.66666666666669</v>
      </c>
      <c r="Z46" t="s">
        <v>26</v>
      </c>
      <c r="AA46" t="s">
        <v>28</v>
      </c>
      <c r="AB46" t="s">
        <v>26</v>
      </c>
      <c r="AC46">
        <v>2019</v>
      </c>
      <c r="AD46">
        <v>10</v>
      </c>
      <c r="AE46" s="2"/>
      <c r="AF46" s="4">
        <f>IFERROR(SUMPRODUCT(--(tbl_bd_descente[wo_number]=W46),tbl_bd_descente[Y],tbl_bd_descente[tons])/SUMIF(tbl_bd_descente[wo_number],W46,tbl_bd_descente[tons]),0)</f>
        <v>74.496930533117947</v>
      </c>
      <c r="AG46" s="4">
        <f>IFERROR(SUMPRODUCT(--(tbl_bd_descente[wo_number]=W46),tbl_bd_descente[Al2O3],tbl_bd_descente[tons])/SUMIF(tbl_bd_descente[wo_number],W46,tbl_bd_descente[tons]),0)</f>
        <v>9.8082067851373171</v>
      </c>
      <c r="AH46" s="4">
        <f>IFERROR(SUMPRODUCT(--(tbl_bd_descente[wo_number]=W46),tbl_bd_descente[Fe2O3],tbl_bd_descente[tons])/SUMIF(tbl_bd_descente[wo_number],W46,tbl_bd_descente[tons]),0)</f>
        <v>1.7269305331179319</v>
      </c>
      <c r="AI46" s="4">
        <f>IFERROR(SUMPRODUCT(--(tbl_bd_descente[wo_number]=W46),tbl_bd_descente[MgO],tbl_bd_descente[tons])/SUMIF(tbl_bd_descente[wo_number],W46,tbl_bd_descente[tons]),0)</f>
        <v>31.996623586429724</v>
      </c>
      <c r="AJ46" s="4">
        <f>IFERROR(SUMPRODUCT(--(tbl_bd_descente[wo_number]=W46),tbl_bd_descente[CaOX],tbl_bd_descente[tons])/SUMIF(tbl_bd_descente[wo_number],W46,tbl_bd_descente[tons]),0)</f>
        <v>1.319822294022617</v>
      </c>
      <c r="AK46" s="4">
        <f>IFERROR(SUMPRODUCT(--(tbl_bd_descente[wo_number]=W46),tbl_bd_descente[S],tbl_bd_descente[tons])/SUMIF(tbl_bd_descente[wo_number],W46,tbl_bd_descente[tons]),0)</f>
        <v>0.11809208400646203</v>
      </c>
      <c r="AL46" s="26"/>
      <c r="AM46" s="25"/>
    </row>
    <row r="47" spans="1:39" x14ac:dyDescent="0.15">
      <c r="A47" t="s">
        <v>860</v>
      </c>
      <c r="B47" t="s">
        <v>20</v>
      </c>
      <c r="C47" t="s">
        <v>35</v>
      </c>
      <c r="D47" t="s">
        <v>20</v>
      </c>
      <c r="E47" s="18">
        <v>38.373001098632812</v>
      </c>
      <c r="F47">
        <v>79.599999999999994</v>
      </c>
      <c r="G47">
        <v>83.9</v>
      </c>
      <c r="H47">
        <v>90.1</v>
      </c>
      <c r="I47">
        <v>7.49</v>
      </c>
      <c r="J47">
        <v>0.91</v>
      </c>
      <c r="K47">
        <v>32.08</v>
      </c>
      <c r="L47">
        <v>0.36</v>
      </c>
      <c r="M47" s="1">
        <v>43573.913352083335</v>
      </c>
      <c r="N47" s="1">
        <v>43573.913352083335</v>
      </c>
      <c r="O47" s="1" t="s">
        <v>46</v>
      </c>
      <c r="P47" s="1"/>
      <c r="W47" t="s">
        <v>761</v>
      </c>
      <c r="X47" s="1">
        <v>43756.208333333336</v>
      </c>
      <c r="Y47" s="10">
        <v>206.33333333333334</v>
      </c>
      <c r="Z47" t="s">
        <v>26</v>
      </c>
      <c r="AA47" t="s">
        <v>27</v>
      </c>
      <c r="AB47" t="s">
        <v>26</v>
      </c>
      <c r="AC47">
        <v>2019</v>
      </c>
      <c r="AD47">
        <v>10</v>
      </c>
      <c r="AE47" s="2"/>
      <c r="AF47" s="4">
        <f>IFERROR(SUMPRODUCT(--(tbl_bd_descente[wo_number]=W47),tbl_bd_descente[Y],tbl_bd_descente[tons])/SUMIF(tbl_bd_descente[wo_number],W47,tbl_bd_descente[tons]),0)</f>
        <v>74.496930533117947</v>
      </c>
      <c r="AG47" s="4">
        <f>IFERROR(SUMPRODUCT(--(tbl_bd_descente[wo_number]=W47),tbl_bd_descente[Al2O3],tbl_bd_descente[tons])/SUMIF(tbl_bd_descente[wo_number],W47,tbl_bd_descente[tons]),0)</f>
        <v>9.8082067851373171</v>
      </c>
      <c r="AH47" s="4">
        <f>IFERROR(SUMPRODUCT(--(tbl_bd_descente[wo_number]=W47),tbl_bd_descente[Fe2O3],tbl_bd_descente[tons])/SUMIF(tbl_bd_descente[wo_number],W47,tbl_bd_descente[tons]),0)</f>
        <v>1.7269305331179319</v>
      </c>
      <c r="AI47" s="4">
        <f>IFERROR(SUMPRODUCT(--(tbl_bd_descente[wo_number]=W47),tbl_bd_descente[MgO],tbl_bd_descente[tons])/SUMIF(tbl_bd_descente[wo_number],W47,tbl_bd_descente[tons]),0)</f>
        <v>31.996623586429724</v>
      </c>
      <c r="AJ47" s="4">
        <f>IFERROR(SUMPRODUCT(--(tbl_bd_descente[wo_number]=W47),tbl_bd_descente[CaOX],tbl_bd_descente[tons])/SUMIF(tbl_bd_descente[wo_number],W47,tbl_bd_descente[tons]),0)</f>
        <v>1.319822294022617</v>
      </c>
      <c r="AK47" s="4">
        <f>IFERROR(SUMPRODUCT(--(tbl_bd_descente[wo_number]=W47),tbl_bd_descente[S],tbl_bd_descente[tons])/SUMIF(tbl_bd_descente[wo_number],W47,tbl_bd_descente[tons]),0)</f>
        <v>0.11809208400646203</v>
      </c>
      <c r="AL47" s="26"/>
      <c r="AM47" s="25"/>
    </row>
    <row r="48" spans="1:39" x14ac:dyDescent="0.15">
      <c r="A48" t="s">
        <v>861</v>
      </c>
      <c r="B48" t="s">
        <v>26</v>
      </c>
      <c r="C48" t="s">
        <v>27</v>
      </c>
      <c r="D48" t="s">
        <v>26</v>
      </c>
      <c r="E48" s="18">
        <v>188.48200302124025</v>
      </c>
      <c r="F48">
        <v>71.2</v>
      </c>
      <c r="G48">
        <v>75.2</v>
      </c>
      <c r="H48">
        <v>80.7</v>
      </c>
      <c r="I48">
        <v>7.52</v>
      </c>
      <c r="J48">
        <v>1.4</v>
      </c>
      <c r="K48">
        <v>32.18</v>
      </c>
      <c r="L48">
        <v>1.66</v>
      </c>
      <c r="M48" s="1">
        <v>43579.612615740742</v>
      </c>
      <c r="N48" s="1">
        <v>43579.628530636575</v>
      </c>
      <c r="O48" s="1" t="s">
        <v>45</v>
      </c>
      <c r="P48" s="1"/>
      <c r="W48" t="s">
        <v>760</v>
      </c>
      <c r="X48" s="1">
        <v>43756.061805555553</v>
      </c>
      <c r="Y48" s="10">
        <v>600</v>
      </c>
      <c r="Z48" t="s">
        <v>26</v>
      </c>
      <c r="AA48" t="s">
        <v>28</v>
      </c>
      <c r="AB48" t="s">
        <v>26</v>
      </c>
      <c r="AC48">
        <v>2019</v>
      </c>
      <c r="AD48">
        <v>10</v>
      </c>
      <c r="AE48" s="2"/>
      <c r="AF48" s="4">
        <f>IFERROR(SUMPRODUCT(--(tbl_bd_descente[wo_number]=W48),tbl_bd_descente[Y],tbl_bd_descente[tons])/SUMIF(tbl_bd_descente[wo_number],W48,tbl_bd_descente[tons]),0)</f>
        <v>73.966666666666669</v>
      </c>
      <c r="AG48" s="4">
        <f>IFERROR(SUMPRODUCT(--(tbl_bd_descente[wo_number]=W48),tbl_bd_descente[Al2O3],tbl_bd_descente[tons])/SUMIF(tbl_bd_descente[wo_number],W48,tbl_bd_descente[tons]),0)</f>
        <v>9.5066666666666659</v>
      </c>
      <c r="AH48" s="4">
        <f>IFERROR(SUMPRODUCT(--(tbl_bd_descente[wo_number]=W48),tbl_bd_descente[Fe2O3],tbl_bd_descente[tons])/SUMIF(tbl_bd_descente[wo_number],W48,tbl_bd_descente[tons]),0)</f>
        <v>1.7133333333333334</v>
      </c>
      <c r="AI48" s="4">
        <f>IFERROR(SUMPRODUCT(--(tbl_bd_descente[wo_number]=W48),tbl_bd_descente[MgO],tbl_bd_descente[tons])/SUMIF(tbl_bd_descente[wo_number],W48,tbl_bd_descente[tons]),0)</f>
        <v>31.913333333333334</v>
      </c>
      <c r="AJ48" s="4">
        <f>IFERROR(SUMPRODUCT(--(tbl_bd_descente[wo_number]=W48),tbl_bd_descente[CaOX],tbl_bd_descente[tons])/SUMIF(tbl_bd_descente[wo_number],W48,tbl_bd_descente[tons]),0)</f>
        <v>1.5333333333333334</v>
      </c>
      <c r="AK48" s="4">
        <f>IFERROR(SUMPRODUCT(--(tbl_bd_descente[wo_number]=W48),tbl_bd_descente[S],tbl_bd_descente[tons])/SUMIF(tbl_bd_descente[wo_number],W48,tbl_bd_descente[tons]),0)</f>
        <v>0.10266666666666667</v>
      </c>
      <c r="AL48" s="26"/>
      <c r="AM48" s="25"/>
    </row>
    <row r="49" spans="1:39" x14ac:dyDescent="0.15">
      <c r="A49" t="s">
        <v>862</v>
      </c>
      <c r="B49" t="s">
        <v>817</v>
      </c>
      <c r="C49" t="s">
        <v>28</v>
      </c>
      <c r="D49" t="s">
        <v>26</v>
      </c>
      <c r="E49" s="18">
        <v>471.14300384521482</v>
      </c>
      <c r="F49">
        <v>71.2</v>
      </c>
      <c r="G49">
        <v>75.099999999999994</v>
      </c>
      <c r="H49">
        <v>80.400000000000006</v>
      </c>
      <c r="I49">
        <v>10.44</v>
      </c>
      <c r="J49">
        <v>1.52</v>
      </c>
      <c r="K49">
        <v>32.44</v>
      </c>
      <c r="L49">
        <v>2.87</v>
      </c>
      <c r="M49" s="1">
        <v>43579.587835648148</v>
      </c>
      <c r="N49" s="1">
        <v>43579.607541354169</v>
      </c>
      <c r="O49" s="1" t="s">
        <v>45</v>
      </c>
      <c r="P49" s="1"/>
      <c r="W49" t="s">
        <v>760</v>
      </c>
      <c r="X49" s="1">
        <v>43756.061805555553</v>
      </c>
      <c r="Y49" s="10">
        <v>300</v>
      </c>
      <c r="Z49" t="s">
        <v>26</v>
      </c>
      <c r="AA49" t="s">
        <v>27</v>
      </c>
      <c r="AB49" t="s">
        <v>26</v>
      </c>
      <c r="AC49">
        <v>2019</v>
      </c>
      <c r="AD49">
        <v>10</v>
      </c>
      <c r="AE49" s="2"/>
      <c r="AF49" s="4">
        <f>IFERROR(SUMPRODUCT(--(tbl_bd_descente[wo_number]=W49),tbl_bd_descente[Y],tbl_bd_descente[tons])/SUMIF(tbl_bd_descente[wo_number],W49,tbl_bd_descente[tons]),0)</f>
        <v>73.966666666666669</v>
      </c>
      <c r="AG49" s="4">
        <f>IFERROR(SUMPRODUCT(--(tbl_bd_descente[wo_number]=W49),tbl_bd_descente[Al2O3],tbl_bd_descente[tons])/SUMIF(tbl_bd_descente[wo_number],W49,tbl_bd_descente[tons]),0)</f>
        <v>9.5066666666666659</v>
      </c>
      <c r="AH49" s="4">
        <f>IFERROR(SUMPRODUCT(--(tbl_bd_descente[wo_number]=W49),tbl_bd_descente[Fe2O3],tbl_bd_descente[tons])/SUMIF(tbl_bd_descente[wo_number],W49,tbl_bd_descente[tons]),0)</f>
        <v>1.7133333333333334</v>
      </c>
      <c r="AI49" s="4">
        <f>IFERROR(SUMPRODUCT(--(tbl_bd_descente[wo_number]=W49),tbl_bd_descente[MgO],tbl_bd_descente[tons])/SUMIF(tbl_bd_descente[wo_number],W49,tbl_bd_descente[tons]),0)</f>
        <v>31.913333333333334</v>
      </c>
      <c r="AJ49" s="4">
        <f>IFERROR(SUMPRODUCT(--(tbl_bd_descente[wo_number]=W49),tbl_bd_descente[CaOX],tbl_bd_descente[tons])/SUMIF(tbl_bd_descente[wo_number],W49,tbl_bd_descente[tons]),0)</f>
        <v>1.5333333333333334</v>
      </c>
      <c r="AK49" s="4">
        <f>IFERROR(SUMPRODUCT(--(tbl_bd_descente[wo_number]=W49),tbl_bd_descente[S],tbl_bd_descente[tons])/SUMIF(tbl_bd_descente[wo_number],W49,tbl_bd_descente[tons]),0)</f>
        <v>0.10266666666666667</v>
      </c>
      <c r="AL49" s="26"/>
      <c r="AM49" s="25"/>
    </row>
    <row r="50" spans="1:39" x14ac:dyDescent="0.15">
      <c r="A50" t="s">
        <v>863</v>
      </c>
      <c r="B50" t="s">
        <v>16</v>
      </c>
      <c r="C50" t="s">
        <v>36</v>
      </c>
      <c r="D50" t="s">
        <v>16</v>
      </c>
      <c r="E50" s="18">
        <v>149.292000579834</v>
      </c>
      <c r="F50">
        <v>84.2</v>
      </c>
      <c r="G50">
        <v>88.7</v>
      </c>
      <c r="H50">
        <v>95.6</v>
      </c>
      <c r="I50">
        <v>3.41</v>
      </c>
      <c r="J50">
        <v>0.67</v>
      </c>
      <c r="K50">
        <v>31.87</v>
      </c>
      <c r="L50">
        <v>0.93</v>
      </c>
      <c r="M50" s="1">
        <v>43592.782188506942</v>
      </c>
      <c r="N50" s="1">
        <v>43592.792749768516</v>
      </c>
      <c r="O50" s="1" t="s">
        <v>45</v>
      </c>
      <c r="P50" s="1"/>
      <c r="W50" t="s">
        <v>759</v>
      </c>
      <c r="X50" s="1">
        <v>43755.838194444441</v>
      </c>
      <c r="Y50" s="10">
        <v>625</v>
      </c>
      <c r="Z50" t="s">
        <v>20</v>
      </c>
      <c r="AA50" t="s">
        <v>35</v>
      </c>
      <c r="AB50" t="s">
        <v>20</v>
      </c>
      <c r="AC50">
        <v>2019</v>
      </c>
      <c r="AD50">
        <v>10</v>
      </c>
      <c r="AE50" s="2"/>
      <c r="AF50" s="4">
        <f>IFERROR(SUMPRODUCT(--(tbl_bd_descente[wo_number]=W50),tbl_bd_descente[Y],tbl_bd_descente[tons])/SUMIF(tbl_bd_descente[wo_number],W50,tbl_bd_descente[tons]),0)</f>
        <v>82.84</v>
      </c>
      <c r="AG50" s="4">
        <f>IFERROR(SUMPRODUCT(--(tbl_bd_descente[wo_number]=W50),tbl_bd_descente[Al2O3],tbl_bd_descente[tons])/SUMIF(tbl_bd_descente[wo_number],W50,tbl_bd_descente[tons]),0)</f>
        <v>6.7859999999999996</v>
      </c>
      <c r="AH50" s="4">
        <f>IFERROR(SUMPRODUCT(--(tbl_bd_descente[wo_number]=W50),tbl_bd_descente[Fe2O3],tbl_bd_descente[tons])/SUMIF(tbl_bd_descente[wo_number],W50,tbl_bd_descente[tons]),0)</f>
        <v>1.0444</v>
      </c>
      <c r="AI50" s="4">
        <f>IFERROR(SUMPRODUCT(--(tbl_bd_descente[wo_number]=W50),tbl_bd_descente[MgO],tbl_bd_descente[tons])/SUMIF(tbl_bd_descente[wo_number],W50,tbl_bd_descente[tons]),0)</f>
        <v>31.942799999999998</v>
      </c>
      <c r="AJ50" s="4">
        <f>IFERROR(SUMPRODUCT(--(tbl_bd_descente[wo_number]=W50),tbl_bd_descente[CaOX],tbl_bd_descente[tons])/SUMIF(tbl_bd_descente[wo_number],W50,tbl_bd_descente[tons]),0)</f>
        <v>0.624</v>
      </c>
      <c r="AK50" s="4">
        <f>IFERROR(SUMPRODUCT(--(tbl_bd_descente[wo_number]=W50),tbl_bd_descente[S],tbl_bd_descente[tons])/SUMIF(tbl_bd_descente[wo_number],W50,tbl_bd_descente[tons]),0)</f>
        <v>5.4600000000000003E-2</v>
      </c>
      <c r="AL50" s="26"/>
      <c r="AM50" s="25"/>
    </row>
    <row r="51" spans="1:39" x14ac:dyDescent="0.15">
      <c r="A51" t="s">
        <v>864</v>
      </c>
      <c r="B51" t="s">
        <v>20</v>
      </c>
      <c r="C51" t="s">
        <v>30</v>
      </c>
      <c r="D51" t="s">
        <v>20</v>
      </c>
      <c r="E51" s="18">
        <v>103.86999969482422</v>
      </c>
      <c r="F51">
        <v>81.3</v>
      </c>
      <c r="G51">
        <v>85.9</v>
      </c>
      <c r="H51">
        <v>91.5</v>
      </c>
      <c r="I51">
        <v>6.13</v>
      </c>
      <c r="J51">
        <v>0.92</v>
      </c>
      <c r="K51">
        <v>31.99</v>
      </c>
      <c r="L51">
        <v>1.76</v>
      </c>
      <c r="M51" s="1">
        <v>43579.679504780092</v>
      </c>
      <c r="N51" s="1">
        <v>43579.688599155095</v>
      </c>
      <c r="O51" s="1" t="s">
        <v>45</v>
      </c>
      <c r="P51" s="1"/>
      <c r="W51" t="s">
        <v>758</v>
      </c>
      <c r="X51" s="1">
        <v>43755.674305555556</v>
      </c>
      <c r="Y51" s="10">
        <v>1200</v>
      </c>
      <c r="Z51" t="s">
        <v>20</v>
      </c>
      <c r="AA51" t="s">
        <v>35</v>
      </c>
      <c r="AB51" t="s">
        <v>20</v>
      </c>
      <c r="AC51">
        <v>2019</v>
      </c>
      <c r="AD51">
        <v>10</v>
      </c>
      <c r="AE51" s="2"/>
      <c r="AF51" s="4">
        <f>IFERROR(SUMPRODUCT(--(tbl_bd_descente[wo_number]=W51),tbl_bd_descente[Y],tbl_bd_descente[tons])/SUMIF(tbl_bd_descente[wo_number],W51,tbl_bd_descente[tons]),0)</f>
        <v>81.566666666666663</v>
      </c>
      <c r="AG51" s="4">
        <f>IFERROR(SUMPRODUCT(--(tbl_bd_descente[wo_number]=W51),tbl_bd_descente[Al2O3],tbl_bd_descente[tons])/SUMIF(tbl_bd_descente[wo_number],W51,tbl_bd_descente[tons]),0)</f>
        <v>6.0933333333333337</v>
      </c>
      <c r="AH51" s="4">
        <f>IFERROR(SUMPRODUCT(--(tbl_bd_descente[wo_number]=W51),tbl_bd_descente[Fe2O3],tbl_bd_descente[tons])/SUMIF(tbl_bd_descente[wo_number],W51,tbl_bd_descente[tons]),0)</f>
        <v>1.01</v>
      </c>
      <c r="AI51" s="4">
        <f>IFERROR(SUMPRODUCT(--(tbl_bd_descente[wo_number]=W51),tbl_bd_descente[MgO],tbl_bd_descente[tons])/SUMIF(tbl_bd_descente[wo_number],W51,tbl_bd_descente[tons]),0)</f>
        <v>31.8</v>
      </c>
      <c r="AJ51" s="4">
        <f>IFERROR(SUMPRODUCT(--(tbl_bd_descente[wo_number]=W51),tbl_bd_descente[CaOX],tbl_bd_descente[tons])/SUMIF(tbl_bd_descente[wo_number],W51,tbl_bd_descente[tons]),0)</f>
        <v>0.61333333333333329</v>
      </c>
      <c r="AK51" s="4">
        <f>IFERROR(SUMPRODUCT(--(tbl_bd_descente[wo_number]=W51),tbl_bd_descente[S],tbl_bd_descente[tons])/SUMIF(tbl_bd_descente[wo_number],W51,tbl_bd_descente[tons]),0)</f>
        <v>6.1000000000000006E-2</v>
      </c>
      <c r="AL51" s="26"/>
      <c r="AM51" s="25"/>
    </row>
    <row r="52" spans="1:39" x14ac:dyDescent="0.15">
      <c r="A52" t="s">
        <v>865</v>
      </c>
      <c r="B52" t="s">
        <v>26</v>
      </c>
      <c r="C52" t="s">
        <v>27</v>
      </c>
      <c r="D52" t="s">
        <v>26</v>
      </c>
      <c r="E52" s="18">
        <v>300.63900375366211</v>
      </c>
      <c r="F52">
        <v>70.7</v>
      </c>
      <c r="G52">
        <v>74.5</v>
      </c>
      <c r="H52">
        <v>80.099999999999994</v>
      </c>
      <c r="I52">
        <v>8.77</v>
      </c>
      <c r="J52">
        <v>1.36</v>
      </c>
      <c r="K52">
        <v>32.1</v>
      </c>
      <c r="L52">
        <v>0.43</v>
      </c>
      <c r="M52" s="1">
        <v>43574.226319328707</v>
      </c>
      <c r="N52" s="1">
        <v>43574.268367476849</v>
      </c>
      <c r="O52" s="1" t="s">
        <v>46</v>
      </c>
      <c r="P52" s="1"/>
      <c r="W52" t="s">
        <v>757</v>
      </c>
      <c r="X52" s="1">
        <v>43755.334722222222</v>
      </c>
      <c r="Y52" s="10">
        <v>125</v>
      </c>
      <c r="Z52" t="s">
        <v>29</v>
      </c>
      <c r="AA52" t="s">
        <v>22</v>
      </c>
      <c r="AB52" t="s">
        <v>29</v>
      </c>
      <c r="AC52">
        <v>2019</v>
      </c>
      <c r="AD52">
        <v>10</v>
      </c>
      <c r="AE52" s="2"/>
      <c r="AF52" s="4">
        <f>IFERROR(SUMPRODUCT(--(tbl_bd_descente[wo_number]=W52),tbl_bd_descente[Y],tbl_bd_descente[tons])/SUMIF(tbl_bd_descente[wo_number],W52,tbl_bd_descente[tons]),0)</f>
        <v>83.8</v>
      </c>
      <c r="AG52" s="4">
        <f>IFERROR(SUMPRODUCT(--(tbl_bd_descente[wo_number]=W52),tbl_bd_descente[Al2O3],tbl_bd_descente[tons])/SUMIF(tbl_bd_descente[wo_number],W52,tbl_bd_descente[tons]),0)</f>
        <v>5.76</v>
      </c>
      <c r="AH52" s="4">
        <f>IFERROR(SUMPRODUCT(--(tbl_bd_descente[wo_number]=W52),tbl_bd_descente[Fe2O3],tbl_bd_descente[tons])/SUMIF(tbl_bd_descente[wo_number],W52,tbl_bd_descente[tons]),0)</f>
        <v>0.92</v>
      </c>
      <c r="AI52" s="4">
        <f>IFERROR(SUMPRODUCT(--(tbl_bd_descente[wo_number]=W52),tbl_bd_descente[MgO],tbl_bd_descente[tons])/SUMIF(tbl_bd_descente[wo_number],W52,tbl_bd_descente[tons]),0)</f>
        <v>31.84</v>
      </c>
      <c r="AJ52" s="4">
        <f>IFERROR(SUMPRODUCT(--(tbl_bd_descente[wo_number]=W52),tbl_bd_descente[CaOX],tbl_bd_descente[tons])/SUMIF(tbl_bd_descente[wo_number],W52,tbl_bd_descente[tons]),0)</f>
        <v>0.57999999999999996</v>
      </c>
      <c r="AK52" s="4">
        <f>IFERROR(SUMPRODUCT(--(tbl_bd_descente[wo_number]=W52),tbl_bd_descente[S],tbl_bd_descente[tons])/SUMIF(tbl_bd_descente[wo_number],W52,tbl_bd_descente[tons]),0)</f>
        <v>1.7000000000000001E-2</v>
      </c>
      <c r="AL52" s="26"/>
      <c r="AM52" s="25"/>
    </row>
    <row r="53" spans="1:39" x14ac:dyDescent="0.15">
      <c r="A53" t="s">
        <v>866</v>
      </c>
      <c r="B53" t="s">
        <v>23</v>
      </c>
      <c r="C53" t="s">
        <v>24</v>
      </c>
      <c r="D53" t="s">
        <v>23</v>
      </c>
      <c r="E53" s="18">
        <v>233.32500076293945</v>
      </c>
      <c r="F53">
        <v>82.1</v>
      </c>
      <c r="G53">
        <v>86.5</v>
      </c>
      <c r="H53">
        <v>93.4</v>
      </c>
      <c r="I53">
        <v>2.79</v>
      </c>
      <c r="J53">
        <v>0.74</v>
      </c>
      <c r="K53">
        <v>31.67</v>
      </c>
      <c r="L53">
        <v>0.4</v>
      </c>
      <c r="M53" s="1">
        <v>43579.296169062502</v>
      </c>
      <c r="N53" s="1">
        <v>43579.317935729166</v>
      </c>
      <c r="O53" s="1" t="s">
        <v>45</v>
      </c>
      <c r="P53" s="1"/>
      <c r="W53" t="s">
        <v>757</v>
      </c>
      <c r="X53" s="1">
        <v>43755.334722222222</v>
      </c>
      <c r="Y53" s="10">
        <v>250</v>
      </c>
      <c r="Z53" t="s">
        <v>20</v>
      </c>
      <c r="AA53" t="s">
        <v>32</v>
      </c>
      <c r="AB53" t="s">
        <v>29</v>
      </c>
      <c r="AC53">
        <v>2019</v>
      </c>
      <c r="AD53">
        <v>10</v>
      </c>
      <c r="AE53" s="2"/>
      <c r="AF53" s="4">
        <f>IFERROR(SUMPRODUCT(--(tbl_bd_descente[wo_number]=W53),tbl_bd_descente[Y],tbl_bd_descente[tons])/SUMIF(tbl_bd_descente[wo_number],W53,tbl_bd_descente[tons]),0)</f>
        <v>83.8</v>
      </c>
      <c r="AG53" s="4">
        <f>IFERROR(SUMPRODUCT(--(tbl_bd_descente[wo_number]=W53),tbl_bd_descente[Al2O3],tbl_bd_descente[tons])/SUMIF(tbl_bd_descente[wo_number],W53,tbl_bd_descente[tons]),0)</f>
        <v>5.76</v>
      </c>
      <c r="AH53" s="4">
        <f>IFERROR(SUMPRODUCT(--(tbl_bd_descente[wo_number]=W53),tbl_bd_descente[Fe2O3],tbl_bd_descente[tons])/SUMIF(tbl_bd_descente[wo_number],W53,tbl_bd_descente[tons]),0)</f>
        <v>0.92</v>
      </c>
      <c r="AI53" s="4">
        <f>IFERROR(SUMPRODUCT(--(tbl_bd_descente[wo_number]=W53),tbl_bd_descente[MgO],tbl_bd_descente[tons])/SUMIF(tbl_bd_descente[wo_number],W53,tbl_bd_descente[tons]),0)</f>
        <v>31.84</v>
      </c>
      <c r="AJ53" s="4">
        <f>IFERROR(SUMPRODUCT(--(tbl_bd_descente[wo_number]=W53),tbl_bd_descente[CaOX],tbl_bd_descente[tons])/SUMIF(tbl_bd_descente[wo_number],W53,tbl_bd_descente[tons]),0)</f>
        <v>0.57999999999999996</v>
      </c>
      <c r="AK53" s="4">
        <f>IFERROR(SUMPRODUCT(--(tbl_bd_descente[wo_number]=W53),tbl_bd_descente[S],tbl_bd_descente[tons])/SUMIF(tbl_bd_descente[wo_number],W53,tbl_bd_descente[tons]),0)</f>
        <v>1.7000000000000001E-2</v>
      </c>
      <c r="AL53" s="26"/>
      <c r="AM53" s="25"/>
    </row>
    <row r="54" spans="1:39" x14ac:dyDescent="0.15">
      <c r="A54" t="s">
        <v>867</v>
      </c>
      <c r="B54" t="s">
        <v>817</v>
      </c>
      <c r="C54" t="s">
        <v>34</v>
      </c>
      <c r="D54" t="s">
        <v>26</v>
      </c>
      <c r="E54" s="18">
        <v>323.2140007019043</v>
      </c>
      <c r="F54">
        <v>72.3</v>
      </c>
      <c r="G54">
        <v>76.3</v>
      </c>
      <c r="H54">
        <v>81.3</v>
      </c>
      <c r="I54">
        <v>9.9600000000000009</v>
      </c>
      <c r="J54">
        <v>1.49</v>
      </c>
      <c r="K54">
        <v>32.11</v>
      </c>
      <c r="L54">
        <v>1.81</v>
      </c>
      <c r="M54" s="1">
        <v>43584.698031481479</v>
      </c>
      <c r="N54" s="1">
        <v>43584.768826307867</v>
      </c>
      <c r="O54" s="1" t="s">
        <v>45</v>
      </c>
      <c r="P54" s="1"/>
      <c r="W54" t="s">
        <v>756</v>
      </c>
      <c r="X54" s="1">
        <v>43755.105555555558</v>
      </c>
      <c r="Y54" s="10">
        <v>116.66666666666667</v>
      </c>
      <c r="Z54" t="s">
        <v>29</v>
      </c>
      <c r="AA54" t="s">
        <v>22</v>
      </c>
      <c r="AB54" t="s">
        <v>29</v>
      </c>
      <c r="AC54">
        <v>2019</v>
      </c>
      <c r="AD54">
        <v>10</v>
      </c>
      <c r="AE54" s="2"/>
      <c r="AF54" s="4">
        <f>IFERROR(SUMPRODUCT(--(tbl_bd_descente[wo_number]=W54),tbl_bd_descente[Y],tbl_bd_descente[tons])/SUMIF(tbl_bd_descente[wo_number],W54,tbl_bd_descente[tons]),0)</f>
        <v>85</v>
      </c>
      <c r="AG54" s="4">
        <f>IFERROR(SUMPRODUCT(--(tbl_bd_descente[wo_number]=W54),tbl_bd_descente[Al2O3],tbl_bd_descente[tons])/SUMIF(tbl_bd_descente[wo_number],W54,tbl_bd_descente[tons]),0)</f>
        <v>5.74</v>
      </c>
      <c r="AH54" s="4">
        <f>IFERROR(SUMPRODUCT(--(tbl_bd_descente[wo_number]=W54),tbl_bd_descente[Fe2O3],tbl_bd_descente[tons])/SUMIF(tbl_bd_descente[wo_number],W54,tbl_bd_descente[tons]),0)</f>
        <v>0.94</v>
      </c>
      <c r="AI54" s="4">
        <f>IFERROR(SUMPRODUCT(--(tbl_bd_descente[wo_number]=W54),tbl_bd_descente[MgO],tbl_bd_descente[tons])/SUMIF(tbl_bd_descente[wo_number],W54,tbl_bd_descente[tons]),0)</f>
        <v>31.79</v>
      </c>
      <c r="AJ54" s="4">
        <f>IFERROR(SUMPRODUCT(--(tbl_bd_descente[wo_number]=W54),tbl_bd_descente[CaOX],tbl_bd_descente[tons])/SUMIF(tbl_bd_descente[wo_number],W54,tbl_bd_descente[tons]),0)</f>
        <v>0.7</v>
      </c>
      <c r="AK54" s="4">
        <f>IFERROR(SUMPRODUCT(--(tbl_bd_descente[wo_number]=W54),tbl_bd_descente[S],tbl_bd_descente[tons])/SUMIF(tbl_bd_descente[wo_number],W54,tbl_bd_descente[tons]),0)</f>
        <v>2.5999999999999999E-2</v>
      </c>
      <c r="AL54" s="26"/>
      <c r="AM54" s="25"/>
    </row>
    <row r="55" spans="1:39" x14ac:dyDescent="0.15">
      <c r="A55" t="s">
        <v>868</v>
      </c>
      <c r="B55" t="s">
        <v>26</v>
      </c>
      <c r="C55" t="s">
        <v>28</v>
      </c>
      <c r="D55" t="s">
        <v>26</v>
      </c>
      <c r="E55" s="18">
        <v>67</v>
      </c>
      <c r="F55">
        <v>70.3</v>
      </c>
      <c r="G55">
        <v>74.099999999999994</v>
      </c>
      <c r="H55">
        <v>79.599999999999994</v>
      </c>
      <c r="I55">
        <v>10</v>
      </c>
      <c r="J55">
        <v>1.44</v>
      </c>
      <c r="K55">
        <v>32.24</v>
      </c>
      <c r="L55">
        <v>0.48</v>
      </c>
      <c r="M55" s="1">
        <v>43578.855353935185</v>
      </c>
      <c r="N55" s="1">
        <v>43578.861609108797</v>
      </c>
      <c r="O55" s="1" t="s">
        <v>46</v>
      </c>
      <c r="P55" s="1"/>
      <c r="W55" t="s">
        <v>756</v>
      </c>
      <c r="X55" s="1">
        <v>43755.105555555558</v>
      </c>
      <c r="Y55" s="10">
        <v>233.33333333333334</v>
      </c>
      <c r="Z55" t="s">
        <v>20</v>
      </c>
      <c r="AA55" t="s">
        <v>36</v>
      </c>
      <c r="AB55" t="s">
        <v>29</v>
      </c>
      <c r="AC55">
        <v>2019</v>
      </c>
      <c r="AD55">
        <v>10</v>
      </c>
      <c r="AE55" s="2"/>
      <c r="AF55" s="4">
        <f>IFERROR(SUMPRODUCT(--(tbl_bd_descente[wo_number]=W55),tbl_bd_descente[Y],tbl_bd_descente[tons])/SUMIF(tbl_bd_descente[wo_number],W55,tbl_bd_descente[tons]),0)</f>
        <v>85</v>
      </c>
      <c r="AG55" s="4">
        <f>IFERROR(SUMPRODUCT(--(tbl_bd_descente[wo_number]=W55),tbl_bd_descente[Al2O3],tbl_bd_descente[tons])/SUMIF(tbl_bd_descente[wo_number],W55,tbl_bd_descente[tons]),0)</f>
        <v>5.74</v>
      </c>
      <c r="AH55" s="4">
        <f>IFERROR(SUMPRODUCT(--(tbl_bd_descente[wo_number]=W55),tbl_bd_descente[Fe2O3],tbl_bd_descente[tons])/SUMIF(tbl_bd_descente[wo_number],W55,tbl_bd_descente[tons]),0)</f>
        <v>0.94</v>
      </c>
      <c r="AI55" s="4">
        <f>IFERROR(SUMPRODUCT(--(tbl_bd_descente[wo_number]=W55),tbl_bd_descente[MgO],tbl_bd_descente[tons])/SUMIF(tbl_bd_descente[wo_number],W55,tbl_bd_descente[tons]),0)</f>
        <v>31.79</v>
      </c>
      <c r="AJ55" s="4">
        <f>IFERROR(SUMPRODUCT(--(tbl_bd_descente[wo_number]=W55),tbl_bd_descente[CaOX],tbl_bd_descente[tons])/SUMIF(tbl_bd_descente[wo_number],W55,tbl_bd_descente[tons]),0)</f>
        <v>0.7</v>
      </c>
      <c r="AK55" s="4">
        <f>IFERROR(SUMPRODUCT(--(tbl_bd_descente[wo_number]=W55),tbl_bd_descente[S],tbl_bd_descente[tons])/SUMIF(tbl_bd_descente[wo_number],W55,tbl_bd_descente[tons]),0)</f>
        <v>2.5999999999999999E-2</v>
      </c>
      <c r="AL55" s="26"/>
      <c r="AM55" s="25"/>
    </row>
    <row r="56" spans="1:39" x14ac:dyDescent="0.15">
      <c r="A56" t="s">
        <v>869</v>
      </c>
      <c r="B56" t="s">
        <v>26</v>
      </c>
      <c r="C56" t="s">
        <v>42</v>
      </c>
      <c r="D56" t="s">
        <v>26</v>
      </c>
      <c r="E56" s="18">
        <v>144.69499969482422</v>
      </c>
      <c r="F56">
        <v>69.2</v>
      </c>
      <c r="G56">
        <v>72.900000000000006</v>
      </c>
      <c r="H56">
        <v>79</v>
      </c>
      <c r="I56">
        <v>3.68</v>
      </c>
      <c r="J56">
        <v>1.38</v>
      </c>
      <c r="K56">
        <v>31.77</v>
      </c>
      <c r="L56">
        <v>0.34</v>
      </c>
      <c r="M56" s="1">
        <v>43579.483529976853</v>
      </c>
      <c r="N56" s="1">
        <v>43579.497703738423</v>
      </c>
      <c r="O56" s="1" t="s">
        <v>45</v>
      </c>
      <c r="P56" s="1"/>
      <c r="W56" t="s">
        <v>755</v>
      </c>
      <c r="X56" s="1">
        <v>43755.025000000001</v>
      </c>
      <c r="Y56" s="10">
        <v>300</v>
      </c>
      <c r="Z56" t="s">
        <v>29</v>
      </c>
      <c r="AA56" t="s">
        <v>22</v>
      </c>
      <c r="AB56" t="s">
        <v>29</v>
      </c>
      <c r="AC56">
        <v>2019</v>
      </c>
      <c r="AD56">
        <v>10</v>
      </c>
      <c r="AE56" s="2"/>
      <c r="AF56" s="4">
        <f>IFERROR(SUMPRODUCT(--(tbl_bd_descente[wo_number]=W56),tbl_bd_descente[Y],tbl_bd_descente[tons])/SUMIF(tbl_bd_descente[wo_number],W56,tbl_bd_descente[tons]),0)</f>
        <v>84.833333333333329</v>
      </c>
      <c r="AG56" s="4">
        <f>IFERROR(SUMPRODUCT(--(tbl_bd_descente[wo_number]=W56),tbl_bd_descente[Al2O3],tbl_bd_descente[tons])/SUMIF(tbl_bd_descente[wo_number],W56,tbl_bd_descente[tons]),0)</f>
        <v>5.7666666666666666</v>
      </c>
      <c r="AH56" s="4">
        <f>IFERROR(SUMPRODUCT(--(tbl_bd_descente[wo_number]=W56),tbl_bd_descente[Fe2O3],tbl_bd_descente[tons])/SUMIF(tbl_bd_descente[wo_number],W56,tbl_bd_descente[tons]),0)</f>
        <v>0.94</v>
      </c>
      <c r="AI56" s="4">
        <f>IFERROR(SUMPRODUCT(--(tbl_bd_descente[wo_number]=W56),tbl_bd_descente[MgO],tbl_bd_descente[tons])/SUMIF(tbl_bd_descente[wo_number],W56,tbl_bd_descente[tons]),0)</f>
        <v>31.793333333333333</v>
      </c>
      <c r="AJ56" s="4">
        <f>IFERROR(SUMPRODUCT(--(tbl_bd_descente[wo_number]=W56),tbl_bd_descente[CaOX],tbl_bd_descente[tons])/SUMIF(tbl_bd_descente[wo_number],W56,tbl_bd_descente[tons]),0)</f>
        <v>0.56666666666666665</v>
      </c>
      <c r="AK56" s="4">
        <f>IFERROR(SUMPRODUCT(--(tbl_bd_descente[wo_number]=W56),tbl_bd_descente[S],tbl_bd_descente[tons])/SUMIF(tbl_bd_descente[wo_number],W56,tbl_bd_descente[tons]),0)</f>
        <v>2.7666666666666666E-2</v>
      </c>
      <c r="AL56" s="26"/>
      <c r="AM56" s="25"/>
    </row>
    <row r="57" spans="1:39" x14ac:dyDescent="0.15">
      <c r="A57" t="s">
        <v>870</v>
      </c>
      <c r="B57" t="s">
        <v>20</v>
      </c>
      <c r="C57" t="s">
        <v>30</v>
      </c>
      <c r="D57" t="s">
        <v>20</v>
      </c>
      <c r="E57" s="18">
        <v>122.74100208282471</v>
      </c>
      <c r="F57">
        <v>81</v>
      </c>
      <c r="G57">
        <v>85.4</v>
      </c>
      <c r="H57">
        <v>91.8</v>
      </c>
      <c r="I57">
        <v>3.86</v>
      </c>
      <c r="J57">
        <v>0.75</v>
      </c>
      <c r="K57">
        <v>31.82</v>
      </c>
      <c r="L57">
        <v>0.69</v>
      </c>
      <c r="M57" s="1">
        <v>43579.63706079861</v>
      </c>
      <c r="N57" s="1">
        <v>43579.647887037034</v>
      </c>
      <c r="O57" s="1" t="s">
        <v>47</v>
      </c>
      <c r="P57" s="1"/>
      <c r="W57" t="s">
        <v>755</v>
      </c>
      <c r="X57" s="1">
        <v>43755.025000000001</v>
      </c>
      <c r="Y57" s="10">
        <v>600</v>
      </c>
      <c r="Z57" t="s">
        <v>20</v>
      </c>
      <c r="AA57" t="s">
        <v>36</v>
      </c>
      <c r="AB57" t="s">
        <v>29</v>
      </c>
      <c r="AC57">
        <v>2019</v>
      </c>
      <c r="AD57">
        <v>10</v>
      </c>
      <c r="AE57" s="2"/>
      <c r="AF57" s="4">
        <f>IFERROR(SUMPRODUCT(--(tbl_bd_descente[wo_number]=W57),tbl_bd_descente[Y],tbl_bd_descente[tons])/SUMIF(tbl_bd_descente[wo_number],W57,tbl_bd_descente[tons]),0)</f>
        <v>84.833333333333329</v>
      </c>
      <c r="AG57" s="4">
        <f>IFERROR(SUMPRODUCT(--(tbl_bd_descente[wo_number]=W57),tbl_bd_descente[Al2O3],tbl_bd_descente[tons])/SUMIF(tbl_bd_descente[wo_number],W57,tbl_bd_descente[tons]),0)</f>
        <v>5.7666666666666666</v>
      </c>
      <c r="AH57" s="4">
        <f>IFERROR(SUMPRODUCT(--(tbl_bd_descente[wo_number]=W57),tbl_bd_descente[Fe2O3],tbl_bd_descente[tons])/SUMIF(tbl_bd_descente[wo_number],W57,tbl_bd_descente[tons]),0)</f>
        <v>0.94</v>
      </c>
      <c r="AI57" s="4">
        <f>IFERROR(SUMPRODUCT(--(tbl_bd_descente[wo_number]=W57),tbl_bd_descente[MgO],tbl_bd_descente[tons])/SUMIF(tbl_bd_descente[wo_number],W57,tbl_bd_descente[tons]),0)</f>
        <v>31.793333333333333</v>
      </c>
      <c r="AJ57" s="4">
        <f>IFERROR(SUMPRODUCT(--(tbl_bd_descente[wo_number]=W57),tbl_bd_descente[CaOX],tbl_bd_descente[tons])/SUMIF(tbl_bd_descente[wo_number],W57,tbl_bd_descente[tons]),0)</f>
        <v>0.56666666666666665</v>
      </c>
      <c r="AK57" s="4">
        <f>IFERROR(SUMPRODUCT(--(tbl_bd_descente[wo_number]=W57),tbl_bd_descente[S],tbl_bd_descente[tons])/SUMIF(tbl_bd_descente[wo_number],W57,tbl_bd_descente[tons]),0)</f>
        <v>2.7666666666666666E-2</v>
      </c>
      <c r="AL57" s="26"/>
      <c r="AM57" s="25"/>
    </row>
    <row r="58" spans="1:39" x14ac:dyDescent="0.15">
      <c r="A58" t="s">
        <v>871</v>
      </c>
      <c r="B58" t="s">
        <v>20</v>
      </c>
      <c r="C58" t="s">
        <v>30</v>
      </c>
      <c r="D58" t="s">
        <v>20</v>
      </c>
      <c r="E58" s="18">
        <v>188.51200103759766</v>
      </c>
      <c r="F58">
        <v>81.2</v>
      </c>
      <c r="G58">
        <v>85.6</v>
      </c>
      <c r="H58">
        <v>91.7</v>
      </c>
      <c r="I58">
        <v>7.1</v>
      </c>
      <c r="J58">
        <v>0.9</v>
      </c>
      <c r="K58">
        <v>32.01</v>
      </c>
      <c r="L58">
        <v>0.31</v>
      </c>
      <c r="M58" s="1">
        <v>43579.705852118059</v>
      </c>
      <c r="N58" s="1">
        <v>43579.731951585651</v>
      </c>
      <c r="O58" s="1" t="s">
        <v>52</v>
      </c>
      <c r="P58" s="1"/>
      <c r="W58" t="s">
        <v>754</v>
      </c>
      <c r="X58" s="1">
        <v>43754.798611111109</v>
      </c>
      <c r="Y58" s="10">
        <v>1073</v>
      </c>
      <c r="Z58" t="s">
        <v>23</v>
      </c>
      <c r="AA58" t="s">
        <v>21</v>
      </c>
      <c r="AB58" t="s">
        <v>23</v>
      </c>
      <c r="AC58">
        <v>2019</v>
      </c>
      <c r="AD58">
        <v>10</v>
      </c>
      <c r="AE58" s="2"/>
      <c r="AF58" s="4">
        <f>IFERROR(SUMPRODUCT(--(tbl_bd_descente[wo_number]=W58),tbl_bd_descente[Y],tbl_bd_descente[tons])/SUMIF(tbl_bd_descente[wo_number],W58,tbl_bd_descente[tons]),0)</f>
        <v>82.521901211556383</v>
      </c>
      <c r="AG58" s="4">
        <f>IFERROR(SUMPRODUCT(--(tbl_bd_descente[wo_number]=W58),tbl_bd_descente[Al2O3],tbl_bd_descente[tons])/SUMIF(tbl_bd_descente[wo_number],W58,tbl_bd_descente[tons]),0)</f>
        <v>2.5404100652376513</v>
      </c>
      <c r="AH58" s="4">
        <f>IFERROR(SUMPRODUCT(--(tbl_bd_descente[wo_number]=W58),tbl_bd_descente[Fe2O3],tbl_bd_descente[tons])/SUMIF(tbl_bd_descente[wo_number],W58,tbl_bd_descente[tons]),0)</f>
        <v>0.80627213420316868</v>
      </c>
      <c r="AI58" s="4">
        <f>IFERROR(SUMPRODUCT(--(tbl_bd_descente[wo_number]=W58),tbl_bd_descente[MgO],tbl_bd_descente[tons])/SUMIF(tbl_bd_descente[wo_number],W58,tbl_bd_descente[tons]),0)</f>
        <v>31.441006523765143</v>
      </c>
      <c r="AJ58" s="4">
        <f>IFERROR(SUMPRODUCT(--(tbl_bd_descente[wo_number]=W58),tbl_bd_descente[CaOX],tbl_bd_descente[tons])/SUMIF(tbl_bd_descente[wo_number],W58,tbl_bd_descente[tons]),0)</f>
        <v>0.92100652376514447</v>
      </c>
      <c r="AK58" s="4">
        <f>IFERROR(SUMPRODUCT(--(tbl_bd_descente[wo_number]=W58),tbl_bd_descente[S],tbl_bd_descente[tons])/SUMIF(tbl_bd_descente[wo_number],W58,tbl_bd_descente[tons]),0)</f>
        <v>6.9148182665424038E-2</v>
      </c>
      <c r="AL58" s="26"/>
      <c r="AM58" s="25"/>
    </row>
    <row r="59" spans="1:39" x14ac:dyDescent="0.15">
      <c r="A59" t="s">
        <v>872</v>
      </c>
      <c r="B59" t="s">
        <v>826</v>
      </c>
      <c r="C59" t="s">
        <v>21</v>
      </c>
      <c r="D59" t="s">
        <v>23</v>
      </c>
      <c r="E59" s="18">
        <v>101.63700027465821</v>
      </c>
      <c r="F59">
        <v>78.400000000000006</v>
      </c>
      <c r="G59">
        <v>82.6</v>
      </c>
      <c r="H59">
        <v>88.9</v>
      </c>
      <c r="I59">
        <v>4.32</v>
      </c>
      <c r="J59">
        <v>0.96</v>
      </c>
      <c r="K59">
        <v>31.71</v>
      </c>
      <c r="L59">
        <v>1.1499999999999999</v>
      </c>
      <c r="M59" s="1">
        <v>43578.625763460645</v>
      </c>
      <c r="N59" s="1">
        <v>43578.634965625002</v>
      </c>
      <c r="O59" s="1" t="s">
        <v>47</v>
      </c>
      <c r="P59" s="1"/>
      <c r="W59" t="s">
        <v>753</v>
      </c>
      <c r="X59" s="1">
        <v>43754.493750000001</v>
      </c>
      <c r="Y59" s="10">
        <v>1200</v>
      </c>
      <c r="Z59" t="s">
        <v>23</v>
      </c>
      <c r="AA59" t="s">
        <v>21</v>
      </c>
      <c r="AB59" t="s">
        <v>23</v>
      </c>
      <c r="AC59">
        <v>2019</v>
      </c>
      <c r="AD59">
        <v>10</v>
      </c>
      <c r="AE59" s="2"/>
      <c r="AF59" s="4">
        <f>IFERROR(SUMPRODUCT(--(tbl_bd_descente[wo_number]=W59),tbl_bd_descente[Y],tbl_bd_descente[tons])/SUMIF(tbl_bd_descente[wo_number],W59,tbl_bd_descente[tons]),0)</f>
        <v>85.4</v>
      </c>
      <c r="AG59" s="4">
        <f>IFERROR(SUMPRODUCT(--(tbl_bd_descente[wo_number]=W59),tbl_bd_descente[Al2O3],tbl_bd_descente[tons])/SUMIF(tbl_bd_descente[wo_number],W59,tbl_bd_descente[tons]),0)</f>
        <v>1.8333333333333333</v>
      </c>
      <c r="AH59" s="4">
        <f>IFERROR(SUMPRODUCT(--(tbl_bd_descente[wo_number]=W59),tbl_bd_descente[Fe2O3],tbl_bd_descente[tons])/SUMIF(tbl_bd_descente[wo_number],W59,tbl_bd_descente[tons]),0)</f>
        <v>0.84</v>
      </c>
      <c r="AI59" s="4">
        <f>IFERROR(SUMPRODUCT(--(tbl_bd_descente[wo_number]=W59),tbl_bd_descente[MgO],tbl_bd_descente[tons])/SUMIF(tbl_bd_descente[wo_number],W59,tbl_bd_descente[tons]),0)</f>
        <v>31.336666666666666</v>
      </c>
      <c r="AJ59" s="4">
        <f>IFERROR(SUMPRODUCT(--(tbl_bd_descente[wo_number]=W59),tbl_bd_descente[CaOX],tbl_bd_descente[tons])/SUMIF(tbl_bd_descente[wo_number],W59,tbl_bd_descente[tons]),0)</f>
        <v>0.64333333333333331</v>
      </c>
      <c r="AK59" s="4">
        <f>IFERROR(SUMPRODUCT(--(tbl_bd_descente[wo_number]=W59),tbl_bd_descente[S],tbl_bd_descente[tons])/SUMIF(tbl_bd_descente[wo_number],W59,tbl_bd_descente[tons]),0)</f>
        <v>7.8333333333333338E-2</v>
      </c>
      <c r="AL59" s="26"/>
      <c r="AM59" s="25"/>
    </row>
    <row r="60" spans="1:39" x14ac:dyDescent="0.15">
      <c r="A60" t="s">
        <v>873</v>
      </c>
      <c r="B60" t="s">
        <v>18</v>
      </c>
      <c r="C60" t="s">
        <v>15</v>
      </c>
      <c r="D60" t="s">
        <v>18</v>
      </c>
      <c r="E60" s="18">
        <v>63.138999938964844</v>
      </c>
      <c r="F60">
        <v>76.900000000000006</v>
      </c>
      <c r="G60">
        <v>81.3</v>
      </c>
      <c r="H60">
        <v>85.7</v>
      </c>
      <c r="I60">
        <v>10.66</v>
      </c>
      <c r="J60">
        <v>1.46</v>
      </c>
      <c r="K60">
        <v>32.299999999999997</v>
      </c>
      <c r="L60">
        <v>0.38</v>
      </c>
      <c r="M60" s="1">
        <v>43578.570774687498</v>
      </c>
      <c r="N60" s="1">
        <v>43578.588269988424</v>
      </c>
      <c r="O60" s="1" t="s">
        <v>47</v>
      </c>
      <c r="P60" s="1"/>
      <c r="W60" t="s">
        <v>752</v>
      </c>
      <c r="X60" s="1">
        <v>43754.177777777775</v>
      </c>
      <c r="Y60" s="10">
        <v>219</v>
      </c>
      <c r="Z60" t="s">
        <v>26</v>
      </c>
      <c r="AA60" t="s">
        <v>34</v>
      </c>
      <c r="AB60" t="s">
        <v>26</v>
      </c>
      <c r="AC60">
        <v>2019</v>
      </c>
      <c r="AD60">
        <v>10</v>
      </c>
      <c r="AE60" s="2"/>
      <c r="AF60" s="4">
        <f>IFERROR(SUMPRODUCT(--(tbl_bd_descente[wo_number]=W60),tbl_bd_descente[Y],tbl_bd_descente[tons])/SUMIF(tbl_bd_descente[wo_number],W60,tbl_bd_descente[tons]),0)</f>
        <v>78.5</v>
      </c>
      <c r="AG60" s="4">
        <f>IFERROR(SUMPRODUCT(--(tbl_bd_descente[wo_number]=W60),tbl_bd_descente[Al2O3],tbl_bd_descente[tons])/SUMIF(tbl_bd_descente[wo_number],W60,tbl_bd_descente[tons]),0)</f>
        <v>7.9</v>
      </c>
      <c r="AH60" s="4">
        <f>IFERROR(SUMPRODUCT(--(tbl_bd_descente[wo_number]=W60),tbl_bd_descente[Fe2O3],tbl_bd_descente[tons])/SUMIF(tbl_bd_descente[wo_number],W60,tbl_bd_descente[tons]),0)</f>
        <v>1.3</v>
      </c>
      <c r="AI60" s="4">
        <f>IFERROR(SUMPRODUCT(--(tbl_bd_descente[wo_number]=W60),tbl_bd_descente[MgO],tbl_bd_descente[tons])/SUMIF(tbl_bd_descente[wo_number],W60,tbl_bd_descente[tons]),0)</f>
        <v>32.04</v>
      </c>
      <c r="AJ60" s="4">
        <f>IFERROR(SUMPRODUCT(--(tbl_bd_descente[wo_number]=W60),tbl_bd_descente[CaOX],tbl_bd_descente[tons])/SUMIF(tbl_bd_descente[wo_number],W60,tbl_bd_descente[tons]),0)</f>
        <v>0.68</v>
      </c>
      <c r="AK60" s="4">
        <f>IFERROR(SUMPRODUCT(--(tbl_bd_descente[wo_number]=W60),tbl_bd_descente[S],tbl_bd_descente[tons])/SUMIF(tbl_bd_descente[wo_number],W60,tbl_bd_descente[tons]),0)</f>
        <v>0.16500000000000004</v>
      </c>
      <c r="AL60" s="26"/>
      <c r="AM60" s="25"/>
    </row>
    <row r="61" spans="1:39" x14ac:dyDescent="0.15">
      <c r="A61" t="s">
        <v>874</v>
      </c>
      <c r="B61" t="s">
        <v>817</v>
      </c>
      <c r="C61" t="s">
        <v>15</v>
      </c>
      <c r="D61" t="s">
        <v>18</v>
      </c>
      <c r="E61" s="18">
        <v>175.14200210571289</v>
      </c>
      <c r="F61">
        <v>76</v>
      </c>
      <c r="G61">
        <v>80.099999999999994</v>
      </c>
      <c r="H61">
        <v>85.1</v>
      </c>
      <c r="I61">
        <v>9.23</v>
      </c>
      <c r="J61">
        <v>1.42</v>
      </c>
      <c r="K61">
        <v>32.049999999999997</v>
      </c>
      <c r="L61">
        <v>0.7</v>
      </c>
      <c r="M61" s="1">
        <v>43578.551523761576</v>
      </c>
      <c r="N61" s="1">
        <v>43578.588474386575</v>
      </c>
      <c r="O61" s="1" t="s">
        <v>47</v>
      </c>
      <c r="P61" s="1"/>
      <c r="W61" t="s">
        <v>751</v>
      </c>
      <c r="X61" s="1">
        <v>43742.556944444441</v>
      </c>
      <c r="Y61" s="10">
        <v>449.5</v>
      </c>
      <c r="Z61" t="s">
        <v>26</v>
      </c>
      <c r="AA61" t="s">
        <v>27</v>
      </c>
      <c r="AB61" t="s">
        <v>26</v>
      </c>
      <c r="AC61">
        <v>2019</v>
      </c>
      <c r="AD61">
        <v>10</v>
      </c>
      <c r="AE61" s="2"/>
      <c r="AF61" s="4">
        <f>IFERROR(SUMPRODUCT(--(tbl_bd_descente[wo_number]=W61),tbl_bd_descente[Y],tbl_bd_descente[tons])/SUMIF(tbl_bd_descente[wo_number],W61,tbl_bd_descente[tons]),0)</f>
        <v>74.033704115684102</v>
      </c>
      <c r="AG61" s="4">
        <f>IFERROR(SUMPRODUCT(--(tbl_bd_descente[wo_number]=W61),tbl_bd_descente[Al2O3],tbl_bd_descente[tons])/SUMIF(tbl_bd_descente[wo_number],W61,tbl_bd_descente[tons]),0)</f>
        <v>7.8031145717463852</v>
      </c>
      <c r="AH61" s="4">
        <f>IFERROR(SUMPRODUCT(--(tbl_bd_descente[wo_number]=W61),tbl_bd_descente[Fe2O3],tbl_bd_descente[tons])/SUMIF(tbl_bd_descente[wo_number],W61,tbl_bd_descente[tons]),0)</f>
        <v>1.4966518353726364</v>
      </c>
      <c r="AI61" s="4">
        <f>IFERROR(SUMPRODUCT(--(tbl_bd_descente[wo_number]=W61),tbl_bd_descente[MgO],tbl_bd_descente[tons])/SUMIF(tbl_bd_descente[wo_number],W61,tbl_bd_descente[tons]),0)</f>
        <v>31.796596218020021</v>
      </c>
      <c r="AJ61" s="4">
        <f>IFERROR(SUMPRODUCT(--(tbl_bd_descente[wo_number]=W61),tbl_bd_descente[CaOX],tbl_bd_descente[tons])/SUMIF(tbl_bd_descente[wo_number],W61,tbl_bd_descente[tons]),0)</f>
        <v>1.4433926585094548</v>
      </c>
      <c r="AK61" s="4">
        <f>IFERROR(SUMPRODUCT(--(tbl_bd_descente[wo_number]=W61),tbl_bd_descente[S],tbl_bd_descente[tons])/SUMIF(tbl_bd_descente[wo_number],W61,tbl_bd_descente[tons]),0)</f>
        <v>0.10064849833147943</v>
      </c>
      <c r="AL61" s="26"/>
      <c r="AM61" s="25"/>
    </row>
    <row r="62" spans="1:39" x14ac:dyDescent="0.15">
      <c r="A62" t="s">
        <v>875</v>
      </c>
      <c r="B62" t="s">
        <v>14</v>
      </c>
      <c r="C62" t="s">
        <v>19</v>
      </c>
      <c r="D62" t="s">
        <v>14</v>
      </c>
      <c r="E62" s="18">
        <v>136.93100051879884</v>
      </c>
      <c r="F62">
        <v>77.2</v>
      </c>
      <c r="G62">
        <v>81.3</v>
      </c>
      <c r="H62">
        <v>87.9</v>
      </c>
      <c r="I62">
        <v>3.42</v>
      </c>
      <c r="J62">
        <v>0.85</v>
      </c>
      <c r="K62">
        <v>31.55</v>
      </c>
      <c r="L62">
        <v>0.42</v>
      </c>
      <c r="M62" s="1">
        <v>43578.536373182869</v>
      </c>
      <c r="N62" s="1">
        <v>43578.546284293981</v>
      </c>
      <c r="O62" s="1" t="s">
        <v>47</v>
      </c>
      <c r="P62" s="1"/>
      <c r="W62" t="s">
        <v>751</v>
      </c>
      <c r="X62" s="1">
        <v>43742.556944444441</v>
      </c>
      <c r="Y62" s="10">
        <v>449.5</v>
      </c>
      <c r="Z62" t="s">
        <v>26</v>
      </c>
      <c r="AA62" t="s">
        <v>28</v>
      </c>
      <c r="AB62" t="s">
        <v>26</v>
      </c>
      <c r="AC62">
        <v>2019</v>
      </c>
      <c r="AD62">
        <v>10</v>
      </c>
      <c r="AE62" s="2"/>
      <c r="AF62" s="4">
        <f>IFERROR(SUMPRODUCT(--(tbl_bd_descente[wo_number]=W62),tbl_bd_descente[Y],tbl_bd_descente[tons])/SUMIF(tbl_bd_descente[wo_number],W62,tbl_bd_descente[tons]),0)</f>
        <v>74.033704115684102</v>
      </c>
      <c r="AG62" s="4">
        <f>IFERROR(SUMPRODUCT(--(tbl_bd_descente[wo_number]=W62),tbl_bd_descente[Al2O3],tbl_bd_descente[tons])/SUMIF(tbl_bd_descente[wo_number],W62,tbl_bd_descente[tons]),0)</f>
        <v>7.8031145717463852</v>
      </c>
      <c r="AH62" s="4">
        <f>IFERROR(SUMPRODUCT(--(tbl_bd_descente[wo_number]=W62),tbl_bd_descente[Fe2O3],tbl_bd_descente[tons])/SUMIF(tbl_bd_descente[wo_number],W62,tbl_bd_descente[tons]),0)</f>
        <v>1.4966518353726364</v>
      </c>
      <c r="AI62" s="4">
        <f>IFERROR(SUMPRODUCT(--(tbl_bd_descente[wo_number]=W62),tbl_bd_descente[MgO],tbl_bd_descente[tons])/SUMIF(tbl_bd_descente[wo_number],W62,tbl_bd_descente[tons]),0)</f>
        <v>31.796596218020021</v>
      </c>
      <c r="AJ62" s="4">
        <f>IFERROR(SUMPRODUCT(--(tbl_bd_descente[wo_number]=W62),tbl_bd_descente[CaOX],tbl_bd_descente[tons])/SUMIF(tbl_bd_descente[wo_number],W62,tbl_bd_descente[tons]),0)</f>
        <v>1.4433926585094548</v>
      </c>
      <c r="AK62" s="4">
        <f>IFERROR(SUMPRODUCT(--(tbl_bd_descente[wo_number]=W62),tbl_bd_descente[S],tbl_bd_descente[tons])/SUMIF(tbl_bd_descente[wo_number],W62,tbl_bd_descente[tons]),0)</f>
        <v>0.10064849833147943</v>
      </c>
      <c r="AL62" s="26"/>
      <c r="AM62" s="25"/>
    </row>
    <row r="63" spans="1:39" x14ac:dyDescent="0.15">
      <c r="A63" t="s">
        <v>876</v>
      </c>
      <c r="B63" t="s">
        <v>18</v>
      </c>
      <c r="C63" t="s">
        <v>44</v>
      </c>
      <c r="D63" t="s">
        <v>18</v>
      </c>
      <c r="E63" s="18">
        <v>148.13900146484374</v>
      </c>
      <c r="F63">
        <v>77.8</v>
      </c>
      <c r="G63">
        <v>82.1</v>
      </c>
      <c r="H63">
        <v>87.1</v>
      </c>
      <c r="I63">
        <v>13.99</v>
      </c>
      <c r="J63">
        <v>1.67</v>
      </c>
      <c r="K63">
        <v>32.71</v>
      </c>
      <c r="L63">
        <v>0.37</v>
      </c>
      <c r="M63" s="1">
        <v>43578.91871096065</v>
      </c>
      <c r="N63" s="1">
        <v>43578.937465474541</v>
      </c>
      <c r="O63" s="1" t="s">
        <v>52</v>
      </c>
      <c r="P63" s="1"/>
      <c r="W63" t="s">
        <v>750</v>
      </c>
      <c r="X63" s="1">
        <v>43742.257638888892</v>
      </c>
      <c r="Y63" s="10">
        <v>332.66666666666669</v>
      </c>
      <c r="Z63" t="s">
        <v>20</v>
      </c>
      <c r="AA63" t="s">
        <v>36</v>
      </c>
      <c r="AB63" t="s">
        <v>29</v>
      </c>
      <c r="AC63">
        <v>2019</v>
      </c>
      <c r="AD63">
        <v>10</v>
      </c>
      <c r="AE63" s="2"/>
      <c r="AF63" s="4">
        <f>IFERROR(SUMPRODUCT(--(tbl_bd_descente[wo_number]=W63),tbl_bd_descente[Y],tbl_bd_descente[tons])/SUMIF(tbl_bd_descente[wo_number],W63,tbl_bd_descente[tons]),0)</f>
        <v>84.4</v>
      </c>
      <c r="AG63" s="4">
        <f>IFERROR(SUMPRODUCT(--(tbl_bd_descente[wo_number]=W63),tbl_bd_descente[Al2O3],tbl_bd_descente[tons])/SUMIF(tbl_bd_descente[wo_number],W63,tbl_bd_descente[tons]),0)</f>
        <v>6.24</v>
      </c>
      <c r="AH63" s="4">
        <f>IFERROR(SUMPRODUCT(--(tbl_bd_descente[wo_number]=W63),tbl_bd_descente[Fe2O3],tbl_bd_descente[tons])/SUMIF(tbl_bd_descente[wo_number],W63,tbl_bd_descente[tons]),0)</f>
        <v>0.96</v>
      </c>
      <c r="AI63" s="4">
        <f>IFERROR(SUMPRODUCT(--(tbl_bd_descente[wo_number]=W63),tbl_bd_descente[MgO],tbl_bd_descente[tons])/SUMIF(tbl_bd_descente[wo_number],W63,tbl_bd_descente[tons]),0)</f>
        <v>31.68</v>
      </c>
      <c r="AJ63" s="4">
        <f>IFERROR(SUMPRODUCT(--(tbl_bd_descente[wo_number]=W63),tbl_bd_descente[CaOX],tbl_bd_descente[tons])/SUMIF(tbl_bd_descente[wo_number],W63,tbl_bd_descente[tons]),0)</f>
        <v>0.56999999999999995</v>
      </c>
      <c r="AK63" s="4">
        <f>IFERROR(SUMPRODUCT(--(tbl_bd_descente[wo_number]=W63),tbl_bd_descente[S],tbl_bd_descente[tons])/SUMIF(tbl_bd_descente[wo_number],W63,tbl_bd_descente[tons]),0)</f>
        <v>4.9000000000000002E-2</v>
      </c>
      <c r="AL63" s="26"/>
      <c r="AM63" s="25"/>
    </row>
    <row r="64" spans="1:39" x14ac:dyDescent="0.15">
      <c r="A64" t="s">
        <v>877</v>
      </c>
      <c r="B64" t="s">
        <v>20</v>
      </c>
      <c r="C64" t="s">
        <v>30</v>
      </c>
      <c r="D64" t="s">
        <v>20</v>
      </c>
      <c r="E64" s="18">
        <v>213.27800178527832</v>
      </c>
      <c r="F64">
        <v>81.400000000000006</v>
      </c>
      <c r="G64">
        <v>85.9</v>
      </c>
      <c r="H64">
        <v>92.2</v>
      </c>
      <c r="I64">
        <v>4.95</v>
      </c>
      <c r="J64">
        <v>0.81</v>
      </c>
      <c r="K64">
        <v>31.79</v>
      </c>
      <c r="L64">
        <v>0.92</v>
      </c>
      <c r="M64" s="1">
        <v>43579.654143402775</v>
      </c>
      <c r="N64" s="1">
        <v>43579.674740740738</v>
      </c>
      <c r="O64" s="1" t="s">
        <v>47</v>
      </c>
      <c r="P64" s="1"/>
      <c r="W64" t="s">
        <v>750</v>
      </c>
      <c r="X64" s="1">
        <v>43742.257638888892</v>
      </c>
      <c r="Y64" s="10">
        <v>166.33333333333334</v>
      </c>
      <c r="Z64" t="s">
        <v>29</v>
      </c>
      <c r="AA64" t="s">
        <v>22</v>
      </c>
      <c r="AB64" t="s">
        <v>29</v>
      </c>
      <c r="AC64">
        <v>2019</v>
      </c>
      <c r="AD64">
        <v>10</v>
      </c>
      <c r="AE64" s="2"/>
      <c r="AF64" s="4">
        <f>IFERROR(SUMPRODUCT(--(tbl_bd_descente[wo_number]=W64),tbl_bd_descente[Y],tbl_bd_descente[tons])/SUMIF(tbl_bd_descente[wo_number],W64,tbl_bd_descente[tons]),0)</f>
        <v>84.4</v>
      </c>
      <c r="AG64" s="4">
        <f>IFERROR(SUMPRODUCT(--(tbl_bd_descente[wo_number]=W64),tbl_bd_descente[Al2O3],tbl_bd_descente[tons])/SUMIF(tbl_bd_descente[wo_number],W64,tbl_bd_descente[tons]),0)</f>
        <v>6.24</v>
      </c>
      <c r="AH64" s="4">
        <f>IFERROR(SUMPRODUCT(--(tbl_bd_descente[wo_number]=W64),tbl_bd_descente[Fe2O3],tbl_bd_descente[tons])/SUMIF(tbl_bd_descente[wo_number],W64,tbl_bd_descente[tons]),0)</f>
        <v>0.96</v>
      </c>
      <c r="AI64" s="4">
        <f>IFERROR(SUMPRODUCT(--(tbl_bd_descente[wo_number]=W64),tbl_bd_descente[MgO],tbl_bd_descente[tons])/SUMIF(tbl_bd_descente[wo_number],W64,tbl_bd_descente[tons]),0)</f>
        <v>31.68</v>
      </c>
      <c r="AJ64" s="4">
        <f>IFERROR(SUMPRODUCT(--(tbl_bd_descente[wo_number]=W64),tbl_bd_descente[CaOX],tbl_bd_descente[tons])/SUMIF(tbl_bd_descente[wo_number],W64,tbl_bd_descente[tons]),0)</f>
        <v>0.56999999999999995</v>
      </c>
      <c r="AK64" s="4">
        <f>IFERROR(SUMPRODUCT(--(tbl_bd_descente[wo_number]=W64),tbl_bd_descente[S],tbl_bd_descente[tons])/SUMIF(tbl_bd_descente[wo_number],W64,tbl_bd_descente[tons]),0)</f>
        <v>4.9000000000000002E-2</v>
      </c>
      <c r="AL64" s="26"/>
      <c r="AM64" s="25"/>
    </row>
    <row r="65" spans="1:39" x14ac:dyDescent="0.15">
      <c r="A65" t="s">
        <v>878</v>
      </c>
      <c r="B65" t="s">
        <v>826</v>
      </c>
      <c r="C65" t="s">
        <v>21</v>
      </c>
      <c r="D65" t="s">
        <v>23</v>
      </c>
      <c r="E65" s="18">
        <v>161.29700088500977</v>
      </c>
      <c r="F65">
        <v>80.099999999999994</v>
      </c>
      <c r="G65">
        <v>84.4</v>
      </c>
      <c r="H65">
        <v>91.3</v>
      </c>
      <c r="I65">
        <v>1.82</v>
      </c>
      <c r="J65">
        <v>0.91</v>
      </c>
      <c r="K65">
        <v>31.43</v>
      </c>
      <c r="L65">
        <v>0.88</v>
      </c>
      <c r="M65" s="1">
        <v>43578.637926238429</v>
      </c>
      <c r="N65" s="1">
        <v>43578.653015891206</v>
      </c>
      <c r="O65" s="1" t="s">
        <v>47</v>
      </c>
      <c r="P65" s="1"/>
      <c r="W65" t="s">
        <v>749</v>
      </c>
      <c r="X65" s="1">
        <v>43741.833333333336</v>
      </c>
      <c r="Y65" s="10">
        <v>677.5</v>
      </c>
      <c r="Z65" t="s">
        <v>18</v>
      </c>
      <c r="AA65" t="s">
        <v>44</v>
      </c>
      <c r="AB65" t="s">
        <v>20</v>
      </c>
      <c r="AC65">
        <v>2019</v>
      </c>
      <c r="AD65">
        <v>10</v>
      </c>
      <c r="AE65" s="2"/>
      <c r="AF65" s="4">
        <f>IFERROR(SUMPRODUCT(--(tbl_bd_descente[wo_number]=W65),tbl_bd_descente[Y],tbl_bd_descente[tons])/SUMIF(tbl_bd_descente[wo_number],W65,tbl_bd_descente[tons]),0)</f>
        <v>80.24797047970479</v>
      </c>
      <c r="AG65" s="4">
        <f>IFERROR(SUMPRODUCT(--(tbl_bd_descente[wo_number]=W65),tbl_bd_descente[Al2O3],tbl_bd_descente[tons])/SUMIF(tbl_bd_descente[wo_number],W65,tbl_bd_descente[tons]),0)</f>
        <v>8.1789667896678964</v>
      </c>
      <c r="AH65" s="4">
        <f>IFERROR(SUMPRODUCT(--(tbl_bd_descente[wo_number]=W65),tbl_bd_descente[Fe2O3],tbl_bd_descente[tons])/SUMIF(tbl_bd_descente[wo_number],W65,tbl_bd_descente[tons]),0)</f>
        <v>1.385830258302583</v>
      </c>
      <c r="AI65" s="4">
        <f>IFERROR(SUMPRODUCT(--(tbl_bd_descente[wo_number]=W65),tbl_bd_descente[MgO],tbl_bd_descente[tons])/SUMIF(tbl_bd_descente[wo_number],W65,tbl_bd_descente[tons]),0)</f>
        <v>32.02907749077491</v>
      </c>
      <c r="AJ65" s="4">
        <f>IFERROR(SUMPRODUCT(--(tbl_bd_descente[wo_number]=W65),tbl_bd_descente[CaOX],tbl_bd_descente[tons])/SUMIF(tbl_bd_descente[wo_number],W65,tbl_bd_descente[tons]),0)</f>
        <v>0.73660516605166049</v>
      </c>
      <c r="AK65" s="4">
        <f>IFERROR(SUMPRODUCT(--(tbl_bd_descente[wo_number]=W65),tbl_bd_descente[S],tbl_bd_descente[tons])/SUMIF(tbl_bd_descente[wo_number],W65,tbl_bd_descente[tons]),0)</f>
        <v>0.10023247232472325</v>
      </c>
      <c r="AL65" s="26"/>
      <c r="AM65" s="25"/>
    </row>
    <row r="66" spans="1:39" x14ac:dyDescent="0.15">
      <c r="A66" t="s">
        <v>879</v>
      </c>
      <c r="B66" t="s">
        <v>14</v>
      </c>
      <c r="C66" t="s">
        <v>19</v>
      </c>
      <c r="D66" t="s">
        <v>14</v>
      </c>
      <c r="E66" s="18">
        <v>140.1880027770996</v>
      </c>
      <c r="F66">
        <v>76.3</v>
      </c>
      <c r="G66">
        <v>80.5</v>
      </c>
      <c r="H66">
        <v>86.6</v>
      </c>
      <c r="I66">
        <v>4.57</v>
      </c>
      <c r="J66">
        <v>1.1100000000000001</v>
      </c>
      <c r="K66">
        <v>31.69</v>
      </c>
      <c r="L66">
        <v>0.7</v>
      </c>
      <c r="M66" s="1">
        <v>43580.647093553242</v>
      </c>
      <c r="N66" s="1">
        <v>43580.663824456016</v>
      </c>
      <c r="O66" s="1" t="s">
        <v>47</v>
      </c>
      <c r="P66" s="1"/>
      <c r="W66" t="s">
        <v>749</v>
      </c>
      <c r="X66" s="1">
        <v>43741.833333333336</v>
      </c>
      <c r="Y66" s="10">
        <v>677.5</v>
      </c>
      <c r="Z66" t="s">
        <v>14</v>
      </c>
      <c r="AA66" t="s">
        <v>31</v>
      </c>
      <c r="AB66" t="s">
        <v>20</v>
      </c>
      <c r="AC66">
        <v>2019</v>
      </c>
      <c r="AD66">
        <v>10</v>
      </c>
      <c r="AE66" s="2"/>
      <c r="AF66" s="4">
        <f>IFERROR(SUMPRODUCT(--(tbl_bd_descente[wo_number]=W66),tbl_bd_descente[Y],tbl_bd_descente[tons])/SUMIF(tbl_bd_descente[wo_number],W66,tbl_bd_descente[tons]),0)</f>
        <v>80.24797047970479</v>
      </c>
      <c r="AG66" s="4">
        <f>IFERROR(SUMPRODUCT(--(tbl_bd_descente[wo_number]=W66),tbl_bd_descente[Al2O3],tbl_bd_descente[tons])/SUMIF(tbl_bd_descente[wo_number],W66,tbl_bd_descente[tons]),0)</f>
        <v>8.1789667896678964</v>
      </c>
      <c r="AH66" s="4">
        <f>IFERROR(SUMPRODUCT(--(tbl_bd_descente[wo_number]=W66),tbl_bd_descente[Fe2O3],tbl_bd_descente[tons])/SUMIF(tbl_bd_descente[wo_number],W66,tbl_bd_descente[tons]),0)</f>
        <v>1.385830258302583</v>
      </c>
      <c r="AI66" s="4">
        <f>IFERROR(SUMPRODUCT(--(tbl_bd_descente[wo_number]=W66),tbl_bd_descente[MgO],tbl_bd_descente[tons])/SUMIF(tbl_bd_descente[wo_number],W66,tbl_bd_descente[tons]),0)</f>
        <v>32.02907749077491</v>
      </c>
      <c r="AJ66" s="4">
        <f>IFERROR(SUMPRODUCT(--(tbl_bd_descente[wo_number]=W66),tbl_bd_descente[CaOX],tbl_bd_descente[tons])/SUMIF(tbl_bd_descente[wo_number],W66,tbl_bd_descente[tons]),0)</f>
        <v>0.73660516605166049</v>
      </c>
      <c r="AK66" s="4">
        <f>IFERROR(SUMPRODUCT(--(tbl_bd_descente[wo_number]=W66),tbl_bd_descente[S],tbl_bd_descente[tons])/SUMIF(tbl_bd_descente[wo_number],W66,tbl_bd_descente[tons]),0)</f>
        <v>0.10023247232472325</v>
      </c>
      <c r="AL66" s="26"/>
      <c r="AM66" s="25"/>
    </row>
    <row r="67" spans="1:39" x14ac:dyDescent="0.15">
      <c r="A67" t="s">
        <v>880</v>
      </c>
      <c r="B67" t="s">
        <v>14</v>
      </c>
      <c r="C67" t="s">
        <v>31</v>
      </c>
      <c r="D67" t="s">
        <v>14</v>
      </c>
      <c r="E67" s="18">
        <v>185.87600250244139</v>
      </c>
      <c r="F67">
        <v>73.7</v>
      </c>
      <c r="G67">
        <v>77.8</v>
      </c>
      <c r="H67">
        <v>83.2</v>
      </c>
      <c r="I67">
        <v>6.6</v>
      </c>
      <c r="J67">
        <v>1.23</v>
      </c>
      <c r="K67">
        <v>31.9</v>
      </c>
      <c r="L67">
        <v>2.0499999999999998</v>
      </c>
      <c r="M67" s="1">
        <v>43578.680689386572</v>
      </c>
      <c r="N67" s="1">
        <v>43578.696454710647</v>
      </c>
      <c r="O67" s="1" t="s">
        <v>47</v>
      </c>
      <c r="P67" s="1"/>
      <c r="W67" t="s">
        <v>748</v>
      </c>
      <c r="X67" s="1">
        <v>43741.397916666669</v>
      </c>
      <c r="Y67" s="10">
        <v>748.66666666666663</v>
      </c>
      <c r="Z67" t="s">
        <v>26</v>
      </c>
      <c r="AA67" t="s">
        <v>27</v>
      </c>
      <c r="AB67" t="s">
        <v>26</v>
      </c>
      <c r="AC67">
        <v>2019</v>
      </c>
      <c r="AD67">
        <v>10</v>
      </c>
      <c r="AE67" s="2"/>
      <c r="AF67" s="4">
        <f>IFERROR(SUMPRODUCT(--(tbl_bd_descente[wo_number]=W67),tbl_bd_descente[Y],tbl_bd_descente[tons])/SUMIF(tbl_bd_descente[wo_number],W67,tbl_bd_descente[tons]),0)</f>
        <v>73.605431878895814</v>
      </c>
      <c r="AG67" s="4">
        <f>IFERROR(SUMPRODUCT(--(tbl_bd_descente[wo_number]=W67),tbl_bd_descente[Al2O3],tbl_bd_descente[tons])/SUMIF(tbl_bd_descente[wo_number],W67,tbl_bd_descente[tons]),0)</f>
        <v>7.3821727515583264</v>
      </c>
      <c r="AH67" s="4">
        <f>IFERROR(SUMPRODUCT(--(tbl_bd_descente[wo_number]=W67),tbl_bd_descente[Fe2O3],tbl_bd_descente[tons])/SUMIF(tbl_bd_descente[wo_number],W67,tbl_bd_descente[tons]),0)</f>
        <v>1.4286999109528049</v>
      </c>
      <c r="AI67" s="4">
        <f>IFERROR(SUMPRODUCT(--(tbl_bd_descente[wo_number]=W67),tbl_bd_descente[MgO],tbl_bd_descente[tons])/SUMIF(tbl_bd_descente[wo_number],W67,tbl_bd_descente[tons]),0)</f>
        <v>31.852600178094391</v>
      </c>
      <c r="AJ67" s="4">
        <f>IFERROR(SUMPRODUCT(--(tbl_bd_descente[wo_number]=W67),tbl_bd_descente[CaOX],tbl_bd_descente[tons])/SUMIF(tbl_bd_descente[wo_number],W67,tbl_bd_descente[tons]),0)</f>
        <v>1.2854140694568121</v>
      </c>
      <c r="AK67" s="4">
        <f>IFERROR(SUMPRODUCT(--(tbl_bd_descente[wo_number]=W67),tbl_bd_descente[S],tbl_bd_descente[tons])/SUMIF(tbl_bd_descente[wo_number],W67,tbl_bd_descente[tons]),0)</f>
        <v>0.16197150489759574</v>
      </c>
      <c r="AL67" s="26"/>
      <c r="AM67" s="25"/>
    </row>
    <row r="68" spans="1:39" x14ac:dyDescent="0.15">
      <c r="A68" t="s">
        <v>881</v>
      </c>
      <c r="B68" t="s">
        <v>26</v>
      </c>
      <c r="C68" t="s">
        <v>27</v>
      </c>
      <c r="D68" t="s">
        <v>26</v>
      </c>
      <c r="E68" s="18">
        <v>170.1810012817383</v>
      </c>
      <c r="F68">
        <v>69.599999999999994</v>
      </c>
      <c r="G68">
        <v>73.400000000000006</v>
      </c>
      <c r="H68">
        <v>77.599999999999994</v>
      </c>
      <c r="I68">
        <v>8.33</v>
      </c>
      <c r="J68">
        <v>1.45</v>
      </c>
      <c r="K68">
        <v>31.91</v>
      </c>
      <c r="L68">
        <v>2.99</v>
      </c>
      <c r="M68" s="1">
        <v>43578.659837928244</v>
      </c>
      <c r="N68" s="1">
        <v>43578.675092974539</v>
      </c>
      <c r="O68" s="1" t="s">
        <v>47</v>
      </c>
      <c r="P68" s="1"/>
      <c r="W68" t="s">
        <v>748</v>
      </c>
      <c r="X68" s="1">
        <v>43741.397916666669</v>
      </c>
      <c r="Y68" s="10">
        <v>374.33333333333331</v>
      </c>
      <c r="Z68" t="s">
        <v>26</v>
      </c>
      <c r="AA68" t="s">
        <v>28</v>
      </c>
      <c r="AB68" t="s">
        <v>26</v>
      </c>
      <c r="AC68">
        <v>2019</v>
      </c>
      <c r="AD68">
        <v>10</v>
      </c>
      <c r="AE68" s="2"/>
      <c r="AF68" s="4">
        <f>IFERROR(SUMPRODUCT(--(tbl_bd_descente[wo_number]=W68),tbl_bd_descente[Y],tbl_bd_descente[tons])/SUMIF(tbl_bd_descente[wo_number],W68,tbl_bd_descente[tons]),0)</f>
        <v>73.605431878895814</v>
      </c>
      <c r="AG68" s="4">
        <f>IFERROR(SUMPRODUCT(--(tbl_bd_descente[wo_number]=W68),tbl_bd_descente[Al2O3],tbl_bd_descente[tons])/SUMIF(tbl_bd_descente[wo_number],W68,tbl_bd_descente[tons]),0)</f>
        <v>7.3821727515583264</v>
      </c>
      <c r="AH68" s="4">
        <f>IFERROR(SUMPRODUCT(--(tbl_bd_descente[wo_number]=W68),tbl_bd_descente[Fe2O3],tbl_bd_descente[tons])/SUMIF(tbl_bd_descente[wo_number],W68,tbl_bd_descente[tons]),0)</f>
        <v>1.4286999109528049</v>
      </c>
      <c r="AI68" s="4">
        <f>IFERROR(SUMPRODUCT(--(tbl_bd_descente[wo_number]=W68),tbl_bd_descente[MgO],tbl_bd_descente[tons])/SUMIF(tbl_bd_descente[wo_number],W68,tbl_bd_descente[tons]),0)</f>
        <v>31.852600178094391</v>
      </c>
      <c r="AJ68" s="4">
        <f>IFERROR(SUMPRODUCT(--(tbl_bd_descente[wo_number]=W68),tbl_bd_descente[CaOX],tbl_bd_descente[tons])/SUMIF(tbl_bd_descente[wo_number],W68,tbl_bd_descente[tons]),0)</f>
        <v>1.2854140694568121</v>
      </c>
      <c r="AK68" s="4">
        <f>IFERROR(SUMPRODUCT(--(tbl_bd_descente[wo_number]=W68),tbl_bd_descente[S],tbl_bd_descente[tons])/SUMIF(tbl_bd_descente[wo_number],W68,tbl_bd_descente[tons]),0)</f>
        <v>0.16197150489759574</v>
      </c>
      <c r="AL68" s="26"/>
      <c r="AM68" s="25"/>
    </row>
    <row r="69" spans="1:39" x14ac:dyDescent="0.15">
      <c r="A69" t="s">
        <v>882</v>
      </c>
      <c r="B69" t="s">
        <v>14</v>
      </c>
      <c r="C69" t="s">
        <v>19</v>
      </c>
      <c r="D69" t="s">
        <v>14</v>
      </c>
      <c r="E69" s="18">
        <v>311.25300216674805</v>
      </c>
      <c r="F69">
        <v>73.599999999999994</v>
      </c>
      <c r="G69">
        <v>77.599999999999994</v>
      </c>
      <c r="H69">
        <v>83.7</v>
      </c>
      <c r="I69">
        <v>4.78</v>
      </c>
      <c r="J69">
        <v>0.97</v>
      </c>
      <c r="K69">
        <v>31.79</v>
      </c>
      <c r="L69">
        <v>2.0099999999999998</v>
      </c>
      <c r="M69" s="1">
        <v>43580.784833368052</v>
      </c>
      <c r="N69" s="1">
        <v>43580.813970868054</v>
      </c>
      <c r="O69" s="1" t="s">
        <v>47</v>
      </c>
      <c r="P69" s="1"/>
      <c r="W69" t="s">
        <v>747</v>
      </c>
      <c r="X69" s="1">
        <v>43740.813888888886</v>
      </c>
      <c r="Y69" s="10">
        <v>1221</v>
      </c>
      <c r="Z69" t="s">
        <v>14</v>
      </c>
      <c r="AA69" t="s">
        <v>38</v>
      </c>
      <c r="AB69" t="s">
        <v>14</v>
      </c>
      <c r="AC69">
        <v>2019</v>
      </c>
      <c r="AD69">
        <v>10</v>
      </c>
      <c r="AE69" s="2"/>
      <c r="AF69" s="4">
        <f>IFERROR(SUMPRODUCT(--(tbl_bd_descente[wo_number]=W69),tbl_bd_descente[Y],tbl_bd_descente[tons])/SUMIF(tbl_bd_descente[wo_number],W69,tbl_bd_descente[tons]),0)</f>
        <v>80.02932022932022</v>
      </c>
      <c r="AG69" s="4">
        <f>IFERROR(SUMPRODUCT(--(tbl_bd_descente[wo_number]=W69),tbl_bd_descente[Al2O3],tbl_bd_descente[tons])/SUMIF(tbl_bd_descente[wo_number],W69,tbl_bd_descente[tons]),0)</f>
        <v>2.802235872235872</v>
      </c>
      <c r="AH69" s="4">
        <f>IFERROR(SUMPRODUCT(--(tbl_bd_descente[wo_number]=W69),tbl_bd_descente[Fe2O3],tbl_bd_descente[tons])/SUMIF(tbl_bd_descente[wo_number],W69,tbl_bd_descente[tons]),0)</f>
        <v>0.84758394758394762</v>
      </c>
      <c r="AI69" s="4">
        <f>IFERROR(SUMPRODUCT(--(tbl_bd_descente[wo_number]=W69),tbl_bd_descente[MgO],tbl_bd_descente[tons])/SUMIF(tbl_bd_descente[wo_number],W69,tbl_bd_descente[tons]),0)</f>
        <v>31.43741195741196</v>
      </c>
      <c r="AJ69" s="4">
        <f>IFERROR(SUMPRODUCT(--(tbl_bd_descente[wo_number]=W69),tbl_bd_descente[CaOX],tbl_bd_descente[tons])/SUMIF(tbl_bd_descente[wo_number],W69,tbl_bd_descente[tons]),0)</f>
        <v>1.0200081900081901</v>
      </c>
      <c r="AK69" s="4">
        <f>IFERROR(SUMPRODUCT(--(tbl_bd_descente[wo_number]=W69),tbl_bd_descente[S],tbl_bd_descente[tons])/SUMIF(tbl_bd_descente[wo_number],W69,tbl_bd_descente[tons]),0)</f>
        <v>5.5241605241605242E-2</v>
      </c>
      <c r="AL69" s="26"/>
      <c r="AM69" s="25"/>
    </row>
    <row r="70" spans="1:39" x14ac:dyDescent="0.15">
      <c r="A70" t="s">
        <v>883</v>
      </c>
      <c r="B70" t="s">
        <v>23</v>
      </c>
      <c r="C70" t="s">
        <v>21</v>
      </c>
      <c r="D70" t="s">
        <v>23</v>
      </c>
      <c r="E70" s="18">
        <v>216.27099990844727</v>
      </c>
      <c r="F70">
        <v>79</v>
      </c>
      <c r="G70">
        <v>83.3</v>
      </c>
      <c r="H70">
        <v>89.9</v>
      </c>
      <c r="I70">
        <v>2.3199999999999998</v>
      </c>
      <c r="J70">
        <v>1.06</v>
      </c>
      <c r="K70">
        <v>31.49</v>
      </c>
      <c r="L70">
        <v>0.37</v>
      </c>
      <c r="M70" s="1">
        <v>43579.506060844906</v>
      </c>
      <c r="N70" s="1">
        <v>43579.530231562501</v>
      </c>
      <c r="O70" s="1" t="s">
        <v>45</v>
      </c>
      <c r="P70" s="1"/>
      <c r="W70" t="s">
        <v>746</v>
      </c>
      <c r="X70" s="1">
        <v>43740.470833333333</v>
      </c>
      <c r="Y70" s="10">
        <v>1200</v>
      </c>
      <c r="Z70" t="s">
        <v>14</v>
      </c>
      <c r="AA70" t="s">
        <v>38</v>
      </c>
      <c r="AB70" t="s">
        <v>14</v>
      </c>
      <c r="AC70">
        <v>2019</v>
      </c>
      <c r="AD70">
        <v>10</v>
      </c>
      <c r="AE70" s="2"/>
      <c r="AF70" s="4">
        <f>IFERROR(SUMPRODUCT(--(tbl_bd_descente[wo_number]=W70),tbl_bd_descente[Y],tbl_bd_descente[tons])/SUMIF(tbl_bd_descente[wo_number],W70,tbl_bd_descente[tons]),0)</f>
        <v>79.766666666666666</v>
      </c>
      <c r="AG70" s="4">
        <f>IFERROR(SUMPRODUCT(--(tbl_bd_descente[wo_number]=W70),tbl_bd_descente[Al2O3],tbl_bd_descente[tons])/SUMIF(tbl_bd_descente[wo_number],W70,tbl_bd_descente[tons]),0)</f>
        <v>2.7533333333333334</v>
      </c>
      <c r="AH70" s="4">
        <f>IFERROR(SUMPRODUCT(--(tbl_bd_descente[wo_number]=W70),tbl_bd_descente[Fe2O3],tbl_bd_descente[tons])/SUMIF(tbl_bd_descente[wo_number],W70,tbl_bd_descente[tons]),0)</f>
        <v>0.80333333333333334</v>
      </c>
      <c r="AI70" s="4">
        <f>IFERROR(SUMPRODUCT(--(tbl_bd_descente[wo_number]=W70),tbl_bd_descente[MgO],tbl_bd_descente[tons])/SUMIF(tbl_bd_descente[wo_number],W70,tbl_bd_descente[tons]),0)</f>
        <v>31.503333333333334</v>
      </c>
      <c r="AJ70" s="4">
        <f>IFERROR(SUMPRODUCT(--(tbl_bd_descente[wo_number]=W70),tbl_bd_descente[CaOX],tbl_bd_descente[tons])/SUMIF(tbl_bd_descente[wo_number],W70,tbl_bd_descente[tons]),0)</f>
        <v>1.2433333333333334</v>
      </c>
      <c r="AK70" s="4">
        <f>IFERROR(SUMPRODUCT(--(tbl_bd_descente[wo_number]=W70),tbl_bd_descente[S],tbl_bd_descente[tons])/SUMIF(tbl_bd_descente[wo_number],W70,tbl_bd_descente[tons]),0)</f>
        <v>5.7000000000000002E-2</v>
      </c>
      <c r="AL70" s="26">
        <v>1240</v>
      </c>
      <c r="AM70" s="25"/>
    </row>
    <row r="71" spans="1:39" x14ac:dyDescent="0.15">
      <c r="A71" t="s">
        <v>884</v>
      </c>
      <c r="B71" t="s">
        <v>826</v>
      </c>
      <c r="C71" t="s">
        <v>21</v>
      </c>
      <c r="D71" t="s">
        <v>23</v>
      </c>
      <c r="E71" s="18">
        <v>222.0780029296875</v>
      </c>
      <c r="F71">
        <v>78.599999999999994</v>
      </c>
      <c r="G71">
        <v>82.9</v>
      </c>
      <c r="H71">
        <v>89.1</v>
      </c>
      <c r="I71">
        <v>3.21</v>
      </c>
      <c r="J71">
        <v>1.1399999999999999</v>
      </c>
      <c r="K71">
        <v>31.58</v>
      </c>
      <c r="L71">
        <v>0.54</v>
      </c>
      <c r="M71" s="1">
        <v>43581.5703931713</v>
      </c>
      <c r="N71" s="1">
        <v>43581.610174224537</v>
      </c>
      <c r="O71" s="1" t="s">
        <v>45</v>
      </c>
      <c r="P71" s="1"/>
      <c r="W71" t="s">
        <v>745</v>
      </c>
      <c r="X71" s="1">
        <v>43739.399305555555</v>
      </c>
      <c r="Y71" s="10">
        <v>612.66666666666663</v>
      </c>
      <c r="Z71" t="s">
        <v>26</v>
      </c>
      <c r="AA71" t="s">
        <v>27</v>
      </c>
      <c r="AB71" t="s">
        <v>26</v>
      </c>
      <c r="AC71">
        <v>2019</v>
      </c>
      <c r="AD71">
        <v>10</v>
      </c>
      <c r="AE71" s="2"/>
      <c r="AF71" s="4">
        <f>IFERROR(SUMPRODUCT(--(tbl_bd_descente[wo_number]=W71),tbl_bd_descente[Y],tbl_bd_descente[tons])/SUMIF(tbl_bd_descente[wo_number],W71,tbl_bd_descente[tons]),0)</f>
        <v>73.618171926006539</v>
      </c>
      <c r="AG71" s="4">
        <f>IFERROR(SUMPRODUCT(--(tbl_bd_descente[wo_number]=W71),tbl_bd_descente[Al2O3],tbl_bd_descente[tons])/SUMIF(tbl_bd_descente[wo_number],W71,tbl_bd_descente[tons]),0)</f>
        <v>9.2648748639825893</v>
      </c>
      <c r="AH71" s="4">
        <f>IFERROR(SUMPRODUCT(--(tbl_bd_descente[wo_number]=W71),tbl_bd_descente[Fe2O3],tbl_bd_descente[tons])/SUMIF(tbl_bd_descente[wo_number],W71,tbl_bd_descente[tons]),0)</f>
        <v>1.5702067464635474</v>
      </c>
      <c r="AI71" s="4">
        <f>IFERROR(SUMPRODUCT(--(tbl_bd_descente[wo_number]=W71),tbl_bd_descente[MgO],tbl_bd_descente[tons])/SUMIF(tbl_bd_descente[wo_number],W71,tbl_bd_descente[tons]),0)</f>
        <v>32.105288356909689</v>
      </c>
      <c r="AJ71" s="4">
        <f>IFERROR(SUMPRODUCT(--(tbl_bd_descente[wo_number]=W71),tbl_bd_descente[CaOX],tbl_bd_descente[tons])/SUMIF(tbl_bd_descente[wo_number],W71,tbl_bd_descente[tons]),0)</f>
        <v>1.8577366702937976</v>
      </c>
      <c r="AK71" s="4">
        <f>IFERROR(SUMPRODUCT(--(tbl_bd_descente[wo_number]=W71),tbl_bd_descente[S],tbl_bd_descente[tons])/SUMIF(tbl_bd_descente[wo_number],W71,tbl_bd_descente[tons]),0)</f>
        <v>0.13651686615886835</v>
      </c>
      <c r="AL71" s="26"/>
      <c r="AM71" s="25"/>
    </row>
    <row r="72" spans="1:39" x14ac:dyDescent="0.15">
      <c r="A72" t="s">
        <v>885</v>
      </c>
      <c r="B72" t="s">
        <v>20</v>
      </c>
      <c r="C72" t="s">
        <v>35</v>
      </c>
      <c r="D72" t="s">
        <v>20</v>
      </c>
      <c r="E72" s="18">
        <v>144.05900192260742</v>
      </c>
      <c r="F72">
        <v>80.099999999999994</v>
      </c>
      <c r="G72">
        <v>84.5</v>
      </c>
      <c r="H72">
        <v>90.9</v>
      </c>
      <c r="I72">
        <v>4.2300000000000004</v>
      </c>
      <c r="J72">
        <v>1.1299999999999999</v>
      </c>
      <c r="K72">
        <v>31.79</v>
      </c>
      <c r="L72">
        <v>0.87</v>
      </c>
      <c r="M72" s="1">
        <v>43579.460388310188</v>
      </c>
      <c r="N72" s="1">
        <v>43579.4770440625</v>
      </c>
      <c r="O72" s="1" t="s">
        <v>45</v>
      </c>
      <c r="P72" s="1"/>
      <c r="W72" t="s">
        <v>745</v>
      </c>
      <c r="X72" s="1">
        <v>43739.399305555555</v>
      </c>
      <c r="Y72" s="10">
        <v>306.33333333333331</v>
      </c>
      <c r="Z72" t="s">
        <v>26</v>
      </c>
      <c r="AA72" t="s">
        <v>28</v>
      </c>
      <c r="AB72" t="s">
        <v>26</v>
      </c>
      <c r="AC72">
        <v>2019</v>
      </c>
      <c r="AD72">
        <v>10</v>
      </c>
      <c r="AE72" s="2"/>
      <c r="AF72" s="4">
        <f>IFERROR(SUMPRODUCT(--(tbl_bd_descente[wo_number]=W72),tbl_bd_descente[Y],tbl_bd_descente[tons])/SUMIF(tbl_bd_descente[wo_number],W72,tbl_bd_descente[tons]),0)</f>
        <v>73.618171926006539</v>
      </c>
      <c r="AG72" s="4">
        <f>IFERROR(SUMPRODUCT(--(tbl_bd_descente[wo_number]=W72),tbl_bd_descente[Al2O3],tbl_bd_descente[tons])/SUMIF(tbl_bd_descente[wo_number],W72,tbl_bd_descente[tons]),0)</f>
        <v>9.2648748639825893</v>
      </c>
      <c r="AH72" s="4">
        <f>IFERROR(SUMPRODUCT(--(tbl_bd_descente[wo_number]=W72),tbl_bd_descente[Fe2O3],tbl_bd_descente[tons])/SUMIF(tbl_bd_descente[wo_number],W72,tbl_bd_descente[tons]),0)</f>
        <v>1.5702067464635474</v>
      </c>
      <c r="AI72" s="4">
        <f>IFERROR(SUMPRODUCT(--(tbl_bd_descente[wo_number]=W72),tbl_bd_descente[MgO],tbl_bd_descente[tons])/SUMIF(tbl_bd_descente[wo_number],W72,tbl_bd_descente[tons]),0)</f>
        <v>32.105288356909689</v>
      </c>
      <c r="AJ72" s="4">
        <f>IFERROR(SUMPRODUCT(--(tbl_bd_descente[wo_number]=W72),tbl_bd_descente[CaOX],tbl_bd_descente[tons])/SUMIF(tbl_bd_descente[wo_number],W72,tbl_bd_descente[tons]),0)</f>
        <v>1.8577366702937976</v>
      </c>
      <c r="AK72" s="4">
        <f>IFERROR(SUMPRODUCT(--(tbl_bd_descente[wo_number]=W72),tbl_bd_descente[S],tbl_bd_descente[tons])/SUMIF(tbl_bd_descente[wo_number],W72,tbl_bd_descente[tons]),0)</f>
        <v>0.13651686615886835</v>
      </c>
      <c r="AL72" s="26"/>
      <c r="AM72" s="25"/>
    </row>
    <row r="73" spans="1:39" x14ac:dyDescent="0.15">
      <c r="A73" t="s">
        <v>886</v>
      </c>
      <c r="B73" t="s">
        <v>14</v>
      </c>
      <c r="C73" t="s">
        <v>19</v>
      </c>
      <c r="D73" t="s">
        <v>14</v>
      </c>
      <c r="E73" s="18">
        <v>197.85500144958496</v>
      </c>
      <c r="F73">
        <v>77.2</v>
      </c>
      <c r="G73">
        <v>81.400000000000006</v>
      </c>
      <c r="H73">
        <v>88.4</v>
      </c>
      <c r="I73">
        <v>2</v>
      </c>
      <c r="J73">
        <v>0.74</v>
      </c>
      <c r="K73">
        <v>31.44</v>
      </c>
      <c r="L73">
        <v>0.39</v>
      </c>
      <c r="M73" s="1">
        <v>43579.370821099539</v>
      </c>
      <c r="N73" s="1">
        <v>43579.393501886574</v>
      </c>
      <c r="O73" s="1" t="s">
        <v>45</v>
      </c>
      <c r="P73" s="1"/>
      <c r="W73" t="s">
        <v>744</v>
      </c>
      <c r="X73" s="1">
        <v>43738.870138888888</v>
      </c>
      <c r="Y73" s="10">
        <v>990</v>
      </c>
      <c r="Z73" t="s">
        <v>26</v>
      </c>
      <c r="AA73" t="s">
        <v>34</v>
      </c>
      <c r="AB73" t="s">
        <v>26</v>
      </c>
      <c r="AC73">
        <v>2019</v>
      </c>
      <c r="AD73">
        <v>9</v>
      </c>
      <c r="AE73" s="2"/>
      <c r="AF73" s="4">
        <f>IFERROR(SUMPRODUCT(--(tbl_bd_descente[wo_number]=W73),tbl_bd_descente[Y],tbl_bd_descente[tons])/SUMIF(tbl_bd_descente[wo_number],W73,tbl_bd_descente[tons]),0)</f>
        <v>77.534343434343441</v>
      </c>
      <c r="AG73" s="4">
        <f>IFERROR(SUMPRODUCT(--(tbl_bd_descente[wo_number]=W73),tbl_bd_descente[Al2O3],tbl_bd_descente[tons])/SUMIF(tbl_bd_descente[wo_number],W73,tbl_bd_descente[tons]),0)</f>
        <v>8.6222222222222218</v>
      </c>
      <c r="AH73" s="4">
        <f>IFERROR(SUMPRODUCT(--(tbl_bd_descente[wo_number]=W73),tbl_bd_descente[Fe2O3],tbl_bd_descente[tons])/SUMIF(tbl_bd_descente[wo_number],W73,tbl_bd_descente[tons]),0)</f>
        <v>1.3623232323232324</v>
      </c>
      <c r="AI73" s="4">
        <f>IFERROR(SUMPRODUCT(--(tbl_bd_descente[wo_number]=W73),tbl_bd_descente[MgO],tbl_bd_descente[tons])/SUMIF(tbl_bd_descente[wo_number],W73,tbl_bd_descente[tons]),0)</f>
        <v>32.045757575757577</v>
      </c>
      <c r="AJ73" s="4">
        <f>IFERROR(SUMPRODUCT(--(tbl_bd_descente[wo_number]=W73),tbl_bd_descente[CaOX],tbl_bd_descente[tons])/SUMIF(tbl_bd_descente[wo_number],W73,tbl_bd_descente[tons]),0)</f>
        <v>1.0369696969696969</v>
      </c>
      <c r="AK73" s="4">
        <f>IFERROR(SUMPRODUCT(--(tbl_bd_descente[wo_number]=W73),tbl_bd_descente[S],tbl_bd_descente[tons])/SUMIF(tbl_bd_descente[wo_number],W73,tbl_bd_descente[tons]),0)</f>
        <v>0.19995959595959595</v>
      </c>
      <c r="AL73" s="26"/>
      <c r="AM73" s="25"/>
    </row>
    <row r="74" spans="1:39" x14ac:dyDescent="0.15">
      <c r="A74" t="s">
        <v>887</v>
      </c>
      <c r="B74" t="s">
        <v>18</v>
      </c>
      <c r="C74" t="s">
        <v>15</v>
      </c>
      <c r="D74" t="s">
        <v>18</v>
      </c>
      <c r="E74" s="18">
        <v>109.85900115966797</v>
      </c>
      <c r="F74">
        <v>76.099999999999994</v>
      </c>
      <c r="G74">
        <v>80.2</v>
      </c>
      <c r="H74">
        <v>85</v>
      </c>
      <c r="I74">
        <v>9.76</v>
      </c>
      <c r="J74">
        <v>1.47</v>
      </c>
      <c r="K74">
        <v>32.299999999999997</v>
      </c>
      <c r="L74">
        <v>0.74</v>
      </c>
      <c r="M74" s="1">
        <v>43578.524860497688</v>
      </c>
      <c r="N74" s="1">
        <v>43578.532130208332</v>
      </c>
      <c r="O74" s="1" t="s">
        <v>47</v>
      </c>
      <c r="P74" s="1"/>
      <c r="W74" t="s">
        <v>743</v>
      </c>
      <c r="X74" s="1">
        <v>43738.640277777777</v>
      </c>
      <c r="Y74" s="10">
        <v>1200</v>
      </c>
      <c r="Z74" t="s">
        <v>26</v>
      </c>
      <c r="AA74" t="s">
        <v>34</v>
      </c>
      <c r="AB74" t="s">
        <v>26</v>
      </c>
      <c r="AC74">
        <v>2019</v>
      </c>
      <c r="AD74">
        <v>9</v>
      </c>
      <c r="AE74" s="2"/>
      <c r="AF74" s="4">
        <f>IFERROR(SUMPRODUCT(--(tbl_bd_descente[wo_number]=W74),tbl_bd_descente[Y],tbl_bd_descente[tons])/SUMIF(tbl_bd_descente[wo_number],W74,tbl_bd_descente[tons]),0)</f>
        <v>77.066666666666663</v>
      </c>
      <c r="AG74" s="4">
        <f>IFERROR(SUMPRODUCT(--(tbl_bd_descente[wo_number]=W74),tbl_bd_descente[Al2O3],tbl_bd_descente[tons])/SUMIF(tbl_bd_descente[wo_number],W74,tbl_bd_descente[tons]),0)</f>
        <v>8.3433333333333337</v>
      </c>
      <c r="AH74" s="4">
        <f>IFERROR(SUMPRODUCT(--(tbl_bd_descente[wo_number]=W74),tbl_bd_descente[Fe2O3],tbl_bd_descente[tons])/SUMIF(tbl_bd_descente[wo_number],W74,tbl_bd_descente[tons]),0)</f>
        <v>1.3266666666666667</v>
      </c>
      <c r="AI74" s="4">
        <f>IFERROR(SUMPRODUCT(--(tbl_bd_descente[wo_number]=W74),tbl_bd_descente[MgO],tbl_bd_descente[tons])/SUMIF(tbl_bd_descente[wo_number],W74,tbl_bd_descente[tons]),0)</f>
        <v>32.106666666666669</v>
      </c>
      <c r="AJ74" s="4">
        <f>IFERROR(SUMPRODUCT(--(tbl_bd_descente[wo_number]=W74),tbl_bd_descente[CaOX],tbl_bd_descente[tons])/SUMIF(tbl_bd_descente[wo_number],W74,tbl_bd_descente[tons]),0)</f>
        <v>1.0900000000000001</v>
      </c>
      <c r="AK74" s="4">
        <f>IFERROR(SUMPRODUCT(--(tbl_bd_descente[wo_number]=W74),tbl_bd_descente[S],tbl_bd_descente[tons])/SUMIF(tbl_bd_descente[wo_number],W74,tbl_bd_descente[tons]),0)</f>
        <v>0.17899999999999999</v>
      </c>
      <c r="AL74" s="26"/>
      <c r="AM74" s="25"/>
    </row>
    <row r="75" spans="1:39" x14ac:dyDescent="0.15">
      <c r="A75" t="s">
        <v>888</v>
      </c>
      <c r="B75" t="s">
        <v>26</v>
      </c>
      <c r="C75" t="s">
        <v>28</v>
      </c>
      <c r="D75" t="s">
        <v>26</v>
      </c>
      <c r="E75" s="18">
        <v>135.26000022888184</v>
      </c>
      <c r="F75">
        <v>71.599999999999994</v>
      </c>
      <c r="G75">
        <v>75.5</v>
      </c>
      <c r="H75">
        <v>80.400000000000006</v>
      </c>
      <c r="I75">
        <v>9.9700000000000006</v>
      </c>
      <c r="J75">
        <v>1.7</v>
      </c>
      <c r="K75">
        <v>32.21</v>
      </c>
      <c r="L75">
        <v>0.56000000000000005</v>
      </c>
      <c r="M75" s="1">
        <v>43578.511072187503</v>
      </c>
      <c r="N75" s="1">
        <v>43578.520538969904</v>
      </c>
      <c r="O75" s="1" t="s">
        <v>47</v>
      </c>
      <c r="P75" s="1"/>
      <c r="W75" t="s">
        <v>742</v>
      </c>
      <c r="X75" s="1">
        <v>43738.34097222222</v>
      </c>
      <c r="Y75" s="10">
        <v>354</v>
      </c>
      <c r="Z75" t="s">
        <v>26</v>
      </c>
      <c r="AA75" t="s">
        <v>28</v>
      </c>
      <c r="AB75" t="s">
        <v>26</v>
      </c>
      <c r="AC75">
        <v>2019</v>
      </c>
      <c r="AD75">
        <v>9</v>
      </c>
      <c r="AE75" s="2"/>
      <c r="AF75" s="4">
        <f>IFERROR(SUMPRODUCT(--(tbl_bd_descente[wo_number]=W75),tbl_bd_descente[Y],tbl_bd_descente[tons])/SUMIF(tbl_bd_descente[wo_number],W75,tbl_bd_descente[tons]),0)</f>
        <v>73.7</v>
      </c>
      <c r="AG75" s="4">
        <f>IFERROR(SUMPRODUCT(--(tbl_bd_descente[wo_number]=W75),tbl_bd_descente[Al2O3],tbl_bd_descente[tons])/SUMIF(tbl_bd_descente[wo_number],W75,tbl_bd_descente[tons]),0)</f>
        <v>9.91</v>
      </c>
      <c r="AH75" s="4">
        <f>IFERROR(SUMPRODUCT(--(tbl_bd_descente[wo_number]=W75),tbl_bd_descente[Fe2O3],tbl_bd_descente[tons])/SUMIF(tbl_bd_descente[wo_number],W75,tbl_bd_descente[tons]),0)</f>
        <v>1.6500000000000001</v>
      </c>
      <c r="AI75" s="4">
        <f>IFERROR(SUMPRODUCT(--(tbl_bd_descente[wo_number]=W75),tbl_bd_descente[MgO],tbl_bd_descente[tons])/SUMIF(tbl_bd_descente[wo_number],W75,tbl_bd_descente[tons]),0)</f>
        <v>32.18</v>
      </c>
      <c r="AJ75" s="4">
        <f>IFERROR(SUMPRODUCT(--(tbl_bd_descente[wo_number]=W75),tbl_bd_descente[CaOX],tbl_bd_descente[tons])/SUMIF(tbl_bd_descente[wo_number],W75,tbl_bd_descente[tons]),0)</f>
        <v>2.02</v>
      </c>
      <c r="AK75" s="4">
        <f>IFERROR(SUMPRODUCT(--(tbl_bd_descente[wo_number]=W75),tbl_bd_descente[S],tbl_bd_descente[tons])/SUMIF(tbl_bd_descente[wo_number],W75,tbl_bd_descente[tons]),0)</f>
        <v>0.14499999999999999</v>
      </c>
      <c r="AL75" s="26"/>
      <c r="AM75" s="25"/>
    </row>
    <row r="76" spans="1:39" x14ac:dyDescent="0.15">
      <c r="A76" t="s">
        <v>889</v>
      </c>
      <c r="B76" t="s">
        <v>817</v>
      </c>
      <c r="C76" t="s">
        <v>15</v>
      </c>
      <c r="D76" t="s">
        <v>18</v>
      </c>
      <c r="E76" s="18">
        <v>247.85800170898437</v>
      </c>
      <c r="F76">
        <v>75.099999999999994</v>
      </c>
      <c r="G76">
        <v>79.2</v>
      </c>
      <c r="H76">
        <v>84.1</v>
      </c>
      <c r="I76">
        <v>9.94</v>
      </c>
      <c r="J76">
        <v>1.61</v>
      </c>
      <c r="K76">
        <v>32.21</v>
      </c>
      <c r="L76">
        <v>0.73</v>
      </c>
      <c r="M76" s="1">
        <v>43578.477175729167</v>
      </c>
      <c r="N76" s="1">
        <v>43578.506655474535</v>
      </c>
      <c r="O76" s="1" t="s">
        <v>47</v>
      </c>
      <c r="P76" s="1"/>
      <c r="W76" t="s">
        <v>741</v>
      </c>
      <c r="X76" s="1">
        <v>43738.259027777778</v>
      </c>
      <c r="Y76" s="10">
        <v>389.5</v>
      </c>
      <c r="Z76" t="s">
        <v>23</v>
      </c>
      <c r="AA76" t="s">
        <v>21</v>
      </c>
      <c r="AB76" t="s">
        <v>23</v>
      </c>
      <c r="AC76">
        <v>2019</v>
      </c>
      <c r="AD76">
        <v>9</v>
      </c>
      <c r="AE76" s="2"/>
      <c r="AF76" s="4">
        <f>IFERROR(SUMPRODUCT(--(tbl_bd_descente[wo_number]=W76),tbl_bd_descente[Y],tbl_bd_descente[tons])/SUMIF(tbl_bd_descente[wo_number],W76,tbl_bd_descente[tons]),0)</f>
        <v>83.751347881899875</v>
      </c>
      <c r="AG76" s="4">
        <f>IFERROR(SUMPRODUCT(--(tbl_bd_descente[wo_number]=W76),tbl_bd_descente[Al2O3],tbl_bd_descente[tons])/SUMIF(tbl_bd_descente[wo_number],W76,tbl_bd_descente[tons]),0)</f>
        <v>4.8586392811296539</v>
      </c>
      <c r="AH76" s="4">
        <f>IFERROR(SUMPRODUCT(--(tbl_bd_descente[wo_number]=W76),tbl_bd_descente[Fe2O3],tbl_bd_descente[tons])/SUMIF(tbl_bd_descente[wo_number],W76,tbl_bd_descente[tons]),0)</f>
        <v>0.8600000000000001</v>
      </c>
      <c r="AI76" s="4">
        <f>IFERROR(SUMPRODUCT(--(tbl_bd_descente[wo_number]=W76),tbl_bd_descente[MgO],tbl_bd_descente[tons])/SUMIF(tbl_bd_descente[wo_number],W76,tbl_bd_descente[tons]),0)</f>
        <v>31.76</v>
      </c>
      <c r="AJ76" s="4">
        <f>IFERROR(SUMPRODUCT(--(tbl_bd_descente[wo_number]=W76),tbl_bd_descente[CaOX],tbl_bd_descente[tons])/SUMIF(tbl_bd_descente[wo_number],W76,tbl_bd_descente[tons]),0)</f>
        <v>0.98919127086007697</v>
      </c>
      <c r="AK76" s="4">
        <f>IFERROR(SUMPRODUCT(--(tbl_bd_descente[wo_number]=W76),tbl_bd_descente[S],tbl_bd_descente[tons])/SUMIF(tbl_bd_descente[wo_number],W76,tbl_bd_descente[tons]),0)</f>
        <v>3.3865211810012834E-2</v>
      </c>
      <c r="AL76" s="26"/>
      <c r="AM76" s="25"/>
    </row>
    <row r="77" spans="1:39" x14ac:dyDescent="0.15">
      <c r="A77" t="s">
        <v>890</v>
      </c>
      <c r="B77" t="s">
        <v>817</v>
      </c>
      <c r="C77" t="s">
        <v>34</v>
      </c>
      <c r="D77" t="s">
        <v>26</v>
      </c>
      <c r="E77" s="18">
        <v>74.413000488281256</v>
      </c>
      <c r="F77">
        <v>72.900000000000006</v>
      </c>
      <c r="G77">
        <v>76.900000000000006</v>
      </c>
      <c r="H77">
        <v>82.1</v>
      </c>
      <c r="I77">
        <v>11.86</v>
      </c>
      <c r="J77">
        <v>1.49</v>
      </c>
      <c r="K77">
        <v>32.61</v>
      </c>
      <c r="L77">
        <v>0.6</v>
      </c>
      <c r="M77" s="1">
        <v>43578.907437037036</v>
      </c>
      <c r="N77" s="1">
        <v>43578.914028125</v>
      </c>
      <c r="O77" s="1" t="s">
        <v>52</v>
      </c>
      <c r="P77" s="1"/>
      <c r="W77" t="s">
        <v>741</v>
      </c>
      <c r="X77" s="1">
        <v>43738.259027777778</v>
      </c>
      <c r="Y77" s="10">
        <v>389.5</v>
      </c>
      <c r="Z77" t="s">
        <v>20</v>
      </c>
      <c r="AA77" t="s">
        <v>35</v>
      </c>
      <c r="AB77" t="s">
        <v>23</v>
      </c>
      <c r="AC77">
        <v>2019</v>
      </c>
      <c r="AD77">
        <v>9</v>
      </c>
      <c r="AE77" s="2"/>
      <c r="AF77" s="4">
        <f>IFERROR(SUMPRODUCT(--(tbl_bd_descente[wo_number]=W77),tbl_bd_descente[Y],tbl_bd_descente[tons])/SUMIF(tbl_bd_descente[wo_number],W77,tbl_bd_descente[tons]),0)</f>
        <v>83.751347881899875</v>
      </c>
      <c r="AG77" s="4">
        <f>IFERROR(SUMPRODUCT(--(tbl_bd_descente[wo_number]=W77),tbl_bd_descente[Al2O3],tbl_bd_descente[tons])/SUMIF(tbl_bd_descente[wo_number],W77,tbl_bd_descente[tons]),0)</f>
        <v>4.8586392811296539</v>
      </c>
      <c r="AH77" s="4">
        <f>IFERROR(SUMPRODUCT(--(tbl_bd_descente[wo_number]=W77),tbl_bd_descente[Fe2O3],tbl_bd_descente[tons])/SUMIF(tbl_bd_descente[wo_number],W77,tbl_bd_descente[tons]),0)</f>
        <v>0.8600000000000001</v>
      </c>
      <c r="AI77" s="4">
        <f>IFERROR(SUMPRODUCT(--(tbl_bd_descente[wo_number]=W77),tbl_bd_descente[MgO],tbl_bd_descente[tons])/SUMIF(tbl_bd_descente[wo_number],W77,tbl_bd_descente[tons]),0)</f>
        <v>31.76</v>
      </c>
      <c r="AJ77" s="4">
        <f>IFERROR(SUMPRODUCT(--(tbl_bd_descente[wo_number]=W77),tbl_bd_descente[CaOX],tbl_bd_descente[tons])/SUMIF(tbl_bd_descente[wo_number],W77,tbl_bd_descente[tons]),0)</f>
        <v>0.98919127086007697</v>
      </c>
      <c r="AK77" s="4">
        <f>IFERROR(SUMPRODUCT(--(tbl_bd_descente[wo_number]=W77),tbl_bd_descente[S],tbl_bd_descente[tons])/SUMIF(tbl_bd_descente[wo_number],W77,tbl_bd_descente[tons]),0)</f>
        <v>3.3865211810012834E-2</v>
      </c>
      <c r="AL77" s="26"/>
      <c r="AM77" s="25"/>
    </row>
    <row r="78" spans="1:39" x14ac:dyDescent="0.15">
      <c r="A78" t="s">
        <v>891</v>
      </c>
      <c r="B78" t="s">
        <v>33</v>
      </c>
      <c r="C78" t="s">
        <v>39</v>
      </c>
      <c r="D78" t="s">
        <v>33</v>
      </c>
      <c r="E78" s="18">
        <v>173.12300109863281</v>
      </c>
      <c r="F78">
        <v>74.400000000000006</v>
      </c>
      <c r="G78">
        <v>78.400000000000006</v>
      </c>
      <c r="H78">
        <v>84.6</v>
      </c>
      <c r="I78">
        <v>4.79</v>
      </c>
      <c r="J78">
        <v>1.1399999999999999</v>
      </c>
      <c r="K78">
        <v>31.78</v>
      </c>
      <c r="L78">
        <v>0.39</v>
      </c>
      <c r="M78" s="1">
        <v>43580.624266319443</v>
      </c>
      <c r="N78" s="1">
        <v>43580.637807141204</v>
      </c>
      <c r="O78" s="1" t="s">
        <v>47</v>
      </c>
      <c r="P78" s="1"/>
      <c r="W78" t="s">
        <v>740</v>
      </c>
      <c r="X78" s="1">
        <v>43736.067361111112</v>
      </c>
      <c r="Y78" s="10">
        <v>600</v>
      </c>
      <c r="Z78" t="s">
        <v>23</v>
      </c>
      <c r="AA78" t="s">
        <v>21</v>
      </c>
      <c r="AB78" t="s">
        <v>23</v>
      </c>
      <c r="AC78">
        <v>2019</v>
      </c>
      <c r="AD78">
        <v>9</v>
      </c>
      <c r="AE78" s="2"/>
      <c r="AF78" s="4">
        <f>IFERROR(SUMPRODUCT(--(tbl_bd_descente[wo_number]=W78),tbl_bd_descente[Y],tbl_bd_descente[tons])/SUMIF(tbl_bd_descente[wo_number],W78,tbl_bd_descente[tons]),0)</f>
        <v>83.5</v>
      </c>
      <c r="AG78" s="4">
        <f>IFERROR(SUMPRODUCT(--(tbl_bd_descente[wo_number]=W78),tbl_bd_descente[Al2O3],tbl_bd_descente[tons])/SUMIF(tbl_bd_descente[wo_number],W78,tbl_bd_descente[tons]),0)</f>
        <v>5.1266666666666669</v>
      </c>
      <c r="AH78" s="4">
        <f>IFERROR(SUMPRODUCT(--(tbl_bd_descente[wo_number]=W78),tbl_bd_descente[Fe2O3],tbl_bd_descente[tons])/SUMIF(tbl_bd_descente[wo_number],W78,tbl_bd_descente[tons]),0)</f>
        <v>0.92333333333333334</v>
      </c>
      <c r="AI78" s="4">
        <f>IFERROR(SUMPRODUCT(--(tbl_bd_descente[wo_number]=W78),tbl_bd_descente[MgO],tbl_bd_descente[tons])/SUMIF(tbl_bd_descente[wo_number],W78,tbl_bd_descente[tons]),0)</f>
        <v>31.793333333333333</v>
      </c>
      <c r="AJ78" s="4">
        <f>IFERROR(SUMPRODUCT(--(tbl_bd_descente[wo_number]=W78),tbl_bd_descente[CaOX],tbl_bd_descente[tons])/SUMIF(tbl_bd_descente[wo_number],W78,tbl_bd_descente[tons]),0)</f>
        <v>0.61</v>
      </c>
      <c r="AK78" s="4">
        <f>IFERROR(SUMPRODUCT(--(tbl_bd_descente[wo_number]=W78),tbl_bd_descente[S],tbl_bd_descente[tons])/SUMIF(tbl_bd_descente[wo_number],W78,tbl_bd_descente[tons]),0)</f>
        <v>3.8333333333333337E-2</v>
      </c>
      <c r="AL78" s="26"/>
      <c r="AM78" s="25"/>
    </row>
    <row r="79" spans="1:39" x14ac:dyDescent="0.15">
      <c r="A79" t="s">
        <v>892</v>
      </c>
      <c r="B79" t="s">
        <v>23</v>
      </c>
      <c r="C79" t="s">
        <v>21</v>
      </c>
      <c r="D79" t="s">
        <v>23</v>
      </c>
      <c r="E79" s="18">
        <v>187.87700271606445</v>
      </c>
      <c r="F79">
        <v>80.8</v>
      </c>
      <c r="G79">
        <v>85.1</v>
      </c>
      <c r="H79">
        <v>92.1</v>
      </c>
      <c r="I79">
        <v>1.89</v>
      </c>
      <c r="J79">
        <v>0.62</v>
      </c>
      <c r="K79">
        <v>31.49</v>
      </c>
      <c r="L79">
        <v>0.25</v>
      </c>
      <c r="M79" s="1">
        <v>43580.606330868053</v>
      </c>
      <c r="N79" s="1">
        <v>43580.620092824072</v>
      </c>
      <c r="O79" s="1" t="s">
        <v>52</v>
      </c>
      <c r="P79" s="1"/>
      <c r="W79" t="s">
        <v>740</v>
      </c>
      <c r="X79" s="1">
        <v>43736.067361111112</v>
      </c>
      <c r="Y79" s="10">
        <v>600</v>
      </c>
      <c r="Z79" t="s">
        <v>20</v>
      </c>
      <c r="AA79" t="s">
        <v>35</v>
      </c>
      <c r="AB79" t="s">
        <v>23</v>
      </c>
      <c r="AC79">
        <v>2019</v>
      </c>
      <c r="AD79">
        <v>9</v>
      </c>
      <c r="AE79" s="2"/>
      <c r="AF79" s="4">
        <f>IFERROR(SUMPRODUCT(--(tbl_bd_descente[wo_number]=W79),tbl_bd_descente[Y],tbl_bd_descente[tons])/SUMIF(tbl_bd_descente[wo_number],W79,tbl_bd_descente[tons]),0)</f>
        <v>83.5</v>
      </c>
      <c r="AG79" s="4">
        <f>IFERROR(SUMPRODUCT(--(tbl_bd_descente[wo_number]=W79),tbl_bd_descente[Al2O3],tbl_bd_descente[tons])/SUMIF(tbl_bd_descente[wo_number],W79,tbl_bd_descente[tons]),0)</f>
        <v>5.1266666666666669</v>
      </c>
      <c r="AH79" s="4">
        <f>IFERROR(SUMPRODUCT(--(tbl_bd_descente[wo_number]=W79),tbl_bd_descente[Fe2O3],tbl_bd_descente[tons])/SUMIF(tbl_bd_descente[wo_number],W79,tbl_bd_descente[tons]),0)</f>
        <v>0.92333333333333334</v>
      </c>
      <c r="AI79" s="4">
        <f>IFERROR(SUMPRODUCT(--(tbl_bd_descente[wo_number]=W79),tbl_bd_descente[MgO],tbl_bd_descente[tons])/SUMIF(tbl_bd_descente[wo_number],W79,tbl_bd_descente[tons]),0)</f>
        <v>31.793333333333333</v>
      </c>
      <c r="AJ79" s="4">
        <f>IFERROR(SUMPRODUCT(--(tbl_bd_descente[wo_number]=W79),tbl_bd_descente[CaOX],tbl_bd_descente[tons])/SUMIF(tbl_bd_descente[wo_number],W79,tbl_bd_descente[tons]),0)</f>
        <v>0.61</v>
      </c>
      <c r="AK79" s="4">
        <f>IFERROR(SUMPRODUCT(--(tbl_bd_descente[wo_number]=W79),tbl_bd_descente[S],tbl_bd_descente[tons])/SUMIF(tbl_bd_descente[wo_number],W79,tbl_bd_descente[tons]),0)</f>
        <v>3.8333333333333337E-2</v>
      </c>
      <c r="AL79" s="26"/>
      <c r="AM79" s="25"/>
    </row>
    <row r="80" spans="1:39" x14ac:dyDescent="0.15">
      <c r="A80" t="s">
        <v>893</v>
      </c>
      <c r="B80" t="s">
        <v>817</v>
      </c>
      <c r="C80" t="s">
        <v>34</v>
      </c>
      <c r="D80" t="s">
        <v>26</v>
      </c>
      <c r="E80" s="18">
        <v>280.10700111389161</v>
      </c>
      <c r="F80">
        <v>72.400000000000006</v>
      </c>
      <c r="G80">
        <v>76.400000000000006</v>
      </c>
      <c r="H80">
        <v>81.5</v>
      </c>
      <c r="I80">
        <v>9.7100000000000009</v>
      </c>
      <c r="J80">
        <v>1.6</v>
      </c>
      <c r="K80">
        <v>32.32</v>
      </c>
      <c r="L80">
        <v>0.68</v>
      </c>
      <c r="M80" s="1">
        <v>43580.562889432869</v>
      </c>
      <c r="N80" s="1">
        <v>43580.6060665162</v>
      </c>
      <c r="O80" s="1" t="s">
        <v>47</v>
      </c>
      <c r="P80" s="1"/>
      <c r="W80" t="s">
        <v>738</v>
      </c>
      <c r="X80" s="1">
        <v>43735.48541666667</v>
      </c>
      <c r="Y80" s="10">
        <v>600</v>
      </c>
      <c r="Z80" t="s">
        <v>23</v>
      </c>
      <c r="AA80" t="s">
        <v>21</v>
      </c>
      <c r="AB80" t="s">
        <v>23</v>
      </c>
      <c r="AC80">
        <v>2019</v>
      </c>
      <c r="AD80">
        <v>9</v>
      </c>
      <c r="AE80" s="2"/>
      <c r="AF80" s="4">
        <f>IFERROR(SUMPRODUCT(--(tbl_bd_descente[wo_number]=W80),tbl_bd_descente[Y],tbl_bd_descente[tons])/SUMIF(tbl_bd_descente[wo_number],W80,tbl_bd_descente[tons]),0)</f>
        <v>83.466666666666669</v>
      </c>
      <c r="AG80" s="4">
        <f>IFERROR(SUMPRODUCT(--(tbl_bd_descente[wo_number]=W80),tbl_bd_descente[Al2O3],tbl_bd_descente[tons])/SUMIF(tbl_bd_descente[wo_number],W80,tbl_bd_descente[tons]),0)</f>
        <v>5.1833333333333336</v>
      </c>
      <c r="AH80" s="4">
        <f>IFERROR(SUMPRODUCT(--(tbl_bd_descente[wo_number]=W80),tbl_bd_descente[Fe2O3],tbl_bd_descente[tons])/SUMIF(tbl_bd_descente[wo_number],W80,tbl_bd_descente[tons]),0)</f>
        <v>0.89333333333333331</v>
      </c>
      <c r="AI80" s="4">
        <f>IFERROR(SUMPRODUCT(--(tbl_bd_descente[wo_number]=W80),tbl_bd_descente[MgO],tbl_bd_descente[tons])/SUMIF(tbl_bd_descente[wo_number],W80,tbl_bd_descente[tons]),0)</f>
        <v>31.656666666666666</v>
      </c>
      <c r="AJ80" s="4">
        <f>IFERROR(SUMPRODUCT(--(tbl_bd_descente[wo_number]=W80),tbl_bd_descente[CaOX],tbl_bd_descente[tons])/SUMIF(tbl_bd_descente[wo_number],W80,tbl_bd_descente[tons]),0)</f>
        <v>0.94666666666666666</v>
      </c>
      <c r="AK80" s="4">
        <f>IFERROR(SUMPRODUCT(--(tbl_bd_descente[wo_number]=W80),tbl_bd_descente[S],tbl_bd_descente[tons])/SUMIF(tbl_bd_descente[wo_number],W80,tbl_bd_descente[tons]),0)</f>
        <v>3.833333333333333E-2</v>
      </c>
      <c r="AL80" s="26"/>
      <c r="AM80" s="25"/>
    </row>
    <row r="81" spans="1:39" x14ac:dyDescent="0.15">
      <c r="A81" t="s">
        <v>894</v>
      </c>
      <c r="B81" t="s">
        <v>817</v>
      </c>
      <c r="C81" t="s">
        <v>15</v>
      </c>
      <c r="D81" t="s">
        <v>18</v>
      </c>
      <c r="E81" s="18">
        <v>357.67600440979004</v>
      </c>
      <c r="F81">
        <v>75.2</v>
      </c>
      <c r="G81">
        <v>79.3</v>
      </c>
      <c r="H81">
        <v>85.3</v>
      </c>
      <c r="I81">
        <v>6.57</v>
      </c>
      <c r="J81">
        <v>1.1599999999999999</v>
      </c>
      <c r="K81">
        <v>32.08</v>
      </c>
      <c r="L81">
        <v>1.54</v>
      </c>
      <c r="M81" s="1">
        <v>43580.674638391203</v>
      </c>
      <c r="N81" s="1">
        <v>43580.710365011575</v>
      </c>
      <c r="O81" s="1" t="s">
        <v>47</v>
      </c>
      <c r="P81" s="1"/>
      <c r="W81" t="s">
        <v>738</v>
      </c>
      <c r="X81" s="1">
        <v>43735.48541666667</v>
      </c>
      <c r="Y81" s="10">
        <v>600</v>
      </c>
      <c r="Z81" t="s">
        <v>20</v>
      </c>
      <c r="AA81" t="s">
        <v>35</v>
      </c>
      <c r="AB81" t="s">
        <v>23</v>
      </c>
      <c r="AC81">
        <v>2019</v>
      </c>
      <c r="AD81">
        <v>9</v>
      </c>
      <c r="AE81" s="2"/>
      <c r="AF81" s="4">
        <f>IFERROR(SUMPRODUCT(--(tbl_bd_descente[wo_number]=W81),tbl_bd_descente[Y],tbl_bd_descente[tons])/SUMIF(tbl_bd_descente[wo_number],W81,tbl_bd_descente[tons]),0)</f>
        <v>83.466666666666669</v>
      </c>
      <c r="AG81" s="4">
        <f>IFERROR(SUMPRODUCT(--(tbl_bd_descente[wo_number]=W81),tbl_bd_descente[Al2O3],tbl_bd_descente[tons])/SUMIF(tbl_bd_descente[wo_number],W81,tbl_bd_descente[tons]),0)</f>
        <v>5.1833333333333336</v>
      </c>
      <c r="AH81" s="4">
        <f>IFERROR(SUMPRODUCT(--(tbl_bd_descente[wo_number]=W81),tbl_bd_descente[Fe2O3],tbl_bd_descente[tons])/SUMIF(tbl_bd_descente[wo_number],W81,tbl_bd_descente[tons]),0)</f>
        <v>0.89333333333333331</v>
      </c>
      <c r="AI81" s="4">
        <f>IFERROR(SUMPRODUCT(--(tbl_bd_descente[wo_number]=W81),tbl_bd_descente[MgO],tbl_bd_descente[tons])/SUMIF(tbl_bd_descente[wo_number],W81,tbl_bd_descente[tons]),0)</f>
        <v>31.656666666666666</v>
      </c>
      <c r="AJ81" s="4">
        <f>IFERROR(SUMPRODUCT(--(tbl_bd_descente[wo_number]=W81),tbl_bd_descente[CaOX],tbl_bd_descente[tons])/SUMIF(tbl_bd_descente[wo_number],W81,tbl_bd_descente[tons]),0)</f>
        <v>0.94666666666666666</v>
      </c>
      <c r="AK81" s="4">
        <f>IFERROR(SUMPRODUCT(--(tbl_bd_descente[wo_number]=W81),tbl_bd_descente[S],tbl_bd_descente[tons])/SUMIF(tbl_bd_descente[wo_number],W81,tbl_bd_descente[tons]),0)</f>
        <v>3.833333333333333E-2</v>
      </c>
      <c r="AL81" s="26"/>
      <c r="AM81" s="25"/>
    </row>
    <row r="82" spans="1:39" x14ac:dyDescent="0.15">
      <c r="A82" t="s">
        <v>895</v>
      </c>
      <c r="B82" t="s">
        <v>817</v>
      </c>
      <c r="C82" t="s">
        <v>34</v>
      </c>
      <c r="D82" t="s">
        <v>26</v>
      </c>
      <c r="E82" s="18">
        <v>374.21100616455078</v>
      </c>
      <c r="F82">
        <v>72.3</v>
      </c>
      <c r="G82">
        <v>76.3</v>
      </c>
      <c r="H82">
        <v>81.8</v>
      </c>
      <c r="I82">
        <v>9.42</v>
      </c>
      <c r="J82">
        <v>1.43</v>
      </c>
      <c r="K82">
        <v>32.4</v>
      </c>
      <c r="L82">
        <v>1.27</v>
      </c>
      <c r="M82" s="1">
        <v>43580.714565891205</v>
      </c>
      <c r="N82" s="1">
        <v>43580.778900231482</v>
      </c>
      <c r="O82" s="1" t="s">
        <v>47</v>
      </c>
      <c r="P82" s="1"/>
      <c r="W82" t="s">
        <v>737</v>
      </c>
      <c r="X82" s="1">
        <v>43735.169444444444</v>
      </c>
      <c r="Y82" s="10">
        <v>600</v>
      </c>
      <c r="Z82" t="s">
        <v>23</v>
      </c>
      <c r="AA82" t="s">
        <v>21</v>
      </c>
      <c r="AB82" t="s">
        <v>23</v>
      </c>
      <c r="AC82">
        <v>2019</v>
      </c>
      <c r="AD82">
        <v>9</v>
      </c>
      <c r="AE82" s="2"/>
      <c r="AF82" s="4">
        <f>IFERROR(SUMPRODUCT(--(tbl_bd_descente[wo_number]=W82),tbl_bd_descente[Y],tbl_bd_descente[tons])/SUMIF(tbl_bd_descente[wo_number],W82,tbl_bd_descente[tons]),0)</f>
        <v>83.433333333333337</v>
      </c>
      <c r="AG82" s="4">
        <f>IFERROR(SUMPRODUCT(--(tbl_bd_descente[wo_number]=W82),tbl_bd_descente[Al2O3],tbl_bd_descente[tons])/SUMIF(tbl_bd_descente[wo_number],W82,tbl_bd_descente[tons]),0)</f>
        <v>5.1609999999999996</v>
      </c>
      <c r="AH82" s="4">
        <f>IFERROR(SUMPRODUCT(--(tbl_bd_descente[wo_number]=W82),tbl_bd_descente[Fe2O3],tbl_bd_descente[tons])/SUMIF(tbl_bd_descente[wo_number],W82,tbl_bd_descente[tons]),0)</f>
        <v>0.8666666666666667</v>
      </c>
      <c r="AI82" s="4">
        <f>IFERROR(SUMPRODUCT(--(tbl_bd_descente[wo_number]=W82),tbl_bd_descente[MgO],tbl_bd_descente[tons])/SUMIF(tbl_bd_descente[wo_number],W82,tbl_bd_descente[tons]),0)</f>
        <v>31.756666666666668</v>
      </c>
      <c r="AJ82" s="4">
        <f>IFERROR(SUMPRODUCT(--(tbl_bd_descente[wo_number]=W82),tbl_bd_descente[CaOX],tbl_bd_descente[tons])/SUMIF(tbl_bd_descente[wo_number],W82,tbl_bd_descente[tons]),0)</f>
        <v>0.99</v>
      </c>
      <c r="AK82" s="4">
        <f>IFERROR(SUMPRODUCT(--(tbl_bd_descente[wo_number]=W82),tbl_bd_descente[S],tbl_bd_descente[tons])/SUMIF(tbl_bd_descente[wo_number],W82,tbl_bd_descente[tons]),0)</f>
        <v>4.7E-2</v>
      </c>
      <c r="AL82" s="26"/>
      <c r="AM82" s="25"/>
    </row>
    <row r="83" spans="1:39" x14ac:dyDescent="0.15">
      <c r="A83" t="s">
        <v>896</v>
      </c>
      <c r="B83" t="s">
        <v>23</v>
      </c>
      <c r="C83" t="s">
        <v>21</v>
      </c>
      <c r="D83" t="s">
        <v>23</v>
      </c>
      <c r="E83" s="18">
        <v>297.37200317382815</v>
      </c>
      <c r="F83">
        <v>79.8</v>
      </c>
      <c r="G83">
        <v>84.2</v>
      </c>
      <c r="H83">
        <v>90.6</v>
      </c>
      <c r="I83">
        <v>3.68</v>
      </c>
      <c r="J83">
        <v>0.77</v>
      </c>
      <c r="K83">
        <v>31.75</v>
      </c>
      <c r="L83">
        <v>0.6</v>
      </c>
      <c r="M83" s="1">
        <v>43580.522356284724</v>
      </c>
      <c r="N83" s="1">
        <v>43580.544601539354</v>
      </c>
      <c r="O83" s="1" t="s">
        <v>47</v>
      </c>
      <c r="P83" s="1"/>
      <c r="W83" t="s">
        <v>737</v>
      </c>
      <c r="X83" s="1">
        <v>43735.169444444444</v>
      </c>
      <c r="Y83" s="10">
        <v>600</v>
      </c>
      <c r="Z83" t="s">
        <v>20</v>
      </c>
      <c r="AA83" t="s">
        <v>35</v>
      </c>
      <c r="AB83" t="s">
        <v>23</v>
      </c>
      <c r="AC83">
        <v>2019</v>
      </c>
      <c r="AD83">
        <v>9</v>
      </c>
      <c r="AE83" s="2"/>
      <c r="AF83" s="4">
        <f>IFERROR(SUMPRODUCT(--(tbl_bd_descente[wo_number]=W83),tbl_bd_descente[Y],tbl_bd_descente[tons])/SUMIF(tbl_bd_descente[wo_number],W83,tbl_bd_descente[tons]),0)</f>
        <v>83.433333333333337</v>
      </c>
      <c r="AG83" s="4">
        <f>IFERROR(SUMPRODUCT(--(tbl_bd_descente[wo_number]=W83),tbl_bd_descente[Al2O3],tbl_bd_descente[tons])/SUMIF(tbl_bd_descente[wo_number],W83,tbl_bd_descente[tons]),0)</f>
        <v>5.1609999999999996</v>
      </c>
      <c r="AH83" s="4">
        <f>IFERROR(SUMPRODUCT(--(tbl_bd_descente[wo_number]=W83),tbl_bd_descente[Fe2O3],tbl_bd_descente[tons])/SUMIF(tbl_bd_descente[wo_number],W83,tbl_bd_descente[tons]),0)</f>
        <v>0.8666666666666667</v>
      </c>
      <c r="AI83" s="4">
        <f>IFERROR(SUMPRODUCT(--(tbl_bd_descente[wo_number]=W83),tbl_bd_descente[MgO],tbl_bd_descente[tons])/SUMIF(tbl_bd_descente[wo_number],W83,tbl_bd_descente[tons]),0)</f>
        <v>31.756666666666668</v>
      </c>
      <c r="AJ83" s="4">
        <f>IFERROR(SUMPRODUCT(--(tbl_bd_descente[wo_number]=W83),tbl_bd_descente[CaOX],tbl_bd_descente[tons])/SUMIF(tbl_bd_descente[wo_number],W83,tbl_bd_descente[tons]),0)</f>
        <v>0.99</v>
      </c>
      <c r="AK83" s="4">
        <f>IFERROR(SUMPRODUCT(--(tbl_bd_descente[wo_number]=W83),tbl_bd_descente[S],tbl_bd_descente[tons])/SUMIF(tbl_bd_descente[wo_number],W83,tbl_bd_descente[tons]),0)</f>
        <v>4.7E-2</v>
      </c>
      <c r="AL83" s="26"/>
      <c r="AM83" s="25"/>
    </row>
    <row r="84" spans="1:39" x14ac:dyDescent="0.15">
      <c r="A84" t="s">
        <v>897</v>
      </c>
      <c r="B84" t="s">
        <v>817</v>
      </c>
      <c r="C84" t="s">
        <v>15</v>
      </c>
      <c r="D84" t="s">
        <v>18</v>
      </c>
      <c r="E84" s="18">
        <v>291.76200103759766</v>
      </c>
      <c r="F84">
        <v>76.3</v>
      </c>
      <c r="G84">
        <v>80.5</v>
      </c>
      <c r="H84">
        <v>85.1</v>
      </c>
      <c r="I84">
        <v>13.9</v>
      </c>
      <c r="J84">
        <v>1.79</v>
      </c>
      <c r="K84">
        <v>32.68</v>
      </c>
      <c r="L84">
        <v>0.44</v>
      </c>
      <c r="M84" s="1">
        <v>43578.867668599538</v>
      </c>
      <c r="N84" s="1">
        <v>43579.343786770834</v>
      </c>
      <c r="O84" s="1" t="s">
        <v>52</v>
      </c>
      <c r="P84" s="1"/>
      <c r="W84" t="s">
        <v>736</v>
      </c>
      <c r="X84" s="1">
        <v>43734.881249999999</v>
      </c>
      <c r="Y84" s="10">
        <v>1089</v>
      </c>
      <c r="Z84" t="s">
        <v>14</v>
      </c>
      <c r="AA84" t="s">
        <v>31</v>
      </c>
      <c r="AB84" t="s">
        <v>14</v>
      </c>
      <c r="AC84">
        <v>2019</v>
      </c>
      <c r="AD84">
        <v>9</v>
      </c>
      <c r="AE84" s="2"/>
      <c r="AF84" s="4">
        <f>IFERROR(SUMPRODUCT(--(tbl_bd_descente[wo_number]=W84),tbl_bd_descente[Y],tbl_bd_descente[tons])/SUMIF(tbl_bd_descente[wo_number],W84,tbl_bd_descente[tons]),0)</f>
        <v>78.679614325068883</v>
      </c>
      <c r="AG84" s="4">
        <f>IFERROR(SUMPRODUCT(--(tbl_bd_descente[wo_number]=W84),tbl_bd_descente[Al2O3],tbl_bd_descente[tons])/SUMIF(tbl_bd_descente[wo_number],W84,tbl_bd_descente[tons]),0)</f>
        <v>6.2180624426078976</v>
      </c>
      <c r="AH84" s="4">
        <f>IFERROR(SUMPRODUCT(--(tbl_bd_descente[wo_number]=W84),tbl_bd_descente[Fe2O3],tbl_bd_descente[tons])/SUMIF(tbl_bd_descente[wo_number],W84,tbl_bd_descente[tons]),0)</f>
        <v>1.1504040404040403</v>
      </c>
      <c r="AI84" s="4">
        <f>IFERROR(SUMPRODUCT(--(tbl_bd_descente[wo_number]=W84),tbl_bd_descente[MgO],tbl_bd_descente[tons])/SUMIF(tbl_bd_descente[wo_number],W84,tbl_bd_descente[tons]),0)</f>
        <v>31.755096418732784</v>
      </c>
      <c r="AJ84" s="4">
        <f>IFERROR(SUMPRODUCT(--(tbl_bd_descente[wo_number]=W84),tbl_bd_descente[CaOX],tbl_bd_descente[tons])/SUMIF(tbl_bd_descente[wo_number],W84,tbl_bd_descente[tons]),0)</f>
        <v>1.0459412304866851</v>
      </c>
      <c r="AK84" s="4">
        <f>IFERROR(SUMPRODUCT(--(tbl_bd_descente[wo_number]=W84),tbl_bd_descente[S],tbl_bd_descente[tons])/SUMIF(tbl_bd_descente[wo_number],W84,tbl_bd_descente[tons]),0)</f>
        <v>0.15497887970615243</v>
      </c>
      <c r="AL84" s="26"/>
      <c r="AM84" s="25"/>
    </row>
    <row r="85" spans="1:39" x14ac:dyDescent="0.15">
      <c r="A85" t="s">
        <v>898</v>
      </c>
      <c r="B85" t="s">
        <v>20</v>
      </c>
      <c r="C85" t="s">
        <v>35</v>
      </c>
      <c r="D85" t="s">
        <v>20</v>
      </c>
      <c r="E85" s="18">
        <v>363.17700347900393</v>
      </c>
      <c r="F85">
        <v>80</v>
      </c>
      <c r="G85">
        <v>84.4</v>
      </c>
      <c r="H85">
        <v>89.9</v>
      </c>
      <c r="I85">
        <v>8.08</v>
      </c>
      <c r="J85">
        <v>1</v>
      </c>
      <c r="K85">
        <v>32.24</v>
      </c>
      <c r="L85">
        <v>0.63</v>
      </c>
      <c r="M85" s="1">
        <v>43580.457996956022</v>
      </c>
      <c r="N85" s="1">
        <v>43580.495230787034</v>
      </c>
      <c r="O85" s="1" t="s">
        <v>47</v>
      </c>
      <c r="P85" s="1"/>
      <c r="W85" t="s">
        <v>735</v>
      </c>
      <c r="X85" s="1">
        <v>43734.286805555559</v>
      </c>
      <c r="Y85" s="10">
        <v>1634</v>
      </c>
      <c r="Z85" t="s">
        <v>14</v>
      </c>
      <c r="AA85" t="s">
        <v>38</v>
      </c>
      <c r="AB85" t="s">
        <v>14</v>
      </c>
      <c r="AC85">
        <v>2019</v>
      </c>
      <c r="AD85">
        <v>9</v>
      </c>
      <c r="AE85" s="2"/>
      <c r="AF85" s="4">
        <f>IFERROR(SUMPRODUCT(--(tbl_bd_descente[wo_number]=W85),tbl_bd_descente[Y],tbl_bd_descente[tons])/SUMIF(tbl_bd_descente[wo_number],W85,tbl_bd_descente[tons]),0)</f>
        <v>78.656793145654831</v>
      </c>
      <c r="AG85" s="4">
        <f>IFERROR(SUMPRODUCT(--(tbl_bd_descente[wo_number]=W85),tbl_bd_descente[Al2O3],tbl_bd_descente[tons])/SUMIF(tbl_bd_descente[wo_number],W85,tbl_bd_descente[tons]),0)</f>
        <v>3.3294859241126074</v>
      </c>
      <c r="AH85" s="4">
        <f>IFERROR(SUMPRODUCT(--(tbl_bd_descente[wo_number]=W85),tbl_bd_descente[Fe2O3],tbl_bd_descente[tons])/SUMIF(tbl_bd_descente[wo_number],W85,tbl_bd_descente[tons]),0)</f>
        <v>0.91796817625459004</v>
      </c>
      <c r="AI85" s="4">
        <f>IFERROR(SUMPRODUCT(--(tbl_bd_descente[wo_number]=W85),tbl_bd_descente[MgO],tbl_bd_descente[tons])/SUMIF(tbl_bd_descente[wo_number],W85,tbl_bd_descente[tons]),0)</f>
        <v>31.41796817625459</v>
      </c>
      <c r="AJ85" s="4">
        <f>IFERROR(SUMPRODUCT(--(tbl_bd_descente[wo_number]=W85),tbl_bd_descente[CaOX],tbl_bd_descente[tons])/SUMIF(tbl_bd_descente[wo_number],W85,tbl_bd_descente[tons]),0)</f>
        <v>1.3216646266829866</v>
      </c>
      <c r="AK85" s="4">
        <f>IFERROR(SUMPRODUCT(--(tbl_bd_descente[wo_number]=W85),tbl_bd_descente[S],tbl_bd_descente[tons])/SUMIF(tbl_bd_descente[wo_number],W85,tbl_bd_descente[tons]),0)</f>
        <v>0.108859241126071</v>
      </c>
      <c r="AL85" s="26"/>
      <c r="AM85" s="25"/>
    </row>
    <row r="86" spans="1:39" x14ac:dyDescent="0.15">
      <c r="A86" t="s">
        <v>899</v>
      </c>
      <c r="B86" t="s">
        <v>20</v>
      </c>
      <c r="C86" t="s">
        <v>35</v>
      </c>
      <c r="D86" t="s">
        <v>20</v>
      </c>
      <c r="E86" s="18">
        <v>239.67800064086916</v>
      </c>
      <c r="F86">
        <v>78.2</v>
      </c>
      <c r="G86">
        <v>82.5</v>
      </c>
      <c r="H86">
        <v>88.7</v>
      </c>
      <c r="I86">
        <v>6.05</v>
      </c>
      <c r="J86">
        <v>0.91</v>
      </c>
      <c r="K86">
        <v>32.01</v>
      </c>
      <c r="L86">
        <v>0.38</v>
      </c>
      <c r="M86" s="1">
        <v>43580.499590162035</v>
      </c>
      <c r="N86" s="1">
        <v>43580.517893402779</v>
      </c>
      <c r="O86" s="1" t="s">
        <v>47</v>
      </c>
      <c r="P86" s="1"/>
      <c r="W86" t="s">
        <v>734</v>
      </c>
      <c r="X86" s="1">
        <v>43733.893055555556</v>
      </c>
      <c r="Y86" s="10">
        <v>650</v>
      </c>
      <c r="Z86" t="s">
        <v>14</v>
      </c>
      <c r="AA86" t="s">
        <v>38</v>
      </c>
      <c r="AB86" t="s">
        <v>14</v>
      </c>
      <c r="AC86">
        <v>2019</v>
      </c>
      <c r="AD86">
        <v>9</v>
      </c>
      <c r="AE86" s="2"/>
      <c r="AF86" s="4">
        <f>IFERROR(SUMPRODUCT(--(tbl_bd_descente[wo_number]=W86),tbl_bd_descente[Y],tbl_bd_descente[tons])/SUMIF(tbl_bd_descente[wo_number],W86,tbl_bd_descente[tons]),0)</f>
        <v>79.400000000000006</v>
      </c>
      <c r="AG86" s="4">
        <f>IFERROR(SUMPRODUCT(--(tbl_bd_descente[wo_number]=W86),tbl_bd_descente[Al2O3],tbl_bd_descente[tons])/SUMIF(tbl_bd_descente[wo_number],W86,tbl_bd_descente[tons]),0)</f>
        <v>3.7276923076923079</v>
      </c>
      <c r="AH86" s="4">
        <f>IFERROR(SUMPRODUCT(--(tbl_bd_descente[wo_number]=W86),tbl_bd_descente[Fe2O3],tbl_bd_descente[tons])/SUMIF(tbl_bd_descente[wo_number],W86,tbl_bd_descente[tons]),0)</f>
        <v>0.8930769230769231</v>
      </c>
      <c r="AI86" s="4">
        <f>IFERROR(SUMPRODUCT(--(tbl_bd_descente[wo_number]=W86),tbl_bd_descente[MgO],tbl_bd_descente[tons])/SUMIF(tbl_bd_descente[wo_number],W86,tbl_bd_descente[tons]),0)</f>
        <v>31.43</v>
      </c>
      <c r="AJ86" s="4">
        <f>IFERROR(SUMPRODUCT(--(tbl_bd_descente[wo_number]=W86),tbl_bd_descente[CaOX],tbl_bd_descente[tons])/SUMIF(tbl_bd_descente[wo_number],W86,tbl_bd_descente[tons]),0)</f>
        <v>1.4084615384615384</v>
      </c>
      <c r="AK86" s="4">
        <f>IFERROR(SUMPRODUCT(--(tbl_bd_descente[wo_number]=W86),tbl_bd_descente[S],tbl_bd_descente[tons])/SUMIF(tbl_bd_descente[wo_number],W86,tbl_bd_descente[tons]),0)</f>
        <v>7.9461538461538458E-2</v>
      </c>
      <c r="AL86" s="26"/>
      <c r="AM86" s="25">
        <v>5029</v>
      </c>
    </row>
    <row r="87" spans="1:39" x14ac:dyDescent="0.15">
      <c r="A87" t="s">
        <v>900</v>
      </c>
      <c r="B87" t="s">
        <v>23</v>
      </c>
      <c r="C87" t="s">
        <v>21</v>
      </c>
      <c r="D87" t="s">
        <v>23</v>
      </c>
      <c r="E87" s="18">
        <v>317.96599960327148</v>
      </c>
      <c r="F87">
        <v>79.099999999999994</v>
      </c>
      <c r="G87">
        <v>83.3</v>
      </c>
      <c r="H87">
        <v>90</v>
      </c>
      <c r="I87">
        <v>4.55</v>
      </c>
      <c r="J87">
        <v>0.89</v>
      </c>
      <c r="K87">
        <v>31.75</v>
      </c>
      <c r="L87">
        <v>0.28000000000000003</v>
      </c>
      <c r="M87" s="1">
        <v>43581.747767361114</v>
      </c>
      <c r="N87" s="1">
        <v>43581.769520949078</v>
      </c>
      <c r="O87" s="1" t="s">
        <v>47</v>
      </c>
      <c r="P87" s="1"/>
      <c r="W87" t="s">
        <v>734</v>
      </c>
      <c r="X87" s="1">
        <v>43733.893055555556</v>
      </c>
      <c r="Y87" s="10">
        <v>650</v>
      </c>
      <c r="Z87" t="s">
        <v>33</v>
      </c>
      <c r="AA87" t="s">
        <v>39</v>
      </c>
      <c r="AB87" t="s">
        <v>14</v>
      </c>
      <c r="AC87">
        <v>2019</v>
      </c>
      <c r="AD87">
        <v>9</v>
      </c>
      <c r="AE87" s="2"/>
      <c r="AF87" s="4">
        <f>IFERROR(SUMPRODUCT(--(tbl_bd_descente[wo_number]=W87),tbl_bd_descente[Y],tbl_bd_descente[tons])/SUMIF(tbl_bd_descente[wo_number],W87,tbl_bd_descente[tons]),0)</f>
        <v>79.400000000000006</v>
      </c>
      <c r="AG87" s="4">
        <f>IFERROR(SUMPRODUCT(--(tbl_bd_descente[wo_number]=W87),tbl_bd_descente[Al2O3],tbl_bd_descente[tons])/SUMIF(tbl_bd_descente[wo_number],W87,tbl_bd_descente[tons]),0)</f>
        <v>3.7276923076923079</v>
      </c>
      <c r="AH87" s="4">
        <f>IFERROR(SUMPRODUCT(--(tbl_bd_descente[wo_number]=W87),tbl_bd_descente[Fe2O3],tbl_bd_descente[tons])/SUMIF(tbl_bd_descente[wo_number],W87,tbl_bd_descente[tons]),0)</f>
        <v>0.8930769230769231</v>
      </c>
      <c r="AI87" s="4">
        <f>IFERROR(SUMPRODUCT(--(tbl_bd_descente[wo_number]=W87),tbl_bd_descente[MgO],tbl_bd_descente[tons])/SUMIF(tbl_bd_descente[wo_number],W87,tbl_bd_descente[tons]),0)</f>
        <v>31.43</v>
      </c>
      <c r="AJ87" s="4">
        <f>IFERROR(SUMPRODUCT(--(tbl_bd_descente[wo_number]=W87),tbl_bd_descente[CaOX],tbl_bd_descente[tons])/SUMIF(tbl_bd_descente[wo_number],W87,tbl_bd_descente[tons]),0)</f>
        <v>1.4084615384615384</v>
      </c>
      <c r="AK87" s="4">
        <f>IFERROR(SUMPRODUCT(--(tbl_bd_descente[wo_number]=W87),tbl_bd_descente[S],tbl_bd_descente[tons])/SUMIF(tbl_bd_descente[wo_number],W87,tbl_bd_descente[tons]),0)</f>
        <v>7.9461538461538458E-2</v>
      </c>
      <c r="AL87" s="26"/>
      <c r="AM87" s="25"/>
    </row>
    <row r="88" spans="1:39" x14ac:dyDescent="0.15">
      <c r="A88" t="s">
        <v>901</v>
      </c>
      <c r="B88" t="s">
        <v>23</v>
      </c>
      <c r="C88" t="s">
        <v>21</v>
      </c>
      <c r="D88" t="s">
        <v>23</v>
      </c>
      <c r="E88" s="18">
        <v>230.18400115966796</v>
      </c>
      <c r="F88">
        <v>81.2</v>
      </c>
      <c r="G88">
        <v>85.6</v>
      </c>
      <c r="H88">
        <v>92.6</v>
      </c>
      <c r="I88">
        <v>1.43</v>
      </c>
      <c r="J88">
        <v>0.86</v>
      </c>
      <c r="K88">
        <v>31.37</v>
      </c>
      <c r="L88">
        <v>0.27</v>
      </c>
      <c r="M88" s="1">
        <v>43579.396295914354</v>
      </c>
      <c r="N88" s="1">
        <v>43579.456366053244</v>
      </c>
      <c r="O88" s="1" t="s">
        <v>45</v>
      </c>
      <c r="P88" s="1"/>
      <c r="W88" t="s">
        <v>733</v>
      </c>
      <c r="X88" s="1">
        <v>43733.258333333331</v>
      </c>
      <c r="Y88" s="10">
        <v>562</v>
      </c>
      <c r="Z88" t="s">
        <v>23</v>
      </c>
      <c r="AA88" t="s">
        <v>24</v>
      </c>
      <c r="AB88" t="s">
        <v>23</v>
      </c>
      <c r="AC88">
        <v>2019</v>
      </c>
      <c r="AD88">
        <v>9</v>
      </c>
      <c r="AE88" s="2"/>
      <c r="AF88" s="4">
        <f>IFERROR(SUMPRODUCT(--(tbl_bd_descente[wo_number]=W88),tbl_bd_descente[Y],tbl_bd_descente[tons])/SUMIF(tbl_bd_descente[wo_number],W88,tbl_bd_descente[tons]),0)</f>
        <v>86.527046263345184</v>
      </c>
      <c r="AG88" s="4">
        <f>IFERROR(SUMPRODUCT(--(tbl_bd_descente[wo_number]=W88),tbl_bd_descente[Al2O3],tbl_bd_descente[tons])/SUMIF(tbl_bd_descente[wo_number],W88,tbl_bd_descente[tons]),0)</f>
        <v>2.3491814946619214</v>
      </c>
      <c r="AH88" s="4">
        <f>IFERROR(SUMPRODUCT(--(tbl_bd_descente[wo_number]=W88),tbl_bd_descente[Fe2O3],tbl_bd_descente[tons])/SUMIF(tbl_bd_descente[wo_number],W88,tbl_bd_descente[tons]),0)</f>
        <v>0.6372953736654805</v>
      </c>
      <c r="AI88" s="4">
        <f>IFERROR(SUMPRODUCT(--(tbl_bd_descente[wo_number]=W88),tbl_bd_descente[MgO],tbl_bd_descente[tons])/SUMIF(tbl_bd_descente[wo_number],W88,tbl_bd_descente[tons]),0)</f>
        <v>31.490000000000002</v>
      </c>
      <c r="AJ88" s="4">
        <f>IFERROR(SUMPRODUCT(--(tbl_bd_descente[wo_number]=W88),tbl_bd_descente[CaOX],tbl_bd_descente[tons])/SUMIF(tbl_bd_descente[wo_number],W88,tbl_bd_descente[tons]),0)</f>
        <v>0.42711743772241989</v>
      </c>
      <c r="AK88" s="4">
        <f>IFERROR(SUMPRODUCT(--(tbl_bd_descente[wo_number]=W88),tbl_bd_descente[S],tbl_bd_descente[tons])/SUMIF(tbl_bd_descente[wo_number],W88,tbl_bd_descente[tons]),0)</f>
        <v>3.7629893238434166E-2</v>
      </c>
      <c r="AL88" s="26"/>
      <c r="AM88" s="25"/>
    </row>
    <row r="89" spans="1:39" x14ac:dyDescent="0.15">
      <c r="A89" t="s">
        <v>902</v>
      </c>
      <c r="B89" t="s">
        <v>14</v>
      </c>
      <c r="C89" t="s">
        <v>19</v>
      </c>
      <c r="D89" t="s">
        <v>14</v>
      </c>
      <c r="E89" s="18">
        <v>176.89900207519531</v>
      </c>
      <c r="F89">
        <v>76</v>
      </c>
      <c r="G89">
        <v>80.099999999999994</v>
      </c>
      <c r="H89">
        <v>87.2</v>
      </c>
      <c r="I89">
        <v>2.12</v>
      </c>
      <c r="J89">
        <v>0.66</v>
      </c>
      <c r="K89">
        <v>31.54</v>
      </c>
      <c r="L89">
        <v>0.35</v>
      </c>
      <c r="M89" s="1">
        <v>43579.346664004632</v>
      </c>
      <c r="N89" s="1">
        <v>43579.368571874998</v>
      </c>
      <c r="O89" s="1" t="s">
        <v>45</v>
      </c>
      <c r="P89" s="1"/>
      <c r="W89" t="s">
        <v>732</v>
      </c>
      <c r="X89" s="1">
        <v>43733.126388888886</v>
      </c>
      <c r="Y89" s="10">
        <v>1200</v>
      </c>
      <c r="Z89" t="s">
        <v>23</v>
      </c>
      <c r="AA89" t="s">
        <v>24</v>
      </c>
      <c r="AB89" t="s">
        <v>23</v>
      </c>
      <c r="AC89">
        <v>2019</v>
      </c>
      <c r="AD89">
        <v>9</v>
      </c>
      <c r="AE89" s="2"/>
      <c r="AF89" s="4">
        <f>IFERROR(SUMPRODUCT(--(tbl_bd_descente[wo_number]=W89),tbl_bd_descente[Y],tbl_bd_descente[tons])/SUMIF(tbl_bd_descente[wo_number],W89,tbl_bd_descente[tons]),0)</f>
        <v>85.433333333333337</v>
      </c>
      <c r="AG89" s="4">
        <f>IFERROR(SUMPRODUCT(--(tbl_bd_descente[wo_number]=W89),tbl_bd_descente[Al2O3],tbl_bd_descente[tons])/SUMIF(tbl_bd_descente[wo_number],W89,tbl_bd_descente[tons]),0)</f>
        <v>2.5299999999999998</v>
      </c>
      <c r="AH89" s="4">
        <f>IFERROR(SUMPRODUCT(--(tbl_bd_descente[wo_number]=W89),tbl_bd_descente[Fe2O3],tbl_bd_descente[tons])/SUMIF(tbl_bd_descente[wo_number],W89,tbl_bd_descente[tons]),0)</f>
        <v>0.65333333333333332</v>
      </c>
      <c r="AI89" s="4">
        <f>IFERROR(SUMPRODUCT(--(tbl_bd_descente[wo_number]=W89),tbl_bd_descente[MgO],tbl_bd_descente[tons])/SUMIF(tbl_bd_descente[wo_number],W89,tbl_bd_descente[tons]),0)</f>
        <v>31.476666666666667</v>
      </c>
      <c r="AJ89" s="4">
        <f>IFERROR(SUMPRODUCT(--(tbl_bd_descente[wo_number]=W89),tbl_bd_descente[CaOX],tbl_bd_descente[tons])/SUMIF(tbl_bd_descente[wo_number],W89,tbl_bd_descente[tons]),0)</f>
        <v>0.49</v>
      </c>
      <c r="AK89" s="4">
        <f>IFERROR(SUMPRODUCT(--(tbl_bd_descente[wo_number]=W89),tbl_bd_descente[S],tbl_bd_descente[tons])/SUMIF(tbl_bd_descente[wo_number],W89,tbl_bd_descente[tons]),0)</f>
        <v>3.5333333333333335E-2</v>
      </c>
      <c r="AL89" s="26"/>
      <c r="AM89" s="25"/>
    </row>
    <row r="90" spans="1:39" x14ac:dyDescent="0.15">
      <c r="A90" t="s">
        <v>903</v>
      </c>
      <c r="B90" t="s">
        <v>20</v>
      </c>
      <c r="C90" t="s">
        <v>35</v>
      </c>
      <c r="D90" t="s">
        <v>20</v>
      </c>
      <c r="E90" s="18">
        <v>137.16500282287598</v>
      </c>
      <c r="F90">
        <v>78.400000000000006</v>
      </c>
      <c r="G90">
        <v>82.7</v>
      </c>
      <c r="H90">
        <v>88.2</v>
      </c>
      <c r="I90">
        <v>4.66</v>
      </c>
      <c r="J90">
        <v>1.27</v>
      </c>
      <c r="K90">
        <v>31.87</v>
      </c>
      <c r="L90">
        <v>0.37</v>
      </c>
      <c r="M90" s="1">
        <v>43579.326406979169</v>
      </c>
      <c r="N90" s="1">
        <v>43579.339872453704</v>
      </c>
      <c r="O90" s="1" t="s">
        <v>45</v>
      </c>
      <c r="P90" s="1"/>
      <c r="W90" t="s">
        <v>731</v>
      </c>
      <c r="X90" s="1">
        <v>43732.504166666666</v>
      </c>
      <c r="Y90" s="10">
        <v>183</v>
      </c>
      <c r="Z90" t="s">
        <v>33</v>
      </c>
      <c r="AA90" t="s">
        <v>39</v>
      </c>
      <c r="AB90" t="s">
        <v>33</v>
      </c>
      <c r="AC90">
        <v>2019</v>
      </c>
      <c r="AD90">
        <v>9</v>
      </c>
      <c r="AE90" s="2"/>
      <c r="AF90" s="4">
        <f>IFERROR(SUMPRODUCT(--(tbl_bd_descente[wo_number]=W90),tbl_bd_descente[Y],tbl_bd_descente[tons])/SUMIF(tbl_bd_descente[wo_number],W90,tbl_bd_descente[tons]),0)</f>
        <v>81.2</v>
      </c>
      <c r="AG90" s="4">
        <f>IFERROR(SUMPRODUCT(--(tbl_bd_descente[wo_number]=W90),tbl_bd_descente[Al2O3],tbl_bd_descente[tons])/SUMIF(tbl_bd_descente[wo_number],W90,tbl_bd_descente[tons]),0)</f>
        <v>2.68</v>
      </c>
      <c r="AH90" s="4">
        <f>IFERROR(SUMPRODUCT(--(tbl_bd_descente[wo_number]=W90),tbl_bd_descente[Fe2O3],tbl_bd_descente[tons])/SUMIF(tbl_bd_descente[wo_number],W90,tbl_bd_descente[tons]),0)</f>
        <v>0.81</v>
      </c>
      <c r="AI90" s="4">
        <f>IFERROR(SUMPRODUCT(--(tbl_bd_descente[wo_number]=W90),tbl_bd_descente[MgO],tbl_bd_descente[tons])/SUMIF(tbl_bd_descente[wo_number],W90,tbl_bd_descente[tons]),0)</f>
        <v>31.52</v>
      </c>
      <c r="AJ90" s="4">
        <f>IFERROR(SUMPRODUCT(--(tbl_bd_descente[wo_number]=W90),tbl_bd_descente[CaOX],tbl_bd_descente[tons])/SUMIF(tbl_bd_descente[wo_number],W90,tbl_bd_descente[tons]),0)</f>
        <v>0.67</v>
      </c>
      <c r="AK90" s="4">
        <f>IFERROR(SUMPRODUCT(--(tbl_bd_descente[wo_number]=W90),tbl_bd_descente[S],tbl_bd_descente[tons])/SUMIF(tbl_bd_descente[wo_number],W90,tbl_bd_descente[tons]),0)</f>
        <v>4.9000000000000002E-2</v>
      </c>
      <c r="AL90" s="26"/>
      <c r="AM90" s="25"/>
    </row>
    <row r="91" spans="1:39" x14ac:dyDescent="0.15">
      <c r="A91" t="s">
        <v>904</v>
      </c>
      <c r="B91" t="s">
        <v>26</v>
      </c>
      <c r="C91" t="s">
        <v>28</v>
      </c>
      <c r="D91" t="s">
        <v>26</v>
      </c>
      <c r="E91" s="18">
        <v>228.79000091552734</v>
      </c>
      <c r="F91">
        <v>68.2</v>
      </c>
      <c r="G91">
        <v>72</v>
      </c>
      <c r="H91">
        <v>76.599999999999994</v>
      </c>
      <c r="I91">
        <v>15.85</v>
      </c>
      <c r="J91">
        <v>1.87</v>
      </c>
      <c r="K91">
        <v>32.729999999999997</v>
      </c>
      <c r="L91">
        <v>0.43</v>
      </c>
      <c r="M91" s="1">
        <v>43580.856859108797</v>
      </c>
      <c r="N91" s="1">
        <v>43580.875602048611</v>
      </c>
      <c r="O91" s="1" t="s">
        <v>46</v>
      </c>
      <c r="P91" s="1"/>
      <c r="W91" t="s">
        <v>730</v>
      </c>
      <c r="X91" s="1">
        <v>43732.447222222225</v>
      </c>
      <c r="Y91" s="10">
        <v>196</v>
      </c>
      <c r="Z91" t="s">
        <v>14</v>
      </c>
      <c r="AA91" t="s">
        <v>38</v>
      </c>
      <c r="AB91" t="s">
        <v>14</v>
      </c>
      <c r="AC91">
        <v>2019</v>
      </c>
      <c r="AD91">
        <v>9</v>
      </c>
      <c r="AE91" s="2"/>
      <c r="AF91" s="4">
        <f>IFERROR(SUMPRODUCT(--(tbl_bd_descente[wo_number]=W91),tbl_bd_descente[Y],tbl_bd_descente[tons])/SUMIF(tbl_bd_descente[wo_number],W91,tbl_bd_descente[tons]),0)</f>
        <v>79.7</v>
      </c>
      <c r="AG91" s="4">
        <f>IFERROR(SUMPRODUCT(--(tbl_bd_descente[wo_number]=W91),tbl_bd_descente[Al2O3],tbl_bd_descente[tons])/SUMIF(tbl_bd_descente[wo_number],W91,tbl_bd_descente[tons]),0)</f>
        <v>3.15</v>
      </c>
      <c r="AH91" s="4">
        <f>IFERROR(SUMPRODUCT(--(tbl_bd_descente[wo_number]=W91),tbl_bd_descente[Fe2O3],tbl_bd_descente[tons])/SUMIF(tbl_bd_descente[wo_number],W91,tbl_bd_descente[tons]),0)</f>
        <v>0.85</v>
      </c>
      <c r="AI91" s="4">
        <f>IFERROR(SUMPRODUCT(--(tbl_bd_descente[wo_number]=W91),tbl_bd_descente[MgO],tbl_bd_descente[tons])/SUMIF(tbl_bd_descente[wo_number],W91,tbl_bd_descente[tons]),0)</f>
        <v>31.51</v>
      </c>
      <c r="AJ91" s="4">
        <f>IFERROR(SUMPRODUCT(--(tbl_bd_descente[wo_number]=W91),tbl_bd_descente[CaOX],tbl_bd_descente[tons])/SUMIF(tbl_bd_descente[wo_number],W91,tbl_bd_descente[tons]),0)</f>
        <v>1.63</v>
      </c>
      <c r="AK91" s="4">
        <f>IFERROR(SUMPRODUCT(--(tbl_bd_descente[wo_number]=W91),tbl_bd_descente[S],tbl_bd_descente[tons])/SUMIF(tbl_bd_descente[wo_number],W91,tbl_bd_descente[tons]),0)</f>
        <v>5.4999999999999993E-2</v>
      </c>
      <c r="AL91" s="26"/>
      <c r="AM91" s="25"/>
    </row>
    <row r="92" spans="1:39" x14ac:dyDescent="0.15">
      <c r="A92" t="s">
        <v>905</v>
      </c>
      <c r="B92" t="s">
        <v>817</v>
      </c>
      <c r="C92" t="s">
        <v>34</v>
      </c>
      <c r="D92" t="s">
        <v>26</v>
      </c>
      <c r="E92" s="18">
        <v>337.38000106811523</v>
      </c>
      <c r="F92">
        <v>72</v>
      </c>
      <c r="G92">
        <v>76</v>
      </c>
      <c r="H92">
        <v>82.1</v>
      </c>
      <c r="I92">
        <v>6.87</v>
      </c>
      <c r="J92">
        <v>1.21</v>
      </c>
      <c r="K92">
        <v>32.130000000000003</v>
      </c>
      <c r="L92">
        <v>0.31</v>
      </c>
      <c r="M92" s="1">
        <v>43580.900810567131</v>
      </c>
      <c r="N92" s="1">
        <v>43580.934253321757</v>
      </c>
      <c r="O92" s="1" t="s">
        <v>46</v>
      </c>
      <c r="P92" s="1"/>
      <c r="W92" t="s">
        <v>730</v>
      </c>
      <c r="X92" s="1">
        <v>43732.447222222225</v>
      </c>
      <c r="Y92" s="10">
        <v>196</v>
      </c>
      <c r="Z92" t="s">
        <v>33</v>
      </c>
      <c r="AA92" t="s">
        <v>39</v>
      </c>
      <c r="AB92" t="s">
        <v>14</v>
      </c>
      <c r="AC92">
        <v>2019</v>
      </c>
      <c r="AD92">
        <v>9</v>
      </c>
      <c r="AE92" s="2"/>
      <c r="AF92" s="4">
        <f>IFERROR(SUMPRODUCT(--(tbl_bd_descente[wo_number]=W92),tbl_bd_descente[Y],tbl_bd_descente[tons])/SUMIF(tbl_bd_descente[wo_number],W92,tbl_bd_descente[tons]),0)</f>
        <v>79.7</v>
      </c>
      <c r="AG92" s="4">
        <f>IFERROR(SUMPRODUCT(--(tbl_bd_descente[wo_number]=W92),tbl_bd_descente[Al2O3],tbl_bd_descente[tons])/SUMIF(tbl_bd_descente[wo_number],W92,tbl_bd_descente[tons]),0)</f>
        <v>3.15</v>
      </c>
      <c r="AH92" s="4">
        <f>IFERROR(SUMPRODUCT(--(tbl_bd_descente[wo_number]=W92),tbl_bd_descente[Fe2O3],tbl_bd_descente[tons])/SUMIF(tbl_bd_descente[wo_number],W92,tbl_bd_descente[tons]),0)</f>
        <v>0.85</v>
      </c>
      <c r="AI92" s="4">
        <f>IFERROR(SUMPRODUCT(--(tbl_bd_descente[wo_number]=W92),tbl_bd_descente[MgO],tbl_bd_descente[tons])/SUMIF(tbl_bd_descente[wo_number],W92,tbl_bd_descente[tons]),0)</f>
        <v>31.51</v>
      </c>
      <c r="AJ92" s="4">
        <f>IFERROR(SUMPRODUCT(--(tbl_bd_descente[wo_number]=W92),tbl_bd_descente[CaOX],tbl_bd_descente[tons])/SUMIF(tbl_bd_descente[wo_number],W92,tbl_bd_descente[tons]),0)</f>
        <v>1.63</v>
      </c>
      <c r="AK92" s="4">
        <f>IFERROR(SUMPRODUCT(--(tbl_bd_descente[wo_number]=W92),tbl_bd_descente[S],tbl_bd_descente[tons])/SUMIF(tbl_bd_descente[wo_number],W92,tbl_bd_descente[tons]),0)</f>
        <v>5.4999999999999993E-2</v>
      </c>
      <c r="AL92" s="26"/>
      <c r="AM92" s="25"/>
    </row>
    <row r="93" spans="1:39" x14ac:dyDescent="0.15">
      <c r="A93" t="s">
        <v>906</v>
      </c>
      <c r="B93" t="s">
        <v>26</v>
      </c>
      <c r="C93" t="s">
        <v>28</v>
      </c>
      <c r="D93" t="s">
        <v>26</v>
      </c>
      <c r="E93" s="18">
        <v>182.79700088500977</v>
      </c>
      <c r="F93">
        <v>65.3</v>
      </c>
      <c r="G93">
        <v>68.900000000000006</v>
      </c>
      <c r="H93">
        <v>74.099999999999994</v>
      </c>
      <c r="I93">
        <v>11.36</v>
      </c>
      <c r="J93">
        <v>1.76</v>
      </c>
      <c r="K93">
        <v>32.57</v>
      </c>
      <c r="L93">
        <v>0.37</v>
      </c>
      <c r="M93" s="1">
        <v>43580.879427893517</v>
      </c>
      <c r="N93" s="1">
        <v>43580.895595868053</v>
      </c>
      <c r="O93" s="1" t="s">
        <v>46</v>
      </c>
      <c r="P93" s="1"/>
      <c r="W93" t="s">
        <v>729</v>
      </c>
      <c r="X93" s="1">
        <v>43732.345833333333</v>
      </c>
      <c r="Y93" s="10">
        <v>630</v>
      </c>
      <c r="Z93" t="s">
        <v>14</v>
      </c>
      <c r="AA93" t="s">
        <v>38</v>
      </c>
      <c r="AB93" t="s">
        <v>14</v>
      </c>
      <c r="AC93">
        <v>2019</v>
      </c>
      <c r="AD93">
        <v>9</v>
      </c>
      <c r="AE93" s="2"/>
      <c r="AF93" s="4">
        <f>IFERROR(SUMPRODUCT(--(tbl_bd_descente[wo_number]=W93),tbl_bd_descente[Y],tbl_bd_descente[tons])/SUMIF(tbl_bd_descente[wo_number],W93,tbl_bd_descente[tons]),0)</f>
        <v>79.25873015873016</v>
      </c>
      <c r="AG93" s="4">
        <f>IFERROR(SUMPRODUCT(--(tbl_bd_descente[wo_number]=W93),tbl_bd_descente[Al2O3],tbl_bd_descente[tons])/SUMIF(tbl_bd_descente[wo_number],W93,tbl_bd_descente[tons]),0)</f>
        <v>3.0828571428571427</v>
      </c>
      <c r="AH93" s="4">
        <f>IFERROR(SUMPRODUCT(--(tbl_bd_descente[wo_number]=W93),tbl_bd_descente[Fe2O3],tbl_bd_descente[tons])/SUMIF(tbl_bd_descente[wo_number],W93,tbl_bd_descente[tons]),0)</f>
        <v>0.86317460317460315</v>
      </c>
      <c r="AI93" s="4">
        <f>IFERROR(SUMPRODUCT(--(tbl_bd_descente[wo_number]=W93),tbl_bd_descente[MgO],tbl_bd_descente[tons])/SUMIF(tbl_bd_descente[wo_number],W93,tbl_bd_descente[tons]),0)</f>
        <v>31.514920634920639</v>
      </c>
      <c r="AJ93" s="4">
        <f>IFERROR(SUMPRODUCT(--(tbl_bd_descente[wo_number]=W93),tbl_bd_descente[CaOX],tbl_bd_descente[tons])/SUMIF(tbl_bd_descente[wo_number],W93,tbl_bd_descente[tons]),0)</f>
        <v>1.3315873015873017</v>
      </c>
      <c r="AK93" s="4">
        <f>IFERROR(SUMPRODUCT(--(tbl_bd_descente[wo_number]=W93),tbl_bd_descente[S],tbl_bd_descente[tons])/SUMIF(tbl_bd_descente[wo_number],W93,tbl_bd_descente[tons]),0)</f>
        <v>7.317460317460317E-2</v>
      </c>
      <c r="AL93" s="26"/>
      <c r="AM93" s="25"/>
    </row>
    <row r="94" spans="1:39" x14ac:dyDescent="0.15">
      <c r="A94" t="s">
        <v>907</v>
      </c>
      <c r="B94" t="s">
        <v>26</v>
      </c>
      <c r="C94" t="s">
        <v>28</v>
      </c>
      <c r="D94" t="s">
        <v>26</v>
      </c>
      <c r="E94" s="18">
        <v>270.52000045776367</v>
      </c>
      <c r="F94">
        <v>67.400000000000006</v>
      </c>
      <c r="G94">
        <v>71.099999999999994</v>
      </c>
      <c r="H94">
        <v>75.2</v>
      </c>
      <c r="I94">
        <v>15.3</v>
      </c>
      <c r="J94">
        <v>2.52</v>
      </c>
      <c r="K94">
        <v>32.5</v>
      </c>
      <c r="L94">
        <v>0.34</v>
      </c>
      <c r="M94" s="1">
        <v>43580.826754398149</v>
      </c>
      <c r="N94" s="1">
        <v>43580.853275578702</v>
      </c>
      <c r="O94" s="1" t="s">
        <v>46</v>
      </c>
      <c r="P94" s="1"/>
      <c r="W94" t="s">
        <v>729</v>
      </c>
      <c r="X94" s="1">
        <v>43732.345833333333</v>
      </c>
      <c r="Y94" s="10">
        <v>630</v>
      </c>
      <c r="Z94" t="s">
        <v>33</v>
      </c>
      <c r="AA94" t="s">
        <v>39</v>
      </c>
      <c r="AB94" t="s">
        <v>14</v>
      </c>
      <c r="AC94">
        <v>2019</v>
      </c>
      <c r="AD94">
        <v>9</v>
      </c>
      <c r="AE94" s="2"/>
      <c r="AF94" s="4">
        <f>IFERROR(SUMPRODUCT(--(tbl_bd_descente[wo_number]=W94),tbl_bd_descente[Y],tbl_bd_descente[tons])/SUMIF(tbl_bd_descente[wo_number],W94,tbl_bd_descente[tons]),0)</f>
        <v>79.25873015873016</v>
      </c>
      <c r="AG94" s="4">
        <f>IFERROR(SUMPRODUCT(--(tbl_bd_descente[wo_number]=W94),tbl_bd_descente[Al2O3],tbl_bd_descente[tons])/SUMIF(tbl_bd_descente[wo_number],W94,tbl_bd_descente[tons]),0)</f>
        <v>3.0828571428571427</v>
      </c>
      <c r="AH94" s="4">
        <f>IFERROR(SUMPRODUCT(--(tbl_bd_descente[wo_number]=W94),tbl_bd_descente[Fe2O3],tbl_bd_descente[tons])/SUMIF(tbl_bd_descente[wo_number],W94,tbl_bd_descente[tons]),0)</f>
        <v>0.86317460317460315</v>
      </c>
      <c r="AI94" s="4">
        <f>IFERROR(SUMPRODUCT(--(tbl_bd_descente[wo_number]=W94),tbl_bd_descente[MgO],tbl_bd_descente[tons])/SUMIF(tbl_bd_descente[wo_number],W94,tbl_bd_descente[tons]),0)</f>
        <v>31.514920634920639</v>
      </c>
      <c r="AJ94" s="4">
        <f>IFERROR(SUMPRODUCT(--(tbl_bd_descente[wo_number]=W94),tbl_bd_descente[CaOX],tbl_bd_descente[tons])/SUMIF(tbl_bd_descente[wo_number],W94,tbl_bd_descente[tons]),0)</f>
        <v>1.3315873015873017</v>
      </c>
      <c r="AK94" s="4">
        <f>IFERROR(SUMPRODUCT(--(tbl_bd_descente[wo_number]=W94),tbl_bd_descente[S],tbl_bd_descente[tons])/SUMIF(tbl_bd_descente[wo_number],W94,tbl_bd_descente[tons]),0)</f>
        <v>7.317460317460317E-2</v>
      </c>
      <c r="AL94" s="26"/>
      <c r="AM94" s="25"/>
    </row>
    <row r="95" spans="1:39" x14ac:dyDescent="0.15">
      <c r="A95" t="s">
        <v>908</v>
      </c>
      <c r="B95" t="s">
        <v>26</v>
      </c>
      <c r="C95" t="s">
        <v>27</v>
      </c>
      <c r="D95" t="s">
        <v>26</v>
      </c>
      <c r="E95" s="18">
        <v>855.17400817871101</v>
      </c>
      <c r="F95">
        <v>61.5</v>
      </c>
      <c r="G95">
        <v>65</v>
      </c>
      <c r="H95">
        <v>70.400000000000006</v>
      </c>
      <c r="I95">
        <v>8.9700000000000006</v>
      </c>
      <c r="J95">
        <v>1.64</v>
      </c>
      <c r="K95">
        <v>32.17</v>
      </c>
      <c r="L95">
        <v>0.56000000000000005</v>
      </c>
      <c r="M95" s="1">
        <v>43612.374264039354</v>
      </c>
      <c r="N95" s="1">
        <v>43612.499329895836</v>
      </c>
      <c r="O95" s="1" t="s">
        <v>819</v>
      </c>
      <c r="P95" s="1"/>
      <c r="W95" t="s">
        <v>728</v>
      </c>
      <c r="X95" s="1">
        <v>43732.052083333336</v>
      </c>
      <c r="Y95" s="10">
        <v>600</v>
      </c>
      <c r="Z95" t="s">
        <v>14</v>
      </c>
      <c r="AA95" t="s">
        <v>38</v>
      </c>
      <c r="AB95" t="s">
        <v>14</v>
      </c>
      <c r="AC95">
        <v>2019</v>
      </c>
      <c r="AD95">
        <v>9</v>
      </c>
      <c r="AE95" s="2"/>
      <c r="AF95" s="4">
        <f>IFERROR(SUMPRODUCT(--(tbl_bd_descente[wo_number]=W95),tbl_bd_descente[Y],tbl_bd_descente[tons])/SUMIF(tbl_bd_descente[wo_number],W95,tbl_bd_descente[tons]),0)</f>
        <v>78.3</v>
      </c>
      <c r="AG95" s="4">
        <f>IFERROR(SUMPRODUCT(--(tbl_bd_descente[wo_number]=W95),tbl_bd_descente[Al2O3],tbl_bd_descente[tons])/SUMIF(tbl_bd_descente[wo_number],W95,tbl_bd_descente[tons]),0)</f>
        <v>3.65</v>
      </c>
      <c r="AH95" s="4">
        <f>IFERROR(SUMPRODUCT(--(tbl_bd_descente[wo_number]=W95),tbl_bd_descente[Fe2O3],tbl_bd_descente[tons])/SUMIF(tbl_bd_descente[wo_number],W95,tbl_bd_descente[tons]),0)</f>
        <v>0.91333333333333333</v>
      </c>
      <c r="AI95" s="4">
        <f>IFERROR(SUMPRODUCT(--(tbl_bd_descente[wo_number]=W95),tbl_bd_descente[MgO],tbl_bd_descente[tons])/SUMIF(tbl_bd_descente[wo_number],W95,tbl_bd_descente[tons]),0)</f>
        <v>31.553333333333335</v>
      </c>
      <c r="AJ95" s="4">
        <f>IFERROR(SUMPRODUCT(--(tbl_bd_descente[wo_number]=W95),tbl_bd_descente[CaOX],tbl_bd_descente[tons])/SUMIF(tbl_bd_descente[wo_number],W95,tbl_bd_descente[tons]),0)</f>
        <v>1.59</v>
      </c>
      <c r="AK95" s="4">
        <f>IFERROR(SUMPRODUCT(--(tbl_bd_descente[wo_number]=W95),tbl_bd_descente[S],tbl_bd_descente[tons])/SUMIF(tbl_bd_descente[wo_number],W95,tbl_bd_descente[tons]),0)</f>
        <v>6.7333333333333342E-2</v>
      </c>
      <c r="AL95" s="26"/>
      <c r="AM95" s="25"/>
    </row>
    <row r="96" spans="1:39" x14ac:dyDescent="0.15">
      <c r="A96" t="s">
        <v>909</v>
      </c>
      <c r="B96" t="s">
        <v>26</v>
      </c>
      <c r="C96" t="s">
        <v>27</v>
      </c>
      <c r="D96" t="s">
        <v>26</v>
      </c>
      <c r="E96" s="18">
        <v>251.67800292968749</v>
      </c>
      <c r="F96">
        <v>70.7</v>
      </c>
      <c r="G96">
        <v>74.599999999999994</v>
      </c>
      <c r="H96">
        <v>78.400000000000006</v>
      </c>
      <c r="I96">
        <v>14.39</v>
      </c>
      <c r="J96">
        <v>3.03</v>
      </c>
      <c r="K96">
        <v>32.549999999999997</v>
      </c>
      <c r="L96">
        <v>0.25</v>
      </c>
      <c r="M96" s="1">
        <v>43581.429578391202</v>
      </c>
      <c r="N96" s="1">
        <v>43581.455318946762</v>
      </c>
      <c r="O96" s="1" t="s">
        <v>45</v>
      </c>
      <c r="P96" s="1"/>
      <c r="W96" t="s">
        <v>728</v>
      </c>
      <c r="X96" s="1">
        <v>43732.052083333336</v>
      </c>
      <c r="Y96" s="10">
        <v>600</v>
      </c>
      <c r="Z96" t="s">
        <v>33</v>
      </c>
      <c r="AA96" t="s">
        <v>39</v>
      </c>
      <c r="AB96" t="s">
        <v>14</v>
      </c>
      <c r="AC96">
        <v>2019</v>
      </c>
      <c r="AD96">
        <v>9</v>
      </c>
      <c r="AE96" s="2"/>
      <c r="AF96" s="4">
        <f>IFERROR(SUMPRODUCT(--(tbl_bd_descente[wo_number]=W96),tbl_bd_descente[Y],tbl_bd_descente[tons])/SUMIF(tbl_bd_descente[wo_number],W96,tbl_bd_descente[tons]),0)</f>
        <v>78.3</v>
      </c>
      <c r="AG96" s="4">
        <f>IFERROR(SUMPRODUCT(--(tbl_bd_descente[wo_number]=W96),tbl_bd_descente[Al2O3],tbl_bd_descente[tons])/SUMIF(tbl_bd_descente[wo_number],W96,tbl_bd_descente[tons]),0)</f>
        <v>3.65</v>
      </c>
      <c r="AH96" s="4">
        <f>IFERROR(SUMPRODUCT(--(tbl_bd_descente[wo_number]=W96),tbl_bd_descente[Fe2O3],tbl_bd_descente[tons])/SUMIF(tbl_bd_descente[wo_number],W96,tbl_bd_descente[tons]),0)</f>
        <v>0.91333333333333333</v>
      </c>
      <c r="AI96" s="4">
        <f>IFERROR(SUMPRODUCT(--(tbl_bd_descente[wo_number]=W96),tbl_bd_descente[MgO],tbl_bd_descente[tons])/SUMIF(tbl_bd_descente[wo_number],W96,tbl_bd_descente[tons]),0)</f>
        <v>31.553333333333335</v>
      </c>
      <c r="AJ96" s="4">
        <f>IFERROR(SUMPRODUCT(--(tbl_bd_descente[wo_number]=W96),tbl_bd_descente[CaOX],tbl_bd_descente[tons])/SUMIF(tbl_bd_descente[wo_number],W96,tbl_bd_descente[tons]),0)</f>
        <v>1.59</v>
      </c>
      <c r="AK96" s="4">
        <f>IFERROR(SUMPRODUCT(--(tbl_bd_descente[wo_number]=W96),tbl_bd_descente[S],tbl_bd_descente[tons])/SUMIF(tbl_bd_descente[wo_number],W96,tbl_bd_descente[tons]),0)</f>
        <v>6.7333333333333342E-2</v>
      </c>
      <c r="AL96" s="26"/>
      <c r="AM96" s="25"/>
    </row>
    <row r="97" spans="1:39" x14ac:dyDescent="0.15">
      <c r="A97" t="s">
        <v>910</v>
      </c>
      <c r="B97" t="s">
        <v>14</v>
      </c>
      <c r="C97" t="s">
        <v>19</v>
      </c>
      <c r="D97" t="s">
        <v>14</v>
      </c>
      <c r="E97" s="18">
        <v>322.79100341796874</v>
      </c>
      <c r="F97">
        <v>74.3</v>
      </c>
      <c r="G97">
        <v>78.400000000000006</v>
      </c>
      <c r="H97">
        <v>85.3</v>
      </c>
      <c r="I97">
        <v>2.89</v>
      </c>
      <c r="J97">
        <v>0.72</v>
      </c>
      <c r="K97">
        <v>31.62</v>
      </c>
      <c r="L97">
        <v>0.71</v>
      </c>
      <c r="M97" s="1">
        <v>43581.463947222219</v>
      </c>
      <c r="N97" s="1">
        <v>43581.50950443287</v>
      </c>
      <c r="O97" s="1" t="s">
        <v>45</v>
      </c>
      <c r="P97" s="1"/>
      <c r="W97" t="s">
        <v>727</v>
      </c>
      <c r="X97" s="1">
        <v>43731.470138888886</v>
      </c>
      <c r="Y97" s="10">
        <v>1200</v>
      </c>
      <c r="Z97" t="s">
        <v>14</v>
      </c>
      <c r="AA97" t="s">
        <v>38</v>
      </c>
      <c r="AB97" t="s">
        <v>14</v>
      </c>
      <c r="AC97">
        <v>2019</v>
      </c>
      <c r="AD97">
        <v>9</v>
      </c>
      <c r="AE97" s="2"/>
      <c r="AF97" s="4">
        <f>IFERROR(SUMPRODUCT(--(tbl_bd_descente[wo_number]=W97),tbl_bd_descente[Y],tbl_bd_descente[tons])/SUMIF(tbl_bd_descente[wo_number],W97,tbl_bd_descente[tons]),0)</f>
        <v>79.400000000000006</v>
      </c>
      <c r="AG97" s="4">
        <f>IFERROR(SUMPRODUCT(--(tbl_bd_descente[wo_number]=W97),tbl_bd_descente[Al2O3],tbl_bd_descente[tons])/SUMIF(tbl_bd_descente[wo_number],W97,tbl_bd_descente[tons]),0)</f>
        <v>3.7266666666666666</v>
      </c>
      <c r="AH97" s="4">
        <f>IFERROR(SUMPRODUCT(--(tbl_bd_descente[wo_number]=W97),tbl_bd_descente[Fe2O3],tbl_bd_descente[tons])/SUMIF(tbl_bd_descente[wo_number],W97,tbl_bd_descente[tons]),0)</f>
        <v>0.91666666666666663</v>
      </c>
      <c r="AI97" s="4">
        <f>IFERROR(SUMPRODUCT(--(tbl_bd_descente[wo_number]=W97),tbl_bd_descente[MgO],tbl_bd_descente[tons])/SUMIF(tbl_bd_descente[wo_number],W97,tbl_bd_descente[tons]),0)</f>
        <v>31.42</v>
      </c>
      <c r="AJ97" s="4">
        <f>IFERROR(SUMPRODUCT(--(tbl_bd_descente[wo_number]=W97),tbl_bd_descente[CaOX],tbl_bd_descente[tons])/SUMIF(tbl_bd_descente[wo_number],W97,tbl_bd_descente[tons]),0)</f>
        <v>1.34</v>
      </c>
      <c r="AK97" s="4">
        <f>IFERROR(SUMPRODUCT(--(tbl_bd_descente[wo_number]=W97),tbl_bd_descente[S],tbl_bd_descente[tons])/SUMIF(tbl_bd_descente[wo_number],W97,tbl_bd_descente[tons]),0)</f>
        <v>8.7000000000000008E-2</v>
      </c>
      <c r="AL97" s="26"/>
      <c r="AM97" s="25"/>
    </row>
    <row r="98" spans="1:39" x14ac:dyDescent="0.15">
      <c r="A98" t="s">
        <v>911</v>
      </c>
      <c r="B98" t="s">
        <v>817</v>
      </c>
      <c r="C98" t="s">
        <v>15</v>
      </c>
      <c r="D98" t="s">
        <v>18</v>
      </c>
      <c r="E98" s="18">
        <v>92.077999114990234</v>
      </c>
      <c r="F98">
        <v>77.3</v>
      </c>
      <c r="G98">
        <v>81.5</v>
      </c>
      <c r="H98">
        <v>87.6</v>
      </c>
      <c r="I98">
        <v>8.36</v>
      </c>
      <c r="J98">
        <v>1.19</v>
      </c>
      <c r="K98">
        <v>32.36</v>
      </c>
      <c r="L98">
        <v>0.35</v>
      </c>
      <c r="M98" s="1">
        <v>43580.937534756944</v>
      </c>
      <c r="N98" s="1">
        <v>43581.226881400464</v>
      </c>
      <c r="O98" s="1" t="s">
        <v>46</v>
      </c>
      <c r="P98" s="1"/>
      <c r="W98" t="s">
        <v>726</v>
      </c>
      <c r="X98" s="1">
        <v>43729.696527777778</v>
      </c>
      <c r="Y98" s="10">
        <v>700</v>
      </c>
      <c r="Z98" t="s">
        <v>49</v>
      </c>
      <c r="AA98" t="s">
        <v>42</v>
      </c>
      <c r="AB98" t="s">
        <v>49</v>
      </c>
      <c r="AC98">
        <v>2019</v>
      </c>
      <c r="AD98">
        <v>9</v>
      </c>
      <c r="AE98" s="2"/>
      <c r="AF98" s="4">
        <f>IFERROR(SUMPRODUCT(--(tbl_bd_descente[wo_number]=W98),tbl_bd_descente[Y],tbl_bd_descente[tons])/SUMIF(tbl_bd_descente[wo_number],W98,tbl_bd_descente[tons]),0)</f>
        <v>73.5695652173913</v>
      </c>
      <c r="AG98" s="4">
        <f>IFERROR(SUMPRODUCT(--(tbl_bd_descente[wo_number]=W98),tbl_bd_descente[Al2O3],tbl_bd_descente[tons])/SUMIF(tbl_bd_descente[wo_number],W98,tbl_bd_descente[tons]),0)</f>
        <v>4.4247826086956525</v>
      </c>
      <c r="AH98" s="4">
        <f>IFERROR(SUMPRODUCT(--(tbl_bd_descente[wo_number]=W98),tbl_bd_descente[Fe2O3],tbl_bd_descente[tons])/SUMIF(tbl_bd_descente[wo_number],W98,tbl_bd_descente[tons]),0)</f>
        <v>1.1986956521739129</v>
      </c>
      <c r="AI98" s="4">
        <f>IFERROR(SUMPRODUCT(--(tbl_bd_descente[wo_number]=W98),tbl_bd_descente[MgO],tbl_bd_descente[tons])/SUMIF(tbl_bd_descente[wo_number],W98,tbl_bd_descente[tons]),0)</f>
        <v>31.407391304347826</v>
      </c>
      <c r="AJ98" s="4">
        <f>IFERROR(SUMPRODUCT(--(tbl_bd_descente[wo_number]=W98),tbl_bd_descente[CaOX],tbl_bd_descente[tons])/SUMIF(tbl_bd_descente[wo_number],W98,tbl_bd_descente[tons]),0)</f>
        <v>1.4917391304347827</v>
      </c>
      <c r="AK98" s="4">
        <f>IFERROR(SUMPRODUCT(--(tbl_bd_descente[wo_number]=W98),tbl_bd_descente[S],tbl_bd_descente[tons])/SUMIF(tbl_bd_descente[wo_number],W98,tbl_bd_descente[tons]),0)</f>
        <v>0.16</v>
      </c>
      <c r="AL98" s="26"/>
      <c r="AM98" s="25"/>
    </row>
    <row r="99" spans="1:39" x14ac:dyDescent="0.15">
      <c r="A99" t="s">
        <v>912</v>
      </c>
      <c r="B99" t="s">
        <v>20</v>
      </c>
      <c r="C99" t="s">
        <v>35</v>
      </c>
      <c r="D99" t="s">
        <v>20</v>
      </c>
      <c r="E99" s="18">
        <v>135.25700149536132</v>
      </c>
      <c r="F99">
        <v>79.2</v>
      </c>
      <c r="G99">
        <v>84.2</v>
      </c>
      <c r="H99">
        <v>90.7</v>
      </c>
      <c r="I99">
        <v>5.45</v>
      </c>
      <c r="J99">
        <v>0.85</v>
      </c>
      <c r="K99">
        <v>31.8</v>
      </c>
      <c r="L99">
        <v>0.55000000000000004</v>
      </c>
      <c r="M99" s="1">
        <v>43581.65525447917</v>
      </c>
      <c r="N99" s="1">
        <v>43581.678773807871</v>
      </c>
      <c r="O99" s="1" t="s">
        <v>47</v>
      </c>
      <c r="P99" s="1"/>
      <c r="W99" t="s">
        <v>726</v>
      </c>
      <c r="X99" s="1">
        <v>43729.696527777778</v>
      </c>
      <c r="Y99" s="10">
        <v>350</v>
      </c>
      <c r="Z99" t="s">
        <v>33</v>
      </c>
      <c r="AA99" t="s">
        <v>39</v>
      </c>
      <c r="AB99" t="s">
        <v>49</v>
      </c>
      <c r="AC99">
        <v>2019</v>
      </c>
      <c r="AD99">
        <v>9</v>
      </c>
      <c r="AE99" s="2"/>
      <c r="AF99" s="4">
        <f>IFERROR(SUMPRODUCT(--(tbl_bd_descente[wo_number]=W99),tbl_bd_descente[Y],tbl_bd_descente[tons])/SUMIF(tbl_bd_descente[wo_number],W99,tbl_bd_descente[tons]),0)</f>
        <v>73.5695652173913</v>
      </c>
      <c r="AG99" s="4">
        <f>IFERROR(SUMPRODUCT(--(tbl_bd_descente[wo_number]=W99),tbl_bd_descente[Al2O3],tbl_bd_descente[tons])/SUMIF(tbl_bd_descente[wo_number],W99,tbl_bd_descente[tons]),0)</f>
        <v>4.4247826086956525</v>
      </c>
      <c r="AH99" s="4">
        <f>IFERROR(SUMPRODUCT(--(tbl_bd_descente[wo_number]=W99),tbl_bd_descente[Fe2O3],tbl_bd_descente[tons])/SUMIF(tbl_bd_descente[wo_number],W99,tbl_bd_descente[tons]),0)</f>
        <v>1.1986956521739129</v>
      </c>
      <c r="AI99" s="4">
        <f>IFERROR(SUMPRODUCT(--(tbl_bd_descente[wo_number]=W99),tbl_bd_descente[MgO],tbl_bd_descente[tons])/SUMIF(tbl_bd_descente[wo_number],W99,tbl_bd_descente[tons]),0)</f>
        <v>31.407391304347826</v>
      </c>
      <c r="AJ99" s="4">
        <f>IFERROR(SUMPRODUCT(--(tbl_bd_descente[wo_number]=W99),tbl_bd_descente[CaOX],tbl_bd_descente[tons])/SUMIF(tbl_bd_descente[wo_number],W99,tbl_bd_descente[tons]),0)</f>
        <v>1.4917391304347827</v>
      </c>
      <c r="AK99" s="4">
        <f>IFERROR(SUMPRODUCT(--(tbl_bd_descente[wo_number]=W99),tbl_bd_descente[S],tbl_bd_descente[tons])/SUMIF(tbl_bd_descente[wo_number],W99,tbl_bd_descente[tons]),0)</f>
        <v>0.16</v>
      </c>
      <c r="AL99" s="26"/>
      <c r="AM99" s="25"/>
    </row>
    <row r="100" spans="1:39" x14ac:dyDescent="0.15">
      <c r="A100" t="s">
        <v>913</v>
      </c>
      <c r="B100" t="s">
        <v>18</v>
      </c>
      <c r="C100" t="s">
        <v>44</v>
      </c>
      <c r="D100" t="s">
        <v>18</v>
      </c>
      <c r="E100" s="18">
        <v>150.59200286865234</v>
      </c>
      <c r="F100">
        <v>80</v>
      </c>
      <c r="G100">
        <v>84.4</v>
      </c>
      <c r="H100">
        <v>89.9</v>
      </c>
      <c r="I100">
        <v>11.53</v>
      </c>
      <c r="J100">
        <v>1.18</v>
      </c>
      <c r="K100">
        <v>32.46</v>
      </c>
      <c r="L100">
        <v>0.41</v>
      </c>
      <c r="M100" s="1">
        <v>43581.775126967594</v>
      </c>
      <c r="N100" s="1">
        <v>43581.786556331019</v>
      </c>
      <c r="O100" s="1" t="s">
        <v>47</v>
      </c>
      <c r="P100" s="1"/>
      <c r="W100" t="s">
        <v>725</v>
      </c>
      <c r="X100" s="1">
        <v>43729.367361111108</v>
      </c>
      <c r="Y100" s="10">
        <v>772</v>
      </c>
      <c r="Z100" t="s">
        <v>26</v>
      </c>
      <c r="AA100" t="s">
        <v>28</v>
      </c>
      <c r="AB100" t="s">
        <v>26</v>
      </c>
      <c r="AC100">
        <v>2019</v>
      </c>
      <c r="AD100">
        <v>9</v>
      </c>
      <c r="AE100" s="2"/>
      <c r="AF100" s="4">
        <f>IFERROR(SUMPRODUCT(--(tbl_bd_descente[wo_number]=W100),tbl_bd_descente[Y],tbl_bd_descente[tons])/SUMIF(tbl_bd_descente[wo_number],W100,tbl_bd_descente[tons]),0)</f>
        <v>72.544559585492223</v>
      </c>
      <c r="AG100" s="4">
        <f>IFERROR(SUMPRODUCT(--(tbl_bd_descente[wo_number]=W100),tbl_bd_descente[Al2O3],tbl_bd_descente[tons])/SUMIF(tbl_bd_descente[wo_number],W100,tbl_bd_descente[tons]),0)</f>
        <v>10.299326424870467</v>
      </c>
      <c r="AH100" s="4">
        <f>IFERROR(SUMPRODUCT(--(tbl_bd_descente[wo_number]=W100),tbl_bd_descente[Fe2O3],tbl_bd_descente[tons])/SUMIF(tbl_bd_descente[wo_number],W100,tbl_bd_descente[tons]),0)</f>
        <v>1.6460621761658032</v>
      </c>
      <c r="AI100" s="4">
        <f>IFERROR(SUMPRODUCT(--(tbl_bd_descente[wo_number]=W100),tbl_bd_descente[MgO],tbl_bd_descente[tons])/SUMIF(tbl_bd_descente[wo_number],W100,tbl_bd_descente[tons]),0)</f>
        <v>32.059430051813472</v>
      </c>
      <c r="AJ100" s="4">
        <f>IFERROR(SUMPRODUCT(--(tbl_bd_descente[wo_number]=W100),tbl_bd_descente[CaOX],tbl_bd_descente[tons])/SUMIF(tbl_bd_descente[wo_number],W100,tbl_bd_descente[tons]),0)</f>
        <v>1.2463730569948188</v>
      </c>
      <c r="AK100" s="4">
        <f>IFERROR(SUMPRODUCT(--(tbl_bd_descente[wo_number]=W100),tbl_bd_descente[S],tbl_bd_descente[tons])/SUMIF(tbl_bd_descente[wo_number],W100,tbl_bd_descente[tons]),0)</f>
        <v>0.12686528497409327</v>
      </c>
      <c r="AL100" s="26"/>
      <c r="AM100" s="25"/>
    </row>
    <row r="101" spans="1:39" x14ac:dyDescent="0.15">
      <c r="A101" t="s">
        <v>914</v>
      </c>
      <c r="B101" t="s">
        <v>817</v>
      </c>
      <c r="C101" t="s">
        <v>34</v>
      </c>
      <c r="D101" t="s">
        <v>26</v>
      </c>
      <c r="E101" s="18">
        <v>253.8280029296875</v>
      </c>
      <c r="F101">
        <v>72.900000000000006</v>
      </c>
      <c r="G101">
        <v>77</v>
      </c>
      <c r="H101">
        <v>82</v>
      </c>
      <c r="I101">
        <v>11.4</v>
      </c>
      <c r="J101">
        <v>1.68</v>
      </c>
      <c r="K101">
        <v>32.47</v>
      </c>
      <c r="L101">
        <v>0.46</v>
      </c>
      <c r="M101" s="1">
        <v>43584.61975258102</v>
      </c>
      <c r="N101" s="1">
        <v>43584.643200729166</v>
      </c>
      <c r="O101" s="1" t="s">
        <v>47</v>
      </c>
      <c r="P101" s="1"/>
      <c r="W101" t="s">
        <v>724</v>
      </c>
      <c r="X101" s="1">
        <v>43728.96875</v>
      </c>
      <c r="Y101" s="10">
        <v>328.66666666666669</v>
      </c>
      <c r="Z101" t="s">
        <v>26</v>
      </c>
      <c r="AA101" t="s">
        <v>28</v>
      </c>
      <c r="AB101" t="s">
        <v>26</v>
      </c>
      <c r="AC101">
        <v>2019</v>
      </c>
      <c r="AD101">
        <v>9</v>
      </c>
      <c r="AE101" s="2"/>
      <c r="AF101" s="4">
        <f>IFERROR(SUMPRODUCT(--(tbl_bd_descente[wo_number]=W101),tbl_bd_descente[Y],tbl_bd_descente[tons])/SUMIF(tbl_bd_descente[wo_number],W101,tbl_bd_descente[tons]),0)</f>
        <v>70.900000000000006</v>
      </c>
      <c r="AG101" s="4">
        <f>IFERROR(SUMPRODUCT(--(tbl_bd_descente[wo_number]=W101),tbl_bd_descente[Al2O3],tbl_bd_descente[tons])/SUMIF(tbl_bd_descente[wo_number],W101,tbl_bd_descente[tons]),0)</f>
        <v>10.39</v>
      </c>
      <c r="AH101" s="4">
        <f>IFERROR(SUMPRODUCT(--(tbl_bd_descente[wo_number]=W101),tbl_bd_descente[Fe2O3],tbl_bd_descente[tons])/SUMIF(tbl_bd_descente[wo_number],W101,tbl_bd_descente[tons]),0)</f>
        <v>1.71</v>
      </c>
      <c r="AI101" s="4">
        <f>IFERROR(SUMPRODUCT(--(tbl_bd_descente[wo_number]=W101),tbl_bd_descente[MgO],tbl_bd_descente[tons])/SUMIF(tbl_bd_descente[wo_number],W101,tbl_bd_descente[tons]),0)</f>
        <v>32.020000000000003</v>
      </c>
      <c r="AJ101" s="4">
        <f>IFERROR(SUMPRODUCT(--(tbl_bd_descente[wo_number]=W101),tbl_bd_descente[CaOX],tbl_bd_descente[tons])/SUMIF(tbl_bd_descente[wo_number],W101,tbl_bd_descente[tons]),0)</f>
        <v>1.33</v>
      </c>
      <c r="AK101" s="4">
        <f>IFERROR(SUMPRODUCT(--(tbl_bd_descente[wo_number]=W101),tbl_bd_descente[S],tbl_bd_descente[tons])/SUMIF(tbl_bd_descente[wo_number],W101,tbl_bd_descente[tons]),0)</f>
        <v>7.6999999999999999E-2</v>
      </c>
      <c r="AL101" s="26"/>
      <c r="AM101" s="25"/>
    </row>
    <row r="102" spans="1:39" x14ac:dyDescent="0.15">
      <c r="A102" t="s">
        <v>915</v>
      </c>
      <c r="B102" t="s">
        <v>26</v>
      </c>
      <c r="C102" t="s">
        <v>28</v>
      </c>
      <c r="D102" t="s">
        <v>26</v>
      </c>
      <c r="E102" s="18">
        <v>326.66200256347656</v>
      </c>
      <c r="F102">
        <v>72.099999999999994</v>
      </c>
      <c r="G102">
        <v>76.099999999999994</v>
      </c>
      <c r="H102">
        <v>81.400000000000006</v>
      </c>
      <c r="I102">
        <v>9.23</v>
      </c>
      <c r="J102">
        <v>1.44</v>
      </c>
      <c r="K102">
        <v>32.299999999999997</v>
      </c>
      <c r="L102">
        <v>0.51</v>
      </c>
      <c r="M102" s="1">
        <v>43584.646129594905</v>
      </c>
      <c r="N102" s="1">
        <v>43584.70792306713</v>
      </c>
      <c r="O102" s="1" t="s">
        <v>47</v>
      </c>
      <c r="P102" s="1"/>
      <c r="W102" t="s">
        <v>724</v>
      </c>
      <c r="X102" s="1">
        <v>43728.96875</v>
      </c>
      <c r="Y102" s="10">
        <v>164</v>
      </c>
      <c r="Z102" t="s">
        <v>26</v>
      </c>
      <c r="AA102" t="s">
        <v>27</v>
      </c>
      <c r="AB102" t="s">
        <v>26</v>
      </c>
      <c r="AC102">
        <v>2019</v>
      </c>
      <c r="AD102">
        <v>9</v>
      </c>
      <c r="AE102" s="2"/>
      <c r="AF102" s="4">
        <f>IFERROR(SUMPRODUCT(--(tbl_bd_descente[wo_number]=W102),tbl_bd_descente[Y],tbl_bd_descente[tons])/SUMIF(tbl_bd_descente[wo_number],W102,tbl_bd_descente[tons]),0)</f>
        <v>70.900000000000006</v>
      </c>
      <c r="AG102" s="4">
        <f>IFERROR(SUMPRODUCT(--(tbl_bd_descente[wo_number]=W102),tbl_bd_descente[Al2O3],tbl_bd_descente[tons])/SUMIF(tbl_bd_descente[wo_number],W102,tbl_bd_descente[tons]),0)</f>
        <v>10.39</v>
      </c>
      <c r="AH102" s="4">
        <f>IFERROR(SUMPRODUCT(--(tbl_bd_descente[wo_number]=W102),tbl_bd_descente[Fe2O3],tbl_bd_descente[tons])/SUMIF(tbl_bd_descente[wo_number],W102,tbl_bd_descente[tons]),0)</f>
        <v>1.71</v>
      </c>
      <c r="AI102" s="4">
        <f>IFERROR(SUMPRODUCT(--(tbl_bd_descente[wo_number]=W102),tbl_bd_descente[MgO],tbl_bd_descente[tons])/SUMIF(tbl_bd_descente[wo_number],W102,tbl_bd_descente[tons]),0)</f>
        <v>32.020000000000003</v>
      </c>
      <c r="AJ102" s="4">
        <f>IFERROR(SUMPRODUCT(--(tbl_bd_descente[wo_number]=W102),tbl_bd_descente[CaOX],tbl_bd_descente[tons])/SUMIF(tbl_bd_descente[wo_number],W102,tbl_bd_descente[tons]),0)</f>
        <v>1.33</v>
      </c>
      <c r="AK102" s="4">
        <f>IFERROR(SUMPRODUCT(--(tbl_bd_descente[wo_number]=W102),tbl_bd_descente[S],tbl_bd_descente[tons])/SUMIF(tbl_bd_descente[wo_number],W102,tbl_bd_descente[tons]),0)</f>
        <v>7.6999999999999999E-2</v>
      </c>
      <c r="AL102" s="26"/>
      <c r="AM102" s="25"/>
    </row>
    <row r="103" spans="1:39" x14ac:dyDescent="0.15">
      <c r="A103" t="s">
        <v>916</v>
      </c>
      <c r="B103" t="s">
        <v>817</v>
      </c>
      <c r="C103" t="s">
        <v>34</v>
      </c>
      <c r="D103" t="s">
        <v>26</v>
      </c>
      <c r="E103" s="18">
        <v>149.68399810791016</v>
      </c>
      <c r="F103">
        <v>72.400000000000006</v>
      </c>
      <c r="G103">
        <v>76.400000000000006</v>
      </c>
      <c r="H103">
        <v>81.900000000000006</v>
      </c>
      <c r="I103">
        <v>7.63</v>
      </c>
      <c r="J103">
        <v>1.31</v>
      </c>
      <c r="K103">
        <v>32.14</v>
      </c>
      <c r="L103">
        <v>0.5</v>
      </c>
      <c r="M103" s="1">
        <v>43584.600505324073</v>
      </c>
      <c r="N103" s="1">
        <v>43584.612263657407</v>
      </c>
      <c r="O103" s="1" t="s">
        <v>47</v>
      </c>
      <c r="P103" s="1"/>
      <c r="W103" t="s">
        <v>739</v>
      </c>
      <c r="X103" s="1">
        <v>43728.515277777777</v>
      </c>
      <c r="Y103" s="10">
        <v>900</v>
      </c>
      <c r="Z103" t="s">
        <v>26</v>
      </c>
      <c r="AA103" t="s">
        <v>28</v>
      </c>
      <c r="AB103" t="s">
        <v>26</v>
      </c>
      <c r="AC103">
        <v>2019</v>
      </c>
      <c r="AD103">
        <v>9</v>
      </c>
      <c r="AE103" s="2"/>
      <c r="AF103" s="4">
        <f>IFERROR(SUMPRODUCT(--(tbl_bd_descente[wo_number]=W103),tbl_bd_descente[Y],tbl_bd_descente[tons])/SUMIF(tbl_bd_descente[wo_number],W103,tbl_bd_descente[tons]),0)</f>
        <v>71.63333333333334</v>
      </c>
      <c r="AG103" s="4">
        <f>IFERROR(SUMPRODUCT(--(tbl_bd_descente[wo_number]=W103),tbl_bd_descente[Al2O3],tbl_bd_descente[tons])/SUMIF(tbl_bd_descente[wo_number],W103,tbl_bd_descente[tons]),0)</f>
        <v>10.663333333333334</v>
      </c>
      <c r="AH103" s="4">
        <f>IFERROR(SUMPRODUCT(--(tbl_bd_descente[wo_number]=W103),tbl_bd_descente[Fe2O3],tbl_bd_descente[tons])/SUMIF(tbl_bd_descente[wo_number],W103,tbl_bd_descente[tons]),0)</f>
        <v>1.4933333333333334</v>
      </c>
      <c r="AI103" s="4">
        <f>IFERROR(SUMPRODUCT(--(tbl_bd_descente[wo_number]=W103),tbl_bd_descente[MgO],tbl_bd_descente[tons])/SUMIF(tbl_bd_descente[wo_number],W103,tbl_bd_descente[tons]),0)</f>
        <v>32.176666666666669</v>
      </c>
      <c r="AJ103" s="4">
        <f>IFERROR(SUMPRODUCT(--(tbl_bd_descente[wo_number]=W103),tbl_bd_descente[CaOX],tbl_bd_descente[tons])/SUMIF(tbl_bd_descente[wo_number],W103,tbl_bd_descente[tons]),0)</f>
        <v>1.1466666666666667</v>
      </c>
      <c r="AK103" s="4">
        <f>IFERROR(SUMPRODUCT(--(tbl_bd_descente[wo_number]=W103),tbl_bd_descente[S],tbl_bd_descente[tons])/SUMIF(tbl_bd_descente[wo_number],W103,tbl_bd_descente[tons]),0)</f>
        <v>0.13066666666666668</v>
      </c>
      <c r="AL103" s="26"/>
      <c r="AM103" s="25"/>
    </row>
    <row r="104" spans="1:39" x14ac:dyDescent="0.15">
      <c r="A104" t="s">
        <v>917</v>
      </c>
      <c r="B104" t="s">
        <v>18</v>
      </c>
      <c r="C104" t="s">
        <v>44</v>
      </c>
      <c r="D104" t="s">
        <v>18</v>
      </c>
      <c r="E104" s="18">
        <v>286.5300003051758</v>
      </c>
      <c r="F104">
        <v>78.2</v>
      </c>
      <c r="G104">
        <v>82.5</v>
      </c>
      <c r="H104">
        <v>87.3</v>
      </c>
      <c r="I104">
        <v>11.66</v>
      </c>
      <c r="J104">
        <v>1.47</v>
      </c>
      <c r="K104">
        <v>32.659999999999997</v>
      </c>
      <c r="L104">
        <v>0.36</v>
      </c>
      <c r="M104" s="1">
        <v>43581.715625196761</v>
      </c>
      <c r="N104" s="1">
        <v>43581.742242210647</v>
      </c>
      <c r="O104" s="1" t="s">
        <v>47</v>
      </c>
      <c r="P104" s="1"/>
      <c r="W104" t="s">
        <v>723</v>
      </c>
      <c r="X104" s="1">
        <v>43728.283333333333</v>
      </c>
      <c r="Y104" s="10">
        <v>800</v>
      </c>
      <c r="Z104" t="s">
        <v>26</v>
      </c>
      <c r="AA104" t="s">
        <v>27</v>
      </c>
      <c r="AB104" t="s">
        <v>26</v>
      </c>
      <c r="AC104">
        <v>2019</v>
      </c>
      <c r="AD104">
        <v>9</v>
      </c>
      <c r="AE104" s="2"/>
      <c r="AF104" s="4">
        <f>IFERROR(SUMPRODUCT(--(tbl_bd_descente[wo_number]=W104),tbl_bd_descente[Y],tbl_bd_descente[tons])/SUMIF(tbl_bd_descente[wo_number],W104,tbl_bd_descente[tons]),0)</f>
        <v>71.933333333333337</v>
      </c>
      <c r="AG104" s="4">
        <f>IFERROR(SUMPRODUCT(--(tbl_bd_descente[wo_number]=W104),tbl_bd_descente[Al2O3],tbl_bd_descente[tons])/SUMIF(tbl_bd_descente[wo_number],W104,tbl_bd_descente[tons]),0)</f>
        <v>7.246666666666667</v>
      </c>
      <c r="AH104" s="4">
        <f>IFERROR(SUMPRODUCT(--(tbl_bd_descente[wo_number]=W104),tbl_bd_descente[Fe2O3],tbl_bd_descente[tons])/SUMIF(tbl_bd_descente[wo_number],W104,tbl_bd_descente[tons]),0)</f>
        <v>1.3866666666666667</v>
      </c>
      <c r="AI104" s="4">
        <f>IFERROR(SUMPRODUCT(--(tbl_bd_descente[wo_number]=W104),tbl_bd_descente[MgO],tbl_bd_descente[tons])/SUMIF(tbl_bd_descente[wo_number],W104,tbl_bd_descente[tons]),0)</f>
        <v>31.693333333333332</v>
      </c>
      <c r="AJ104" s="4">
        <f>IFERROR(SUMPRODUCT(--(tbl_bd_descente[wo_number]=W104),tbl_bd_descente[CaOX],tbl_bd_descente[tons])/SUMIF(tbl_bd_descente[wo_number],W104,tbl_bd_descente[tons]),0)</f>
        <v>0.94333333333333336</v>
      </c>
      <c r="AK104" s="4">
        <f>IFERROR(SUMPRODUCT(--(tbl_bd_descente[wo_number]=W104),tbl_bd_descente[S],tbl_bd_descente[tons])/SUMIF(tbl_bd_descente[wo_number],W104,tbl_bd_descente[tons]),0)</f>
        <v>0.20433333333333331</v>
      </c>
      <c r="AL104" s="26"/>
      <c r="AM104" s="25"/>
    </row>
    <row r="105" spans="1:39" x14ac:dyDescent="0.15">
      <c r="A105" t="s">
        <v>918</v>
      </c>
      <c r="B105" t="s">
        <v>18</v>
      </c>
      <c r="C105" t="s">
        <v>15</v>
      </c>
      <c r="D105" t="s">
        <v>18</v>
      </c>
      <c r="E105" s="18">
        <v>137.6610008239746</v>
      </c>
      <c r="F105">
        <v>76.8</v>
      </c>
      <c r="G105">
        <v>81.099999999999994</v>
      </c>
      <c r="H105">
        <v>85.5</v>
      </c>
      <c r="I105">
        <v>12.78</v>
      </c>
      <c r="J105">
        <v>1.58</v>
      </c>
      <c r="K105">
        <v>32.72</v>
      </c>
      <c r="L105">
        <v>0.47</v>
      </c>
      <c r="M105" s="1">
        <v>43581.685979166665</v>
      </c>
      <c r="N105" s="1">
        <v>43581.699162303237</v>
      </c>
      <c r="O105" s="1" t="s">
        <v>47</v>
      </c>
      <c r="P105" s="1"/>
      <c r="W105" t="s">
        <v>723</v>
      </c>
      <c r="X105" s="1">
        <v>43728.283333333333</v>
      </c>
      <c r="Y105" s="10">
        <v>400</v>
      </c>
      <c r="Z105" t="s">
        <v>26</v>
      </c>
      <c r="AA105" t="s">
        <v>28</v>
      </c>
      <c r="AB105" t="s">
        <v>26</v>
      </c>
      <c r="AC105">
        <v>2019</v>
      </c>
      <c r="AD105">
        <v>9</v>
      </c>
      <c r="AE105" s="2"/>
      <c r="AF105" s="4">
        <f>IFERROR(SUMPRODUCT(--(tbl_bd_descente[wo_number]=W105),tbl_bd_descente[Y],tbl_bd_descente[tons])/SUMIF(tbl_bd_descente[wo_number],W105,tbl_bd_descente[tons]),0)</f>
        <v>71.933333333333337</v>
      </c>
      <c r="AG105" s="4">
        <f>IFERROR(SUMPRODUCT(--(tbl_bd_descente[wo_number]=W105),tbl_bd_descente[Al2O3],tbl_bd_descente[tons])/SUMIF(tbl_bd_descente[wo_number],W105,tbl_bd_descente[tons]),0)</f>
        <v>7.246666666666667</v>
      </c>
      <c r="AH105" s="4">
        <f>IFERROR(SUMPRODUCT(--(tbl_bd_descente[wo_number]=W105),tbl_bd_descente[Fe2O3],tbl_bd_descente[tons])/SUMIF(tbl_bd_descente[wo_number],W105,tbl_bd_descente[tons]),0)</f>
        <v>1.3866666666666667</v>
      </c>
      <c r="AI105" s="4">
        <f>IFERROR(SUMPRODUCT(--(tbl_bd_descente[wo_number]=W105),tbl_bd_descente[MgO],tbl_bd_descente[tons])/SUMIF(tbl_bd_descente[wo_number],W105,tbl_bd_descente[tons]),0)</f>
        <v>31.693333333333332</v>
      </c>
      <c r="AJ105" s="4">
        <f>IFERROR(SUMPRODUCT(--(tbl_bd_descente[wo_number]=W105),tbl_bd_descente[CaOX],tbl_bd_descente[tons])/SUMIF(tbl_bd_descente[wo_number],W105,tbl_bd_descente[tons]),0)</f>
        <v>0.94333333333333336</v>
      </c>
      <c r="AK105" s="4">
        <f>IFERROR(SUMPRODUCT(--(tbl_bd_descente[wo_number]=W105),tbl_bd_descente[S],tbl_bd_descente[tons])/SUMIF(tbl_bd_descente[wo_number],W105,tbl_bd_descente[tons]),0)</f>
        <v>0.20433333333333331</v>
      </c>
      <c r="AL105" s="26"/>
      <c r="AM105" s="25"/>
    </row>
    <row r="106" spans="1:39" x14ac:dyDescent="0.15">
      <c r="A106" t="s">
        <v>919</v>
      </c>
      <c r="B106" t="s">
        <v>20</v>
      </c>
      <c r="C106" t="s">
        <v>30</v>
      </c>
      <c r="D106" t="s">
        <v>20</v>
      </c>
      <c r="E106" s="18">
        <v>143.24300003051758</v>
      </c>
      <c r="F106">
        <v>80.8</v>
      </c>
      <c r="G106">
        <v>85.2</v>
      </c>
      <c r="H106">
        <v>91.5</v>
      </c>
      <c r="I106">
        <v>4.5599999999999996</v>
      </c>
      <c r="J106">
        <v>0.8</v>
      </c>
      <c r="K106">
        <v>31.74</v>
      </c>
      <c r="L106">
        <v>0.42</v>
      </c>
      <c r="M106" s="1">
        <v>43587.687970289349</v>
      </c>
      <c r="N106" s="1">
        <v>43587.699468437502</v>
      </c>
      <c r="O106" s="1" t="s">
        <v>45</v>
      </c>
      <c r="P106" s="1"/>
      <c r="W106" t="s">
        <v>722</v>
      </c>
      <c r="X106" s="1">
        <v>43727.965277777781</v>
      </c>
      <c r="Y106" s="10">
        <v>308</v>
      </c>
      <c r="Z106" t="s">
        <v>23</v>
      </c>
      <c r="AA106" t="s">
        <v>24</v>
      </c>
      <c r="AB106" t="s">
        <v>23</v>
      </c>
      <c r="AC106">
        <v>2019</v>
      </c>
      <c r="AD106">
        <v>9</v>
      </c>
      <c r="AE106" s="2"/>
      <c r="AF106" s="4">
        <f>IFERROR(SUMPRODUCT(--(tbl_bd_descente[wo_number]=W106),tbl_bd_descente[Y],tbl_bd_descente[tons])/SUMIF(tbl_bd_descente[wo_number],W106,tbl_bd_descente[tons]),0)</f>
        <v>83.2</v>
      </c>
      <c r="AG106" s="4">
        <f>IFERROR(SUMPRODUCT(--(tbl_bd_descente[wo_number]=W106),tbl_bd_descente[Al2O3],tbl_bd_descente[tons])/SUMIF(tbl_bd_descente[wo_number],W106,tbl_bd_descente[tons]),0)</f>
        <v>5.16</v>
      </c>
      <c r="AH106" s="4">
        <f>IFERROR(SUMPRODUCT(--(tbl_bd_descente[wo_number]=W106),tbl_bd_descente[Fe2O3],tbl_bd_descente[tons])/SUMIF(tbl_bd_descente[wo_number],W106,tbl_bd_descente[tons]),0)</f>
        <v>0.87</v>
      </c>
      <c r="AI106" s="4">
        <f>IFERROR(SUMPRODUCT(--(tbl_bd_descente[wo_number]=W106),tbl_bd_descente[MgO],tbl_bd_descente[tons])/SUMIF(tbl_bd_descente[wo_number],W106,tbl_bd_descente[tons]),0)</f>
        <v>31.83</v>
      </c>
      <c r="AJ106" s="4">
        <f>IFERROR(SUMPRODUCT(--(tbl_bd_descente[wo_number]=W106),tbl_bd_descente[CaOX],tbl_bd_descente[tons])/SUMIF(tbl_bd_descente[wo_number],W106,tbl_bd_descente[tons]),0)</f>
        <v>0.87</v>
      </c>
      <c r="AK106" s="4">
        <f>IFERROR(SUMPRODUCT(--(tbl_bd_descente[wo_number]=W106),tbl_bd_descente[S],tbl_bd_descente[tons])/SUMIF(tbl_bd_descente[wo_number],W106,tbl_bd_descente[tons]),0)</f>
        <v>3.4000000000000002E-2</v>
      </c>
      <c r="AL106" s="26"/>
      <c r="AM106" s="25"/>
    </row>
    <row r="107" spans="1:39" x14ac:dyDescent="0.15">
      <c r="A107" t="s">
        <v>920</v>
      </c>
      <c r="B107" t="s">
        <v>14</v>
      </c>
      <c r="C107" t="s">
        <v>19</v>
      </c>
      <c r="D107" t="s">
        <v>14</v>
      </c>
      <c r="E107" s="18">
        <v>225.10500335693359</v>
      </c>
      <c r="F107">
        <v>73.400000000000006</v>
      </c>
      <c r="G107">
        <v>77.400000000000006</v>
      </c>
      <c r="H107">
        <v>83.8</v>
      </c>
      <c r="I107">
        <v>3.35</v>
      </c>
      <c r="J107">
        <v>0.88</v>
      </c>
      <c r="K107">
        <v>31.54</v>
      </c>
      <c r="L107">
        <v>2.54</v>
      </c>
      <c r="M107" s="1">
        <v>43581.620648414355</v>
      </c>
      <c r="N107" s="1">
        <v>43581.647267824075</v>
      </c>
      <c r="O107" s="1" t="s">
        <v>45</v>
      </c>
      <c r="P107" s="1"/>
      <c r="W107" t="s">
        <v>722</v>
      </c>
      <c r="X107" s="1">
        <v>43727.965277777781</v>
      </c>
      <c r="Y107" s="10">
        <v>154</v>
      </c>
      <c r="Z107" t="s">
        <v>18</v>
      </c>
      <c r="AA107" t="s">
        <v>44</v>
      </c>
      <c r="AB107" t="s">
        <v>23</v>
      </c>
      <c r="AC107">
        <v>2019</v>
      </c>
      <c r="AD107">
        <v>9</v>
      </c>
      <c r="AE107" s="2"/>
      <c r="AF107" s="4">
        <f>IFERROR(SUMPRODUCT(--(tbl_bd_descente[wo_number]=W107),tbl_bd_descente[Y],tbl_bd_descente[tons])/SUMIF(tbl_bd_descente[wo_number],W107,tbl_bd_descente[tons]),0)</f>
        <v>83.2</v>
      </c>
      <c r="AG107" s="4">
        <f>IFERROR(SUMPRODUCT(--(tbl_bd_descente[wo_number]=W107),tbl_bd_descente[Al2O3],tbl_bd_descente[tons])/SUMIF(tbl_bd_descente[wo_number],W107,tbl_bd_descente[tons]),0)</f>
        <v>5.16</v>
      </c>
      <c r="AH107" s="4">
        <f>IFERROR(SUMPRODUCT(--(tbl_bd_descente[wo_number]=W107),tbl_bd_descente[Fe2O3],tbl_bd_descente[tons])/SUMIF(tbl_bd_descente[wo_number],W107,tbl_bd_descente[tons]),0)</f>
        <v>0.87</v>
      </c>
      <c r="AI107" s="4">
        <f>IFERROR(SUMPRODUCT(--(tbl_bd_descente[wo_number]=W107),tbl_bd_descente[MgO],tbl_bd_descente[tons])/SUMIF(tbl_bd_descente[wo_number],W107,tbl_bd_descente[tons]),0)</f>
        <v>31.83</v>
      </c>
      <c r="AJ107" s="4">
        <f>IFERROR(SUMPRODUCT(--(tbl_bd_descente[wo_number]=W107),tbl_bd_descente[CaOX],tbl_bd_descente[tons])/SUMIF(tbl_bd_descente[wo_number],W107,tbl_bd_descente[tons]),0)</f>
        <v>0.87</v>
      </c>
      <c r="AK107" s="4">
        <f>IFERROR(SUMPRODUCT(--(tbl_bd_descente[wo_number]=W107),tbl_bd_descente[S],tbl_bd_descente[tons])/SUMIF(tbl_bd_descente[wo_number],W107,tbl_bd_descente[tons]),0)</f>
        <v>3.4000000000000002E-2</v>
      </c>
      <c r="AL107" s="26"/>
      <c r="AM107" s="25"/>
    </row>
    <row r="108" spans="1:39" x14ac:dyDescent="0.15">
      <c r="A108" t="s">
        <v>921</v>
      </c>
      <c r="B108" t="s">
        <v>20</v>
      </c>
      <c r="C108" t="s">
        <v>30</v>
      </c>
      <c r="D108" t="s">
        <v>20</v>
      </c>
      <c r="E108" s="18">
        <v>72.393001556396484</v>
      </c>
      <c r="F108">
        <v>82.3</v>
      </c>
      <c r="G108">
        <v>86.9</v>
      </c>
      <c r="H108">
        <v>93.1</v>
      </c>
      <c r="I108">
        <v>6.82</v>
      </c>
      <c r="J108">
        <v>1.22</v>
      </c>
      <c r="K108">
        <v>32.119999999999997</v>
      </c>
      <c r="L108">
        <v>0.77</v>
      </c>
      <c r="M108" s="1">
        <v>43587.782223113427</v>
      </c>
      <c r="N108" s="1">
        <v>43587.787345520832</v>
      </c>
      <c r="O108" s="1" t="s">
        <v>45</v>
      </c>
      <c r="P108" s="1"/>
      <c r="W108" t="s">
        <v>721</v>
      </c>
      <c r="X108" s="1">
        <v>43727.82916666667</v>
      </c>
      <c r="Y108" s="10">
        <v>248</v>
      </c>
      <c r="Z108" t="s">
        <v>23</v>
      </c>
      <c r="AA108" t="s">
        <v>24</v>
      </c>
      <c r="AB108" t="s">
        <v>23</v>
      </c>
      <c r="AC108">
        <v>2019</v>
      </c>
      <c r="AD108">
        <v>9</v>
      </c>
      <c r="AE108" s="2"/>
      <c r="AF108" s="4">
        <f>IFERROR(SUMPRODUCT(--(tbl_bd_descente[wo_number]=W108),tbl_bd_descente[Y],tbl_bd_descente[tons])/SUMIF(tbl_bd_descente[wo_number],W108,tbl_bd_descente[tons]),0)</f>
        <v>82.3</v>
      </c>
      <c r="AG108" s="4">
        <f>IFERROR(SUMPRODUCT(--(tbl_bd_descente[wo_number]=W108),tbl_bd_descente[Al2O3],tbl_bd_descente[tons])/SUMIF(tbl_bd_descente[wo_number],W108,tbl_bd_descente[tons]),0)</f>
        <v>5.6</v>
      </c>
      <c r="AH108" s="4">
        <f>IFERROR(SUMPRODUCT(--(tbl_bd_descente[wo_number]=W108),tbl_bd_descente[Fe2O3],tbl_bd_descente[tons])/SUMIF(tbl_bd_descente[wo_number],W108,tbl_bd_descente[tons]),0)</f>
        <v>0.94</v>
      </c>
      <c r="AI108" s="4">
        <f>IFERROR(SUMPRODUCT(--(tbl_bd_descente[wo_number]=W108),tbl_bd_descente[MgO],tbl_bd_descente[tons])/SUMIF(tbl_bd_descente[wo_number],W108,tbl_bd_descente[tons]),0)</f>
        <v>31.79</v>
      </c>
      <c r="AJ108" s="4">
        <f>IFERROR(SUMPRODUCT(--(tbl_bd_descente[wo_number]=W108),tbl_bd_descente[CaOX],tbl_bd_descente[tons])/SUMIF(tbl_bd_descente[wo_number],W108,tbl_bd_descente[tons]),0)</f>
        <v>1.07</v>
      </c>
      <c r="AK108" s="4">
        <f>IFERROR(SUMPRODUCT(--(tbl_bd_descente[wo_number]=W108),tbl_bd_descente[S],tbl_bd_descente[tons])/SUMIF(tbl_bd_descente[wo_number],W108,tbl_bd_descente[tons]),0)</f>
        <v>5.6000000000000001E-2</v>
      </c>
      <c r="AL108" s="26"/>
      <c r="AM108" s="25"/>
    </row>
    <row r="109" spans="1:39" x14ac:dyDescent="0.15">
      <c r="A109" t="s">
        <v>922</v>
      </c>
      <c r="B109" t="s">
        <v>23</v>
      </c>
      <c r="C109" t="s">
        <v>21</v>
      </c>
      <c r="D109" t="s">
        <v>23</v>
      </c>
      <c r="E109" s="18">
        <v>259.18100357055664</v>
      </c>
      <c r="F109">
        <v>80.2</v>
      </c>
      <c r="G109">
        <v>84.6</v>
      </c>
      <c r="H109">
        <v>91.2</v>
      </c>
      <c r="I109">
        <v>2.36</v>
      </c>
      <c r="J109">
        <v>1.06</v>
      </c>
      <c r="K109">
        <v>31.66</v>
      </c>
      <c r="L109">
        <v>0.44</v>
      </c>
      <c r="M109" s="1">
        <v>43584.777928321761</v>
      </c>
      <c r="N109" s="1">
        <v>43584.805718136573</v>
      </c>
      <c r="O109" s="1" t="s">
        <v>45</v>
      </c>
      <c r="P109" s="1"/>
      <c r="W109" t="s">
        <v>720</v>
      </c>
      <c r="X109" s="1">
        <v>43727.455555555556</v>
      </c>
      <c r="Y109" s="10">
        <v>800</v>
      </c>
      <c r="Z109" t="s">
        <v>23</v>
      </c>
      <c r="AA109" t="s">
        <v>24</v>
      </c>
      <c r="AB109" t="s">
        <v>23</v>
      </c>
      <c r="AC109">
        <v>2019</v>
      </c>
      <c r="AD109">
        <v>9</v>
      </c>
      <c r="AE109" s="2"/>
      <c r="AF109" s="4">
        <f>IFERROR(SUMPRODUCT(--(tbl_bd_descente[wo_number]=W109),tbl_bd_descente[Y],tbl_bd_descente[tons])/SUMIF(tbl_bd_descente[wo_number],W109,tbl_bd_descente[tons]),0)</f>
        <v>84.4</v>
      </c>
      <c r="AG109" s="4">
        <f>IFERROR(SUMPRODUCT(--(tbl_bd_descente[wo_number]=W109),tbl_bd_descente[Al2O3],tbl_bd_descente[tons])/SUMIF(tbl_bd_descente[wo_number],W109,tbl_bd_descente[tons]),0)</f>
        <v>5.1033333333333335</v>
      </c>
      <c r="AH109" s="4">
        <f>IFERROR(SUMPRODUCT(--(tbl_bd_descente[wo_number]=W109),tbl_bd_descente[Fe2O3],tbl_bd_descente[tons])/SUMIF(tbl_bd_descente[wo_number],W109,tbl_bd_descente[tons]),0)</f>
        <v>0.84333333333333338</v>
      </c>
      <c r="AI109" s="4">
        <f>IFERROR(SUMPRODUCT(--(tbl_bd_descente[wo_number]=W109),tbl_bd_descente[MgO],tbl_bd_descente[tons])/SUMIF(tbl_bd_descente[wo_number],W109,tbl_bd_descente[tons]),0)</f>
        <v>31.616666666666667</v>
      </c>
      <c r="AJ109" s="4">
        <f>IFERROR(SUMPRODUCT(--(tbl_bd_descente[wo_number]=W109),tbl_bd_descente[CaOX],tbl_bd_descente[tons])/SUMIF(tbl_bd_descente[wo_number],W109,tbl_bd_descente[tons]),0)</f>
        <v>0.6333333333333333</v>
      </c>
      <c r="AK109" s="4">
        <f>IFERROR(SUMPRODUCT(--(tbl_bd_descente[wo_number]=W109),tbl_bd_descente[S],tbl_bd_descente[tons])/SUMIF(tbl_bd_descente[wo_number],W109,tbl_bd_descente[tons]),0)</f>
        <v>3.0333333333333334E-2</v>
      </c>
      <c r="AL109" s="26"/>
      <c r="AM109" s="25"/>
    </row>
    <row r="110" spans="1:39" x14ac:dyDescent="0.15">
      <c r="A110" t="s">
        <v>923</v>
      </c>
      <c r="B110" t="s">
        <v>826</v>
      </c>
      <c r="C110" t="s">
        <v>21</v>
      </c>
      <c r="D110" t="s">
        <v>23</v>
      </c>
      <c r="E110" s="18">
        <v>223.89200210571289</v>
      </c>
      <c r="F110">
        <v>79.099999999999994</v>
      </c>
      <c r="G110">
        <v>83.3</v>
      </c>
      <c r="H110">
        <v>90.2</v>
      </c>
      <c r="I110">
        <v>0.97</v>
      </c>
      <c r="J110">
        <v>0.97</v>
      </c>
      <c r="K110">
        <v>31.52</v>
      </c>
      <c r="L110">
        <v>0.24</v>
      </c>
      <c r="M110" s="1">
        <v>43584.809752696761</v>
      </c>
      <c r="N110" s="1">
        <v>43584.830208564817</v>
      </c>
      <c r="O110" s="1" t="s">
        <v>45</v>
      </c>
      <c r="P110" s="1"/>
      <c r="W110" t="s">
        <v>720</v>
      </c>
      <c r="X110" s="1">
        <v>43727.455555555556</v>
      </c>
      <c r="Y110" s="10">
        <v>400</v>
      </c>
      <c r="Z110" t="s">
        <v>18</v>
      </c>
      <c r="AA110" t="s">
        <v>44</v>
      </c>
      <c r="AB110" t="s">
        <v>23</v>
      </c>
      <c r="AC110">
        <v>2019</v>
      </c>
      <c r="AD110">
        <v>9</v>
      </c>
      <c r="AE110" s="2"/>
      <c r="AF110" s="4">
        <f>IFERROR(SUMPRODUCT(--(tbl_bd_descente[wo_number]=W110),tbl_bd_descente[Y],tbl_bd_descente[tons])/SUMIF(tbl_bd_descente[wo_number],W110,tbl_bd_descente[tons]),0)</f>
        <v>84.4</v>
      </c>
      <c r="AG110" s="4">
        <f>IFERROR(SUMPRODUCT(--(tbl_bd_descente[wo_number]=W110),tbl_bd_descente[Al2O3],tbl_bd_descente[tons])/SUMIF(tbl_bd_descente[wo_number],W110,tbl_bd_descente[tons]),0)</f>
        <v>5.1033333333333335</v>
      </c>
      <c r="AH110" s="4">
        <f>IFERROR(SUMPRODUCT(--(tbl_bd_descente[wo_number]=W110),tbl_bd_descente[Fe2O3],tbl_bd_descente[tons])/SUMIF(tbl_bd_descente[wo_number],W110,tbl_bd_descente[tons]),0)</f>
        <v>0.84333333333333338</v>
      </c>
      <c r="AI110" s="4">
        <f>IFERROR(SUMPRODUCT(--(tbl_bd_descente[wo_number]=W110),tbl_bd_descente[MgO],tbl_bd_descente[tons])/SUMIF(tbl_bd_descente[wo_number],W110,tbl_bd_descente[tons]),0)</f>
        <v>31.616666666666667</v>
      </c>
      <c r="AJ110" s="4">
        <f>IFERROR(SUMPRODUCT(--(tbl_bd_descente[wo_number]=W110),tbl_bd_descente[CaOX],tbl_bd_descente[tons])/SUMIF(tbl_bd_descente[wo_number],W110,tbl_bd_descente[tons]),0)</f>
        <v>0.6333333333333333</v>
      </c>
      <c r="AK110" s="4">
        <f>IFERROR(SUMPRODUCT(--(tbl_bd_descente[wo_number]=W110),tbl_bd_descente[S],tbl_bd_descente[tons])/SUMIF(tbl_bd_descente[wo_number],W110,tbl_bd_descente[tons]),0)</f>
        <v>3.0333333333333334E-2</v>
      </c>
      <c r="AL110" s="26"/>
      <c r="AM110" s="25"/>
    </row>
    <row r="111" spans="1:39" x14ac:dyDescent="0.15">
      <c r="A111" t="s">
        <v>924</v>
      </c>
      <c r="B111" t="s">
        <v>26</v>
      </c>
      <c r="C111" t="s">
        <v>28</v>
      </c>
      <c r="D111" t="s">
        <v>26</v>
      </c>
      <c r="E111" s="18">
        <v>561.45200347900391</v>
      </c>
      <c r="F111">
        <v>69</v>
      </c>
      <c r="G111">
        <v>72.7</v>
      </c>
      <c r="H111">
        <v>77.900000000000006</v>
      </c>
      <c r="I111">
        <v>9.52</v>
      </c>
      <c r="J111">
        <v>1.6</v>
      </c>
      <c r="K111">
        <v>32.29</v>
      </c>
      <c r="L111">
        <v>1.87</v>
      </c>
      <c r="M111" s="1">
        <v>43584.8543746875</v>
      </c>
      <c r="N111" s="1">
        <v>43584.910648611112</v>
      </c>
      <c r="O111" s="1" t="s">
        <v>45</v>
      </c>
      <c r="P111" s="1"/>
      <c r="W111" t="s">
        <v>719</v>
      </c>
      <c r="X111" s="1">
        <v>43727.176388888889</v>
      </c>
      <c r="Y111" s="10">
        <v>800</v>
      </c>
      <c r="Z111" t="s">
        <v>23</v>
      </c>
      <c r="AA111" t="s">
        <v>24</v>
      </c>
      <c r="AB111" t="s">
        <v>23</v>
      </c>
      <c r="AC111">
        <v>2019</v>
      </c>
      <c r="AD111">
        <v>9</v>
      </c>
      <c r="AE111" s="2"/>
      <c r="AF111" s="4">
        <f>IFERROR(SUMPRODUCT(--(tbl_bd_descente[wo_number]=W111),tbl_bd_descente[Y],tbl_bd_descente[tons])/SUMIF(tbl_bd_descente[wo_number],W111,tbl_bd_descente[tons]),0)</f>
        <v>84.86666666666666</v>
      </c>
      <c r="AG111" s="4">
        <f>IFERROR(SUMPRODUCT(--(tbl_bd_descente[wo_number]=W111),tbl_bd_descente[Al2O3],tbl_bd_descente[tons])/SUMIF(tbl_bd_descente[wo_number],W111,tbl_bd_descente[tons]),0)</f>
        <v>5.0933333333333337</v>
      </c>
      <c r="AH111" s="4">
        <f>IFERROR(SUMPRODUCT(--(tbl_bd_descente[wo_number]=W111),tbl_bd_descente[Fe2O3],tbl_bd_descente[tons])/SUMIF(tbl_bd_descente[wo_number],W111,tbl_bd_descente[tons]),0)</f>
        <v>0.82333333333333336</v>
      </c>
      <c r="AI111" s="4">
        <f>IFERROR(SUMPRODUCT(--(tbl_bd_descente[wo_number]=W111),tbl_bd_descente[MgO],tbl_bd_descente[tons])/SUMIF(tbl_bd_descente[wo_number],W111,tbl_bd_descente[tons]),0)</f>
        <v>31.563333333333333</v>
      </c>
      <c r="AJ111" s="4">
        <f>IFERROR(SUMPRODUCT(--(tbl_bd_descente[wo_number]=W111),tbl_bd_descente[CaOX],tbl_bd_descente[tons])/SUMIF(tbl_bd_descente[wo_number],W111,tbl_bd_descente[tons]),0)</f>
        <v>0.82333333333333336</v>
      </c>
      <c r="AK111" s="4">
        <f>IFERROR(SUMPRODUCT(--(tbl_bd_descente[wo_number]=W111),tbl_bd_descente[S],tbl_bd_descente[tons])/SUMIF(tbl_bd_descente[wo_number],W111,tbl_bd_descente[tons]),0)</f>
        <v>2.4333333333333332E-2</v>
      </c>
      <c r="AL111" s="26"/>
      <c r="AM111" s="25"/>
    </row>
    <row r="112" spans="1:39" x14ac:dyDescent="0.15">
      <c r="A112" t="s">
        <v>925</v>
      </c>
      <c r="B112" t="s">
        <v>26</v>
      </c>
      <c r="C112" t="s">
        <v>28</v>
      </c>
      <c r="D112" t="s">
        <v>26</v>
      </c>
      <c r="E112" s="18">
        <v>479.51399917602538</v>
      </c>
      <c r="F112">
        <v>65.5</v>
      </c>
      <c r="G112">
        <v>69.099999999999994</v>
      </c>
      <c r="H112">
        <v>74.2</v>
      </c>
      <c r="I112">
        <v>12.35</v>
      </c>
      <c r="J112">
        <v>1.8</v>
      </c>
      <c r="K112">
        <v>32.5</v>
      </c>
      <c r="L112">
        <v>0.44</v>
      </c>
      <c r="M112" s="1">
        <v>43584.453364155095</v>
      </c>
      <c r="N112" s="1">
        <v>43584.506858298613</v>
      </c>
      <c r="O112" s="1" t="s">
        <v>53</v>
      </c>
      <c r="P112" s="1"/>
      <c r="W112" t="s">
        <v>719</v>
      </c>
      <c r="X112" s="1">
        <v>43727.176388888889</v>
      </c>
      <c r="Y112" s="10">
        <v>400</v>
      </c>
      <c r="Z112" t="s">
        <v>18</v>
      </c>
      <c r="AA112" t="s">
        <v>44</v>
      </c>
      <c r="AB112" t="s">
        <v>23</v>
      </c>
      <c r="AC112">
        <v>2019</v>
      </c>
      <c r="AD112">
        <v>9</v>
      </c>
      <c r="AE112" s="2"/>
      <c r="AF112" s="4">
        <f>IFERROR(SUMPRODUCT(--(tbl_bd_descente[wo_number]=W112),tbl_bd_descente[Y],tbl_bd_descente[tons])/SUMIF(tbl_bd_descente[wo_number],W112,tbl_bd_descente[tons]),0)</f>
        <v>84.86666666666666</v>
      </c>
      <c r="AG112" s="4">
        <f>IFERROR(SUMPRODUCT(--(tbl_bd_descente[wo_number]=W112),tbl_bd_descente[Al2O3],tbl_bd_descente[tons])/SUMIF(tbl_bd_descente[wo_number],W112,tbl_bd_descente[tons]),0)</f>
        <v>5.0933333333333337</v>
      </c>
      <c r="AH112" s="4">
        <f>IFERROR(SUMPRODUCT(--(tbl_bd_descente[wo_number]=W112),tbl_bd_descente[Fe2O3],tbl_bd_descente[tons])/SUMIF(tbl_bd_descente[wo_number],W112,tbl_bd_descente[tons]),0)</f>
        <v>0.82333333333333336</v>
      </c>
      <c r="AI112" s="4">
        <f>IFERROR(SUMPRODUCT(--(tbl_bd_descente[wo_number]=W112),tbl_bd_descente[MgO],tbl_bd_descente[tons])/SUMIF(tbl_bd_descente[wo_number],W112,tbl_bd_descente[tons]),0)</f>
        <v>31.563333333333333</v>
      </c>
      <c r="AJ112" s="4">
        <f>IFERROR(SUMPRODUCT(--(tbl_bd_descente[wo_number]=W112),tbl_bd_descente[CaOX],tbl_bd_descente[tons])/SUMIF(tbl_bd_descente[wo_number],W112,tbl_bd_descente[tons]),0)</f>
        <v>0.82333333333333336</v>
      </c>
      <c r="AK112" s="4">
        <f>IFERROR(SUMPRODUCT(--(tbl_bd_descente[wo_number]=W112),tbl_bd_descente[S],tbl_bd_descente[tons])/SUMIF(tbl_bd_descente[wo_number],W112,tbl_bd_descente[tons]),0)</f>
        <v>2.4333333333333332E-2</v>
      </c>
      <c r="AL112" s="26"/>
      <c r="AM112" s="25"/>
    </row>
    <row r="113" spans="1:39" x14ac:dyDescent="0.15">
      <c r="A113" t="s">
        <v>926</v>
      </c>
      <c r="B113" t="s">
        <v>26</v>
      </c>
      <c r="C113" t="s">
        <v>27</v>
      </c>
      <c r="D113" t="s">
        <v>26</v>
      </c>
      <c r="E113" s="18">
        <v>160.552001953125</v>
      </c>
      <c r="F113">
        <v>65.2</v>
      </c>
      <c r="G113">
        <v>68.7</v>
      </c>
      <c r="H113">
        <v>74.7</v>
      </c>
      <c r="I113">
        <v>4.29</v>
      </c>
      <c r="J113">
        <v>1.1000000000000001</v>
      </c>
      <c r="K113">
        <v>31.65</v>
      </c>
      <c r="L113">
        <v>0.57999999999999996</v>
      </c>
      <c r="M113" s="1">
        <v>43581.374068437501</v>
      </c>
      <c r="N113" s="1">
        <v>43581.39456015046</v>
      </c>
      <c r="O113" s="1" t="s">
        <v>53</v>
      </c>
      <c r="P113" s="1"/>
      <c r="W113" t="s">
        <v>718</v>
      </c>
      <c r="X113" s="1">
        <v>43726.847222222219</v>
      </c>
      <c r="Y113" s="10">
        <v>137.33333333333334</v>
      </c>
      <c r="Z113" t="s">
        <v>14</v>
      </c>
      <c r="AA113" t="s">
        <v>38</v>
      </c>
      <c r="AB113" t="s">
        <v>14</v>
      </c>
      <c r="AC113">
        <v>2019</v>
      </c>
      <c r="AD113">
        <v>9</v>
      </c>
      <c r="AE113" s="2"/>
      <c r="AF113" s="4">
        <f>IFERROR(SUMPRODUCT(--(tbl_bd_descente[wo_number]=W113),tbl_bd_descente[Y],tbl_bd_descente[tons])/SUMIF(tbl_bd_descente[wo_number],W113,tbl_bd_descente[tons]),0)</f>
        <v>79.900000000000006</v>
      </c>
      <c r="AG113" s="4">
        <f>IFERROR(SUMPRODUCT(--(tbl_bd_descente[wo_number]=W113),tbl_bd_descente[Al2O3],tbl_bd_descente[tons])/SUMIF(tbl_bd_descente[wo_number],W113,tbl_bd_descente[tons]),0)</f>
        <v>3.02</v>
      </c>
      <c r="AH113" s="4">
        <f>IFERROR(SUMPRODUCT(--(tbl_bd_descente[wo_number]=W113),tbl_bd_descente[Fe2O3],tbl_bd_descente[tons])/SUMIF(tbl_bd_descente[wo_number],W113,tbl_bd_descente[tons]),0)</f>
        <v>0.83</v>
      </c>
      <c r="AI113" s="4">
        <f>IFERROR(SUMPRODUCT(--(tbl_bd_descente[wo_number]=W113),tbl_bd_descente[MgO],tbl_bd_descente[tons])/SUMIF(tbl_bd_descente[wo_number],W113,tbl_bd_descente[tons]),0)</f>
        <v>31.38</v>
      </c>
      <c r="AJ113" s="4">
        <f>IFERROR(SUMPRODUCT(--(tbl_bd_descente[wo_number]=W113),tbl_bd_descente[CaOX],tbl_bd_descente[tons])/SUMIF(tbl_bd_descente[wo_number],W113,tbl_bd_descente[tons]),0)</f>
        <v>1.27</v>
      </c>
      <c r="AK113" s="4">
        <f>IFERROR(SUMPRODUCT(--(tbl_bd_descente[wo_number]=W113),tbl_bd_descente[S],tbl_bd_descente[tons])/SUMIF(tbl_bd_descente[wo_number],W113,tbl_bd_descente[tons]),0)</f>
        <v>6.6000000000000003E-2</v>
      </c>
      <c r="AL113" s="26"/>
      <c r="AM113" s="25"/>
    </row>
    <row r="114" spans="1:39" x14ac:dyDescent="0.15">
      <c r="A114" t="s">
        <v>927</v>
      </c>
      <c r="B114" t="s">
        <v>26</v>
      </c>
      <c r="C114" t="s">
        <v>27</v>
      </c>
      <c r="D114" t="s">
        <v>26</v>
      </c>
      <c r="E114" s="18">
        <v>185.75200195312499</v>
      </c>
      <c r="F114">
        <v>69.3</v>
      </c>
      <c r="G114">
        <v>73.099999999999994</v>
      </c>
      <c r="H114">
        <v>79.3</v>
      </c>
      <c r="I114">
        <v>3.41</v>
      </c>
      <c r="J114">
        <v>1.05</v>
      </c>
      <c r="K114">
        <v>31.29</v>
      </c>
      <c r="L114">
        <v>1.79</v>
      </c>
      <c r="M114" s="1">
        <v>43594.463044872682</v>
      </c>
      <c r="N114" s="1">
        <v>43594.478397916668</v>
      </c>
      <c r="O114" s="1" t="s">
        <v>53</v>
      </c>
      <c r="P114" s="1"/>
      <c r="W114" t="s">
        <v>718</v>
      </c>
      <c r="X114" s="1">
        <v>43726.847222222219</v>
      </c>
      <c r="Y114" s="10">
        <v>68.666666666666671</v>
      </c>
      <c r="Z114" t="s">
        <v>33</v>
      </c>
      <c r="AA114" t="s">
        <v>39</v>
      </c>
      <c r="AB114" t="s">
        <v>14</v>
      </c>
      <c r="AC114">
        <v>2019</v>
      </c>
      <c r="AD114">
        <v>9</v>
      </c>
      <c r="AE114" s="2"/>
      <c r="AF114" s="4">
        <f>IFERROR(SUMPRODUCT(--(tbl_bd_descente[wo_number]=W114),tbl_bd_descente[Y],tbl_bd_descente[tons])/SUMIF(tbl_bd_descente[wo_number],W114,tbl_bd_descente[tons]),0)</f>
        <v>79.900000000000006</v>
      </c>
      <c r="AG114" s="4">
        <f>IFERROR(SUMPRODUCT(--(tbl_bd_descente[wo_number]=W114),tbl_bd_descente[Al2O3],tbl_bd_descente[tons])/SUMIF(tbl_bd_descente[wo_number],W114,tbl_bd_descente[tons]),0)</f>
        <v>3.02</v>
      </c>
      <c r="AH114" s="4">
        <f>IFERROR(SUMPRODUCT(--(tbl_bd_descente[wo_number]=W114),tbl_bd_descente[Fe2O3],tbl_bd_descente[tons])/SUMIF(tbl_bd_descente[wo_number],W114,tbl_bd_descente[tons]),0)</f>
        <v>0.83</v>
      </c>
      <c r="AI114" s="4">
        <f>IFERROR(SUMPRODUCT(--(tbl_bd_descente[wo_number]=W114),tbl_bd_descente[MgO],tbl_bd_descente[tons])/SUMIF(tbl_bd_descente[wo_number],W114,tbl_bd_descente[tons]),0)</f>
        <v>31.38</v>
      </c>
      <c r="AJ114" s="4">
        <f>IFERROR(SUMPRODUCT(--(tbl_bd_descente[wo_number]=W114),tbl_bd_descente[CaOX],tbl_bd_descente[tons])/SUMIF(tbl_bd_descente[wo_number],W114,tbl_bd_descente[tons]),0)</f>
        <v>1.27</v>
      </c>
      <c r="AK114" s="4">
        <f>IFERROR(SUMPRODUCT(--(tbl_bd_descente[wo_number]=W114),tbl_bd_descente[S],tbl_bd_descente[tons])/SUMIF(tbl_bd_descente[wo_number],W114,tbl_bd_descente[tons]),0)</f>
        <v>6.6000000000000003E-2</v>
      </c>
      <c r="AL114" s="26"/>
      <c r="AM114" s="25"/>
    </row>
    <row r="115" spans="1:39" x14ac:dyDescent="0.15">
      <c r="A115" t="s">
        <v>928</v>
      </c>
      <c r="B115" t="s">
        <v>26</v>
      </c>
      <c r="C115" t="s">
        <v>28</v>
      </c>
      <c r="D115" t="s">
        <v>26</v>
      </c>
      <c r="E115" s="18">
        <v>444.156005859375</v>
      </c>
      <c r="F115">
        <v>63.4</v>
      </c>
      <c r="G115">
        <v>66.8</v>
      </c>
      <c r="H115">
        <v>71.7</v>
      </c>
      <c r="I115">
        <v>12.35</v>
      </c>
      <c r="J115">
        <v>1.96</v>
      </c>
      <c r="K115">
        <v>30.84</v>
      </c>
      <c r="L115">
        <v>1.3</v>
      </c>
      <c r="M115" s="1">
        <v>43620.778524456022</v>
      </c>
      <c r="N115" s="1">
        <v>43620.832413738426</v>
      </c>
      <c r="O115" s="1" t="s">
        <v>53</v>
      </c>
      <c r="P115" s="1"/>
      <c r="W115" t="s">
        <v>717</v>
      </c>
      <c r="X115" s="1">
        <v>43726.494444444441</v>
      </c>
      <c r="Y115" s="10">
        <v>800</v>
      </c>
      <c r="Z115" t="s">
        <v>14</v>
      </c>
      <c r="AA115" t="s">
        <v>38</v>
      </c>
      <c r="AB115" t="s">
        <v>14</v>
      </c>
      <c r="AC115">
        <v>2019</v>
      </c>
      <c r="AD115">
        <v>9</v>
      </c>
      <c r="AE115" s="2"/>
      <c r="AF115" s="4">
        <f>IFERROR(SUMPRODUCT(--(tbl_bd_descente[wo_number]=W115),tbl_bd_descente[Y],tbl_bd_descente[tons])/SUMIF(tbl_bd_descente[wo_number],W115,tbl_bd_descente[tons]),0)</f>
        <v>79.566666666666677</v>
      </c>
      <c r="AG115" s="4">
        <f>IFERROR(SUMPRODUCT(--(tbl_bd_descente[wo_number]=W115),tbl_bd_descente[Al2O3],tbl_bd_descente[tons])/SUMIF(tbl_bd_descente[wo_number],W115,tbl_bd_descente[tons]),0)</f>
        <v>3.1266666666666665</v>
      </c>
      <c r="AH115" s="4">
        <f>IFERROR(SUMPRODUCT(--(tbl_bd_descente[wo_number]=W115),tbl_bd_descente[Fe2O3],tbl_bd_descente[tons])/SUMIF(tbl_bd_descente[wo_number],W115,tbl_bd_descente[tons]),0)</f>
        <v>0.83</v>
      </c>
      <c r="AI115" s="4">
        <f>IFERROR(SUMPRODUCT(--(tbl_bd_descente[wo_number]=W115),tbl_bd_descente[MgO],tbl_bd_descente[tons])/SUMIF(tbl_bd_descente[wo_number],W115,tbl_bd_descente[tons]),0)</f>
        <v>31.386666666666667</v>
      </c>
      <c r="AJ115" s="4">
        <f>IFERROR(SUMPRODUCT(--(tbl_bd_descente[wo_number]=W115),tbl_bd_descente[CaOX],tbl_bd_descente[tons])/SUMIF(tbl_bd_descente[wo_number],W115,tbl_bd_descente[tons]),0)</f>
        <v>1.5133333333333334</v>
      </c>
      <c r="AK115" s="4">
        <f>IFERROR(SUMPRODUCT(--(tbl_bd_descente[wo_number]=W115),tbl_bd_descente[S],tbl_bd_descente[tons])/SUMIF(tbl_bd_descente[wo_number],W115,tbl_bd_descente[tons]),0)</f>
        <v>7.4666666666666659E-2</v>
      </c>
      <c r="AL115" s="26"/>
      <c r="AM115" s="25"/>
    </row>
    <row r="116" spans="1:39" x14ac:dyDescent="0.15">
      <c r="A116" t="s">
        <v>929</v>
      </c>
      <c r="B116" t="s">
        <v>49</v>
      </c>
      <c r="C116" t="s">
        <v>42</v>
      </c>
      <c r="D116" t="s">
        <v>26</v>
      </c>
      <c r="E116" s="18">
        <v>513.08700180053711</v>
      </c>
      <c r="F116">
        <v>71.599999999999994</v>
      </c>
      <c r="G116">
        <v>75.400000000000006</v>
      </c>
      <c r="H116">
        <v>81.7</v>
      </c>
      <c r="I116">
        <v>2.8</v>
      </c>
      <c r="J116">
        <v>0.91</v>
      </c>
      <c r="K116">
        <v>31.65</v>
      </c>
      <c r="L116">
        <v>1.99</v>
      </c>
      <c r="M116" s="1">
        <v>43588.619340509256</v>
      </c>
      <c r="N116" s="1">
        <v>43588.679277812502</v>
      </c>
      <c r="O116" s="1" t="s">
        <v>819</v>
      </c>
      <c r="P116" s="1"/>
      <c r="W116" t="s">
        <v>717</v>
      </c>
      <c r="X116" s="1">
        <v>43726.494444444441</v>
      </c>
      <c r="Y116" s="10">
        <v>400</v>
      </c>
      <c r="Z116" t="s">
        <v>33</v>
      </c>
      <c r="AA116" t="s">
        <v>39</v>
      </c>
      <c r="AB116" t="s">
        <v>14</v>
      </c>
      <c r="AC116">
        <v>2019</v>
      </c>
      <c r="AD116">
        <v>9</v>
      </c>
      <c r="AE116" s="2"/>
      <c r="AF116" s="4">
        <f>IFERROR(SUMPRODUCT(--(tbl_bd_descente[wo_number]=W116),tbl_bd_descente[Y],tbl_bd_descente[tons])/SUMIF(tbl_bd_descente[wo_number],W116,tbl_bd_descente[tons]),0)</f>
        <v>79.566666666666677</v>
      </c>
      <c r="AG116" s="4">
        <f>IFERROR(SUMPRODUCT(--(tbl_bd_descente[wo_number]=W116),tbl_bd_descente[Al2O3],tbl_bd_descente[tons])/SUMIF(tbl_bd_descente[wo_number],W116,tbl_bd_descente[tons]),0)</f>
        <v>3.1266666666666665</v>
      </c>
      <c r="AH116" s="4">
        <f>IFERROR(SUMPRODUCT(--(tbl_bd_descente[wo_number]=W116),tbl_bd_descente[Fe2O3],tbl_bd_descente[tons])/SUMIF(tbl_bd_descente[wo_number],W116,tbl_bd_descente[tons]),0)</f>
        <v>0.83</v>
      </c>
      <c r="AI116" s="4">
        <f>IFERROR(SUMPRODUCT(--(tbl_bd_descente[wo_number]=W116),tbl_bd_descente[MgO],tbl_bd_descente[tons])/SUMIF(tbl_bd_descente[wo_number],W116,tbl_bd_descente[tons]),0)</f>
        <v>31.386666666666667</v>
      </c>
      <c r="AJ116" s="4">
        <f>IFERROR(SUMPRODUCT(--(tbl_bd_descente[wo_number]=W116),tbl_bd_descente[CaOX],tbl_bd_descente[tons])/SUMIF(tbl_bd_descente[wo_number],W116,tbl_bd_descente[tons]),0)</f>
        <v>1.5133333333333334</v>
      </c>
      <c r="AK116" s="4">
        <f>IFERROR(SUMPRODUCT(--(tbl_bd_descente[wo_number]=W116),tbl_bd_descente[S],tbl_bd_descente[tons])/SUMIF(tbl_bd_descente[wo_number],W116,tbl_bd_descente[tons]),0)</f>
        <v>7.4666666666666659E-2</v>
      </c>
      <c r="AL116" s="26"/>
      <c r="AM116" s="25"/>
    </row>
    <row r="117" spans="1:39" x14ac:dyDescent="0.15">
      <c r="A117" t="s">
        <v>930</v>
      </c>
      <c r="B117" t="s">
        <v>26</v>
      </c>
      <c r="C117" t="s">
        <v>27</v>
      </c>
      <c r="D117" t="s">
        <v>26</v>
      </c>
      <c r="E117" s="18">
        <v>252.28600311279297</v>
      </c>
      <c r="F117">
        <v>70.099999999999994</v>
      </c>
      <c r="G117">
        <v>73.900000000000006</v>
      </c>
      <c r="H117">
        <v>79.5</v>
      </c>
      <c r="I117">
        <v>5.03</v>
      </c>
      <c r="J117">
        <v>1.19</v>
      </c>
      <c r="K117">
        <v>31.26</v>
      </c>
      <c r="L117">
        <v>1.57</v>
      </c>
      <c r="M117" s="1">
        <v>43595.470578703702</v>
      </c>
      <c r="N117" s="1">
        <v>43595.495203437502</v>
      </c>
      <c r="O117" s="1" t="s">
        <v>931</v>
      </c>
      <c r="P117" s="1"/>
      <c r="W117" t="s">
        <v>716</v>
      </c>
      <c r="X117" s="1">
        <v>43726.183333333334</v>
      </c>
      <c r="Y117" s="10">
        <v>1016</v>
      </c>
      <c r="Z117" t="s">
        <v>23</v>
      </c>
      <c r="AA117" t="s">
        <v>21</v>
      </c>
      <c r="AB117" t="s">
        <v>23</v>
      </c>
      <c r="AC117">
        <v>2019</v>
      </c>
      <c r="AD117">
        <v>9</v>
      </c>
      <c r="AE117" s="2"/>
      <c r="AF117" s="4">
        <f>IFERROR(SUMPRODUCT(--(tbl_bd_descente[wo_number]=W117),tbl_bd_descente[Y],tbl_bd_descente[tons])/SUMIF(tbl_bd_descente[wo_number],W117,tbl_bd_descente[tons]),0)</f>
        <v>83.096850393700777</v>
      </c>
      <c r="AG117" s="4">
        <f>IFERROR(SUMPRODUCT(--(tbl_bd_descente[wo_number]=W117),tbl_bd_descente[Al2O3],tbl_bd_descente[tons])/SUMIF(tbl_bd_descente[wo_number],W117,tbl_bd_descente[tons]),0)</f>
        <v>3.1352755905511813</v>
      </c>
      <c r="AH117" s="4">
        <f>IFERROR(SUMPRODUCT(--(tbl_bd_descente[wo_number]=W117),tbl_bd_descente[Fe2O3],tbl_bd_descente[tons])/SUMIF(tbl_bd_descente[wo_number],W117,tbl_bd_descente[tons]),0)</f>
        <v>0.80417322834645666</v>
      </c>
      <c r="AI117" s="4">
        <f>IFERROR(SUMPRODUCT(--(tbl_bd_descente[wo_number]=W117),tbl_bd_descente[MgO],tbl_bd_descente[tons])/SUMIF(tbl_bd_descente[wo_number],W117,tbl_bd_descente[tons]),0)</f>
        <v>31.432362204724409</v>
      </c>
      <c r="AJ117" s="4">
        <f>IFERROR(SUMPRODUCT(--(tbl_bd_descente[wo_number]=W117),tbl_bd_descente[CaOX],tbl_bd_descente[tons])/SUMIF(tbl_bd_descente[wo_number],W117,tbl_bd_descente[tons]),0)</f>
        <v>1.2404724409448817</v>
      </c>
      <c r="AK117" s="4">
        <f>IFERROR(SUMPRODUCT(--(tbl_bd_descente[wo_number]=W117),tbl_bd_descente[S],tbl_bd_descente[tons])/SUMIF(tbl_bd_descente[wo_number],W117,tbl_bd_descente[tons]),0)</f>
        <v>5.6362204724409455E-2</v>
      </c>
      <c r="AL117" s="26"/>
      <c r="AM117" s="25"/>
    </row>
    <row r="118" spans="1:39" x14ac:dyDescent="0.15">
      <c r="A118" t="s">
        <v>932</v>
      </c>
      <c r="B118" t="s">
        <v>49</v>
      </c>
      <c r="C118" t="s">
        <v>42</v>
      </c>
      <c r="D118" t="s">
        <v>26</v>
      </c>
      <c r="E118" s="18">
        <v>74.0260009765625</v>
      </c>
      <c r="F118">
        <v>72.8</v>
      </c>
      <c r="G118">
        <v>76.7</v>
      </c>
      <c r="H118">
        <v>82.6</v>
      </c>
      <c r="I118">
        <v>4.41</v>
      </c>
      <c r="J118">
        <v>1.0900000000000001</v>
      </c>
      <c r="K118">
        <v>31.47</v>
      </c>
      <c r="L118">
        <v>1.31</v>
      </c>
      <c r="M118" s="1">
        <v>43595.498749768522</v>
      </c>
      <c r="N118" s="1">
        <v>43595.501550381945</v>
      </c>
      <c r="O118" s="1" t="s">
        <v>931</v>
      </c>
      <c r="P118" s="1"/>
      <c r="W118" t="s">
        <v>715</v>
      </c>
      <c r="X118" s="1">
        <v>43725.867361111108</v>
      </c>
      <c r="Y118" s="10">
        <v>679</v>
      </c>
      <c r="Z118" t="s">
        <v>49</v>
      </c>
      <c r="AA118" t="s">
        <v>42</v>
      </c>
      <c r="AB118" t="s">
        <v>49</v>
      </c>
      <c r="AC118">
        <v>2019</v>
      </c>
      <c r="AD118">
        <v>9</v>
      </c>
      <c r="AE118" s="2"/>
      <c r="AF118" s="4">
        <f>IFERROR(SUMPRODUCT(--(tbl_bd_descente[wo_number]=W118),tbl_bd_descente[Y],tbl_bd_descente[tons])/SUMIF(tbl_bd_descente[wo_number],W118,tbl_bd_descente[tons]),0)</f>
        <v>74.062886597938146</v>
      </c>
      <c r="AG118" s="4">
        <f>IFERROR(SUMPRODUCT(--(tbl_bd_descente[wo_number]=W118),tbl_bd_descente[Al2O3],tbl_bd_descente[tons])/SUMIF(tbl_bd_descente[wo_number],W118,tbl_bd_descente[tons]),0)</f>
        <v>3.3907069219440351</v>
      </c>
      <c r="AH118" s="4">
        <f>IFERROR(SUMPRODUCT(--(tbl_bd_descente[wo_number]=W118),tbl_bd_descente[Fe2O3],tbl_bd_descente[tons])/SUMIF(tbl_bd_descente[wo_number],W118,tbl_bd_descente[tons]),0)</f>
        <v>1.1176730486008837</v>
      </c>
      <c r="AI118" s="4">
        <f>IFERROR(SUMPRODUCT(--(tbl_bd_descente[wo_number]=W118),tbl_bd_descente[MgO],tbl_bd_descente[tons])/SUMIF(tbl_bd_descente[wo_number],W118,tbl_bd_descente[tons]),0)</f>
        <v>31.471163475699555</v>
      </c>
      <c r="AJ118" s="4">
        <f>IFERROR(SUMPRODUCT(--(tbl_bd_descente[wo_number]=W118),tbl_bd_descente[CaOX],tbl_bd_descente[tons])/SUMIF(tbl_bd_descente[wo_number],W118,tbl_bd_descente[tons]),0)</f>
        <v>1.7372312223858615</v>
      </c>
      <c r="AK118" s="4">
        <f>IFERROR(SUMPRODUCT(--(tbl_bd_descente[wo_number]=W118),tbl_bd_descente[S],tbl_bd_descente[tons])/SUMIF(tbl_bd_descente[wo_number],W118,tbl_bd_descente[tons]),0)</f>
        <v>0.24518703976435935</v>
      </c>
      <c r="AL118" s="26"/>
      <c r="AM118" s="25"/>
    </row>
    <row r="119" spans="1:39" x14ac:dyDescent="0.15">
      <c r="A119" t="s">
        <v>933</v>
      </c>
      <c r="B119" t="s">
        <v>817</v>
      </c>
      <c r="C119" t="s">
        <v>34</v>
      </c>
      <c r="D119" t="s">
        <v>26</v>
      </c>
      <c r="E119" s="18">
        <v>190.57199859619141</v>
      </c>
      <c r="F119">
        <v>72.8</v>
      </c>
      <c r="G119">
        <v>76.7</v>
      </c>
      <c r="H119">
        <v>82.2</v>
      </c>
      <c r="I119">
        <v>10.26</v>
      </c>
      <c r="J119">
        <v>1.39</v>
      </c>
      <c r="K119">
        <v>32.49</v>
      </c>
      <c r="L119">
        <v>0.34</v>
      </c>
      <c r="M119" s="1">
        <v>43584.562047766201</v>
      </c>
      <c r="N119" s="1">
        <v>43584.596986724537</v>
      </c>
      <c r="O119" s="1" t="s">
        <v>47</v>
      </c>
      <c r="P119" s="1"/>
      <c r="W119" t="s">
        <v>714</v>
      </c>
      <c r="X119" s="1">
        <v>43725.361111111109</v>
      </c>
      <c r="Y119" s="10">
        <v>900</v>
      </c>
      <c r="Z119" t="s">
        <v>49</v>
      </c>
      <c r="AA119" t="s">
        <v>42</v>
      </c>
      <c r="AB119" t="s">
        <v>49</v>
      </c>
      <c r="AC119">
        <v>2019</v>
      </c>
      <c r="AD119">
        <v>9</v>
      </c>
      <c r="AE119" s="2"/>
      <c r="AF119" s="4">
        <f>IFERROR(SUMPRODUCT(--(tbl_bd_descente[wo_number]=W119),tbl_bd_descente[Y],tbl_bd_descente[tons])/SUMIF(tbl_bd_descente[wo_number],W119,tbl_bd_descente[tons]),0)</f>
        <v>75.466666666666669</v>
      </c>
      <c r="AG119" s="4">
        <f>IFERROR(SUMPRODUCT(--(tbl_bd_descente[wo_number]=W119),tbl_bd_descente[Al2O3],tbl_bd_descente[tons])/SUMIF(tbl_bd_descente[wo_number],W119,tbl_bd_descente[tons]),0)</f>
        <v>2.9766666666666666</v>
      </c>
      <c r="AH119" s="4">
        <f>IFERROR(SUMPRODUCT(--(tbl_bd_descente[wo_number]=W119),tbl_bd_descente[Fe2O3],tbl_bd_descente[tons])/SUMIF(tbl_bd_descente[wo_number],W119,tbl_bd_descente[tons]),0)</f>
        <v>1.0633333333333332</v>
      </c>
      <c r="AI119" s="4">
        <f>IFERROR(SUMPRODUCT(--(tbl_bd_descente[wo_number]=W119),tbl_bd_descente[MgO],tbl_bd_descente[tons])/SUMIF(tbl_bd_descente[wo_number],W119,tbl_bd_descente[tons]),0)</f>
        <v>31.456666666666667</v>
      </c>
      <c r="AJ119" s="4">
        <f>IFERROR(SUMPRODUCT(--(tbl_bd_descente[wo_number]=W119),tbl_bd_descente[CaOX],tbl_bd_descente[tons])/SUMIF(tbl_bd_descente[wo_number],W119,tbl_bd_descente[tons]),0)</f>
        <v>1.6166666666666667</v>
      </c>
      <c r="AK119" s="4">
        <f>IFERROR(SUMPRODUCT(--(tbl_bd_descente[wo_number]=W119),tbl_bd_descente[S],tbl_bd_descente[tons])/SUMIF(tbl_bd_descente[wo_number],W119,tbl_bd_descente[tons]),0)</f>
        <v>0.15733333333333333</v>
      </c>
      <c r="AL119" s="26"/>
      <c r="AM119" s="25"/>
    </row>
    <row r="120" spans="1:39" x14ac:dyDescent="0.15">
      <c r="A120" t="s">
        <v>934</v>
      </c>
      <c r="B120" t="s">
        <v>817</v>
      </c>
      <c r="C120" t="s">
        <v>34</v>
      </c>
      <c r="D120" t="s">
        <v>26</v>
      </c>
      <c r="E120" s="18">
        <v>324.66900253295898</v>
      </c>
      <c r="F120">
        <v>74.599999999999994</v>
      </c>
      <c r="G120">
        <v>78.599999999999994</v>
      </c>
      <c r="H120">
        <v>84.2</v>
      </c>
      <c r="I120">
        <v>9.0500000000000007</v>
      </c>
      <c r="J120">
        <v>1.42</v>
      </c>
      <c r="K120">
        <v>32.86</v>
      </c>
      <c r="L120">
        <v>0.56999999999999995</v>
      </c>
      <c r="M120" s="1">
        <v>43588.288252233797</v>
      </c>
      <c r="N120" s="1">
        <v>43588.320601585649</v>
      </c>
      <c r="O120" s="1" t="s">
        <v>47</v>
      </c>
      <c r="P120" s="1"/>
      <c r="W120" t="s">
        <v>713</v>
      </c>
      <c r="X120" s="1">
        <v>43725.154166666667</v>
      </c>
      <c r="Y120" s="10">
        <v>1239</v>
      </c>
      <c r="Z120" t="s">
        <v>14</v>
      </c>
      <c r="AA120" t="s">
        <v>31</v>
      </c>
      <c r="AB120" t="s">
        <v>14</v>
      </c>
      <c r="AC120">
        <v>2019</v>
      </c>
      <c r="AD120">
        <v>9</v>
      </c>
      <c r="AE120" s="2"/>
      <c r="AF120" s="4">
        <f>IFERROR(SUMPRODUCT(--(tbl_bd_descente[wo_number]=W120),tbl_bd_descente[Y],tbl_bd_descente[tons])/SUMIF(tbl_bd_descente[wo_number],W120,tbl_bd_descente[tons]),0)</f>
        <v>80.070863599677168</v>
      </c>
      <c r="AG120" s="4">
        <f>IFERROR(SUMPRODUCT(--(tbl_bd_descente[wo_number]=W120),tbl_bd_descente[Al2O3],tbl_bd_descente[tons])/SUMIF(tbl_bd_descente[wo_number],W120,tbl_bd_descente[tons]),0)</f>
        <v>6.0063034705407583</v>
      </c>
      <c r="AH120" s="4">
        <f>IFERROR(SUMPRODUCT(--(tbl_bd_descente[wo_number]=W120),tbl_bd_descente[Fe2O3],tbl_bd_descente[tons])/SUMIF(tbl_bd_descente[wo_number],W120,tbl_bd_descente[tons]),0)</f>
        <v>1.0493704600484262</v>
      </c>
      <c r="AI120" s="4">
        <f>IFERROR(SUMPRODUCT(--(tbl_bd_descente[wo_number]=W120),tbl_bd_descente[MgO],tbl_bd_descente[tons])/SUMIF(tbl_bd_descente[wo_number],W120,tbl_bd_descente[tons]),0)</f>
        <v>31.840314769975787</v>
      </c>
      <c r="AJ120" s="4">
        <f>IFERROR(SUMPRODUCT(--(tbl_bd_descente[wo_number]=W120),tbl_bd_descente[CaOX],tbl_bd_descente[tons])/SUMIF(tbl_bd_descente[wo_number],W120,tbl_bd_descente[tons]),0)</f>
        <v>0.98779661016949161</v>
      </c>
      <c r="AK120" s="4">
        <f>IFERROR(SUMPRODUCT(--(tbl_bd_descente[wo_number]=W120),tbl_bd_descente[S],tbl_bd_descente[tons])/SUMIF(tbl_bd_descente[wo_number],W120,tbl_bd_descente[tons]),0)</f>
        <v>8.7953188054882975E-2</v>
      </c>
      <c r="AL120" s="26"/>
      <c r="AM120" s="25"/>
    </row>
    <row r="121" spans="1:39" x14ac:dyDescent="0.15">
      <c r="A121" t="s">
        <v>935</v>
      </c>
      <c r="B121" t="s">
        <v>26</v>
      </c>
      <c r="C121" t="s">
        <v>42</v>
      </c>
      <c r="D121" t="s">
        <v>26</v>
      </c>
      <c r="E121" s="18">
        <v>259.09100341796875</v>
      </c>
      <c r="F121">
        <v>71.900000000000006</v>
      </c>
      <c r="G121">
        <v>75.8</v>
      </c>
      <c r="H121">
        <v>81.900000000000006</v>
      </c>
      <c r="I121">
        <v>3.95</v>
      </c>
      <c r="J121">
        <v>0.97</v>
      </c>
      <c r="K121">
        <v>31.76</v>
      </c>
      <c r="L121">
        <v>0.25</v>
      </c>
      <c r="M121" s="1">
        <v>43585.705735219904</v>
      </c>
      <c r="N121" s="1">
        <v>43585.727980752315</v>
      </c>
      <c r="O121" s="1" t="s">
        <v>47</v>
      </c>
      <c r="P121" s="1"/>
      <c r="W121" t="s">
        <v>712</v>
      </c>
      <c r="X121" s="1">
        <v>43724.521527777775</v>
      </c>
      <c r="Y121" s="10">
        <v>1244</v>
      </c>
      <c r="Z121" t="s">
        <v>14</v>
      </c>
      <c r="AA121" t="s">
        <v>31</v>
      </c>
      <c r="AB121" t="s">
        <v>14</v>
      </c>
      <c r="AC121">
        <v>2019</v>
      </c>
      <c r="AD121">
        <v>9</v>
      </c>
      <c r="AE121" s="2"/>
      <c r="AF121" s="4">
        <f>IFERROR(SUMPRODUCT(--(tbl_bd_descente[wo_number]=W121),tbl_bd_descente[Y],tbl_bd_descente[tons])/SUMIF(tbl_bd_descente[wo_number],W121,tbl_bd_descente[tons]),0)</f>
        <v>79.331832797427651</v>
      </c>
      <c r="AG121" s="4">
        <f>IFERROR(SUMPRODUCT(--(tbl_bd_descente[wo_number]=W121),tbl_bd_descente[Al2O3],tbl_bd_descente[tons])/SUMIF(tbl_bd_descente[wo_number],W121,tbl_bd_descente[tons]),0)</f>
        <v>5.8767524115755627</v>
      </c>
      <c r="AH121" s="4">
        <f>IFERROR(SUMPRODUCT(--(tbl_bd_descente[wo_number]=W121),tbl_bd_descente[Fe2O3],tbl_bd_descente[tons])/SUMIF(tbl_bd_descente[wo_number],W121,tbl_bd_descente[tons]),0)</f>
        <v>1.0703536977491961</v>
      </c>
      <c r="AI121" s="4">
        <f>IFERROR(SUMPRODUCT(--(tbl_bd_descente[wo_number]=W121),tbl_bd_descente[MgO],tbl_bd_descente[tons])/SUMIF(tbl_bd_descente[wo_number],W121,tbl_bd_descente[tons]),0)</f>
        <v>31.66926045016077</v>
      </c>
      <c r="AJ121" s="4">
        <f>IFERROR(SUMPRODUCT(--(tbl_bd_descente[wo_number]=W121),tbl_bd_descente[CaOX],tbl_bd_descente[tons])/SUMIF(tbl_bd_descente[wo_number],W121,tbl_bd_descente[tons]),0)</f>
        <v>1.1618649517684887</v>
      </c>
      <c r="AK121" s="4">
        <f>IFERROR(SUMPRODUCT(--(tbl_bd_descente[wo_number]=W121),tbl_bd_descente[S],tbl_bd_descente[tons])/SUMIF(tbl_bd_descente[wo_number],W121,tbl_bd_descente[tons]),0)</f>
        <v>9.435369774919615E-2</v>
      </c>
      <c r="AL121" s="26"/>
      <c r="AM121" s="25"/>
    </row>
    <row r="122" spans="1:39" x14ac:dyDescent="0.15">
      <c r="A122" t="s">
        <v>936</v>
      </c>
      <c r="B122" t="s">
        <v>26</v>
      </c>
      <c r="C122" t="s">
        <v>27</v>
      </c>
      <c r="D122" t="s">
        <v>26</v>
      </c>
      <c r="E122" s="18">
        <v>107.04700088500977</v>
      </c>
      <c r="F122">
        <v>72.599999999999994</v>
      </c>
      <c r="G122">
        <v>76.599999999999994</v>
      </c>
      <c r="H122">
        <v>81.8</v>
      </c>
      <c r="I122">
        <v>10.050000000000001</v>
      </c>
      <c r="J122">
        <v>1.66</v>
      </c>
      <c r="K122">
        <v>31.2</v>
      </c>
      <c r="L122">
        <v>1.53</v>
      </c>
      <c r="M122" s="1">
        <v>43594.450961377312</v>
      </c>
      <c r="N122" s="1">
        <v>43594.467669016201</v>
      </c>
      <c r="O122" s="1" t="s">
        <v>53</v>
      </c>
      <c r="P122" s="1"/>
      <c r="W122" t="s">
        <v>711</v>
      </c>
      <c r="X122" s="1">
        <v>43724.23333333333</v>
      </c>
      <c r="Y122" s="10">
        <v>605</v>
      </c>
      <c r="Z122" t="s">
        <v>26</v>
      </c>
      <c r="AA122" t="s">
        <v>28</v>
      </c>
      <c r="AB122" t="s">
        <v>26</v>
      </c>
      <c r="AC122">
        <v>2019</v>
      </c>
      <c r="AD122">
        <v>9</v>
      </c>
      <c r="AE122" s="2"/>
      <c r="AF122" s="4">
        <f>IFERROR(SUMPRODUCT(--(tbl_bd_descente[wo_number]=W122),tbl_bd_descente[Y],tbl_bd_descente[tons])/SUMIF(tbl_bd_descente[wo_number],W122,tbl_bd_descente[tons]),0)</f>
        <v>72.738842975206609</v>
      </c>
      <c r="AG122" s="4">
        <f>IFERROR(SUMPRODUCT(--(tbl_bd_descente[wo_number]=W122),tbl_bd_descente[Al2O3],tbl_bd_descente[tons])/SUMIF(tbl_bd_descente[wo_number],W122,tbl_bd_descente[tons]),0)</f>
        <v>10.6710826446281</v>
      </c>
      <c r="AH122" s="4">
        <f>IFERROR(SUMPRODUCT(--(tbl_bd_descente[wo_number]=W122),tbl_bd_descente[Fe2O3],tbl_bd_descente[tons])/SUMIF(tbl_bd_descente[wo_number],W122,tbl_bd_descente[tons]),0)</f>
        <v>1.7660330578512393</v>
      </c>
      <c r="AI122" s="4">
        <f>IFERROR(SUMPRODUCT(--(tbl_bd_descente[wo_number]=W122),tbl_bd_descente[MgO],tbl_bd_descente[tons])/SUMIF(tbl_bd_descente[wo_number],W122,tbl_bd_descente[tons]),0)</f>
        <v>32.006033057851241</v>
      </c>
      <c r="AJ122" s="4">
        <f>IFERROR(SUMPRODUCT(--(tbl_bd_descente[wo_number]=W122),tbl_bd_descente[CaOX],tbl_bd_descente[tons])/SUMIF(tbl_bd_descente[wo_number],W122,tbl_bd_descente[tons]),0)</f>
        <v>1.2537190082644629</v>
      </c>
      <c r="AK122" s="4">
        <f>IFERROR(SUMPRODUCT(--(tbl_bd_descente[wo_number]=W122),tbl_bd_descente[S],tbl_bd_descente[tons])/SUMIF(tbl_bd_descente[wo_number],W122,tbl_bd_descente[tons]),0)</f>
        <v>9.9528925619834716E-2</v>
      </c>
      <c r="AL122" s="26"/>
      <c r="AM122" s="25"/>
    </row>
    <row r="123" spans="1:39" x14ac:dyDescent="0.15">
      <c r="A123" t="s">
        <v>937</v>
      </c>
      <c r="B123" t="s">
        <v>817</v>
      </c>
      <c r="C123" t="s">
        <v>15</v>
      </c>
      <c r="D123" t="s">
        <v>18</v>
      </c>
      <c r="E123" s="18">
        <v>251.77800292968749</v>
      </c>
      <c r="F123">
        <v>75</v>
      </c>
      <c r="G123">
        <v>79.099999999999994</v>
      </c>
      <c r="H123">
        <v>84.9</v>
      </c>
      <c r="I123">
        <v>6.63</v>
      </c>
      <c r="J123">
        <v>1.21</v>
      </c>
      <c r="K123">
        <v>31.82</v>
      </c>
      <c r="L123">
        <v>1.87</v>
      </c>
      <c r="M123" s="1">
        <v>43581.517696377312</v>
      </c>
      <c r="N123" s="1">
        <v>43581.560713425926</v>
      </c>
      <c r="O123" s="1" t="s">
        <v>45</v>
      </c>
      <c r="P123" s="1"/>
      <c r="W123" t="s">
        <v>710</v>
      </c>
      <c r="X123" s="1">
        <v>43722.069444444445</v>
      </c>
      <c r="Y123" s="10">
        <v>900</v>
      </c>
      <c r="Z123" t="s">
        <v>26</v>
      </c>
      <c r="AA123" t="s">
        <v>28</v>
      </c>
      <c r="AB123" t="s">
        <v>26</v>
      </c>
      <c r="AC123">
        <v>2019</v>
      </c>
      <c r="AD123">
        <v>9</v>
      </c>
      <c r="AE123" s="2"/>
      <c r="AF123" s="4">
        <f>IFERROR(SUMPRODUCT(--(tbl_bd_descente[wo_number]=W123),tbl_bd_descente[Y],tbl_bd_descente[tons])/SUMIF(tbl_bd_descente[wo_number],W123,tbl_bd_descente[tons]),0)</f>
        <v>74.333333333333329</v>
      </c>
      <c r="AG123" s="4">
        <f>IFERROR(SUMPRODUCT(--(tbl_bd_descente[wo_number]=W123),tbl_bd_descente[Al2O3],tbl_bd_descente[tons])/SUMIF(tbl_bd_descente[wo_number],W123,tbl_bd_descente[tons]),0)</f>
        <v>9.5766666666666662</v>
      </c>
      <c r="AH123" s="4">
        <f>IFERROR(SUMPRODUCT(--(tbl_bd_descente[wo_number]=W123),tbl_bd_descente[Fe2O3],tbl_bd_descente[tons])/SUMIF(tbl_bd_descente[wo_number],W123,tbl_bd_descente[tons]),0)</f>
        <v>1.6566666666666667</v>
      </c>
      <c r="AI123" s="4">
        <f>IFERROR(SUMPRODUCT(--(tbl_bd_descente[wo_number]=W123),tbl_bd_descente[MgO],tbl_bd_descente[tons])/SUMIF(tbl_bd_descente[wo_number],W123,tbl_bd_descente[tons]),0)</f>
        <v>31.926666666666666</v>
      </c>
      <c r="AJ123" s="4">
        <f>IFERROR(SUMPRODUCT(--(tbl_bd_descente[wo_number]=W123),tbl_bd_descente[CaOX],tbl_bd_descente[tons])/SUMIF(tbl_bd_descente[wo_number],W123,tbl_bd_descente[tons]),0)</f>
        <v>1.2033333333333334</v>
      </c>
      <c r="AK123" s="4">
        <f>IFERROR(SUMPRODUCT(--(tbl_bd_descente[wo_number]=W123),tbl_bd_descente[S],tbl_bd_descente[tons])/SUMIF(tbl_bd_descente[wo_number],W123,tbl_bd_descente[tons]),0)</f>
        <v>9.866666666666668E-2</v>
      </c>
      <c r="AL123" s="26"/>
      <c r="AM123" s="25"/>
    </row>
    <row r="124" spans="1:39" x14ac:dyDescent="0.15">
      <c r="A124" t="s">
        <v>938</v>
      </c>
      <c r="B124" t="s">
        <v>14</v>
      </c>
      <c r="C124" t="s">
        <v>19</v>
      </c>
      <c r="D124" t="s">
        <v>14</v>
      </c>
      <c r="E124" s="18">
        <v>185.15500259399414</v>
      </c>
      <c r="F124">
        <v>73.7</v>
      </c>
      <c r="G124">
        <v>77.8</v>
      </c>
      <c r="H124">
        <v>84</v>
      </c>
      <c r="I124">
        <v>2.25</v>
      </c>
      <c r="J124">
        <v>1.1299999999999999</v>
      </c>
      <c r="K124">
        <v>31.41</v>
      </c>
      <c r="L124">
        <v>0.6</v>
      </c>
      <c r="M124" s="1">
        <v>43584.836360497684</v>
      </c>
      <c r="N124" s="1">
        <v>43584.852391585649</v>
      </c>
      <c r="O124" s="1" t="s">
        <v>45</v>
      </c>
      <c r="P124" s="1"/>
      <c r="W124" t="s">
        <v>709</v>
      </c>
      <c r="X124" s="1">
        <v>43721.863194444442</v>
      </c>
      <c r="Y124" s="10">
        <v>900</v>
      </c>
      <c r="Z124" t="s">
        <v>26</v>
      </c>
      <c r="AA124" t="s">
        <v>28</v>
      </c>
      <c r="AB124" t="s">
        <v>26</v>
      </c>
      <c r="AC124">
        <v>2019</v>
      </c>
      <c r="AD124">
        <v>9</v>
      </c>
      <c r="AE124" s="2"/>
      <c r="AF124" s="4">
        <f>IFERROR(SUMPRODUCT(--(tbl_bd_descente[wo_number]=W124),tbl_bd_descente[Y],tbl_bd_descente[tons])/SUMIF(tbl_bd_descente[wo_number],W124,tbl_bd_descente[tons]),0)</f>
        <v>73.966666666666669</v>
      </c>
      <c r="AG124" s="4">
        <f>IFERROR(SUMPRODUCT(--(tbl_bd_descente[wo_number]=W124),tbl_bd_descente[Al2O3],tbl_bd_descente[tons])/SUMIF(tbl_bd_descente[wo_number],W124,tbl_bd_descente[tons]),0)</f>
        <v>9.74</v>
      </c>
      <c r="AH124" s="4">
        <f>IFERROR(SUMPRODUCT(--(tbl_bd_descente[wo_number]=W124),tbl_bd_descente[Fe2O3],tbl_bd_descente[tons])/SUMIF(tbl_bd_descente[wo_number],W124,tbl_bd_descente[tons]),0)</f>
        <v>1.55</v>
      </c>
      <c r="AI124" s="4">
        <f>IFERROR(SUMPRODUCT(--(tbl_bd_descente[wo_number]=W124),tbl_bd_descente[MgO],tbl_bd_descente[tons])/SUMIF(tbl_bd_descente[wo_number],W124,tbl_bd_descente[tons]),0)</f>
        <v>32.00333333333333</v>
      </c>
      <c r="AJ124" s="4">
        <f>IFERROR(SUMPRODUCT(--(tbl_bd_descente[wo_number]=W124),tbl_bd_descente[CaOX],tbl_bd_descente[tons])/SUMIF(tbl_bd_descente[wo_number],W124,tbl_bd_descente[tons]),0)</f>
        <v>1.3166666666666667</v>
      </c>
      <c r="AK124" s="4">
        <f>IFERROR(SUMPRODUCT(--(tbl_bd_descente[wo_number]=W124),tbl_bd_descente[S],tbl_bd_descente[tons])/SUMIF(tbl_bd_descente[wo_number],W124,tbl_bd_descente[tons]),0)</f>
        <v>0.14533333333333334</v>
      </c>
      <c r="AL124" s="26"/>
      <c r="AM124" s="25"/>
    </row>
    <row r="125" spans="1:39" x14ac:dyDescent="0.15">
      <c r="A125" t="s">
        <v>939</v>
      </c>
      <c r="B125" t="s">
        <v>817</v>
      </c>
      <c r="C125" t="s">
        <v>34</v>
      </c>
      <c r="D125" t="s">
        <v>26</v>
      </c>
      <c r="E125" s="18">
        <v>408.13100509643556</v>
      </c>
      <c r="F125">
        <v>68.099999999999994</v>
      </c>
      <c r="G125">
        <v>71.8</v>
      </c>
      <c r="H125">
        <v>77.2</v>
      </c>
      <c r="I125">
        <v>9.69</v>
      </c>
      <c r="J125">
        <v>1.51</v>
      </c>
      <c r="K125">
        <v>32.35</v>
      </c>
      <c r="L125">
        <v>0.7</v>
      </c>
      <c r="M125" s="1">
        <v>43587.47867592593</v>
      </c>
      <c r="N125" s="1">
        <v>43588.293921412034</v>
      </c>
      <c r="O125" s="1" t="s">
        <v>46</v>
      </c>
      <c r="P125" s="1"/>
      <c r="W125" t="s">
        <v>708</v>
      </c>
      <c r="X125" s="1">
        <v>43721.643055555556</v>
      </c>
      <c r="Y125" s="10">
        <v>586</v>
      </c>
      <c r="Z125" t="s">
        <v>20</v>
      </c>
      <c r="AA125" t="s">
        <v>35</v>
      </c>
      <c r="AB125" t="s">
        <v>20</v>
      </c>
      <c r="AC125">
        <v>2019</v>
      </c>
      <c r="AD125">
        <v>9</v>
      </c>
      <c r="AE125" s="2"/>
      <c r="AF125" s="4">
        <f>IFERROR(SUMPRODUCT(--(tbl_bd_descente[wo_number]=W125),tbl_bd_descente[Y],tbl_bd_descente[tons])/SUMIF(tbl_bd_descente[wo_number],W125,tbl_bd_descente[tons]),0)</f>
        <v>82.158703071672349</v>
      </c>
      <c r="AG125" s="4">
        <f>IFERROR(SUMPRODUCT(--(tbl_bd_descente[wo_number]=W125),tbl_bd_descente[Al2O3],tbl_bd_descente[tons])/SUMIF(tbl_bd_descente[wo_number],W125,tbl_bd_descente[tons]),0)</f>
        <v>6.6723549488054603</v>
      </c>
      <c r="AH125" s="4">
        <f>IFERROR(SUMPRODUCT(--(tbl_bd_descente[wo_number]=W125),tbl_bd_descente[Fe2O3],tbl_bd_descente[tons])/SUMIF(tbl_bd_descente[wo_number],W125,tbl_bd_descente[tons]),0)</f>
        <v>0.99</v>
      </c>
      <c r="AI125" s="4">
        <f>IFERROR(SUMPRODUCT(--(tbl_bd_descente[wo_number]=W125),tbl_bd_descente[MgO],tbl_bd_descente[tons])/SUMIF(tbl_bd_descente[wo_number],W125,tbl_bd_descente[tons]),0)</f>
        <v>31.734607508532424</v>
      </c>
      <c r="AJ125" s="4">
        <f>IFERROR(SUMPRODUCT(--(tbl_bd_descente[wo_number]=W125),tbl_bd_descente[CaOX],tbl_bd_descente[tons])/SUMIF(tbl_bd_descente[wo_number],W125,tbl_bd_descente[tons]),0)</f>
        <v>1.1716040955631399</v>
      </c>
      <c r="AK125" s="4">
        <f>IFERROR(SUMPRODUCT(--(tbl_bd_descente[wo_number]=W125),tbl_bd_descente[S],tbl_bd_descente[tons])/SUMIF(tbl_bd_descente[wo_number],W125,tbl_bd_descente[tons]),0)</f>
        <v>4.5651877133105805E-2</v>
      </c>
      <c r="AL125" s="26"/>
      <c r="AM125" s="25"/>
    </row>
    <row r="126" spans="1:39" x14ac:dyDescent="0.15">
      <c r="A126" t="s">
        <v>940</v>
      </c>
      <c r="B126" t="s">
        <v>14</v>
      </c>
      <c r="C126" t="s">
        <v>19</v>
      </c>
      <c r="D126" t="s">
        <v>14</v>
      </c>
      <c r="E126" s="18">
        <v>303.83799972534177</v>
      </c>
      <c r="F126">
        <v>77.8</v>
      </c>
      <c r="G126">
        <v>82</v>
      </c>
      <c r="H126">
        <v>88.9</v>
      </c>
      <c r="I126">
        <v>1.1499999999999999</v>
      </c>
      <c r="J126">
        <v>0.91</v>
      </c>
      <c r="K126">
        <v>31.51</v>
      </c>
      <c r="L126">
        <v>0.23</v>
      </c>
      <c r="M126" s="1">
        <v>43585.525503900462</v>
      </c>
      <c r="N126" s="1">
        <v>43585.557398842589</v>
      </c>
      <c r="O126" s="1" t="s">
        <v>45</v>
      </c>
      <c r="P126" s="1"/>
      <c r="W126" t="s">
        <v>707</v>
      </c>
      <c r="X126" s="1">
        <v>43721.490972222222</v>
      </c>
      <c r="Y126" s="10">
        <v>1200</v>
      </c>
      <c r="Z126" t="s">
        <v>20</v>
      </c>
      <c r="AA126" t="s">
        <v>35</v>
      </c>
      <c r="AB126" t="s">
        <v>20</v>
      </c>
      <c r="AC126">
        <v>2019</v>
      </c>
      <c r="AD126">
        <v>9</v>
      </c>
      <c r="AE126" s="2"/>
      <c r="AF126" s="4">
        <f>IFERROR(SUMPRODUCT(--(tbl_bd_descente[wo_number]=W126),tbl_bd_descente[Y],tbl_bd_descente[tons])/SUMIF(tbl_bd_descente[wo_number],W126,tbl_bd_descente[tons]),0)</f>
        <v>82.1</v>
      </c>
      <c r="AG126" s="4">
        <f>IFERROR(SUMPRODUCT(--(tbl_bd_descente[wo_number]=W126),tbl_bd_descente[Al2O3],tbl_bd_descente[tons])/SUMIF(tbl_bd_descente[wo_number],W126,tbl_bd_descente[tons]),0)</f>
        <v>7.1633333333333331</v>
      </c>
      <c r="AH126" s="4">
        <f>IFERROR(SUMPRODUCT(--(tbl_bd_descente[wo_number]=W126),tbl_bd_descente[Fe2O3],tbl_bd_descente[tons])/SUMIF(tbl_bd_descente[wo_number],W126,tbl_bd_descente[tons]),0)</f>
        <v>1.0266666666666666</v>
      </c>
      <c r="AI126" s="4">
        <f>IFERROR(SUMPRODUCT(--(tbl_bd_descente[wo_number]=W126),tbl_bd_descente[MgO],tbl_bd_descente[tons])/SUMIF(tbl_bd_descente[wo_number],W126,tbl_bd_descente[tons]),0)</f>
        <v>31.74</v>
      </c>
      <c r="AJ126" s="4">
        <f>IFERROR(SUMPRODUCT(--(tbl_bd_descente[wo_number]=W126),tbl_bd_descente[CaOX],tbl_bd_descente[tons])/SUMIF(tbl_bd_descente[wo_number],W126,tbl_bd_descente[tons]),0)</f>
        <v>0.77666666666666662</v>
      </c>
      <c r="AK126" s="4">
        <f>IFERROR(SUMPRODUCT(--(tbl_bd_descente[wo_number]=W126),tbl_bd_descente[S],tbl_bd_descente[tons])/SUMIF(tbl_bd_descente[wo_number],W126,tbl_bd_descente[tons]),0)</f>
        <v>3.6666666666666667E-2</v>
      </c>
      <c r="AL126" s="26"/>
      <c r="AM126" s="25"/>
    </row>
    <row r="127" spans="1:39" x14ac:dyDescent="0.15">
      <c r="A127" t="s">
        <v>941</v>
      </c>
      <c r="B127" t="s">
        <v>26</v>
      </c>
      <c r="C127" t="s">
        <v>28</v>
      </c>
      <c r="D127" t="s">
        <v>26</v>
      </c>
      <c r="E127" s="18">
        <v>334.02400207519531</v>
      </c>
      <c r="F127">
        <v>69.3</v>
      </c>
      <c r="G127">
        <v>73.099999999999994</v>
      </c>
      <c r="H127">
        <v>78.3</v>
      </c>
      <c r="I127">
        <v>10.83</v>
      </c>
      <c r="J127">
        <v>1.65</v>
      </c>
      <c r="K127">
        <v>32.5</v>
      </c>
      <c r="L127">
        <v>0.33</v>
      </c>
      <c r="M127" s="1">
        <v>43585.364629826392</v>
      </c>
      <c r="N127" s="1">
        <v>43585.444143831017</v>
      </c>
      <c r="O127" s="1" t="s">
        <v>46</v>
      </c>
      <c r="P127" s="1"/>
      <c r="W127" t="s">
        <v>706</v>
      </c>
      <c r="X127" s="1">
        <v>43721.17083333333</v>
      </c>
      <c r="Y127" s="10">
        <v>237</v>
      </c>
      <c r="Z127" t="s">
        <v>26</v>
      </c>
      <c r="AA127" t="s">
        <v>27</v>
      </c>
      <c r="AB127" t="s">
        <v>26</v>
      </c>
      <c r="AC127">
        <v>2019</v>
      </c>
      <c r="AD127">
        <v>9</v>
      </c>
      <c r="AE127" s="2"/>
      <c r="AF127" s="4">
        <f>IFERROR(SUMPRODUCT(--(tbl_bd_descente[wo_number]=W127),tbl_bd_descente[Y],tbl_bd_descente[tons])/SUMIF(tbl_bd_descente[wo_number],W127,tbl_bd_descente[tons]),0)</f>
        <v>74.496905766526027</v>
      </c>
      <c r="AG127" s="4">
        <f>IFERROR(SUMPRODUCT(--(tbl_bd_descente[wo_number]=W127),tbl_bd_descente[Al2O3],tbl_bd_descente[tons])/SUMIF(tbl_bd_descente[wo_number],W127,tbl_bd_descente[tons]),0)</f>
        <v>8.4739943741209576</v>
      </c>
      <c r="AH127" s="4">
        <f>IFERROR(SUMPRODUCT(--(tbl_bd_descente[wo_number]=W127),tbl_bd_descente[Fe2O3],tbl_bd_descente[tons])/SUMIF(tbl_bd_descente[wo_number],W127,tbl_bd_descente[tons]),0)</f>
        <v>1.4098452883263008</v>
      </c>
      <c r="AI127" s="4">
        <f>IFERROR(SUMPRODUCT(--(tbl_bd_descente[wo_number]=W127),tbl_bd_descente[MgO],tbl_bd_descente[tons])/SUMIF(tbl_bd_descente[wo_number],W127,tbl_bd_descente[tons]),0)</f>
        <v>31.779535864978904</v>
      </c>
      <c r="AJ127" s="4">
        <f>IFERROR(SUMPRODUCT(--(tbl_bd_descente[wo_number]=W127),tbl_bd_descente[CaOX],tbl_bd_descente[tons])/SUMIF(tbl_bd_descente[wo_number],W127,tbl_bd_descente[tons]),0)</f>
        <v>1.5609282700421943</v>
      </c>
      <c r="AK127" s="4">
        <f>IFERROR(SUMPRODUCT(--(tbl_bd_descente[wo_number]=W127),tbl_bd_descente[S],tbl_bd_descente[tons])/SUMIF(tbl_bd_descente[wo_number],W127,tbl_bd_descente[tons]),0)</f>
        <v>0.1399535864978903</v>
      </c>
      <c r="AL127" s="26"/>
      <c r="AM127" s="25"/>
    </row>
    <row r="128" spans="1:39" x14ac:dyDescent="0.15">
      <c r="A128" t="s">
        <v>942</v>
      </c>
      <c r="B128" t="s">
        <v>14</v>
      </c>
      <c r="C128" t="s">
        <v>19</v>
      </c>
      <c r="D128" t="s">
        <v>14</v>
      </c>
      <c r="E128" s="18">
        <v>225.51200103759766</v>
      </c>
      <c r="F128">
        <v>77.8</v>
      </c>
      <c r="G128">
        <v>82</v>
      </c>
      <c r="H128">
        <v>88.7</v>
      </c>
      <c r="I128">
        <v>1.3</v>
      </c>
      <c r="J128">
        <v>0.93</v>
      </c>
      <c r="K128">
        <v>31.04</v>
      </c>
      <c r="L128">
        <v>0.26</v>
      </c>
      <c r="M128" s="1">
        <v>43585.562494409722</v>
      </c>
      <c r="N128" s="1">
        <v>43587.311513854169</v>
      </c>
      <c r="O128" s="1" t="s">
        <v>45</v>
      </c>
      <c r="P128" s="1"/>
      <c r="W128" t="s">
        <v>706</v>
      </c>
      <c r="X128" s="1">
        <v>43721.17083333333</v>
      </c>
      <c r="Y128" s="10">
        <v>474</v>
      </c>
      <c r="Z128" t="s">
        <v>26</v>
      </c>
      <c r="AA128" t="s">
        <v>28</v>
      </c>
      <c r="AB128" t="s">
        <v>26</v>
      </c>
      <c r="AC128">
        <v>2019</v>
      </c>
      <c r="AD128">
        <v>9</v>
      </c>
      <c r="AE128" s="2"/>
      <c r="AF128" s="4">
        <f>IFERROR(SUMPRODUCT(--(tbl_bd_descente[wo_number]=W128),tbl_bd_descente[Y],tbl_bd_descente[tons])/SUMIF(tbl_bd_descente[wo_number],W128,tbl_bd_descente[tons]),0)</f>
        <v>74.496905766526027</v>
      </c>
      <c r="AG128" s="4">
        <f>IFERROR(SUMPRODUCT(--(tbl_bd_descente[wo_number]=W128),tbl_bd_descente[Al2O3],tbl_bd_descente[tons])/SUMIF(tbl_bd_descente[wo_number],W128,tbl_bd_descente[tons]),0)</f>
        <v>8.4739943741209576</v>
      </c>
      <c r="AH128" s="4">
        <f>IFERROR(SUMPRODUCT(--(tbl_bd_descente[wo_number]=W128),tbl_bd_descente[Fe2O3],tbl_bd_descente[tons])/SUMIF(tbl_bd_descente[wo_number],W128,tbl_bd_descente[tons]),0)</f>
        <v>1.4098452883263008</v>
      </c>
      <c r="AI128" s="4">
        <f>IFERROR(SUMPRODUCT(--(tbl_bd_descente[wo_number]=W128),tbl_bd_descente[MgO],tbl_bd_descente[tons])/SUMIF(tbl_bd_descente[wo_number],W128,tbl_bd_descente[tons]),0)</f>
        <v>31.779535864978904</v>
      </c>
      <c r="AJ128" s="4">
        <f>IFERROR(SUMPRODUCT(--(tbl_bd_descente[wo_number]=W128),tbl_bd_descente[CaOX],tbl_bd_descente[tons])/SUMIF(tbl_bd_descente[wo_number],W128,tbl_bd_descente[tons]),0)</f>
        <v>1.5609282700421943</v>
      </c>
      <c r="AK128" s="4">
        <f>IFERROR(SUMPRODUCT(--(tbl_bd_descente[wo_number]=W128),tbl_bd_descente[S],tbl_bd_descente[tons])/SUMIF(tbl_bd_descente[wo_number],W128,tbl_bd_descente[tons]),0)</f>
        <v>0.1399535864978903</v>
      </c>
      <c r="AL128" s="26"/>
      <c r="AM128" s="25"/>
    </row>
    <row r="129" spans="1:39" x14ac:dyDescent="0.15">
      <c r="A129" t="s">
        <v>943</v>
      </c>
      <c r="B129" t="s">
        <v>23</v>
      </c>
      <c r="C129" t="s">
        <v>21</v>
      </c>
      <c r="D129" t="s">
        <v>23</v>
      </c>
      <c r="E129" s="18">
        <v>259.09100341796875</v>
      </c>
      <c r="F129">
        <v>80.3</v>
      </c>
      <c r="G129">
        <v>84.6</v>
      </c>
      <c r="H129">
        <v>91.7</v>
      </c>
      <c r="I129">
        <v>2.44</v>
      </c>
      <c r="J129">
        <v>0.71</v>
      </c>
      <c r="K129">
        <v>31.62</v>
      </c>
      <c r="L129">
        <v>0.37</v>
      </c>
      <c r="M129" s="1">
        <v>43585.59404502315</v>
      </c>
      <c r="N129" s="1">
        <v>43585.620108449075</v>
      </c>
      <c r="O129" s="1" t="s">
        <v>45</v>
      </c>
      <c r="P129" s="1"/>
      <c r="W129" t="s">
        <v>705</v>
      </c>
      <c r="X129" s="1">
        <v>43721.000694444447</v>
      </c>
      <c r="Y129" s="10">
        <v>900</v>
      </c>
      <c r="Z129" t="s">
        <v>26</v>
      </c>
      <c r="AA129" t="s">
        <v>28</v>
      </c>
      <c r="AB129" t="s">
        <v>26</v>
      </c>
      <c r="AC129">
        <v>2019</v>
      </c>
      <c r="AD129">
        <v>9</v>
      </c>
      <c r="AE129" s="2"/>
      <c r="AF129" s="4">
        <f>IFERROR(SUMPRODUCT(--(tbl_bd_descente[wo_number]=W129),tbl_bd_descente[Y],tbl_bd_descente[tons])/SUMIF(tbl_bd_descente[wo_number],W129,tbl_bd_descente[tons]),0)</f>
        <v>75.266666666666666</v>
      </c>
      <c r="AG129" s="4">
        <f>IFERROR(SUMPRODUCT(--(tbl_bd_descente[wo_number]=W129),tbl_bd_descente[Al2O3],tbl_bd_descente[tons])/SUMIF(tbl_bd_descente[wo_number],W129,tbl_bd_descente[tons]),0)</f>
        <v>8.99</v>
      </c>
      <c r="AH129" s="4">
        <f>IFERROR(SUMPRODUCT(--(tbl_bd_descente[wo_number]=W129),tbl_bd_descente[Fe2O3],tbl_bd_descente[tons])/SUMIF(tbl_bd_descente[wo_number],W129,tbl_bd_descente[tons]),0)</f>
        <v>1.37</v>
      </c>
      <c r="AI129" s="4">
        <f>IFERROR(SUMPRODUCT(--(tbl_bd_descente[wo_number]=W129),tbl_bd_descente[MgO],tbl_bd_descente[tons])/SUMIF(tbl_bd_descente[wo_number],W129,tbl_bd_descente[tons]),0)</f>
        <v>31.986666666666668</v>
      </c>
      <c r="AJ129" s="4">
        <f>IFERROR(SUMPRODUCT(--(tbl_bd_descente[wo_number]=W129),tbl_bd_descente[CaOX],tbl_bd_descente[tons])/SUMIF(tbl_bd_descente[wo_number],W129,tbl_bd_descente[tons]),0)</f>
        <v>2.31</v>
      </c>
      <c r="AK129" s="4">
        <f>IFERROR(SUMPRODUCT(--(tbl_bd_descente[wo_number]=W129),tbl_bd_descente[S],tbl_bd_descente[tons])/SUMIF(tbl_bd_descente[wo_number],W129,tbl_bd_descente[tons]),0)</f>
        <v>0.14133333333333331</v>
      </c>
      <c r="AL129" s="26"/>
      <c r="AM129" s="25"/>
    </row>
    <row r="130" spans="1:39" x14ac:dyDescent="0.15">
      <c r="A130" t="s">
        <v>944</v>
      </c>
      <c r="B130" t="s">
        <v>23</v>
      </c>
      <c r="C130" t="s">
        <v>21</v>
      </c>
      <c r="D130" t="s">
        <v>23</v>
      </c>
      <c r="E130" s="18">
        <v>259.09100341796875</v>
      </c>
      <c r="F130">
        <v>78.7</v>
      </c>
      <c r="G130">
        <v>82.9</v>
      </c>
      <c r="H130">
        <v>89.6</v>
      </c>
      <c r="I130">
        <v>3.33</v>
      </c>
      <c r="J130">
        <v>0.78</v>
      </c>
      <c r="K130">
        <v>31.77</v>
      </c>
      <c r="L130">
        <v>0.28000000000000003</v>
      </c>
      <c r="M130" s="1">
        <v>43585.732569479165</v>
      </c>
      <c r="N130" s="1">
        <v>43585.799671261571</v>
      </c>
      <c r="O130" s="1" t="s">
        <v>47</v>
      </c>
      <c r="P130" s="1"/>
      <c r="W130" t="s">
        <v>704</v>
      </c>
      <c r="X130" s="1">
        <v>43720.786111111112</v>
      </c>
      <c r="Y130" s="10">
        <v>1151</v>
      </c>
      <c r="Z130" t="s">
        <v>23</v>
      </c>
      <c r="AA130" t="s">
        <v>24</v>
      </c>
      <c r="AB130" t="s">
        <v>23</v>
      </c>
      <c r="AC130">
        <v>2019</v>
      </c>
      <c r="AD130">
        <v>9</v>
      </c>
      <c r="AE130" s="2"/>
      <c r="AF130" s="4">
        <f>IFERROR(SUMPRODUCT(--(tbl_bd_descente[wo_number]=W130),tbl_bd_descente[Y],tbl_bd_descente[tons])/SUMIF(tbl_bd_descente[wo_number],W130,tbl_bd_descente[tons]),0)</f>
        <v>85.418418766290188</v>
      </c>
      <c r="AG130" s="4">
        <f>IFERROR(SUMPRODUCT(--(tbl_bd_descente[wo_number]=W130),tbl_bd_descente[Al2O3],tbl_bd_descente[tons])/SUMIF(tbl_bd_descente[wo_number],W130,tbl_bd_descente[tons]),0)</f>
        <v>2.6263857515204174</v>
      </c>
      <c r="AH130" s="4">
        <f>IFERROR(SUMPRODUCT(--(tbl_bd_descente[wo_number]=W130),tbl_bd_descente[Fe2O3],tbl_bd_descente[tons])/SUMIF(tbl_bd_descente[wo_number],W130,tbl_bd_descente[tons]),0)</f>
        <v>0.66822762814943526</v>
      </c>
      <c r="AI130" s="4">
        <f>IFERROR(SUMPRODUCT(--(tbl_bd_descente[wo_number]=W130),tbl_bd_descente[MgO],tbl_bd_descente[tons])/SUMIF(tbl_bd_descente[wo_number],W130,tbl_bd_descente[tons]),0)</f>
        <v>31.458297132927889</v>
      </c>
      <c r="AJ130" s="4">
        <f>IFERROR(SUMPRODUCT(--(tbl_bd_descente[wo_number]=W130),tbl_bd_descente[CaOX],tbl_bd_descente[tons])/SUMIF(tbl_bd_descente[wo_number],W130,tbl_bd_descente[tons]),0)</f>
        <v>0.89234578627280614</v>
      </c>
      <c r="AK130" s="4">
        <f>IFERROR(SUMPRODUCT(--(tbl_bd_descente[wo_number]=W130),tbl_bd_descente[S],tbl_bd_descente[tons])/SUMIF(tbl_bd_descente[wo_number],W130,tbl_bd_descente[tons]),0)</f>
        <v>5.0815812337098178E-2</v>
      </c>
      <c r="AL130" s="26"/>
      <c r="AM130" s="25"/>
    </row>
    <row r="131" spans="1:39" x14ac:dyDescent="0.15">
      <c r="A131" t="s">
        <v>945</v>
      </c>
      <c r="B131" t="s">
        <v>26</v>
      </c>
      <c r="C131" t="s">
        <v>28</v>
      </c>
      <c r="D131" t="s">
        <v>26</v>
      </c>
      <c r="E131" s="18">
        <v>259.09100341796875</v>
      </c>
      <c r="F131">
        <v>70.7</v>
      </c>
      <c r="G131">
        <v>74.5</v>
      </c>
      <c r="H131">
        <v>79.7</v>
      </c>
      <c r="I131">
        <v>8.67</v>
      </c>
      <c r="J131">
        <v>1.49</v>
      </c>
      <c r="K131">
        <v>32.14</v>
      </c>
      <c r="L131">
        <v>0.44</v>
      </c>
      <c r="M131" s="1">
        <v>43585.784687581021</v>
      </c>
      <c r="N131" s="1">
        <v>43585.813668981478</v>
      </c>
      <c r="O131" s="1" t="s">
        <v>47</v>
      </c>
      <c r="P131" s="1"/>
      <c r="W131" t="s">
        <v>703</v>
      </c>
      <c r="X131" s="1">
        <v>43720.490277777775</v>
      </c>
      <c r="Y131" s="10">
        <v>1200</v>
      </c>
      <c r="Z131" t="s">
        <v>23</v>
      </c>
      <c r="AA131" t="s">
        <v>24</v>
      </c>
      <c r="AB131" t="s">
        <v>23</v>
      </c>
      <c r="AC131">
        <v>2019</v>
      </c>
      <c r="AD131">
        <v>9</v>
      </c>
      <c r="AE131" s="2"/>
      <c r="AF131" s="4">
        <f>IFERROR(SUMPRODUCT(--(tbl_bd_descente[wo_number]=W131),tbl_bd_descente[Y],tbl_bd_descente[tons])/SUMIF(tbl_bd_descente[wo_number],W131,tbl_bd_descente[tons]),0)</f>
        <v>85.4</v>
      </c>
      <c r="AG131" s="4">
        <f>IFERROR(SUMPRODUCT(--(tbl_bd_descente[wo_number]=W131),tbl_bd_descente[Al2O3],tbl_bd_descente[tons])/SUMIF(tbl_bd_descente[wo_number],W131,tbl_bd_descente[tons]),0)</f>
        <v>2.9333333333333331</v>
      </c>
      <c r="AH131" s="4">
        <f>IFERROR(SUMPRODUCT(--(tbl_bd_descente[wo_number]=W131),tbl_bd_descente[Fe2O3],tbl_bd_descente[tons])/SUMIF(tbl_bd_descente[wo_number],W131,tbl_bd_descente[tons]),0)</f>
        <v>0.68333333333333335</v>
      </c>
      <c r="AI131" s="4">
        <f>IFERROR(SUMPRODUCT(--(tbl_bd_descente[wo_number]=W131),tbl_bd_descente[MgO],tbl_bd_descente[tons])/SUMIF(tbl_bd_descente[wo_number],W131,tbl_bd_descente[tons]),0)</f>
        <v>31.39</v>
      </c>
      <c r="AJ131" s="4">
        <f>IFERROR(SUMPRODUCT(--(tbl_bd_descente[wo_number]=W131),tbl_bd_descente[CaOX],tbl_bd_descente[tons])/SUMIF(tbl_bd_descente[wo_number],W131,tbl_bd_descente[tons]),0)</f>
        <v>0.94333333333333336</v>
      </c>
      <c r="AK131" s="4">
        <f>IFERROR(SUMPRODUCT(--(tbl_bd_descente[wo_number]=W131),tbl_bd_descente[S],tbl_bd_descente[tons])/SUMIF(tbl_bd_descente[wo_number],W131,tbl_bd_descente[tons]),0)</f>
        <v>3.0333333333333334E-2</v>
      </c>
      <c r="AL131" s="26"/>
      <c r="AM131" s="25"/>
    </row>
    <row r="132" spans="1:39" x14ac:dyDescent="0.15">
      <c r="A132" t="s">
        <v>946</v>
      </c>
      <c r="B132" t="s">
        <v>817</v>
      </c>
      <c r="C132" t="s">
        <v>27</v>
      </c>
      <c r="D132" t="s">
        <v>26</v>
      </c>
      <c r="E132" s="18">
        <v>164.74300193786621</v>
      </c>
      <c r="F132">
        <v>73.2</v>
      </c>
      <c r="G132">
        <v>77.2</v>
      </c>
      <c r="H132">
        <v>82.9</v>
      </c>
      <c r="I132">
        <v>4.97</v>
      </c>
      <c r="J132">
        <v>1.07</v>
      </c>
      <c r="K132">
        <v>31.75</v>
      </c>
      <c r="L132">
        <v>2.76</v>
      </c>
      <c r="M132" s="1">
        <v>43599.664103553238</v>
      </c>
      <c r="N132" s="1">
        <v>43599.681743483794</v>
      </c>
      <c r="O132" s="1" t="s">
        <v>47</v>
      </c>
      <c r="P132" s="1"/>
      <c r="W132" t="s">
        <v>702</v>
      </c>
      <c r="X132" s="1">
        <v>43720.201388888891</v>
      </c>
      <c r="Y132" s="10">
        <v>145</v>
      </c>
      <c r="Z132" t="s">
        <v>26</v>
      </c>
      <c r="AA132" t="s">
        <v>28</v>
      </c>
      <c r="AB132" t="s">
        <v>26</v>
      </c>
      <c r="AC132">
        <v>2019</v>
      </c>
      <c r="AD132">
        <v>9</v>
      </c>
      <c r="AE132" s="2"/>
      <c r="AF132" s="4">
        <f>IFERROR(SUMPRODUCT(--(tbl_bd_descente[wo_number]=W132),tbl_bd_descente[Y],tbl_bd_descente[tons])/SUMIF(tbl_bd_descente[wo_number],W132,tbl_bd_descente[tons]),0)</f>
        <v>73.099999999999994</v>
      </c>
      <c r="AG132" s="4">
        <f>IFERROR(SUMPRODUCT(--(tbl_bd_descente[wo_number]=W132),tbl_bd_descente[Al2O3],tbl_bd_descente[tons])/SUMIF(tbl_bd_descente[wo_number],W132,tbl_bd_descente[tons]),0)</f>
        <v>10.32</v>
      </c>
      <c r="AH132" s="4">
        <f>IFERROR(SUMPRODUCT(--(tbl_bd_descente[wo_number]=W132),tbl_bd_descente[Fe2O3],tbl_bd_descente[tons])/SUMIF(tbl_bd_descente[wo_number],W132,tbl_bd_descente[tons]),0)</f>
        <v>1.6</v>
      </c>
      <c r="AI132" s="4">
        <f>IFERROR(SUMPRODUCT(--(tbl_bd_descente[wo_number]=W132),tbl_bd_descente[MgO],tbl_bd_descente[tons])/SUMIF(tbl_bd_descente[wo_number],W132,tbl_bd_descente[tons]),0)</f>
        <v>32.270000000000003</v>
      </c>
      <c r="AJ132" s="4">
        <f>IFERROR(SUMPRODUCT(--(tbl_bd_descente[wo_number]=W132),tbl_bd_descente[CaOX],tbl_bd_descente[tons])/SUMIF(tbl_bd_descente[wo_number],W132,tbl_bd_descente[tons]),0)</f>
        <v>1.06</v>
      </c>
      <c r="AK132" s="4">
        <f>IFERROR(SUMPRODUCT(--(tbl_bd_descente[wo_number]=W132),tbl_bd_descente[S],tbl_bd_descente[tons])/SUMIF(tbl_bd_descente[wo_number],W132,tbl_bd_descente[tons]),0)</f>
        <v>0.106</v>
      </c>
      <c r="AL132" s="26"/>
      <c r="AM132" s="25"/>
    </row>
    <row r="133" spans="1:39" x14ac:dyDescent="0.15">
      <c r="A133" t="s">
        <v>947</v>
      </c>
      <c r="B133" t="s">
        <v>14</v>
      </c>
      <c r="C133" t="s">
        <v>31</v>
      </c>
      <c r="D133" t="s">
        <v>14</v>
      </c>
      <c r="E133" s="18">
        <v>111.03900146484375</v>
      </c>
      <c r="F133">
        <v>73.599999999999994</v>
      </c>
      <c r="G133">
        <v>77.599999999999994</v>
      </c>
      <c r="H133">
        <v>83.1</v>
      </c>
      <c r="I133">
        <v>6.5</v>
      </c>
      <c r="J133">
        <v>1.19</v>
      </c>
      <c r="K133">
        <v>32.020000000000003</v>
      </c>
      <c r="L133">
        <v>1.47</v>
      </c>
      <c r="M133" s="1">
        <v>43585.627760300929</v>
      </c>
      <c r="N133" s="1">
        <v>43585.641649224533</v>
      </c>
      <c r="O133" s="1" t="s">
        <v>47</v>
      </c>
      <c r="P133" s="1"/>
      <c r="W133" t="s">
        <v>701</v>
      </c>
      <c r="X133" s="1">
        <v>43720.165277777778</v>
      </c>
      <c r="Y133" s="10">
        <v>600</v>
      </c>
      <c r="Z133" t="s">
        <v>26</v>
      </c>
      <c r="AA133" t="s">
        <v>28</v>
      </c>
      <c r="AB133" t="s">
        <v>26</v>
      </c>
      <c r="AC133">
        <v>2019</v>
      </c>
      <c r="AD133">
        <v>9</v>
      </c>
      <c r="AE133" s="2"/>
      <c r="AF133" s="4">
        <f>IFERROR(SUMPRODUCT(--(tbl_bd_descente[wo_number]=W133),tbl_bd_descente[Y],tbl_bd_descente[tons])/SUMIF(tbl_bd_descente[wo_number],W133,tbl_bd_descente[tons]),0)</f>
        <v>74</v>
      </c>
      <c r="AG133" s="4">
        <f>IFERROR(SUMPRODUCT(--(tbl_bd_descente[wo_number]=W133),tbl_bd_descente[Al2O3],tbl_bd_descente[tons])/SUMIF(tbl_bd_descente[wo_number],W133,tbl_bd_descente[tons]),0)</f>
        <v>8.9333333333333336</v>
      </c>
      <c r="AH133" s="4">
        <f>IFERROR(SUMPRODUCT(--(tbl_bd_descente[wo_number]=W133),tbl_bd_descente[Fe2O3],tbl_bd_descente[tons])/SUMIF(tbl_bd_descente[wo_number],W133,tbl_bd_descente[tons]),0)</f>
        <v>1.48</v>
      </c>
      <c r="AI133" s="4">
        <f>IFERROR(SUMPRODUCT(--(tbl_bd_descente[wo_number]=W133),tbl_bd_descente[MgO],tbl_bd_descente[tons])/SUMIF(tbl_bd_descente[wo_number],W133,tbl_bd_descente[tons]),0)</f>
        <v>32.119999999999997</v>
      </c>
      <c r="AJ133" s="4">
        <f>IFERROR(SUMPRODUCT(--(tbl_bd_descente[wo_number]=W133),tbl_bd_descente[CaOX],tbl_bd_descente[tons])/SUMIF(tbl_bd_descente[wo_number],W133,tbl_bd_descente[tons]),0)</f>
        <v>0.97666666666666668</v>
      </c>
      <c r="AK133" s="4">
        <f>IFERROR(SUMPRODUCT(--(tbl_bd_descente[wo_number]=W133),tbl_bd_descente[S],tbl_bd_descente[tons])/SUMIF(tbl_bd_descente[wo_number],W133,tbl_bd_descente[tons]),0)</f>
        <v>0.14799999999999999</v>
      </c>
      <c r="AL133" s="26"/>
      <c r="AM133" s="25"/>
    </row>
    <row r="134" spans="1:39" x14ac:dyDescent="0.15">
      <c r="A134" t="s">
        <v>948</v>
      </c>
      <c r="B134" t="s">
        <v>817</v>
      </c>
      <c r="C134" t="s">
        <v>34</v>
      </c>
      <c r="D134" t="s">
        <v>26</v>
      </c>
      <c r="E134" s="18">
        <v>405.85799789428711</v>
      </c>
      <c r="F134">
        <v>73.400000000000006</v>
      </c>
      <c r="G134">
        <v>77.400000000000006</v>
      </c>
      <c r="H134">
        <v>83.2</v>
      </c>
      <c r="I134">
        <v>9.11</v>
      </c>
      <c r="J134">
        <v>1.42</v>
      </c>
      <c r="K134">
        <v>32.07</v>
      </c>
      <c r="L134">
        <v>1.06</v>
      </c>
      <c r="M134" s="1">
        <v>43592.456721064817</v>
      </c>
      <c r="N134" s="1">
        <v>43592.505034571761</v>
      </c>
      <c r="O134" s="1" t="s">
        <v>47</v>
      </c>
      <c r="P134" s="1"/>
      <c r="W134" t="s">
        <v>701</v>
      </c>
      <c r="X134" s="1">
        <v>43720.165277777778</v>
      </c>
      <c r="Y134" s="10">
        <v>300</v>
      </c>
      <c r="Z134" t="s">
        <v>26</v>
      </c>
      <c r="AA134" t="s">
        <v>27</v>
      </c>
      <c r="AB134" t="s">
        <v>26</v>
      </c>
      <c r="AC134">
        <v>2019</v>
      </c>
      <c r="AD134">
        <v>9</v>
      </c>
      <c r="AE134" s="2"/>
      <c r="AF134" s="4">
        <f>IFERROR(SUMPRODUCT(--(tbl_bd_descente[wo_number]=W134),tbl_bd_descente[Y],tbl_bd_descente[tons])/SUMIF(tbl_bd_descente[wo_number],W134,tbl_bd_descente[tons]),0)</f>
        <v>74</v>
      </c>
      <c r="AG134" s="4">
        <f>IFERROR(SUMPRODUCT(--(tbl_bd_descente[wo_number]=W134),tbl_bd_descente[Al2O3],tbl_bd_descente[tons])/SUMIF(tbl_bd_descente[wo_number],W134,tbl_bd_descente[tons]),0)</f>
        <v>8.9333333333333336</v>
      </c>
      <c r="AH134" s="4">
        <f>IFERROR(SUMPRODUCT(--(tbl_bd_descente[wo_number]=W134),tbl_bd_descente[Fe2O3],tbl_bd_descente[tons])/SUMIF(tbl_bd_descente[wo_number],W134,tbl_bd_descente[tons]),0)</f>
        <v>1.48</v>
      </c>
      <c r="AI134" s="4">
        <f>IFERROR(SUMPRODUCT(--(tbl_bd_descente[wo_number]=W134),tbl_bd_descente[MgO],tbl_bd_descente[tons])/SUMIF(tbl_bd_descente[wo_number],W134,tbl_bd_descente[tons]),0)</f>
        <v>32.119999999999997</v>
      </c>
      <c r="AJ134" s="4">
        <f>IFERROR(SUMPRODUCT(--(tbl_bd_descente[wo_number]=W134),tbl_bd_descente[CaOX],tbl_bd_descente[tons])/SUMIF(tbl_bd_descente[wo_number],W134,tbl_bd_descente[tons]),0)</f>
        <v>0.97666666666666668</v>
      </c>
      <c r="AK134" s="4">
        <f>IFERROR(SUMPRODUCT(--(tbl_bd_descente[wo_number]=W134),tbl_bd_descente[S],tbl_bd_descente[tons])/SUMIF(tbl_bd_descente[wo_number],W134,tbl_bd_descente[tons]),0)</f>
        <v>0.14799999999999999</v>
      </c>
      <c r="AL134" s="26"/>
      <c r="AM134" s="25"/>
    </row>
    <row r="135" spans="1:39" x14ac:dyDescent="0.15">
      <c r="A135" t="s">
        <v>949</v>
      </c>
      <c r="B135" t="s">
        <v>26</v>
      </c>
      <c r="C135" t="s">
        <v>27</v>
      </c>
      <c r="D135" t="s">
        <v>26</v>
      </c>
      <c r="E135" s="18">
        <v>148.052001953125</v>
      </c>
      <c r="F135">
        <v>61.8</v>
      </c>
      <c r="G135">
        <v>65.099999999999994</v>
      </c>
      <c r="H135">
        <v>70.599999999999994</v>
      </c>
      <c r="I135">
        <v>7.86</v>
      </c>
      <c r="J135">
        <v>1.34</v>
      </c>
      <c r="K135">
        <v>31.92</v>
      </c>
      <c r="L135">
        <v>1.51</v>
      </c>
      <c r="M135" s="1">
        <v>43585.655404826386</v>
      </c>
      <c r="N135" s="1">
        <v>43585.668391168983</v>
      </c>
      <c r="O135" s="1" t="s">
        <v>47</v>
      </c>
      <c r="P135" s="1"/>
      <c r="W135" t="s">
        <v>700</v>
      </c>
      <c r="X135" s="1">
        <v>43719.951388888891</v>
      </c>
      <c r="Y135" s="10">
        <v>661</v>
      </c>
      <c r="Z135" t="s">
        <v>29</v>
      </c>
      <c r="AA135" t="s">
        <v>22</v>
      </c>
      <c r="AB135" t="s">
        <v>29</v>
      </c>
      <c r="AC135">
        <v>2019</v>
      </c>
      <c r="AD135">
        <v>9</v>
      </c>
      <c r="AE135" s="2"/>
      <c r="AF135" s="4">
        <f>IFERROR(SUMPRODUCT(--(tbl_bd_descente[wo_number]=W135),tbl_bd_descente[Y],tbl_bd_descente[tons])/SUMIF(tbl_bd_descente[wo_number],W135,tbl_bd_descente[tons]),0)</f>
        <v>83.476399394856273</v>
      </c>
      <c r="AG135" s="4">
        <f>IFERROR(SUMPRODUCT(--(tbl_bd_descente[wo_number]=W135),tbl_bd_descente[Al2O3],tbl_bd_descente[tons])/SUMIF(tbl_bd_descente[wo_number],W135,tbl_bd_descente[tons]),0)</f>
        <v>9.6060211800302575</v>
      </c>
      <c r="AH135" s="4">
        <f>IFERROR(SUMPRODUCT(--(tbl_bd_descente[wo_number]=W135),tbl_bd_descente[Fe2O3],tbl_bd_descente[tons])/SUMIF(tbl_bd_descente[wo_number],W135,tbl_bd_descente[tons]),0)</f>
        <v>1.0870650529500758</v>
      </c>
      <c r="AI135" s="4">
        <f>IFERROR(SUMPRODUCT(--(tbl_bd_descente[wo_number]=W135),tbl_bd_descente[MgO],tbl_bd_descente[tons])/SUMIF(tbl_bd_descente[wo_number],W135,tbl_bd_descente[tons]),0)</f>
        <v>32.207065052950078</v>
      </c>
      <c r="AJ135" s="4">
        <f>IFERROR(SUMPRODUCT(--(tbl_bd_descente[wo_number]=W135),tbl_bd_descente[CaOX],tbl_bd_descente[tons])/SUMIF(tbl_bd_descente[wo_number],W135,tbl_bd_descente[tons]),0)</f>
        <v>0.78354009077155817</v>
      </c>
      <c r="AK135" s="4">
        <f>IFERROR(SUMPRODUCT(--(tbl_bd_descente[wo_number]=W135),tbl_bd_descente[S],tbl_bd_descente[tons])/SUMIF(tbl_bd_descente[wo_number],W135,tbl_bd_descente[tons]),0)</f>
        <v>1.6118003025718607E-2</v>
      </c>
      <c r="AL135" s="26"/>
      <c r="AM135" s="25"/>
    </row>
    <row r="136" spans="1:39" x14ac:dyDescent="0.15">
      <c r="A136" t="s">
        <v>950</v>
      </c>
      <c r="B136" t="s">
        <v>14</v>
      </c>
      <c r="C136" t="s">
        <v>31</v>
      </c>
      <c r="D136" t="s">
        <v>14</v>
      </c>
      <c r="E136" s="18">
        <v>182.97700119018555</v>
      </c>
      <c r="F136">
        <v>75.099999999999994</v>
      </c>
      <c r="G136">
        <v>79.099999999999994</v>
      </c>
      <c r="H136">
        <v>85.5</v>
      </c>
      <c r="I136">
        <v>5.51</v>
      </c>
      <c r="J136">
        <v>0.96</v>
      </c>
      <c r="K136">
        <v>32</v>
      </c>
      <c r="L136">
        <v>0.36</v>
      </c>
      <c r="M136" s="1">
        <v>43585.456874687501</v>
      </c>
      <c r="N136" s="1">
        <v>43585.478866863428</v>
      </c>
      <c r="O136" s="1" t="s">
        <v>46</v>
      </c>
      <c r="P136" s="1"/>
      <c r="W136" t="s">
        <v>699</v>
      </c>
      <c r="X136" s="1">
        <v>43719.799305555556</v>
      </c>
      <c r="Y136" s="10">
        <v>1128</v>
      </c>
      <c r="Z136" t="s">
        <v>20</v>
      </c>
      <c r="AA136" t="s">
        <v>36</v>
      </c>
      <c r="AB136" t="s">
        <v>20</v>
      </c>
      <c r="AC136">
        <v>2019</v>
      </c>
      <c r="AD136">
        <v>9</v>
      </c>
      <c r="AE136" s="2"/>
      <c r="AF136" s="4">
        <f>IFERROR(SUMPRODUCT(--(tbl_bd_descente[wo_number]=W136),tbl_bd_descente[Y],tbl_bd_descente[tons])/SUMIF(tbl_bd_descente[wo_number],W136,tbl_bd_descente[tons]),0)</f>
        <v>83.52553191489362</v>
      </c>
      <c r="AG136" s="4">
        <f>IFERROR(SUMPRODUCT(--(tbl_bd_descente[wo_number]=W136),tbl_bd_descente[Al2O3],tbl_bd_descente[tons])/SUMIF(tbl_bd_descente[wo_number],W136,tbl_bd_descente[tons]),0)</f>
        <v>6.8599290780141846</v>
      </c>
      <c r="AH136" s="4">
        <f>IFERROR(SUMPRODUCT(--(tbl_bd_descente[wo_number]=W136),tbl_bd_descente[Fe2O3],tbl_bd_descente[tons])/SUMIF(tbl_bd_descente[wo_number],W136,tbl_bd_descente[tons]),0)</f>
        <v>0.93801418439716311</v>
      </c>
      <c r="AI136" s="4">
        <f>IFERROR(SUMPRODUCT(--(tbl_bd_descente[wo_number]=W136),tbl_bd_descente[MgO],tbl_bd_descente[tons])/SUMIF(tbl_bd_descente[wo_number],W136,tbl_bd_descente[tons]),0)</f>
        <v>31.856737588652482</v>
      </c>
      <c r="AJ136" s="4">
        <f>IFERROR(SUMPRODUCT(--(tbl_bd_descente[wo_number]=W136),tbl_bd_descente[CaOX],tbl_bd_descente[tons])/SUMIF(tbl_bd_descente[wo_number],W136,tbl_bd_descente[tons]),0)</f>
        <v>0.67957446808510635</v>
      </c>
      <c r="AK136" s="4">
        <f>IFERROR(SUMPRODUCT(--(tbl_bd_descente[wo_number]=W136),tbl_bd_descente[S],tbl_bd_descente[tons])/SUMIF(tbl_bd_descente[wo_number],W136,tbl_bd_descente[tons]),0)</f>
        <v>3.3262411347517729E-2</v>
      </c>
      <c r="AL136" s="26"/>
      <c r="AM136" s="25"/>
    </row>
    <row r="137" spans="1:39" x14ac:dyDescent="0.15">
      <c r="A137" t="s">
        <v>951</v>
      </c>
      <c r="B137" t="s">
        <v>26</v>
      </c>
      <c r="C137" t="s">
        <v>27</v>
      </c>
      <c r="D137" t="s">
        <v>26</v>
      </c>
      <c r="E137" s="18">
        <v>302.22200317382811</v>
      </c>
      <c r="F137">
        <v>68.3</v>
      </c>
      <c r="G137">
        <v>72</v>
      </c>
      <c r="H137">
        <v>77.7</v>
      </c>
      <c r="I137">
        <v>7.66</v>
      </c>
      <c r="J137">
        <v>1.55</v>
      </c>
      <c r="K137">
        <v>31.89</v>
      </c>
      <c r="L137">
        <v>2.6</v>
      </c>
      <c r="M137" s="1">
        <v>43585.490678472219</v>
      </c>
      <c r="N137" s="1">
        <v>43585.518877083334</v>
      </c>
      <c r="O137" s="1" t="s">
        <v>46</v>
      </c>
      <c r="P137" s="1"/>
      <c r="W137" t="s">
        <v>698</v>
      </c>
      <c r="X137" s="1">
        <v>43719.318749999999</v>
      </c>
      <c r="Y137" s="10">
        <v>430</v>
      </c>
      <c r="Z137" t="s">
        <v>26</v>
      </c>
      <c r="AA137" t="s">
        <v>28</v>
      </c>
      <c r="AB137" t="s">
        <v>26</v>
      </c>
      <c r="AC137">
        <v>2019</v>
      </c>
      <c r="AD137">
        <v>9</v>
      </c>
      <c r="AE137" s="2"/>
      <c r="AF137" s="4">
        <f>IFERROR(SUMPRODUCT(--(tbl_bd_descente[wo_number]=W137),tbl_bd_descente[Y],tbl_bd_descente[tons])/SUMIF(tbl_bd_descente[wo_number],W137,tbl_bd_descente[tons]),0)</f>
        <v>73.20930232558139</v>
      </c>
      <c r="AG137" s="4">
        <f>IFERROR(SUMPRODUCT(--(tbl_bd_descente[wo_number]=W137),tbl_bd_descente[Al2O3],tbl_bd_descente[tons])/SUMIF(tbl_bd_descente[wo_number],W137,tbl_bd_descente[tons]),0)</f>
        <v>10.130232558139534</v>
      </c>
      <c r="AH137" s="4">
        <f>IFERROR(SUMPRODUCT(--(tbl_bd_descente[wo_number]=W137),tbl_bd_descente[Fe2O3],tbl_bd_descente[tons])/SUMIF(tbl_bd_descente[wo_number],W137,tbl_bd_descente[tons]),0)</f>
        <v>1.6120930232558142</v>
      </c>
      <c r="AI137" s="4">
        <f>IFERROR(SUMPRODUCT(--(tbl_bd_descente[wo_number]=W137),tbl_bd_descente[MgO],tbl_bd_descente[tons])/SUMIF(tbl_bd_descente[wo_number],W137,tbl_bd_descente[tons]),0)</f>
        <v>32.276976744186051</v>
      </c>
      <c r="AJ137" s="4">
        <f>IFERROR(SUMPRODUCT(--(tbl_bd_descente[wo_number]=W137),tbl_bd_descente[CaOX],tbl_bd_descente[tons])/SUMIF(tbl_bd_descente[wo_number],W137,tbl_bd_descente[tons]),0)</f>
        <v>1.049767441860465</v>
      </c>
      <c r="AK137" s="4">
        <f>IFERROR(SUMPRODUCT(--(tbl_bd_descente[wo_number]=W137),tbl_bd_descente[S],tbl_bd_descente[tons])/SUMIF(tbl_bd_descente[wo_number],W137,tbl_bd_descente[tons]),0)</f>
        <v>0.13490697674418606</v>
      </c>
      <c r="AL137" s="26"/>
      <c r="AM137" s="25"/>
    </row>
    <row r="138" spans="1:39" x14ac:dyDescent="0.15">
      <c r="A138" t="s">
        <v>952</v>
      </c>
      <c r="B138" t="s">
        <v>817</v>
      </c>
      <c r="C138" t="s">
        <v>15</v>
      </c>
      <c r="D138" t="s">
        <v>18</v>
      </c>
      <c r="E138" s="18">
        <v>230.36600112915039</v>
      </c>
      <c r="F138">
        <v>76.2</v>
      </c>
      <c r="G138">
        <v>80.3</v>
      </c>
      <c r="H138">
        <v>86.8</v>
      </c>
      <c r="I138">
        <v>4.93</v>
      </c>
      <c r="J138">
        <v>1.1399999999999999</v>
      </c>
      <c r="K138">
        <v>31.79</v>
      </c>
      <c r="L138">
        <v>0.34</v>
      </c>
      <c r="M138" s="1">
        <v>43587.541580868055</v>
      </c>
      <c r="N138" s="1">
        <v>43587.62169684028</v>
      </c>
      <c r="O138" s="1" t="s">
        <v>46</v>
      </c>
      <c r="P138" s="1"/>
      <c r="W138" t="s">
        <v>697</v>
      </c>
      <c r="X138" s="1">
        <v>43719.21875</v>
      </c>
      <c r="Y138" s="10">
        <v>300</v>
      </c>
      <c r="Z138" t="s">
        <v>26</v>
      </c>
      <c r="AA138" t="s">
        <v>27</v>
      </c>
      <c r="AB138" t="s">
        <v>26</v>
      </c>
      <c r="AC138">
        <v>2019</v>
      </c>
      <c r="AD138">
        <v>9</v>
      </c>
      <c r="AE138" s="2"/>
      <c r="AF138" s="4">
        <f>IFERROR(SUMPRODUCT(--(tbl_bd_descente[wo_number]=W138),tbl_bd_descente[Y],tbl_bd_descente[tons])/SUMIF(tbl_bd_descente[wo_number],W138,tbl_bd_descente[tons]),0)</f>
        <v>74.666666666666671</v>
      </c>
      <c r="AG138" s="4">
        <f>IFERROR(SUMPRODUCT(--(tbl_bd_descente[wo_number]=W138),tbl_bd_descente[Al2O3],tbl_bd_descente[tons])/SUMIF(tbl_bd_descente[wo_number],W138,tbl_bd_descente[tons]),0)</f>
        <v>9.81</v>
      </c>
      <c r="AH138" s="4">
        <f>IFERROR(SUMPRODUCT(--(tbl_bd_descente[wo_number]=W138),tbl_bd_descente[Fe2O3],tbl_bd_descente[tons])/SUMIF(tbl_bd_descente[wo_number],W138,tbl_bd_descente[tons]),0)</f>
        <v>1.55</v>
      </c>
      <c r="AI138" s="4">
        <f>IFERROR(SUMPRODUCT(--(tbl_bd_descente[wo_number]=W138),tbl_bd_descente[MgO],tbl_bd_descente[tons])/SUMIF(tbl_bd_descente[wo_number],W138,tbl_bd_descente[tons]),0)</f>
        <v>32.083333333333336</v>
      </c>
      <c r="AJ138" s="4">
        <f>IFERROR(SUMPRODUCT(--(tbl_bd_descente[wo_number]=W138),tbl_bd_descente[CaOX],tbl_bd_descente[tons])/SUMIF(tbl_bd_descente[wo_number],W138,tbl_bd_descente[tons]),0)</f>
        <v>1.1066666666666667</v>
      </c>
      <c r="AK138" s="4">
        <f>IFERROR(SUMPRODUCT(--(tbl_bd_descente[wo_number]=W138),tbl_bd_descente[S],tbl_bd_descente[tons])/SUMIF(tbl_bd_descente[wo_number],W138,tbl_bd_descente[tons]),0)</f>
        <v>0.128</v>
      </c>
      <c r="AL138" s="26"/>
      <c r="AM138" s="25"/>
    </row>
    <row r="139" spans="1:39" x14ac:dyDescent="0.15">
      <c r="A139" t="s">
        <v>953</v>
      </c>
      <c r="B139" t="s">
        <v>26</v>
      </c>
      <c r="C139" t="s">
        <v>27</v>
      </c>
      <c r="D139" t="s">
        <v>26</v>
      </c>
      <c r="E139" s="18">
        <v>147.87000274658203</v>
      </c>
      <c r="F139">
        <v>70</v>
      </c>
      <c r="G139">
        <v>73.8</v>
      </c>
      <c r="H139">
        <v>79.5</v>
      </c>
      <c r="I139">
        <v>9.3000000000000007</v>
      </c>
      <c r="J139">
        <v>1.34</v>
      </c>
      <c r="K139">
        <v>32.33</v>
      </c>
      <c r="L139">
        <v>3.9E-2</v>
      </c>
      <c r="M139" s="1">
        <v>43587.623796527776</v>
      </c>
      <c r="N139" s="1">
        <v>43587.64073619213</v>
      </c>
      <c r="O139" s="1" t="s">
        <v>46</v>
      </c>
      <c r="P139" s="1"/>
      <c r="W139" t="s">
        <v>697</v>
      </c>
      <c r="X139" s="1">
        <v>43719.21875</v>
      </c>
      <c r="Y139" s="10">
        <v>600</v>
      </c>
      <c r="Z139" t="s">
        <v>26</v>
      </c>
      <c r="AA139" t="s">
        <v>28</v>
      </c>
      <c r="AB139" t="s">
        <v>26</v>
      </c>
      <c r="AC139">
        <v>2019</v>
      </c>
      <c r="AD139">
        <v>9</v>
      </c>
      <c r="AE139" s="2"/>
      <c r="AF139" s="4">
        <f>IFERROR(SUMPRODUCT(--(tbl_bd_descente[wo_number]=W139),tbl_bd_descente[Y],tbl_bd_descente[tons])/SUMIF(tbl_bd_descente[wo_number],W139,tbl_bd_descente[tons]),0)</f>
        <v>74.666666666666671</v>
      </c>
      <c r="AG139" s="4">
        <f>IFERROR(SUMPRODUCT(--(tbl_bd_descente[wo_number]=W139),tbl_bd_descente[Al2O3],tbl_bd_descente[tons])/SUMIF(tbl_bd_descente[wo_number],W139,tbl_bd_descente[tons]),0)</f>
        <v>9.81</v>
      </c>
      <c r="AH139" s="4">
        <f>IFERROR(SUMPRODUCT(--(tbl_bd_descente[wo_number]=W139),tbl_bd_descente[Fe2O3],tbl_bd_descente[tons])/SUMIF(tbl_bd_descente[wo_number],W139,tbl_bd_descente[tons]),0)</f>
        <v>1.55</v>
      </c>
      <c r="AI139" s="4">
        <f>IFERROR(SUMPRODUCT(--(tbl_bd_descente[wo_number]=W139),tbl_bd_descente[MgO],tbl_bd_descente[tons])/SUMIF(tbl_bd_descente[wo_number],W139,tbl_bd_descente[tons]),0)</f>
        <v>32.083333333333336</v>
      </c>
      <c r="AJ139" s="4">
        <f>IFERROR(SUMPRODUCT(--(tbl_bd_descente[wo_number]=W139),tbl_bd_descente[CaOX],tbl_bd_descente[tons])/SUMIF(tbl_bd_descente[wo_number],W139,tbl_bd_descente[tons]),0)</f>
        <v>1.1066666666666667</v>
      </c>
      <c r="AK139" s="4">
        <f>IFERROR(SUMPRODUCT(--(tbl_bd_descente[wo_number]=W139),tbl_bd_descente[S],tbl_bd_descente[tons])/SUMIF(tbl_bd_descente[wo_number],W139,tbl_bd_descente[tons]),0)</f>
        <v>0.128</v>
      </c>
      <c r="AL139" s="26"/>
      <c r="AM139" s="25"/>
    </row>
    <row r="140" spans="1:39" x14ac:dyDescent="0.15">
      <c r="A140" t="s">
        <v>954</v>
      </c>
      <c r="B140" t="s">
        <v>14</v>
      </c>
      <c r="C140" t="s">
        <v>31</v>
      </c>
      <c r="D140" t="s">
        <v>14</v>
      </c>
      <c r="E140" s="18">
        <v>111.76399993896484</v>
      </c>
      <c r="F140">
        <v>76.3</v>
      </c>
      <c r="G140">
        <v>80.400000000000006</v>
      </c>
      <c r="H140">
        <v>87</v>
      </c>
      <c r="I140">
        <v>5.1100000000000003</v>
      </c>
      <c r="J140">
        <v>0.87</v>
      </c>
      <c r="K140">
        <v>31.98</v>
      </c>
      <c r="L140">
        <v>0.46</v>
      </c>
      <c r="M140" s="1">
        <v>43587.611770451389</v>
      </c>
      <c r="N140" s="1">
        <v>43587.628745104164</v>
      </c>
      <c r="O140" s="1" t="s">
        <v>46</v>
      </c>
      <c r="P140" s="1"/>
      <c r="W140" t="s">
        <v>696</v>
      </c>
      <c r="X140" s="1">
        <v>43719.010416666664</v>
      </c>
      <c r="Y140" s="10">
        <v>600</v>
      </c>
      <c r="Z140" t="s">
        <v>26</v>
      </c>
      <c r="AA140" t="s">
        <v>28</v>
      </c>
      <c r="AB140" t="s">
        <v>26</v>
      </c>
      <c r="AC140">
        <v>2019</v>
      </c>
      <c r="AD140">
        <v>9</v>
      </c>
      <c r="AE140" s="2"/>
      <c r="AF140" s="4">
        <f>IFERROR(SUMPRODUCT(--(tbl_bd_descente[wo_number]=W140),tbl_bd_descente[Y],tbl_bd_descente[tons])/SUMIF(tbl_bd_descente[wo_number],W140,tbl_bd_descente[tons]),0)</f>
        <v>72.966666666666669</v>
      </c>
      <c r="AG140" s="4">
        <f>IFERROR(SUMPRODUCT(--(tbl_bd_descente[wo_number]=W140),tbl_bd_descente[Al2O3],tbl_bd_descente[tons])/SUMIF(tbl_bd_descente[wo_number],W140,tbl_bd_descente[tons]),0)</f>
        <v>9.6166666666666671</v>
      </c>
      <c r="AH140" s="4">
        <f>IFERROR(SUMPRODUCT(--(tbl_bd_descente[wo_number]=W140),tbl_bd_descente[Fe2O3],tbl_bd_descente[tons])/SUMIF(tbl_bd_descente[wo_number],W140,tbl_bd_descente[tons]),0)</f>
        <v>1.56</v>
      </c>
      <c r="AI140" s="4">
        <f>IFERROR(SUMPRODUCT(--(tbl_bd_descente[wo_number]=W140),tbl_bd_descente[MgO],tbl_bd_descente[tons])/SUMIF(tbl_bd_descente[wo_number],W140,tbl_bd_descente[tons]),0)</f>
        <v>32.020000000000003</v>
      </c>
      <c r="AJ140" s="4">
        <f>IFERROR(SUMPRODUCT(--(tbl_bd_descente[wo_number]=W140),tbl_bd_descente[CaOX],tbl_bd_descente[tons])/SUMIF(tbl_bd_descente[wo_number],W140,tbl_bd_descente[tons]),0)</f>
        <v>1.1633333333333333</v>
      </c>
      <c r="AK140" s="4">
        <f>IFERROR(SUMPRODUCT(--(tbl_bd_descente[wo_number]=W140),tbl_bd_descente[S],tbl_bd_descente[tons])/SUMIF(tbl_bd_descente[wo_number],W140,tbl_bd_descente[tons]),0)</f>
        <v>0.15199999999999997</v>
      </c>
      <c r="AL140" s="26"/>
      <c r="AM140" s="25"/>
    </row>
    <row r="141" spans="1:39" x14ac:dyDescent="0.15">
      <c r="A141" t="s">
        <v>955</v>
      </c>
      <c r="B141" t="s">
        <v>14</v>
      </c>
      <c r="C141" t="s">
        <v>19</v>
      </c>
      <c r="D141" t="s">
        <v>14</v>
      </c>
      <c r="E141" s="18">
        <v>117.10300064086914</v>
      </c>
      <c r="F141">
        <v>66.2</v>
      </c>
      <c r="G141">
        <v>69.8</v>
      </c>
      <c r="H141">
        <v>76.5</v>
      </c>
      <c r="I141">
        <v>0.89</v>
      </c>
      <c r="J141">
        <v>0.57999999999999996</v>
      </c>
      <c r="K141">
        <v>31.45</v>
      </c>
      <c r="L141">
        <v>0.41</v>
      </c>
      <c r="M141" s="1">
        <v>43587.766037615744</v>
      </c>
      <c r="N141" s="1">
        <v>43587.775655787038</v>
      </c>
      <c r="O141" s="1" t="s">
        <v>45</v>
      </c>
      <c r="P141" s="1"/>
      <c r="W141" t="s">
        <v>696</v>
      </c>
      <c r="X141" s="1">
        <v>43719.010416666664</v>
      </c>
      <c r="Y141" s="10">
        <v>300</v>
      </c>
      <c r="Z141" t="s">
        <v>26</v>
      </c>
      <c r="AA141" t="s">
        <v>27</v>
      </c>
      <c r="AB141" t="s">
        <v>26</v>
      </c>
      <c r="AC141">
        <v>2019</v>
      </c>
      <c r="AD141">
        <v>9</v>
      </c>
      <c r="AE141" s="2"/>
      <c r="AF141" s="4">
        <f>IFERROR(SUMPRODUCT(--(tbl_bd_descente[wo_number]=W141),tbl_bd_descente[Y],tbl_bd_descente[tons])/SUMIF(tbl_bd_descente[wo_number],W141,tbl_bd_descente[tons]),0)</f>
        <v>72.966666666666669</v>
      </c>
      <c r="AG141" s="4">
        <f>IFERROR(SUMPRODUCT(--(tbl_bd_descente[wo_number]=W141),tbl_bd_descente[Al2O3],tbl_bd_descente[tons])/SUMIF(tbl_bd_descente[wo_number],W141,tbl_bd_descente[tons]),0)</f>
        <v>9.6166666666666671</v>
      </c>
      <c r="AH141" s="4">
        <f>IFERROR(SUMPRODUCT(--(tbl_bd_descente[wo_number]=W141),tbl_bd_descente[Fe2O3],tbl_bd_descente[tons])/SUMIF(tbl_bd_descente[wo_number],W141,tbl_bd_descente[tons]),0)</f>
        <v>1.56</v>
      </c>
      <c r="AI141" s="4">
        <f>IFERROR(SUMPRODUCT(--(tbl_bd_descente[wo_number]=W141),tbl_bd_descente[MgO],tbl_bd_descente[tons])/SUMIF(tbl_bd_descente[wo_number],W141,tbl_bd_descente[tons]),0)</f>
        <v>32.020000000000003</v>
      </c>
      <c r="AJ141" s="4">
        <f>IFERROR(SUMPRODUCT(--(tbl_bd_descente[wo_number]=W141),tbl_bd_descente[CaOX],tbl_bd_descente[tons])/SUMIF(tbl_bd_descente[wo_number],W141,tbl_bd_descente[tons]),0)</f>
        <v>1.1633333333333333</v>
      </c>
      <c r="AK141" s="4">
        <f>IFERROR(SUMPRODUCT(--(tbl_bd_descente[wo_number]=W141),tbl_bd_descente[S],tbl_bd_descente[tons])/SUMIF(tbl_bd_descente[wo_number],W141,tbl_bd_descente[tons]),0)</f>
        <v>0.15199999999999997</v>
      </c>
      <c r="AL141" s="26"/>
      <c r="AM141" s="25"/>
    </row>
    <row r="142" spans="1:39" x14ac:dyDescent="0.15">
      <c r="A142" t="s">
        <v>956</v>
      </c>
      <c r="B142" t="s">
        <v>26</v>
      </c>
      <c r="C142" t="s">
        <v>27</v>
      </c>
      <c r="D142" t="s">
        <v>26</v>
      </c>
      <c r="E142" s="18">
        <v>247.78800086975096</v>
      </c>
      <c r="F142">
        <v>63.7</v>
      </c>
      <c r="G142">
        <v>67.099999999999994</v>
      </c>
      <c r="H142">
        <v>72.8</v>
      </c>
      <c r="I142">
        <v>6.5</v>
      </c>
      <c r="J142">
        <v>1.29</v>
      </c>
      <c r="K142">
        <v>31.86</v>
      </c>
      <c r="L142">
        <v>0.74</v>
      </c>
      <c r="M142" s="1">
        <v>43598.498270914351</v>
      </c>
      <c r="N142" s="1">
        <v>43598.520249768517</v>
      </c>
      <c r="O142" s="1" t="s">
        <v>47</v>
      </c>
      <c r="P142" s="1"/>
      <c r="W142" t="s">
        <v>695</v>
      </c>
      <c r="X142" s="1">
        <v>43718.811805555553</v>
      </c>
      <c r="Y142" s="10">
        <v>1073</v>
      </c>
      <c r="Z142" t="s">
        <v>20</v>
      </c>
      <c r="AA142" t="s">
        <v>35</v>
      </c>
      <c r="AB142" t="s">
        <v>20</v>
      </c>
      <c r="AC142">
        <v>2019</v>
      </c>
      <c r="AD142">
        <v>9</v>
      </c>
      <c r="AE142" s="2"/>
      <c r="AF142" s="4">
        <f>IFERROR(SUMPRODUCT(--(tbl_bd_descente[wo_number]=W142),tbl_bd_descente[Y],tbl_bd_descente[tons])/SUMIF(tbl_bd_descente[wo_number],W142,tbl_bd_descente[tons]),0)</f>
        <v>82.076328052190121</v>
      </c>
      <c r="AG142" s="4">
        <f>IFERROR(SUMPRODUCT(--(tbl_bd_descente[wo_number]=W142),tbl_bd_descente[Al2O3],tbl_bd_descente[tons])/SUMIF(tbl_bd_descente[wo_number],W142,tbl_bd_descente[tons]),0)</f>
        <v>6.3373904939422188</v>
      </c>
      <c r="AH142" s="4">
        <f>IFERROR(SUMPRODUCT(--(tbl_bd_descente[wo_number]=W142),tbl_bd_descente[Fe2O3],tbl_bd_descente[tons])/SUMIF(tbl_bd_descente[wo_number],W142,tbl_bd_descente[tons]),0)</f>
        <v>0.89763280521901223</v>
      </c>
      <c r="AI142" s="4">
        <f>IFERROR(SUMPRODUCT(--(tbl_bd_descente[wo_number]=W142),tbl_bd_descente[MgO],tbl_bd_descente[tons])/SUMIF(tbl_bd_descente[wo_number],W142,tbl_bd_descente[tons]),0)</f>
        <v>31.818341099720413</v>
      </c>
      <c r="AJ142" s="4">
        <f>IFERROR(SUMPRODUCT(--(tbl_bd_descente[wo_number]=W142),tbl_bd_descente[CaOX],tbl_bd_descente[tons])/SUMIF(tbl_bd_descente[wo_number],W142,tbl_bd_descente[tons]),0)</f>
        <v>1.3417800559179869</v>
      </c>
      <c r="AK142" s="4">
        <f>IFERROR(SUMPRODUCT(--(tbl_bd_descente[wo_number]=W142),tbl_bd_descente[S],tbl_bd_descente[tons])/SUMIF(tbl_bd_descente[wo_number],W142,tbl_bd_descente[tons]),0)</f>
        <v>4.8231127679403546E-2</v>
      </c>
      <c r="AL142" s="26"/>
      <c r="AM142" s="25"/>
    </row>
    <row r="143" spans="1:39" x14ac:dyDescent="0.15">
      <c r="A143" t="s">
        <v>957</v>
      </c>
      <c r="B143" t="s">
        <v>26</v>
      </c>
      <c r="C143" t="s">
        <v>27</v>
      </c>
      <c r="D143" t="s">
        <v>26</v>
      </c>
      <c r="E143" s="18">
        <v>222.0780029296875</v>
      </c>
      <c r="F143">
        <v>62.8</v>
      </c>
      <c r="G143">
        <v>66.2</v>
      </c>
      <c r="H143">
        <v>72.2</v>
      </c>
      <c r="I143">
        <v>4.3</v>
      </c>
      <c r="J143">
        <v>1.1000000000000001</v>
      </c>
      <c r="K143">
        <v>31.67</v>
      </c>
      <c r="L143">
        <v>0.61</v>
      </c>
      <c r="M143" s="1">
        <v>43585.672416898145</v>
      </c>
      <c r="N143" s="1">
        <v>43585.689433414351</v>
      </c>
      <c r="O143" s="1" t="s">
        <v>47</v>
      </c>
      <c r="P143" s="1"/>
      <c r="W143" t="s">
        <v>694</v>
      </c>
      <c r="X143" s="1">
        <v>43718.54791666667</v>
      </c>
      <c r="Y143" s="10">
        <v>1200</v>
      </c>
      <c r="Z143" t="s">
        <v>20</v>
      </c>
      <c r="AA143" t="s">
        <v>35</v>
      </c>
      <c r="AB143" t="s">
        <v>20</v>
      </c>
      <c r="AC143">
        <v>2019</v>
      </c>
      <c r="AD143">
        <v>9</v>
      </c>
      <c r="AE143" s="2"/>
      <c r="AF143" s="4">
        <f>IFERROR(SUMPRODUCT(--(tbl_bd_descente[wo_number]=W143),tbl_bd_descente[Y],tbl_bd_descente[tons])/SUMIF(tbl_bd_descente[wo_number],W143,tbl_bd_descente[tons]),0)</f>
        <v>82.333333333333329</v>
      </c>
      <c r="AG143" s="4">
        <f>IFERROR(SUMPRODUCT(--(tbl_bd_descente[wo_number]=W143),tbl_bd_descente[Al2O3],tbl_bd_descente[tons])/SUMIF(tbl_bd_descente[wo_number],W143,tbl_bd_descente[tons]),0)</f>
        <v>6.5733333333333333</v>
      </c>
      <c r="AH143" s="4">
        <f>IFERROR(SUMPRODUCT(--(tbl_bd_descente[wo_number]=W143),tbl_bd_descente[Fe2O3],tbl_bd_descente[tons])/SUMIF(tbl_bd_descente[wo_number],W143,tbl_bd_descente[tons]),0)</f>
        <v>0.94</v>
      </c>
      <c r="AI143" s="4">
        <f>IFERROR(SUMPRODUCT(--(tbl_bd_descente[wo_number]=W143),tbl_bd_descente[MgO],tbl_bd_descente[tons])/SUMIF(tbl_bd_descente[wo_number],W143,tbl_bd_descente[tons]),0)</f>
        <v>31.803333333333335</v>
      </c>
      <c r="AJ143" s="4">
        <f>IFERROR(SUMPRODUCT(--(tbl_bd_descente[wo_number]=W143),tbl_bd_descente[CaOX],tbl_bd_descente[tons])/SUMIF(tbl_bd_descente[wo_number],W143,tbl_bd_descente[tons]),0)</f>
        <v>0.66333333333333333</v>
      </c>
      <c r="AK143" s="4">
        <f>IFERROR(SUMPRODUCT(--(tbl_bd_descente[wo_number]=W143),tbl_bd_descente[S],tbl_bd_descente[tons])/SUMIF(tbl_bd_descente[wo_number],W143,tbl_bd_descente[tons]),0)</f>
        <v>6.0999999999999992E-2</v>
      </c>
      <c r="AL143" s="26"/>
      <c r="AM143" s="25"/>
    </row>
    <row r="144" spans="1:39" x14ac:dyDescent="0.15">
      <c r="A144" t="s">
        <v>958</v>
      </c>
      <c r="B144" t="s">
        <v>26</v>
      </c>
      <c r="C144" t="s">
        <v>28</v>
      </c>
      <c r="D144" t="s">
        <v>26</v>
      </c>
      <c r="E144" s="18">
        <v>222.25900268554687</v>
      </c>
      <c r="F144">
        <v>71.8</v>
      </c>
      <c r="G144">
        <v>75.7</v>
      </c>
      <c r="H144">
        <v>80.8</v>
      </c>
      <c r="I144">
        <v>10.3</v>
      </c>
      <c r="J144">
        <v>1.47</v>
      </c>
      <c r="K144">
        <v>32.44</v>
      </c>
      <c r="L144">
        <v>0.52</v>
      </c>
      <c r="M144" s="1">
        <v>43587.885683067128</v>
      </c>
      <c r="N144" s="1">
        <v>43587.907303819447</v>
      </c>
      <c r="O144" s="1" t="s">
        <v>47</v>
      </c>
      <c r="P144" s="1"/>
      <c r="W144" t="s">
        <v>693</v>
      </c>
      <c r="X144" s="1">
        <v>43718.133333333331</v>
      </c>
      <c r="Y144" s="10">
        <v>204</v>
      </c>
      <c r="Z144" t="s">
        <v>26</v>
      </c>
      <c r="AA144" t="s">
        <v>28</v>
      </c>
      <c r="AB144" t="s">
        <v>26</v>
      </c>
      <c r="AC144">
        <v>2019</v>
      </c>
      <c r="AD144">
        <v>9</v>
      </c>
      <c r="AE144" s="2"/>
      <c r="AF144" s="4">
        <f>IFERROR(SUMPRODUCT(--(tbl_bd_descente[wo_number]=W144),tbl_bd_descente[Y],tbl_bd_descente[tons])/SUMIF(tbl_bd_descente[wo_number],W144,tbl_bd_descente[tons]),0)</f>
        <v>73.3</v>
      </c>
      <c r="AG144" s="4">
        <f>IFERROR(SUMPRODUCT(--(tbl_bd_descente[wo_number]=W144),tbl_bd_descente[Al2O3],tbl_bd_descente[tons])/SUMIF(tbl_bd_descente[wo_number],W144,tbl_bd_descente[tons]),0)</f>
        <v>8.75</v>
      </c>
      <c r="AH144" s="4">
        <f>IFERROR(SUMPRODUCT(--(tbl_bd_descente[wo_number]=W144),tbl_bd_descente[Fe2O3],tbl_bd_descente[tons])/SUMIF(tbl_bd_descente[wo_number],W144,tbl_bd_descente[tons]),0)</f>
        <v>1.48</v>
      </c>
      <c r="AI144" s="4">
        <f>IFERROR(SUMPRODUCT(--(tbl_bd_descente[wo_number]=W144),tbl_bd_descente[MgO],tbl_bd_descente[tons])/SUMIF(tbl_bd_descente[wo_number],W144,tbl_bd_descente[tons]),0)</f>
        <v>32.08</v>
      </c>
      <c r="AJ144" s="4">
        <f>IFERROR(SUMPRODUCT(--(tbl_bd_descente[wo_number]=W144),tbl_bd_descente[CaOX],tbl_bd_descente[tons])/SUMIF(tbl_bd_descente[wo_number],W144,tbl_bd_descente[tons]),0)</f>
        <v>0.99</v>
      </c>
      <c r="AK144" s="4">
        <f>IFERROR(SUMPRODUCT(--(tbl_bd_descente[wo_number]=W144),tbl_bd_descente[S],tbl_bd_descente[tons])/SUMIF(tbl_bd_descente[wo_number],W144,tbl_bd_descente[tons]),0)</f>
        <v>0.14599999999999999</v>
      </c>
      <c r="AL144" s="26"/>
      <c r="AM144" s="25"/>
    </row>
    <row r="145" spans="1:39" x14ac:dyDescent="0.15">
      <c r="A145" t="s">
        <v>959</v>
      </c>
      <c r="B145" t="s">
        <v>14</v>
      </c>
      <c r="C145" t="s">
        <v>31</v>
      </c>
      <c r="D145" t="s">
        <v>14</v>
      </c>
      <c r="E145" s="18">
        <v>144.78600311279297</v>
      </c>
      <c r="F145">
        <v>77.5</v>
      </c>
      <c r="G145">
        <v>81.7</v>
      </c>
      <c r="H145">
        <v>87.9</v>
      </c>
      <c r="I145">
        <v>5.88</v>
      </c>
      <c r="J145">
        <v>1.01</v>
      </c>
      <c r="K145">
        <v>31.81</v>
      </c>
      <c r="L145">
        <v>1.3</v>
      </c>
      <c r="M145" s="1">
        <v>43587.834144293978</v>
      </c>
      <c r="N145" s="1">
        <v>43587.846778159721</v>
      </c>
      <c r="O145" s="1" t="s">
        <v>47</v>
      </c>
      <c r="P145" s="1"/>
      <c r="W145" t="s">
        <v>693</v>
      </c>
      <c r="X145" s="1">
        <v>43718.133333333331</v>
      </c>
      <c r="Y145" s="10">
        <v>102</v>
      </c>
      <c r="Z145" t="s">
        <v>26</v>
      </c>
      <c r="AA145" t="s">
        <v>27</v>
      </c>
      <c r="AB145" t="s">
        <v>26</v>
      </c>
      <c r="AC145">
        <v>2019</v>
      </c>
      <c r="AD145">
        <v>9</v>
      </c>
      <c r="AE145" s="2"/>
      <c r="AF145" s="4">
        <f>IFERROR(SUMPRODUCT(--(tbl_bd_descente[wo_number]=W145),tbl_bd_descente[Y],tbl_bd_descente[tons])/SUMIF(tbl_bd_descente[wo_number],W145,tbl_bd_descente[tons]),0)</f>
        <v>73.3</v>
      </c>
      <c r="AG145" s="4">
        <f>IFERROR(SUMPRODUCT(--(tbl_bd_descente[wo_number]=W145),tbl_bd_descente[Al2O3],tbl_bd_descente[tons])/SUMIF(tbl_bd_descente[wo_number],W145,tbl_bd_descente[tons]),0)</f>
        <v>8.75</v>
      </c>
      <c r="AH145" s="4">
        <f>IFERROR(SUMPRODUCT(--(tbl_bd_descente[wo_number]=W145),tbl_bd_descente[Fe2O3],tbl_bd_descente[tons])/SUMIF(tbl_bd_descente[wo_number],W145,tbl_bd_descente[tons]),0)</f>
        <v>1.48</v>
      </c>
      <c r="AI145" s="4">
        <f>IFERROR(SUMPRODUCT(--(tbl_bd_descente[wo_number]=W145),tbl_bd_descente[MgO],tbl_bd_descente[tons])/SUMIF(tbl_bd_descente[wo_number],W145,tbl_bd_descente[tons]),0)</f>
        <v>32.08</v>
      </c>
      <c r="AJ145" s="4">
        <f>IFERROR(SUMPRODUCT(--(tbl_bd_descente[wo_number]=W145),tbl_bd_descente[CaOX],tbl_bd_descente[tons])/SUMIF(tbl_bd_descente[wo_number],W145,tbl_bd_descente[tons]),0)</f>
        <v>0.99</v>
      </c>
      <c r="AK145" s="4">
        <f>IFERROR(SUMPRODUCT(--(tbl_bd_descente[wo_number]=W145),tbl_bd_descente[S],tbl_bd_descente[tons])/SUMIF(tbl_bd_descente[wo_number],W145,tbl_bd_descente[tons]),0)</f>
        <v>0.14599999999999999</v>
      </c>
      <c r="AL145" s="26"/>
      <c r="AM145" s="25"/>
    </row>
    <row r="146" spans="1:39" x14ac:dyDescent="0.15">
      <c r="A146" t="s">
        <v>960</v>
      </c>
      <c r="B146" t="s">
        <v>33</v>
      </c>
      <c r="C146" t="s">
        <v>39</v>
      </c>
      <c r="D146" t="s">
        <v>33</v>
      </c>
      <c r="E146" s="18">
        <v>180.34700012207031</v>
      </c>
      <c r="F146">
        <v>74.599999999999994</v>
      </c>
      <c r="G146">
        <v>78.599999999999994</v>
      </c>
      <c r="H146">
        <v>84.8</v>
      </c>
      <c r="I146">
        <v>4.63</v>
      </c>
      <c r="J146">
        <v>0.9</v>
      </c>
      <c r="K146">
        <v>31.86</v>
      </c>
      <c r="L146">
        <v>0.27</v>
      </c>
      <c r="M146" s="1">
        <v>43587.914660150462</v>
      </c>
      <c r="N146" s="1">
        <v>43587.929834143521</v>
      </c>
      <c r="O146" s="1" t="s">
        <v>47</v>
      </c>
      <c r="P146" s="1"/>
      <c r="W146" t="s">
        <v>692</v>
      </c>
      <c r="X146" s="1">
        <v>43718.061805555553</v>
      </c>
      <c r="Y146" s="10">
        <v>800</v>
      </c>
      <c r="Z146" t="s">
        <v>26</v>
      </c>
      <c r="AA146" t="s">
        <v>28</v>
      </c>
      <c r="AB146" t="s">
        <v>26</v>
      </c>
      <c r="AC146">
        <v>2019</v>
      </c>
      <c r="AD146">
        <v>9</v>
      </c>
      <c r="AE146" s="2"/>
      <c r="AF146" s="4">
        <f>IFERROR(SUMPRODUCT(--(tbl_bd_descente[wo_number]=W146),tbl_bd_descente[Y],tbl_bd_descente[tons])/SUMIF(tbl_bd_descente[wo_number],W146,tbl_bd_descente[tons]),0)</f>
        <v>73.5</v>
      </c>
      <c r="AG146" s="4">
        <f>IFERROR(SUMPRODUCT(--(tbl_bd_descente[wo_number]=W146),tbl_bd_descente[Al2O3],tbl_bd_descente[tons])/SUMIF(tbl_bd_descente[wo_number],W146,tbl_bd_descente[tons]),0)</f>
        <v>9.0466666666666669</v>
      </c>
      <c r="AH146" s="4">
        <f>IFERROR(SUMPRODUCT(--(tbl_bd_descente[wo_number]=W146),tbl_bd_descente[Fe2O3],tbl_bd_descente[tons])/SUMIF(tbl_bd_descente[wo_number],W146,tbl_bd_descente[tons]),0)</f>
        <v>1.5633333333333332</v>
      </c>
      <c r="AI146" s="4">
        <f>IFERROR(SUMPRODUCT(--(tbl_bd_descente[wo_number]=W146),tbl_bd_descente[MgO],tbl_bd_descente[tons])/SUMIF(tbl_bd_descente[wo_number],W146,tbl_bd_descente[tons]),0)</f>
        <v>32.18333333333333</v>
      </c>
      <c r="AJ146" s="4">
        <f>IFERROR(SUMPRODUCT(--(tbl_bd_descente[wo_number]=W146),tbl_bd_descente[CaOX],tbl_bd_descente[tons])/SUMIF(tbl_bd_descente[wo_number],W146,tbl_bd_descente[tons]),0)</f>
        <v>1.1200000000000001</v>
      </c>
      <c r="AK146" s="4">
        <f>IFERROR(SUMPRODUCT(--(tbl_bd_descente[wo_number]=W146),tbl_bd_descente[S],tbl_bd_descente[tons])/SUMIF(tbl_bd_descente[wo_number],W146,tbl_bd_descente[tons]),0)</f>
        <v>0.16066666666666668</v>
      </c>
      <c r="AL146" s="26"/>
      <c r="AM146" s="25"/>
    </row>
    <row r="147" spans="1:39" x14ac:dyDescent="0.15">
      <c r="A147" t="s">
        <v>961</v>
      </c>
      <c r="B147" t="s">
        <v>14</v>
      </c>
      <c r="C147" t="s">
        <v>19</v>
      </c>
      <c r="D147" t="s">
        <v>14</v>
      </c>
      <c r="E147" s="18">
        <v>211.73500061035156</v>
      </c>
      <c r="F147">
        <v>74.5</v>
      </c>
      <c r="G147">
        <v>78.5</v>
      </c>
      <c r="H147">
        <v>85.6</v>
      </c>
      <c r="I147">
        <v>2.2599999999999998</v>
      </c>
      <c r="J147">
        <v>0.62</v>
      </c>
      <c r="K147">
        <v>31.4</v>
      </c>
      <c r="L147">
        <v>0.95</v>
      </c>
      <c r="M147" s="1">
        <v>43587.705818055554</v>
      </c>
      <c r="N147" s="1">
        <v>43587.731985879633</v>
      </c>
      <c r="O147" s="1" t="s">
        <v>45</v>
      </c>
      <c r="P147" s="1"/>
      <c r="W147" t="s">
        <v>692</v>
      </c>
      <c r="X147" s="1">
        <v>43718.061805555553</v>
      </c>
      <c r="Y147" s="10">
        <v>400</v>
      </c>
      <c r="Z147" t="s">
        <v>26</v>
      </c>
      <c r="AA147" t="s">
        <v>27</v>
      </c>
      <c r="AB147" t="s">
        <v>26</v>
      </c>
      <c r="AC147">
        <v>2019</v>
      </c>
      <c r="AD147">
        <v>9</v>
      </c>
      <c r="AE147" s="2"/>
      <c r="AF147" s="4">
        <f>IFERROR(SUMPRODUCT(--(tbl_bd_descente[wo_number]=W147),tbl_bd_descente[Y],tbl_bd_descente[tons])/SUMIF(tbl_bd_descente[wo_number],W147,tbl_bd_descente[tons]),0)</f>
        <v>73.5</v>
      </c>
      <c r="AG147" s="4">
        <f>IFERROR(SUMPRODUCT(--(tbl_bd_descente[wo_number]=W147),tbl_bd_descente[Al2O3],tbl_bd_descente[tons])/SUMIF(tbl_bd_descente[wo_number],W147,tbl_bd_descente[tons]),0)</f>
        <v>9.0466666666666669</v>
      </c>
      <c r="AH147" s="4">
        <f>IFERROR(SUMPRODUCT(--(tbl_bd_descente[wo_number]=W147),tbl_bd_descente[Fe2O3],tbl_bd_descente[tons])/SUMIF(tbl_bd_descente[wo_number],W147,tbl_bd_descente[tons]),0)</f>
        <v>1.5633333333333332</v>
      </c>
      <c r="AI147" s="4">
        <f>IFERROR(SUMPRODUCT(--(tbl_bd_descente[wo_number]=W147),tbl_bd_descente[MgO],tbl_bd_descente[tons])/SUMIF(tbl_bd_descente[wo_number],W147,tbl_bd_descente[tons]),0)</f>
        <v>32.18333333333333</v>
      </c>
      <c r="AJ147" s="4">
        <f>IFERROR(SUMPRODUCT(--(tbl_bd_descente[wo_number]=W147),tbl_bd_descente[CaOX],tbl_bd_descente[tons])/SUMIF(tbl_bd_descente[wo_number],W147,tbl_bd_descente[tons]),0)</f>
        <v>1.1200000000000001</v>
      </c>
      <c r="AK147" s="4">
        <f>IFERROR(SUMPRODUCT(--(tbl_bd_descente[wo_number]=W147),tbl_bd_descente[S],tbl_bd_descente[tons])/SUMIF(tbl_bd_descente[wo_number],W147,tbl_bd_descente[tons]),0)</f>
        <v>0.16066666666666668</v>
      </c>
      <c r="AL147" s="26"/>
      <c r="AM147" s="25"/>
    </row>
    <row r="148" spans="1:39" x14ac:dyDescent="0.15">
      <c r="A148" t="s">
        <v>962</v>
      </c>
      <c r="B148" t="s">
        <v>16</v>
      </c>
      <c r="C148" t="s">
        <v>36</v>
      </c>
      <c r="D148" t="s">
        <v>16</v>
      </c>
      <c r="E148" s="18">
        <v>252.43399963378906</v>
      </c>
      <c r="F148">
        <v>83.7</v>
      </c>
      <c r="G148">
        <v>88.2</v>
      </c>
      <c r="H148">
        <v>95.3</v>
      </c>
      <c r="I148">
        <v>1.82</v>
      </c>
      <c r="J148">
        <v>0.62</v>
      </c>
      <c r="K148">
        <v>31.67</v>
      </c>
      <c r="L148">
        <v>0.22</v>
      </c>
      <c r="M148" s="1">
        <v>43592.701424108796</v>
      </c>
      <c r="N148" s="1">
        <v>43592.726253356479</v>
      </c>
      <c r="O148" s="1" t="s">
        <v>45</v>
      </c>
      <c r="P148" s="1"/>
      <c r="W148" t="s">
        <v>691</v>
      </c>
      <c r="X148" s="1">
        <v>43717.773611111108</v>
      </c>
      <c r="Y148" s="10">
        <v>455</v>
      </c>
      <c r="Z148" t="s">
        <v>23</v>
      </c>
      <c r="AA148" t="s">
        <v>24</v>
      </c>
      <c r="AB148" t="s">
        <v>23</v>
      </c>
      <c r="AC148">
        <v>2019</v>
      </c>
      <c r="AD148">
        <v>9</v>
      </c>
      <c r="AE148" s="2"/>
      <c r="AF148" s="4">
        <f>IFERROR(SUMPRODUCT(--(tbl_bd_descente[wo_number]=W148),tbl_bd_descente[Y],tbl_bd_descente[tons])/SUMIF(tbl_bd_descente[wo_number],W148,tbl_bd_descente[tons]),0)</f>
        <v>84.4</v>
      </c>
      <c r="AG148" s="4">
        <f>IFERROR(SUMPRODUCT(--(tbl_bd_descente[wo_number]=W148),tbl_bd_descente[Al2O3],tbl_bd_descente[tons])/SUMIF(tbl_bd_descente[wo_number],W148,tbl_bd_descente[tons]),0)</f>
        <v>2.65</v>
      </c>
      <c r="AH148" s="4">
        <f>IFERROR(SUMPRODUCT(--(tbl_bd_descente[wo_number]=W148),tbl_bd_descente[Fe2O3],tbl_bd_descente[tons])/SUMIF(tbl_bd_descente[wo_number],W148,tbl_bd_descente[tons]),0)</f>
        <v>0.7</v>
      </c>
      <c r="AI148" s="4">
        <f>IFERROR(SUMPRODUCT(--(tbl_bd_descente[wo_number]=W148),tbl_bd_descente[MgO],tbl_bd_descente[tons])/SUMIF(tbl_bd_descente[wo_number],W148,tbl_bd_descente[tons]),0)</f>
        <v>31.58</v>
      </c>
      <c r="AJ148" s="4">
        <f>IFERROR(SUMPRODUCT(--(tbl_bd_descente[wo_number]=W148),tbl_bd_descente[CaOX],tbl_bd_descente[tons])/SUMIF(tbl_bd_descente[wo_number],W148,tbl_bd_descente[tons]),0)</f>
        <v>0.48000000000000004</v>
      </c>
      <c r="AK148" s="4">
        <f>IFERROR(SUMPRODUCT(--(tbl_bd_descente[wo_number]=W148),tbl_bd_descente[S],tbl_bd_descente[tons])/SUMIF(tbl_bd_descente[wo_number],W148,tbl_bd_descente[tons]),0)</f>
        <v>4.8000000000000001E-2</v>
      </c>
      <c r="AL148" s="26"/>
      <c r="AM148" s="25"/>
    </row>
    <row r="149" spans="1:39" x14ac:dyDescent="0.15">
      <c r="A149" t="s">
        <v>963</v>
      </c>
      <c r="B149" t="s">
        <v>16</v>
      </c>
      <c r="C149" t="s">
        <v>36</v>
      </c>
      <c r="D149" t="s">
        <v>16</v>
      </c>
      <c r="E149" s="18">
        <v>150.98800277709961</v>
      </c>
      <c r="F149">
        <v>83.6</v>
      </c>
      <c r="G149">
        <v>88.1</v>
      </c>
      <c r="H149">
        <v>94.7</v>
      </c>
      <c r="I149">
        <v>4.5</v>
      </c>
      <c r="J149">
        <v>0.69</v>
      </c>
      <c r="K149">
        <v>31.81</v>
      </c>
      <c r="L149">
        <v>0.71</v>
      </c>
      <c r="M149" s="1">
        <v>43592.768554479168</v>
      </c>
      <c r="N149" s="1">
        <v>43592.778028206019</v>
      </c>
      <c r="O149" s="1" t="s">
        <v>45</v>
      </c>
      <c r="P149" s="1"/>
      <c r="W149" t="s">
        <v>690</v>
      </c>
      <c r="X149" s="1">
        <v>43717.667361111111</v>
      </c>
      <c r="Y149" s="10">
        <v>1200</v>
      </c>
      <c r="Z149" t="s">
        <v>23</v>
      </c>
      <c r="AA149" t="s">
        <v>24</v>
      </c>
      <c r="AB149" t="s">
        <v>23</v>
      </c>
      <c r="AC149">
        <v>2019</v>
      </c>
      <c r="AD149">
        <v>9</v>
      </c>
      <c r="AE149" s="2"/>
      <c r="AF149" s="4">
        <f>IFERROR(SUMPRODUCT(--(tbl_bd_descente[wo_number]=W149),tbl_bd_descente[Y],tbl_bd_descente[tons])/SUMIF(tbl_bd_descente[wo_number],W149,tbl_bd_descente[tons]),0)</f>
        <v>85.433333333333337</v>
      </c>
      <c r="AG149" s="4">
        <f>IFERROR(SUMPRODUCT(--(tbl_bd_descente[wo_number]=W149),tbl_bd_descente[Al2O3],tbl_bd_descente[tons])/SUMIF(tbl_bd_descente[wo_number],W149,tbl_bd_descente[tons]),0)</f>
        <v>2.7966666666666669</v>
      </c>
      <c r="AH149" s="4">
        <f>IFERROR(SUMPRODUCT(--(tbl_bd_descente[wo_number]=W149),tbl_bd_descente[Fe2O3],tbl_bd_descente[tons])/SUMIF(tbl_bd_descente[wo_number],W149,tbl_bd_descente[tons]),0)</f>
        <v>0.7</v>
      </c>
      <c r="AI149" s="4">
        <f>IFERROR(SUMPRODUCT(--(tbl_bd_descente[wo_number]=W149),tbl_bd_descente[MgO],tbl_bd_descente[tons])/SUMIF(tbl_bd_descente[wo_number],W149,tbl_bd_descente[tons]),0)</f>
        <v>31.43</v>
      </c>
      <c r="AJ149" s="4">
        <f>IFERROR(SUMPRODUCT(--(tbl_bd_descente[wo_number]=W149),tbl_bd_descente[CaOX],tbl_bd_descente[tons])/SUMIF(tbl_bd_descente[wo_number],W149,tbl_bd_descente[tons]),0)</f>
        <v>0.81</v>
      </c>
      <c r="AK149" s="4">
        <f>IFERROR(SUMPRODUCT(--(tbl_bd_descente[wo_number]=W149),tbl_bd_descente[S],tbl_bd_descente[tons])/SUMIF(tbl_bd_descente[wo_number],W149,tbl_bd_descente[tons]),0)</f>
        <v>5.6000000000000001E-2</v>
      </c>
      <c r="AL149" s="26"/>
      <c r="AM149" s="25"/>
    </row>
    <row r="150" spans="1:39" x14ac:dyDescent="0.15">
      <c r="A150" t="s">
        <v>964</v>
      </c>
      <c r="B150" t="s">
        <v>14</v>
      </c>
      <c r="C150" t="s">
        <v>19</v>
      </c>
      <c r="D150" t="s">
        <v>14</v>
      </c>
      <c r="E150" s="18">
        <v>226.06800079345703</v>
      </c>
      <c r="F150">
        <v>77.7</v>
      </c>
      <c r="G150">
        <v>81.900000000000006</v>
      </c>
      <c r="H150">
        <v>88.4</v>
      </c>
      <c r="I150">
        <v>3.68</v>
      </c>
      <c r="J150">
        <v>0.8</v>
      </c>
      <c r="K150">
        <v>31.52</v>
      </c>
      <c r="L150">
        <v>0.98</v>
      </c>
      <c r="M150" s="1">
        <v>43587.661655983793</v>
      </c>
      <c r="N150" s="1">
        <v>43587.680220173614</v>
      </c>
      <c r="O150" s="1" t="s">
        <v>45</v>
      </c>
      <c r="P150" s="1"/>
      <c r="W150" t="s">
        <v>689</v>
      </c>
      <c r="X150" s="1">
        <v>43717.331944444442</v>
      </c>
      <c r="Y150" s="10">
        <v>370.66666666666669</v>
      </c>
      <c r="Z150" t="s">
        <v>14</v>
      </c>
      <c r="AA150" t="s">
        <v>38</v>
      </c>
      <c r="AB150" t="s">
        <v>14</v>
      </c>
      <c r="AC150">
        <v>2019</v>
      </c>
      <c r="AD150">
        <v>9</v>
      </c>
      <c r="AE150" s="2"/>
      <c r="AF150" s="4">
        <f>IFERROR(SUMPRODUCT(--(tbl_bd_descente[wo_number]=W150),tbl_bd_descente[Y],tbl_bd_descente[tons])/SUMIF(tbl_bd_descente[wo_number],W150,tbl_bd_descente[tons]),0)</f>
        <v>79.7158273381295</v>
      </c>
      <c r="AG150" s="4">
        <f>IFERROR(SUMPRODUCT(--(tbl_bd_descente[wo_number]=W150),tbl_bd_descente[Al2O3],tbl_bd_descente[tons])/SUMIF(tbl_bd_descente[wo_number],W150,tbl_bd_descente[tons]),0)</f>
        <v>3.7015107913669065</v>
      </c>
      <c r="AH150" s="4">
        <f>IFERROR(SUMPRODUCT(--(tbl_bd_descente[wo_number]=W150),tbl_bd_descente[Fe2O3],tbl_bd_descente[tons])/SUMIF(tbl_bd_descente[wo_number],W150,tbl_bd_descente[tons]),0)</f>
        <v>0.88539568345323738</v>
      </c>
      <c r="AI150" s="4">
        <f>IFERROR(SUMPRODUCT(--(tbl_bd_descente[wo_number]=W150),tbl_bd_descente[MgO],tbl_bd_descente[tons])/SUMIF(tbl_bd_descente[wo_number],W150,tbl_bd_descente[tons]),0)</f>
        <v>31.358561151079137</v>
      </c>
      <c r="AJ150" s="4">
        <f>IFERROR(SUMPRODUCT(--(tbl_bd_descente[wo_number]=W150),tbl_bd_descente[CaOX],tbl_bd_descente[tons])/SUMIF(tbl_bd_descente[wo_number],W150,tbl_bd_descente[tons]),0)</f>
        <v>1.2528776978417266</v>
      </c>
      <c r="AK150" s="4">
        <f>IFERROR(SUMPRODUCT(--(tbl_bd_descente[wo_number]=W150),tbl_bd_descente[S],tbl_bd_descente[tons])/SUMIF(tbl_bd_descente[wo_number],W150,tbl_bd_descente[tons]),0)</f>
        <v>0.08</v>
      </c>
      <c r="AL150" s="26"/>
      <c r="AM150" s="25"/>
    </row>
    <row r="151" spans="1:39" x14ac:dyDescent="0.15">
      <c r="A151" t="s">
        <v>965</v>
      </c>
      <c r="B151" t="s">
        <v>26</v>
      </c>
      <c r="C151" t="s">
        <v>27</v>
      </c>
      <c r="D151" t="s">
        <v>26</v>
      </c>
      <c r="E151" s="18">
        <v>1007.4320083618163</v>
      </c>
      <c r="F151">
        <v>67.400000000000006</v>
      </c>
      <c r="G151">
        <v>71</v>
      </c>
      <c r="H151">
        <v>76.3</v>
      </c>
      <c r="I151">
        <v>10.24</v>
      </c>
      <c r="J151">
        <v>1.57</v>
      </c>
      <c r="K151">
        <v>32.24</v>
      </c>
      <c r="L151">
        <v>0.34</v>
      </c>
      <c r="M151" s="1">
        <v>43591.565567708334</v>
      </c>
      <c r="N151" s="1">
        <v>43592.217703321759</v>
      </c>
      <c r="O151" s="1" t="s">
        <v>966</v>
      </c>
      <c r="P151" s="1"/>
      <c r="W151" t="s">
        <v>689</v>
      </c>
      <c r="X151" s="1">
        <v>43717.331944444442</v>
      </c>
      <c r="Y151" s="10">
        <v>185.33333333333334</v>
      </c>
      <c r="Z151" t="s">
        <v>33</v>
      </c>
      <c r="AA151" t="s">
        <v>39</v>
      </c>
      <c r="AB151" t="s">
        <v>14</v>
      </c>
      <c r="AC151">
        <v>2019</v>
      </c>
      <c r="AD151">
        <v>9</v>
      </c>
      <c r="AE151" s="2"/>
      <c r="AF151" s="4">
        <f>IFERROR(SUMPRODUCT(--(tbl_bd_descente[wo_number]=W151),tbl_bd_descente[Y],tbl_bd_descente[tons])/SUMIF(tbl_bd_descente[wo_number],W151,tbl_bd_descente[tons]),0)</f>
        <v>79.7158273381295</v>
      </c>
      <c r="AG151" s="4">
        <f>IFERROR(SUMPRODUCT(--(tbl_bd_descente[wo_number]=W151),tbl_bd_descente[Al2O3],tbl_bd_descente[tons])/SUMIF(tbl_bd_descente[wo_number],W151,tbl_bd_descente[tons]),0)</f>
        <v>3.7015107913669065</v>
      </c>
      <c r="AH151" s="4">
        <f>IFERROR(SUMPRODUCT(--(tbl_bd_descente[wo_number]=W151),tbl_bd_descente[Fe2O3],tbl_bd_descente[tons])/SUMIF(tbl_bd_descente[wo_number],W151,tbl_bd_descente[tons]),0)</f>
        <v>0.88539568345323738</v>
      </c>
      <c r="AI151" s="4">
        <f>IFERROR(SUMPRODUCT(--(tbl_bd_descente[wo_number]=W151),tbl_bd_descente[MgO],tbl_bd_descente[tons])/SUMIF(tbl_bd_descente[wo_number],W151,tbl_bd_descente[tons]),0)</f>
        <v>31.358561151079137</v>
      </c>
      <c r="AJ151" s="4">
        <f>IFERROR(SUMPRODUCT(--(tbl_bd_descente[wo_number]=W151),tbl_bd_descente[CaOX],tbl_bd_descente[tons])/SUMIF(tbl_bd_descente[wo_number],W151,tbl_bd_descente[tons]),0)</f>
        <v>1.2528776978417266</v>
      </c>
      <c r="AK151" s="4">
        <f>IFERROR(SUMPRODUCT(--(tbl_bd_descente[wo_number]=W151),tbl_bd_descente[S],tbl_bd_descente[tons])/SUMIF(tbl_bd_descente[wo_number],W151,tbl_bd_descente[tons]),0)</f>
        <v>0.08</v>
      </c>
      <c r="AL151" s="26"/>
      <c r="AM151" s="25"/>
    </row>
    <row r="152" spans="1:39" x14ac:dyDescent="0.15">
      <c r="A152" t="s">
        <v>967</v>
      </c>
      <c r="B152" t="s">
        <v>20</v>
      </c>
      <c r="C152" t="s">
        <v>30</v>
      </c>
      <c r="D152" t="s">
        <v>20</v>
      </c>
      <c r="E152" s="18">
        <v>138.7080020904541</v>
      </c>
      <c r="F152">
        <v>81.5</v>
      </c>
      <c r="G152">
        <v>85.9</v>
      </c>
      <c r="H152">
        <v>92.3</v>
      </c>
      <c r="I152">
        <v>4.87</v>
      </c>
      <c r="J152">
        <v>0.77</v>
      </c>
      <c r="K152">
        <v>31.92</v>
      </c>
      <c r="L152">
        <v>0.37</v>
      </c>
      <c r="M152" s="1">
        <v>43588.330242511576</v>
      </c>
      <c r="N152" s="1">
        <v>43588.342311076391</v>
      </c>
      <c r="O152" s="1" t="s">
        <v>52</v>
      </c>
      <c r="P152" s="1"/>
      <c r="W152" t="s">
        <v>688</v>
      </c>
      <c r="X152" s="1">
        <v>43717.20208333333</v>
      </c>
      <c r="Y152" s="10">
        <v>204</v>
      </c>
      <c r="Z152" t="s">
        <v>26</v>
      </c>
      <c r="AA152" t="s">
        <v>27</v>
      </c>
      <c r="AB152" t="s">
        <v>26</v>
      </c>
      <c r="AC152">
        <v>2019</v>
      </c>
      <c r="AD152">
        <v>9</v>
      </c>
      <c r="AE152" s="2"/>
      <c r="AF152" s="4">
        <f>IFERROR(SUMPRODUCT(--(tbl_bd_descente[wo_number]=W152),tbl_bd_descente[Y],tbl_bd_descente[tons])/SUMIF(tbl_bd_descente[wo_number],W152,tbl_bd_descente[tons]),0)</f>
        <v>75.599999999999994</v>
      </c>
      <c r="AG152" s="4">
        <f>IFERROR(SUMPRODUCT(--(tbl_bd_descente[wo_number]=W152),tbl_bd_descente[Al2O3],tbl_bd_descente[tons])/SUMIF(tbl_bd_descente[wo_number],W152,tbl_bd_descente[tons]),0)</f>
        <v>7.92</v>
      </c>
      <c r="AH152" s="4">
        <f>IFERROR(SUMPRODUCT(--(tbl_bd_descente[wo_number]=W152),tbl_bd_descente[Fe2O3],tbl_bd_descente[tons])/SUMIF(tbl_bd_descente[wo_number],W152,tbl_bd_descente[tons]),0)</f>
        <v>1.38</v>
      </c>
      <c r="AI152" s="4">
        <f>IFERROR(SUMPRODUCT(--(tbl_bd_descente[wo_number]=W152),tbl_bd_descente[MgO],tbl_bd_descente[tons])/SUMIF(tbl_bd_descente[wo_number],W152,tbl_bd_descente[tons]),0)</f>
        <v>31.760000000000005</v>
      </c>
      <c r="AJ152" s="4">
        <f>IFERROR(SUMPRODUCT(--(tbl_bd_descente[wo_number]=W152),tbl_bd_descente[CaOX],tbl_bd_descente[tons])/SUMIF(tbl_bd_descente[wo_number],W152,tbl_bd_descente[tons]),0)</f>
        <v>1.1000000000000001</v>
      </c>
      <c r="AK152" s="4">
        <f>IFERROR(SUMPRODUCT(--(tbl_bd_descente[wo_number]=W152),tbl_bd_descente[S],tbl_bd_descente[tons])/SUMIF(tbl_bd_descente[wo_number],W152,tbl_bd_descente[tons]),0)</f>
        <v>0.10499999999999998</v>
      </c>
      <c r="AL152" s="26"/>
      <c r="AM152" s="25"/>
    </row>
    <row r="153" spans="1:39" x14ac:dyDescent="0.15">
      <c r="A153" t="s">
        <v>968</v>
      </c>
      <c r="B153" t="s">
        <v>14</v>
      </c>
      <c r="C153" t="s">
        <v>19</v>
      </c>
      <c r="D153" t="s">
        <v>14</v>
      </c>
      <c r="E153" s="18">
        <v>369.44900283813479</v>
      </c>
      <c r="F153">
        <v>77.900000000000006</v>
      </c>
      <c r="G153">
        <v>82</v>
      </c>
      <c r="H153">
        <v>88.7</v>
      </c>
      <c r="I153">
        <v>3.15</v>
      </c>
      <c r="J153">
        <v>0.75</v>
      </c>
      <c r="K153">
        <v>31.79</v>
      </c>
      <c r="L153">
        <v>0.25</v>
      </c>
      <c r="M153" s="1">
        <v>43588.351527858795</v>
      </c>
      <c r="N153" s="1">
        <v>43588.432916516205</v>
      </c>
      <c r="O153" s="1" t="s">
        <v>52</v>
      </c>
      <c r="P153" s="1"/>
      <c r="W153" t="s">
        <v>688</v>
      </c>
      <c r="X153" s="1">
        <v>43717.20208333333</v>
      </c>
      <c r="Y153" s="10">
        <v>102</v>
      </c>
      <c r="Z153" t="s">
        <v>26</v>
      </c>
      <c r="AA153" t="s">
        <v>28</v>
      </c>
      <c r="AB153" t="s">
        <v>26</v>
      </c>
      <c r="AC153">
        <v>2019</v>
      </c>
      <c r="AD153">
        <v>9</v>
      </c>
      <c r="AE153" s="2"/>
      <c r="AF153" s="4">
        <f>IFERROR(SUMPRODUCT(--(tbl_bd_descente[wo_number]=W153),tbl_bd_descente[Y],tbl_bd_descente[tons])/SUMIF(tbl_bd_descente[wo_number],W153,tbl_bd_descente[tons]),0)</f>
        <v>75.599999999999994</v>
      </c>
      <c r="AG153" s="4">
        <f>IFERROR(SUMPRODUCT(--(tbl_bd_descente[wo_number]=W153),tbl_bd_descente[Al2O3],tbl_bd_descente[tons])/SUMIF(tbl_bd_descente[wo_number],W153,tbl_bd_descente[tons]),0)</f>
        <v>7.92</v>
      </c>
      <c r="AH153" s="4">
        <f>IFERROR(SUMPRODUCT(--(tbl_bd_descente[wo_number]=W153),tbl_bd_descente[Fe2O3],tbl_bd_descente[tons])/SUMIF(tbl_bd_descente[wo_number],W153,tbl_bd_descente[tons]),0)</f>
        <v>1.38</v>
      </c>
      <c r="AI153" s="4">
        <f>IFERROR(SUMPRODUCT(--(tbl_bd_descente[wo_number]=W153),tbl_bd_descente[MgO],tbl_bd_descente[tons])/SUMIF(tbl_bd_descente[wo_number],W153,tbl_bd_descente[tons]),0)</f>
        <v>31.760000000000005</v>
      </c>
      <c r="AJ153" s="4">
        <f>IFERROR(SUMPRODUCT(--(tbl_bd_descente[wo_number]=W153),tbl_bd_descente[CaOX],tbl_bd_descente[tons])/SUMIF(tbl_bd_descente[wo_number],W153,tbl_bd_descente[tons]),0)</f>
        <v>1.1000000000000001</v>
      </c>
      <c r="AK153" s="4">
        <f>IFERROR(SUMPRODUCT(--(tbl_bd_descente[wo_number]=W153),tbl_bd_descente[S],tbl_bd_descente[tons])/SUMIF(tbl_bd_descente[wo_number],W153,tbl_bd_descente[tons]),0)</f>
        <v>0.10499999999999998</v>
      </c>
      <c r="AL153" s="26"/>
      <c r="AM153" s="25"/>
    </row>
    <row r="154" spans="1:39" x14ac:dyDescent="0.15">
      <c r="A154" t="s">
        <v>969</v>
      </c>
      <c r="B154" t="s">
        <v>18</v>
      </c>
      <c r="C154" t="s">
        <v>15</v>
      </c>
      <c r="D154" t="s">
        <v>18</v>
      </c>
      <c r="E154" s="18">
        <v>530.05900497436528</v>
      </c>
      <c r="F154">
        <v>76.900000000000006</v>
      </c>
      <c r="G154">
        <v>81</v>
      </c>
      <c r="H154">
        <v>86.2</v>
      </c>
      <c r="I154">
        <v>10.57</v>
      </c>
      <c r="J154">
        <v>1.36</v>
      </c>
      <c r="K154">
        <v>32.47</v>
      </c>
      <c r="L154">
        <v>0.36</v>
      </c>
      <c r="M154" s="1">
        <v>43588.224561076386</v>
      </c>
      <c r="N154" s="1">
        <v>43588.280376469906</v>
      </c>
      <c r="O154" s="1" t="s">
        <v>47</v>
      </c>
      <c r="P154" s="1"/>
      <c r="W154" t="s">
        <v>687</v>
      </c>
      <c r="X154" s="1">
        <v>43715.10833333333</v>
      </c>
      <c r="Y154" s="10">
        <v>800</v>
      </c>
      <c r="Z154" t="s">
        <v>26</v>
      </c>
      <c r="AA154" t="s">
        <v>28</v>
      </c>
      <c r="AB154" t="s">
        <v>26</v>
      </c>
      <c r="AC154">
        <v>2019</v>
      </c>
      <c r="AD154">
        <v>9</v>
      </c>
      <c r="AE154" s="2"/>
      <c r="AF154" s="4">
        <f>IFERROR(SUMPRODUCT(--(tbl_bd_descente[wo_number]=W154),tbl_bd_descente[Y],tbl_bd_descente[tons])/SUMIF(tbl_bd_descente[wo_number],W154,tbl_bd_descente[tons]),0)</f>
        <v>74.566666666666663</v>
      </c>
      <c r="AG154" s="4">
        <f>IFERROR(SUMPRODUCT(--(tbl_bd_descente[wo_number]=W154),tbl_bd_descente[Al2O3],tbl_bd_descente[tons])/SUMIF(tbl_bd_descente[wo_number],W154,tbl_bd_descente[tons]),0)</f>
        <v>8.3666666666666671</v>
      </c>
      <c r="AH154" s="4">
        <f>IFERROR(SUMPRODUCT(--(tbl_bd_descente[wo_number]=W154),tbl_bd_descente[Fe2O3],tbl_bd_descente[tons])/SUMIF(tbl_bd_descente[wo_number],W154,tbl_bd_descente[tons]),0)</f>
        <v>1.43</v>
      </c>
      <c r="AI154" s="4">
        <f>IFERROR(SUMPRODUCT(--(tbl_bd_descente[wo_number]=W154),tbl_bd_descente[MgO],tbl_bd_descente[tons])/SUMIF(tbl_bd_descente[wo_number],W154,tbl_bd_descente[tons]),0)</f>
        <v>31.88</v>
      </c>
      <c r="AJ154" s="4">
        <f>IFERROR(SUMPRODUCT(--(tbl_bd_descente[wo_number]=W154),tbl_bd_descente[CaOX],tbl_bd_descente[tons])/SUMIF(tbl_bd_descente[wo_number],W154,tbl_bd_descente[tons]),0)</f>
        <v>1.28</v>
      </c>
      <c r="AK154" s="4">
        <f>IFERROR(SUMPRODUCT(--(tbl_bd_descente[wo_number]=W154),tbl_bd_descente[S],tbl_bd_descente[tons])/SUMIF(tbl_bd_descente[wo_number],W154,tbl_bd_descente[tons]),0)</f>
        <v>0.13466666666666668</v>
      </c>
      <c r="AL154" s="26"/>
      <c r="AM154" s="25"/>
    </row>
    <row r="155" spans="1:39" x14ac:dyDescent="0.15">
      <c r="A155" t="s">
        <v>970</v>
      </c>
      <c r="B155" t="s">
        <v>826</v>
      </c>
      <c r="C155" t="s">
        <v>21</v>
      </c>
      <c r="D155" t="s">
        <v>23</v>
      </c>
      <c r="E155" s="18">
        <v>258.27399826049805</v>
      </c>
      <c r="F155">
        <v>79.8</v>
      </c>
      <c r="G155">
        <v>84.1</v>
      </c>
      <c r="H155">
        <v>91</v>
      </c>
      <c r="I155">
        <v>1.72</v>
      </c>
      <c r="J155">
        <v>0.91</v>
      </c>
      <c r="K155">
        <v>31.34</v>
      </c>
      <c r="L155">
        <v>1.36</v>
      </c>
      <c r="M155" s="1">
        <v>43587.85417353009</v>
      </c>
      <c r="N155" s="1">
        <v>43587.877975000003</v>
      </c>
      <c r="O155" s="1" t="s">
        <v>47</v>
      </c>
      <c r="P155" s="1"/>
      <c r="W155" t="s">
        <v>687</v>
      </c>
      <c r="X155" s="1">
        <v>43715.10833333333</v>
      </c>
      <c r="Y155" s="10">
        <v>400</v>
      </c>
      <c r="Z155" t="s">
        <v>26</v>
      </c>
      <c r="AA155" t="s">
        <v>27</v>
      </c>
      <c r="AB155" t="s">
        <v>26</v>
      </c>
      <c r="AC155">
        <v>2019</v>
      </c>
      <c r="AD155">
        <v>9</v>
      </c>
      <c r="AE155" s="2"/>
      <c r="AF155" s="4">
        <f>IFERROR(SUMPRODUCT(--(tbl_bd_descente[wo_number]=W155),tbl_bd_descente[Y],tbl_bd_descente[tons])/SUMIF(tbl_bd_descente[wo_number],W155,tbl_bd_descente[tons]),0)</f>
        <v>74.566666666666663</v>
      </c>
      <c r="AG155" s="4">
        <f>IFERROR(SUMPRODUCT(--(tbl_bd_descente[wo_number]=W155),tbl_bd_descente[Al2O3],tbl_bd_descente[tons])/SUMIF(tbl_bd_descente[wo_number],W155,tbl_bd_descente[tons]),0)</f>
        <v>8.3666666666666671</v>
      </c>
      <c r="AH155" s="4">
        <f>IFERROR(SUMPRODUCT(--(tbl_bd_descente[wo_number]=W155),tbl_bd_descente[Fe2O3],tbl_bd_descente[tons])/SUMIF(tbl_bd_descente[wo_number],W155,tbl_bd_descente[tons]),0)</f>
        <v>1.43</v>
      </c>
      <c r="AI155" s="4">
        <f>IFERROR(SUMPRODUCT(--(tbl_bd_descente[wo_number]=W155),tbl_bd_descente[MgO],tbl_bd_descente[tons])/SUMIF(tbl_bd_descente[wo_number],W155,tbl_bd_descente[tons]),0)</f>
        <v>31.88</v>
      </c>
      <c r="AJ155" s="4">
        <f>IFERROR(SUMPRODUCT(--(tbl_bd_descente[wo_number]=W155),tbl_bd_descente[CaOX],tbl_bd_descente[tons])/SUMIF(tbl_bd_descente[wo_number],W155,tbl_bd_descente[tons]),0)</f>
        <v>1.28</v>
      </c>
      <c r="AK155" s="4">
        <f>IFERROR(SUMPRODUCT(--(tbl_bd_descente[wo_number]=W155),tbl_bd_descente[S],tbl_bd_descente[tons])/SUMIF(tbl_bd_descente[wo_number],W155,tbl_bd_descente[tons]),0)</f>
        <v>0.13466666666666668</v>
      </c>
      <c r="AL155" s="26"/>
      <c r="AM155" s="25"/>
    </row>
    <row r="156" spans="1:39" x14ac:dyDescent="0.15">
      <c r="A156" t="s">
        <v>971</v>
      </c>
      <c r="B156" t="s">
        <v>26</v>
      </c>
      <c r="C156" t="s">
        <v>27</v>
      </c>
      <c r="D156" t="s">
        <v>26</v>
      </c>
      <c r="E156" s="18">
        <v>300.79399871826172</v>
      </c>
      <c r="F156">
        <v>72</v>
      </c>
      <c r="G156">
        <v>75.900000000000006</v>
      </c>
      <c r="H156">
        <v>81.099999999999994</v>
      </c>
      <c r="I156">
        <v>8.01</v>
      </c>
      <c r="J156">
        <v>1.38</v>
      </c>
      <c r="K156">
        <v>31.9</v>
      </c>
      <c r="L156">
        <v>2.06</v>
      </c>
      <c r="M156" s="1">
        <v>43587.79618730324</v>
      </c>
      <c r="N156" s="1">
        <v>43588.299151504631</v>
      </c>
      <c r="O156" s="1" t="s">
        <v>47</v>
      </c>
      <c r="P156" s="1"/>
      <c r="W156" t="s">
        <v>686</v>
      </c>
      <c r="X156" s="1">
        <v>43714.817361111112</v>
      </c>
      <c r="Y156" s="10">
        <v>877.33333333333337</v>
      </c>
      <c r="Z156" t="s">
        <v>14</v>
      </c>
      <c r="AA156" t="s">
        <v>38</v>
      </c>
      <c r="AB156" t="s">
        <v>14</v>
      </c>
      <c r="AC156">
        <v>2019</v>
      </c>
      <c r="AD156">
        <v>9</v>
      </c>
      <c r="AE156" s="2"/>
      <c r="AF156" s="4">
        <f>IFERROR(SUMPRODUCT(--(tbl_bd_descente[wo_number]=W156),tbl_bd_descente[Y],tbl_bd_descente[tons])/SUMIF(tbl_bd_descente[wo_number],W156,tbl_bd_descente[tons]),0)</f>
        <v>80.135258358662611</v>
      </c>
      <c r="AG156" s="4">
        <f>IFERROR(SUMPRODUCT(--(tbl_bd_descente[wo_number]=W156),tbl_bd_descente[Al2O3],tbl_bd_descente[tons])/SUMIF(tbl_bd_descente[wo_number],W156,tbl_bd_descente[tons]),0)</f>
        <v>2.9459270516717329</v>
      </c>
      <c r="AH156" s="4">
        <f>IFERROR(SUMPRODUCT(--(tbl_bd_descente[wo_number]=W156),tbl_bd_descente[Fe2O3],tbl_bd_descente[tons])/SUMIF(tbl_bd_descente[wo_number],W156,tbl_bd_descente[tons]),0)</f>
        <v>0.83176291793313062</v>
      </c>
      <c r="AI156" s="4">
        <f>IFERROR(SUMPRODUCT(--(tbl_bd_descente[wo_number]=W156),tbl_bd_descente[MgO],tbl_bd_descente[tons])/SUMIF(tbl_bd_descente[wo_number],W156,tbl_bd_descente[tons]),0)</f>
        <v>31.452249240121585</v>
      </c>
      <c r="AJ156" s="4">
        <f>IFERROR(SUMPRODUCT(--(tbl_bd_descente[wo_number]=W156),tbl_bd_descente[CaOX],tbl_bd_descente[tons])/SUMIF(tbl_bd_descente[wo_number],W156,tbl_bd_descente[tons]),0)</f>
        <v>1.4272340425531913</v>
      </c>
      <c r="AK156" s="4">
        <f>IFERROR(SUMPRODUCT(--(tbl_bd_descente[wo_number]=W156),tbl_bd_descente[S],tbl_bd_descente[tons])/SUMIF(tbl_bd_descente[wo_number],W156,tbl_bd_descente[tons]),0)</f>
        <v>9.6893617021276593E-2</v>
      </c>
      <c r="AL156" s="26"/>
      <c r="AM156" s="25"/>
    </row>
    <row r="157" spans="1:39" x14ac:dyDescent="0.15">
      <c r="A157" t="s">
        <v>972</v>
      </c>
      <c r="B157" t="s">
        <v>23</v>
      </c>
      <c r="C157" t="s">
        <v>24</v>
      </c>
      <c r="D157" t="s">
        <v>23</v>
      </c>
      <c r="E157" s="18">
        <v>137.52999877929687</v>
      </c>
      <c r="F157">
        <v>82.1</v>
      </c>
      <c r="G157">
        <v>86.5</v>
      </c>
      <c r="H157">
        <v>92.7</v>
      </c>
      <c r="I157">
        <v>4.6900000000000004</v>
      </c>
      <c r="J157">
        <v>0.8</v>
      </c>
      <c r="K157">
        <v>31.72</v>
      </c>
      <c r="L157">
        <v>0.33</v>
      </c>
      <c r="M157" s="1">
        <v>43588.44015771991</v>
      </c>
      <c r="N157" s="1">
        <v>43588.454375196758</v>
      </c>
      <c r="O157" s="1" t="s">
        <v>52</v>
      </c>
      <c r="P157" s="1"/>
      <c r="W157" t="s">
        <v>686</v>
      </c>
      <c r="X157" s="1">
        <v>43714.817361111112</v>
      </c>
      <c r="Y157" s="10">
        <v>438.66666666666669</v>
      </c>
      <c r="Z157" t="s">
        <v>33</v>
      </c>
      <c r="AA157" t="s">
        <v>39</v>
      </c>
      <c r="AB157" t="s">
        <v>14</v>
      </c>
      <c r="AC157">
        <v>2019</v>
      </c>
      <c r="AD157">
        <v>9</v>
      </c>
      <c r="AE157" s="2"/>
      <c r="AF157" s="4">
        <f>IFERROR(SUMPRODUCT(--(tbl_bd_descente[wo_number]=W157),tbl_bd_descente[Y],tbl_bd_descente[tons])/SUMIF(tbl_bd_descente[wo_number],W157,tbl_bd_descente[tons]),0)</f>
        <v>80.135258358662611</v>
      </c>
      <c r="AG157" s="4">
        <f>IFERROR(SUMPRODUCT(--(tbl_bd_descente[wo_number]=W157),tbl_bd_descente[Al2O3],tbl_bd_descente[tons])/SUMIF(tbl_bd_descente[wo_number],W157,tbl_bd_descente[tons]),0)</f>
        <v>2.9459270516717329</v>
      </c>
      <c r="AH157" s="4">
        <f>IFERROR(SUMPRODUCT(--(tbl_bd_descente[wo_number]=W157),tbl_bd_descente[Fe2O3],tbl_bd_descente[tons])/SUMIF(tbl_bd_descente[wo_number],W157,tbl_bd_descente[tons]),0)</f>
        <v>0.83176291793313062</v>
      </c>
      <c r="AI157" s="4">
        <f>IFERROR(SUMPRODUCT(--(tbl_bd_descente[wo_number]=W157),tbl_bd_descente[MgO],tbl_bd_descente[tons])/SUMIF(tbl_bd_descente[wo_number],W157,tbl_bd_descente[tons]),0)</f>
        <v>31.452249240121585</v>
      </c>
      <c r="AJ157" s="4">
        <f>IFERROR(SUMPRODUCT(--(tbl_bd_descente[wo_number]=W157),tbl_bd_descente[CaOX],tbl_bd_descente[tons])/SUMIF(tbl_bd_descente[wo_number],W157,tbl_bd_descente[tons]),0)</f>
        <v>1.4272340425531913</v>
      </c>
      <c r="AK157" s="4">
        <f>IFERROR(SUMPRODUCT(--(tbl_bd_descente[wo_number]=W157),tbl_bd_descente[S],tbl_bd_descente[tons])/SUMIF(tbl_bd_descente[wo_number],W157,tbl_bd_descente[tons]),0)</f>
        <v>9.6893617021276593E-2</v>
      </c>
      <c r="AL157" s="26"/>
      <c r="AM157" s="25"/>
    </row>
    <row r="158" spans="1:39" x14ac:dyDescent="0.15">
      <c r="A158" t="s">
        <v>973</v>
      </c>
      <c r="B158" t="s">
        <v>20</v>
      </c>
      <c r="C158" t="s">
        <v>30</v>
      </c>
      <c r="D158" t="s">
        <v>20</v>
      </c>
      <c r="E158" s="18">
        <v>180.25600051879883</v>
      </c>
      <c r="F158">
        <v>82.5</v>
      </c>
      <c r="G158">
        <v>87</v>
      </c>
      <c r="H158">
        <v>93.1</v>
      </c>
      <c r="I158">
        <v>7.18</v>
      </c>
      <c r="J158">
        <v>0.87</v>
      </c>
      <c r="K158">
        <v>32.03</v>
      </c>
      <c r="L158">
        <v>0.36</v>
      </c>
      <c r="M158" s="1">
        <v>43588.458582557869</v>
      </c>
      <c r="N158" s="1">
        <v>43588.47938128472</v>
      </c>
      <c r="O158" s="1" t="s">
        <v>52</v>
      </c>
      <c r="P158" s="1"/>
      <c r="W158" t="s">
        <v>685</v>
      </c>
      <c r="X158" s="1">
        <v>43714.407638888886</v>
      </c>
      <c r="Y158" s="10">
        <v>1115</v>
      </c>
      <c r="Z158" t="s">
        <v>23</v>
      </c>
      <c r="AA158" t="s">
        <v>21</v>
      </c>
      <c r="AB158" t="s">
        <v>23</v>
      </c>
      <c r="AC158">
        <v>2019</v>
      </c>
      <c r="AD158">
        <v>9</v>
      </c>
      <c r="AE158" s="2"/>
      <c r="AF158" s="4">
        <f>IFERROR(SUMPRODUCT(--(tbl_bd_descente[wo_number]=W158),tbl_bd_descente[Y],tbl_bd_descente[tons])/SUMIF(tbl_bd_descente[wo_number],W158,tbl_bd_descente[tons]),0)</f>
        <v>82.805381165919286</v>
      </c>
      <c r="AG158" s="4">
        <f>IFERROR(SUMPRODUCT(--(tbl_bd_descente[wo_number]=W158),tbl_bd_descente[Al2O3],tbl_bd_descente[tons])/SUMIF(tbl_bd_descente[wo_number],W158,tbl_bd_descente[tons]),0)</f>
        <v>2.4443946188340808</v>
      </c>
      <c r="AH158" s="4">
        <f>IFERROR(SUMPRODUCT(--(tbl_bd_descente[wo_number]=W158),tbl_bd_descente[Fe2O3],tbl_bd_descente[tons])/SUMIF(tbl_bd_descente[wo_number],W158,tbl_bd_descente[tons]),0)</f>
        <v>0.73381165919282521</v>
      </c>
      <c r="AI158" s="4">
        <f>IFERROR(SUMPRODUCT(--(tbl_bd_descente[wo_number]=W158),tbl_bd_descente[MgO],tbl_bd_descente[tons])/SUMIF(tbl_bd_descente[wo_number],W158,tbl_bd_descente[tons]),0)</f>
        <v>31.544573991031388</v>
      </c>
      <c r="AJ158" s="4">
        <f>IFERROR(SUMPRODUCT(--(tbl_bd_descente[wo_number]=W158),tbl_bd_descente[CaOX],tbl_bd_descente[tons])/SUMIF(tbl_bd_descente[wo_number],W158,tbl_bd_descente[tons]),0)</f>
        <v>0.89161434977578469</v>
      </c>
      <c r="AK158" s="4">
        <f>IFERROR(SUMPRODUCT(--(tbl_bd_descente[wo_number]=W158),tbl_bd_descente[S],tbl_bd_descente[tons])/SUMIF(tbl_bd_descente[wo_number],W158,tbl_bd_descente[tons]),0)</f>
        <v>5.2600896860986554E-2</v>
      </c>
      <c r="AL158" s="26"/>
      <c r="AM158" s="25"/>
    </row>
    <row r="159" spans="1:39" x14ac:dyDescent="0.15">
      <c r="A159" t="s">
        <v>974</v>
      </c>
      <c r="B159" t="s">
        <v>49</v>
      </c>
      <c r="C159" t="s">
        <v>42</v>
      </c>
      <c r="D159" t="s">
        <v>26</v>
      </c>
      <c r="E159" s="18">
        <v>212.38600234985353</v>
      </c>
      <c r="F159">
        <v>72.099999999999994</v>
      </c>
      <c r="G159">
        <v>76</v>
      </c>
      <c r="H159">
        <v>82.8</v>
      </c>
      <c r="I159">
        <v>1.81</v>
      </c>
      <c r="J159">
        <v>0.67</v>
      </c>
      <c r="K159">
        <v>31.51</v>
      </c>
      <c r="L159">
        <v>0.34</v>
      </c>
      <c r="M159" s="1">
        <v>43592.797859062499</v>
      </c>
      <c r="N159" s="1">
        <v>43592.822874571757</v>
      </c>
      <c r="O159" s="1" t="s">
        <v>45</v>
      </c>
      <c r="P159" s="1"/>
      <c r="W159" t="s">
        <v>684</v>
      </c>
      <c r="X159" s="1">
        <v>43714.135416666664</v>
      </c>
      <c r="Y159" s="10">
        <v>490.66666666666669</v>
      </c>
      <c r="Z159" t="s">
        <v>26</v>
      </c>
      <c r="AA159" t="s">
        <v>28</v>
      </c>
      <c r="AB159" t="s">
        <v>26</v>
      </c>
      <c r="AC159">
        <v>2019</v>
      </c>
      <c r="AD159">
        <v>9</v>
      </c>
      <c r="AE159" s="2"/>
      <c r="AF159" s="4">
        <f>IFERROR(SUMPRODUCT(--(tbl_bd_descente[wo_number]=W159),tbl_bd_descente[Y],tbl_bd_descente[tons])/SUMIF(tbl_bd_descente[wo_number],W159,tbl_bd_descente[tons]),0)</f>
        <v>74.354347826086965</v>
      </c>
      <c r="AG159" s="4">
        <f>IFERROR(SUMPRODUCT(--(tbl_bd_descente[wo_number]=W159),tbl_bd_descente[Al2O3],tbl_bd_descente[tons])/SUMIF(tbl_bd_descente[wo_number],W159,tbl_bd_descente[tons]),0)</f>
        <v>9.4880434782608685</v>
      </c>
      <c r="AH159" s="4">
        <f>IFERROR(SUMPRODUCT(--(tbl_bd_descente[wo_number]=W159),tbl_bd_descente[Fe2O3],tbl_bd_descente[tons])/SUMIF(tbl_bd_descente[wo_number],W159,tbl_bd_descente[tons]),0)</f>
        <v>1.4491304347826086</v>
      </c>
      <c r="AI159" s="4">
        <f>IFERROR(SUMPRODUCT(--(tbl_bd_descente[wo_number]=W159),tbl_bd_descente[MgO],tbl_bd_descente[tons])/SUMIF(tbl_bd_descente[wo_number],W159,tbl_bd_descente[tons]),0)</f>
        <v>32.271739130434781</v>
      </c>
      <c r="AJ159" s="4">
        <f>IFERROR(SUMPRODUCT(--(tbl_bd_descente[wo_number]=W159),tbl_bd_descente[CaOX],tbl_bd_descente[tons])/SUMIF(tbl_bd_descente[wo_number],W159,tbl_bd_descente[tons]),0)</f>
        <v>1.1652173913043478</v>
      </c>
      <c r="AK159" s="4">
        <f>IFERROR(SUMPRODUCT(--(tbl_bd_descente[wo_number]=W159),tbl_bd_descente[S],tbl_bd_descente[tons])/SUMIF(tbl_bd_descente[wo_number],W159,tbl_bd_descente[tons]),0)</f>
        <v>0.10128260869565217</v>
      </c>
      <c r="AL159" s="26"/>
      <c r="AM159" s="25"/>
    </row>
    <row r="160" spans="1:39" x14ac:dyDescent="0.15">
      <c r="A160" t="s">
        <v>975</v>
      </c>
      <c r="B160" t="s">
        <v>23</v>
      </c>
      <c r="C160" t="s">
        <v>21</v>
      </c>
      <c r="D160" t="s">
        <v>23</v>
      </c>
      <c r="E160" s="18">
        <v>226.79400253295898</v>
      </c>
      <c r="F160">
        <v>80.3</v>
      </c>
      <c r="G160">
        <v>84.6</v>
      </c>
      <c r="H160">
        <v>91.9</v>
      </c>
      <c r="I160">
        <v>0.78</v>
      </c>
      <c r="J160">
        <v>0.66</v>
      </c>
      <c r="K160">
        <v>31.33</v>
      </c>
      <c r="L160">
        <v>0.28999999999999998</v>
      </c>
      <c r="M160" s="1">
        <v>43592.600428819445</v>
      </c>
      <c r="N160" s="1">
        <v>43592.62335228009</v>
      </c>
      <c r="O160" s="1" t="s">
        <v>45</v>
      </c>
      <c r="P160" s="1"/>
      <c r="W160" t="s">
        <v>684</v>
      </c>
      <c r="X160" s="1">
        <v>43714.135416666664</v>
      </c>
      <c r="Y160" s="10">
        <v>245.33333333333334</v>
      </c>
      <c r="Z160" t="s">
        <v>26</v>
      </c>
      <c r="AA160" t="s">
        <v>27</v>
      </c>
      <c r="AB160" t="s">
        <v>26</v>
      </c>
      <c r="AC160">
        <v>2019</v>
      </c>
      <c r="AD160">
        <v>9</v>
      </c>
      <c r="AE160" s="2"/>
      <c r="AF160" s="4">
        <f>IFERROR(SUMPRODUCT(--(tbl_bd_descente[wo_number]=W160),tbl_bd_descente[Y],tbl_bd_descente[tons])/SUMIF(tbl_bd_descente[wo_number],W160,tbl_bd_descente[tons]),0)</f>
        <v>74.354347826086965</v>
      </c>
      <c r="AG160" s="4">
        <f>IFERROR(SUMPRODUCT(--(tbl_bd_descente[wo_number]=W160),tbl_bd_descente[Al2O3],tbl_bd_descente[tons])/SUMIF(tbl_bd_descente[wo_number],W160,tbl_bd_descente[tons]),0)</f>
        <v>9.4880434782608685</v>
      </c>
      <c r="AH160" s="4">
        <f>IFERROR(SUMPRODUCT(--(tbl_bd_descente[wo_number]=W160),tbl_bd_descente[Fe2O3],tbl_bd_descente[tons])/SUMIF(tbl_bd_descente[wo_number],W160,tbl_bd_descente[tons]),0)</f>
        <v>1.4491304347826086</v>
      </c>
      <c r="AI160" s="4">
        <f>IFERROR(SUMPRODUCT(--(tbl_bd_descente[wo_number]=W160),tbl_bd_descente[MgO],tbl_bd_descente[tons])/SUMIF(tbl_bd_descente[wo_number],W160,tbl_bd_descente[tons]),0)</f>
        <v>32.271739130434781</v>
      </c>
      <c r="AJ160" s="4">
        <f>IFERROR(SUMPRODUCT(--(tbl_bd_descente[wo_number]=W160),tbl_bd_descente[CaOX],tbl_bd_descente[tons])/SUMIF(tbl_bd_descente[wo_number],W160,tbl_bd_descente[tons]),0)</f>
        <v>1.1652173913043478</v>
      </c>
      <c r="AK160" s="4">
        <f>IFERROR(SUMPRODUCT(--(tbl_bd_descente[wo_number]=W160),tbl_bd_descente[S],tbl_bd_descente[tons])/SUMIF(tbl_bd_descente[wo_number],W160,tbl_bd_descente[tons]),0)</f>
        <v>0.10128260869565217</v>
      </c>
      <c r="AL160" s="26"/>
      <c r="AM160" s="25"/>
    </row>
    <row r="161" spans="1:39" x14ac:dyDescent="0.15">
      <c r="A161" t="s">
        <v>976</v>
      </c>
      <c r="B161" t="s">
        <v>14</v>
      </c>
      <c r="C161" t="s">
        <v>31</v>
      </c>
      <c r="D161" t="s">
        <v>14</v>
      </c>
      <c r="E161" s="18">
        <v>250</v>
      </c>
      <c r="F161">
        <v>76.3</v>
      </c>
      <c r="G161">
        <v>80.400000000000006</v>
      </c>
      <c r="H161">
        <v>87</v>
      </c>
      <c r="I161">
        <v>5.1100000000000003</v>
      </c>
      <c r="J161">
        <v>0.87</v>
      </c>
      <c r="K161">
        <v>31.98</v>
      </c>
      <c r="L161">
        <v>0.46</v>
      </c>
      <c r="M161" s="1">
        <v>43588.433156631945</v>
      </c>
      <c r="N161" s="1">
        <v>43588.434167974534</v>
      </c>
      <c r="O161" s="1" t="s">
        <v>45</v>
      </c>
      <c r="P161" s="1"/>
      <c r="W161" t="s">
        <v>683</v>
      </c>
      <c r="X161" s="1">
        <v>43713.785416666666</v>
      </c>
      <c r="Y161" s="10">
        <v>125.33333333333333</v>
      </c>
      <c r="Z161" t="s">
        <v>14</v>
      </c>
      <c r="AA161" t="s">
        <v>38</v>
      </c>
      <c r="AB161" t="s">
        <v>14</v>
      </c>
      <c r="AC161">
        <v>2019</v>
      </c>
      <c r="AD161">
        <v>9</v>
      </c>
      <c r="AE161" s="2"/>
      <c r="AF161" s="4">
        <f>IFERROR(SUMPRODUCT(--(tbl_bd_descente[wo_number]=W161),tbl_bd_descente[Y],tbl_bd_descente[tons])/SUMIF(tbl_bd_descente[wo_number],W161,tbl_bd_descente[tons]),0)</f>
        <v>79.599999999999994</v>
      </c>
      <c r="AG161" s="4">
        <f>IFERROR(SUMPRODUCT(--(tbl_bd_descente[wo_number]=W161),tbl_bd_descente[Al2O3],tbl_bd_descente[tons])/SUMIF(tbl_bd_descente[wo_number],W161,tbl_bd_descente[tons]),0)</f>
        <v>2.72</v>
      </c>
      <c r="AH161" s="4">
        <f>IFERROR(SUMPRODUCT(--(tbl_bd_descente[wo_number]=W161),tbl_bd_descente[Fe2O3],tbl_bd_descente[tons])/SUMIF(tbl_bd_descente[wo_number],W161,tbl_bd_descente[tons]),0)</f>
        <v>0.83</v>
      </c>
      <c r="AI161" s="4">
        <f>IFERROR(SUMPRODUCT(--(tbl_bd_descente[wo_number]=W161),tbl_bd_descente[MgO],tbl_bd_descente[tons])/SUMIF(tbl_bd_descente[wo_number],W161,tbl_bd_descente[tons]),0)</f>
        <v>31.5</v>
      </c>
      <c r="AJ161" s="4">
        <f>IFERROR(SUMPRODUCT(--(tbl_bd_descente[wo_number]=W161),tbl_bd_descente[CaOX],tbl_bd_descente[tons])/SUMIF(tbl_bd_descente[wo_number],W161,tbl_bd_descente[tons]),0)</f>
        <v>1.48</v>
      </c>
      <c r="AK161" s="4">
        <f>IFERROR(SUMPRODUCT(--(tbl_bd_descente[wo_number]=W161),tbl_bd_descente[S],tbl_bd_descente[tons])/SUMIF(tbl_bd_descente[wo_number],W161,tbl_bd_descente[tons]),0)</f>
        <v>9.6000000000000016E-2</v>
      </c>
      <c r="AL161" s="26"/>
      <c r="AM161" s="25"/>
    </row>
    <row r="162" spans="1:39" x14ac:dyDescent="0.15">
      <c r="A162" t="s">
        <v>977</v>
      </c>
      <c r="B162" t="s">
        <v>23</v>
      </c>
      <c r="C162" t="s">
        <v>21</v>
      </c>
      <c r="D162" t="s">
        <v>23</v>
      </c>
      <c r="E162" s="18">
        <v>300.40500335693361</v>
      </c>
      <c r="F162">
        <v>78.900000000000006</v>
      </c>
      <c r="G162">
        <v>83.1</v>
      </c>
      <c r="H162">
        <v>89.8</v>
      </c>
      <c r="I162">
        <v>2.11</v>
      </c>
      <c r="J162">
        <v>1.01</v>
      </c>
      <c r="K162">
        <v>31.37</v>
      </c>
      <c r="L162">
        <v>0.35</v>
      </c>
      <c r="M162" s="1">
        <v>43592.628344756944</v>
      </c>
      <c r="N162" s="1">
        <v>43592.659346956018</v>
      </c>
      <c r="O162" s="1" t="s">
        <v>45</v>
      </c>
      <c r="P162" s="1"/>
      <c r="W162" t="s">
        <v>683</v>
      </c>
      <c r="X162" s="1">
        <v>43713.785416666666</v>
      </c>
      <c r="Y162" s="10">
        <v>62.666666666666664</v>
      </c>
      <c r="Z162" t="s">
        <v>33</v>
      </c>
      <c r="AA162" t="s">
        <v>39</v>
      </c>
      <c r="AB162" t="s">
        <v>14</v>
      </c>
      <c r="AC162">
        <v>2019</v>
      </c>
      <c r="AD162">
        <v>9</v>
      </c>
      <c r="AE162" s="2"/>
      <c r="AF162" s="4">
        <f>IFERROR(SUMPRODUCT(--(tbl_bd_descente[wo_number]=W162),tbl_bd_descente[Y],tbl_bd_descente[tons])/SUMIF(tbl_bd_descente[wo_number],W162,tbl_bd_descente[tons]),0)</f>
        <v>79.599999999999994</v>
      </c>
      <c r="AG162" s="4">
        <f>IFERROR(SUMPRODUCT(--(tbl_bd_descente[wo_number]=W162),tbl_bd_descente[Al2O3],tbl_bd_descente[tons])/SUMIF(tbl_bd_descente[wo_number],W162,tbl_bd_descente[tons]),0)</f>
        <v>2.72</v>
      </c>
      <c r="AH162" s="4">
        <f>IFERROR(SUMPRODUCT(--(tbl_bd_descente[wo_number]=W162),tbl_bd_descente[Fe2O3],tbl_bd_descente[tons])/SUMIF(tbl_bd_descente[wo_number],W162,tbl_bd_descente[tons]),0)</f>
        <v>0.83</v>
      </c>
      <c r="AI162" s="4">
        <f>IFERROR(SUMPRODUCT(--(tbl_bd_descente[wo_number]=W162),tbl_bd_descente[MgO],tbl_bd_descente[tons])/SUMIF(tbl_bd_descente[wo_number],W162,tbl_bd_descente[tons]),0)</f>
        <v>31.5</v>
      </c>
      <c r="AJ162" s="4">
        <f>IFERROR(SUMPRODUCT(--(tbl_bd_descente[wo_number]=W162),tbl_bd_descente[CaOX],tbl_bd_descente[tons])/SUMIF(tbl_bd_descente[wo_number],W162,tbl_bd_descente[tons]),0)</f>
        <v>1.48</v>
      </c>
      <c r="AK162" s="4">
        <f>IFERROR(SUMPRODUCT(--(tbl_bd_descente[wo_number]=W162),tbl_bd_descente[S],tbl_bd_descente[tons])/SUMIF(tbl_bd_descente[wo_number],W162,tbl_bd_descente[tons]),0)</f>
        <v>9.6000000000000016E-2</v>
      </c>
      <c r="AL162" s="26"/>
      <c r="AM162" s="25"/>
    </row>
    <row r="163" spans="1:39" x14ac:dyDescent="0.15">
      <c r="A163" t="s">
        <v>978</v>
      </c>
      <c r="B163" t="s">
        <v>14</v>
      </c>
      <c r="C163" t="s">
        <v>19</v>
      </c>
      <c r="D163" t="s">
        <v>14</v>
      </c>
      <c r="E163" s="18">
        <v>112.58100128173828</v>
      </c>
      <c r="F163">
        <v>75</v>
      </c>
      <c r="G163">
        <v>79</v>
      </c>
      <c r="H163">
        <v>85.6</v>
      </c>
      <c r="I163">
        <v>3.37</v>
      </c>
      <c r="J163">
        <v>0.74</v>
      </c>
      <c r="K163">
        <v>31.51</v>
      </c>
      <c r="L163">
        <v>1.32</v>
      </c>
      <c r="M163" s="1">
        <v>43588.607443402776</v>
      </c>
      <c r="N163" s="1">
        <v>43588.613953703702</v>
      </c>
      <c r="O163" s="1" t="s">
        <v>52</v>
      </c>
      <c r="P163" s="1"/>
      <c r="W163" t="s">
        <v>682</v>
      </c>
      <c r="X163" s="1">
        <v>43713.52847222222</v>
      </c>
      <c r="Y163" s="10">
        <v>1200</v>
      </c>
      <c r="Z163" t="s">
        <v>14</v>
      </c>
      <c r="AA163" t="s">
        <v>38</v>
      </c>
      <c r="AB163" t="s">
        <v>14</v>
      </c>
      <c r="AC163">
        <v>2019</v>
      </c>
      <c r="AD163">
        <v>9</v>
      </c>
      <c r="AE163" s="2"/>
      <c r="AF163" s="4">
        <f>IFERROR(SUMPRODUCT(--(tbl_bd_descente[wo_number]=W163),tbl_bd_descente[Y],tbl_bd_descente[tons])/SUMIF(tbl_bd_descente[wo_number],W163,tbl_bd_descente[tons]),0)</f>
        <v>80.13333333333334</v>
      </c>
      <c r="AG163" s="4">
        <f>IFERROR(SUMPRODUCT(--(tbl_bd_descente[wo_number]=W163),tbl_bd_descente[Al2O3],tbl_bd_descente[tons])/SUMIF(tbl_bd_descente[wo_number],W163,tbl_bd_descente[tons]),0)</f>
        <v>3.03</v>
      </c>
      <c r="AH163" s="4">
        <f>IFERROR(SUMPRODUCT(--(tbl_bd_descente[wo_number]=W163),tbl_bd_descente[Fe2O3],tbl_bd_descente[tons])/SUMIF(tbl_bd_descente[wo_number],W163,tbl_bd_descente[tons]),0)</f>
        <v>0.84</v>
      </c>
      <c r="AI163" s="4">
        <f>IFERROR(SUMPRODUCT(--(tbl_bd_descente[wo_number]=W163),tbl_bd_descente[MgO],tbl_bd_descente[tons])/SUMIF(tbl_bd_descente[wo_number],W163,tbl_bd_descente[tons]),0)</f>
        <v>31.536666666666665</v>
      </c>
      <c r="AJ163" s="4">
        <f>IFERROR(SUMPRODUCT(--(tbl_bd_descente[wo_number]=W163),tbl_bd_descente[CaOX],tbl_bd_descente[tons])/SUMIF(tbl_bd_descente[wo_number],W163,tbl_bd_descente[tons]),0)</f>
        <v>1.3</v>
      </c>
      <c r="AK163" s="4">
        <f>IFERROR(SUMPRODUCT(--(tbl_bd_descente[wo_number]=W163),tbl_bd_descente[S],tbl_bd_descente[tons])/SUMIF(tbl_bd_descente[wo_number],W163,tbl_bd_descente[tons]),0)</f>
        <v>8.2000000000000003E-2</v>
      </c>
      <c r="AL163" s="26"/>
      <c r="AM163" s="25"/>
    </row>
    <row r="164" spans="1:39" x14ac:dyDescent="0.15">
      <c r="A164" t="s">
        <v>979</v>
      </c>
      <c r="B164" t="s">
        <v>49</v>
      </c>
      <c r="C164" t="s">
        <v>42</v>
      </c>
      <c r="D164" t="s">
        <v>26</v>
      </c>
      <c r="E164" s="18">
        <v>113.39699935913086</v>
      </c>
      <c r="F164">
        <v>67.8</v>
      </c>
      <c r="G164">
        <v>71.5</v>
      </c>
      <c r="H164">
        <v>77.599999999999994</v>
      </c>
      <c r="I164">
        <v>3.63</v>
      </c>
      <c r="J164">
        <v>0.83</v>
      </c>
      <c r="K164">
        <v>31.68</v>
      </c>
      <c r="L164">
        <v>0.63</v>
      </c>
      <c r="M164" s="1">
        <v>43588.596817048609</v>
      </c>
      <c r="N164" s="1">
        <v>43588.604035150463</v>
      </c>
      <c r="O164" s="1" t="s">
        <v>52</v>
      </c>
      <c r="P164" s="1"/>
      <c r="W164" t="s">
        <v>681</v>
      </c>
      <c r="X164" s="1">
        <v>43713.120833333334</v>
      </c>
      <c r="Y164" s="10">
        <v>586</v>
      </c>
      <c r="Z164" t="s">
        <v>26</v>
      </c>
      <c r="AA164" t="s">
        <v>27</v>
      </c>
      <c r="AB164" t="s">
        <v>26</v>
      </c>
      <c r="AC164">
        <v>2019</v>
      </c>
      <c r="AD164">
        <v>9</v>
      </c>
      <c r="AE164" s="2"/>
      <c r="AF164" s="4">
        <f>IFERROR(SUMPRODUCT(--(tbl_bd_descente[wo_number]=W164),tbl_bd_descente[Y],tbl_bd_descente[tons])/SUMIF(tbl_bd_descente[wo_number],W164,tbl_bd_descente[tons]),0)</f>
        <v>73.590443686006822</v>
      </c>
      <c r="AG164" s="4">
        <f>IFERROR(SUMPRODUCT(--(tbl_bd_descente[wo_number]=W164),tbl_bd_descente[Al2O3],tbl_bd_descente[tons])/SUMIF(tbl_bd_descente[wo_number],W164,tbl_bd_descente[tons]),0)</f>
        <v>8.7219112627986348</v>
      </c>
      <c r="AH164" s="4">
        <f>IFERROR(SUMPRODUCT(--(tbl_bd_descente[wo_number]=W164),tbl_bd_descente[Fe2O3],tbl_bd_descente[tons])/SUMIF(tbl_bd_descente[wo_number],W164,tbl_bd_descente[tons]),0)</f>
        <v>1.3391012514220708</v>
      </c>
      <c r="AI164" s="4">
        <f>IFERROR(SUMPRODUCT(--(tbl_bd_descente[wo_number]=W164),tbl_bd_descente[MgO],tbl_bd_descente[tons])/SUMIF(tbl_bd_descente[wo_number],W164,tbl_bd_descente[tons]),0)</f>
        <v>31.993651877133104</v>
      </c>
      <c r="AJ164" s="4">
        <f>IFERROR(SUMPRODUCT(--(tbl_bd_descente[wo_number]=W164),tbl_bd_descente[CaOX],tbl_bd_descente[tons])/SUMIF(tbl_bd_descente[wo_number],W164,tbl_bd_descente[tons]),0)</f>
        <v>2.4408987485779297</v>
      </c>
      <c r="AK164" s="4">
        <f>IFERROR(SUMPRODUCT(--(tbl_bd_descente[wo_number]=W164),tbl_bd_descente[S],tbl_bd_descente[tons])/SUMIF(tbl_bd_descente[wo_number],W164,tbl_bd_descente[tons]),0)</f>
        <v>0.13701137656427759</v>
      </c>
      <c r="AL164" s="26"/>
      <c r="AM164" s="25"/>
    </row>
    <row r="165" spans="1:39" x14ac:dyDescent="0.15">
      <c r="A165" t="s">
        <v>980</v>
      </c>
      <c r="B165" t="s">
        <v>14</v>
      </c>
      <c r="C165" t="s">
        <v>31</v>
      </c>
      <c r="D165" t="s">
        <v>14</v>
      </c>
      <c r="E165" s="18">
        <v>190.4170036315918</v>
      </c>
      <c r="F165">
        <v>76.3</v>
      </c>
      <c r="G165">
        <v>80.400000000000006</v>
      </c>
      <c r="H165">
        <v>86.9</v>
      </c>
      <c r="I165">
        <v>4.38</v>
      </c>
      <c r="J165">
        <v>0.79</v>
      </c>
      <c r="K165">
        <v>31.67</v>
      </c>
      <c r="L165">
        <v>0.67</v>
      </c>
      <c r="M165" s="1">
        <v>43588.545249768518</v>
      </c>
      <c r="N165" s="1">
        <v>43588.573450231481</v>
      </c>
      <c r="O165" s="1" t="s">
        <v>52</v>
      </c>
      <c r="P165" s="1"/>
      <c r="W165" t="s">
        <v>681</v>
      </c>
      <c r="X165" s="1">
        <v>43713.120833333334</v>
      </c>
      <c r="Y165" s="10">
        <v>293</v>
      </c>
      <c r="Z165" t="s">
        <v>26</v>
      </c>
      <c r="AA165" t="s">
        <v>28</v>
      </c>
      <c r="AB165" t="s">
        <v>26</v>
      </c>
      <c r="AC165">
        <v>2019</v>
      </c>
      <c r="AD165">
        <v>9</v>
      </c>
      <c r="AE165" s="2"/>
      <c r="AF165" s="4">
        <f>IFERROR(SUMPRODUCT(--(tbl_bd_descente[wo_number]=W165),tbl_bd_descente[Y],tbl_bd_descente[tons])/SUMIF(tbl_bd_descente[wo_number],W165,tbl_bd_descente[tons]),0)</f>
        <v>73.590443686006822</v>
      </c>
      <c r="AG165" s="4">
        <f>IFERROR(SUMPRODUCT(--(tbl_bd_descente[wo_number]=W165),tbl_bd_descente[Al2O3],tbl_bd_descente[tons])/SUMIF(tbl_bd_descente[wo_number],W165,tbl_bd_descente[tons]),0)</f>
        <v>8.7219112627986348</v>
      </c>
      <c r="AH165" s="4">
        <f>IFERROR(SUMPRODUCT(--(tbl_bd_descente[wo_number]=W165),tbl_bd_descente[Fe2O3],tbl_bd_descente[tons])/SUMIF(tbl_bd_descente[wo_number],W165,tbl_bd_descente[tons]),0)</f>
        <v>1.3391012514220708</v>
      </c>
      <c r="AI165" s="4">
        <f>IFERROR(SUMPRODUCT(--(tbl_bd_descente[wo_number]=W165),tbl_bd_descente[MgO],tbl_bd_descente[tons])/SUMIF(tbl_bd_descente[wo_number],W165,tbl_bd_descente[tons]),0)</f>
        <v>31.993651877133104</v>
      </c>
      <c r="AJ165" s="4">
        <f>IFERROR(SUMPRODUCT(--(tbl_bd_descente[wo_number]=W165),tbl_bd_descente[CaOX],tbl_bd_descente[tons])/SUMIF(tbl_bd_descente[wo_number],W165,tbl_bd_descente[tons]),0)</f>
        <v>2.4408987485779297</v>
      </c>
      <c r="AK165" s="4">
        <f>IFERROR(SUMPRODUCT(--(tbl_bd_descente[wo_number]=W165),tbl_bd_descente[S],tbl_bd_descente[tons])/SUMIF(tbl_bd_descente[wo_number],W165,tbl_bd_descente[tons]),0)</f>
        <v>0.13701137656427759</v>
      </c>
      <c r="AL165" s="26"/>
      <c r="AM165" s="25"/>
    </row>
    <row r="166" spans="1:39" x14ac:dyDescent="0.15">
      <c r="A166" t="s">
        <v>981</v>
      </c>
      <c r="B166" t="s">
        <v>23</v>
      </c>
      <c r="C166" t="s">
        <v>21</v>
      </c>
      <c r="D166" t="s">
        <v>23</v>
      </c>
      <c r="E166" s="18">
        <v>148.50400161743164</v>
      </c>
      <c r="F166">
        <v>80.099999999999994</v>
      </c>
      <c r="G166">
        <v>84.5</v>
      </c>
      <c r="H166">
        <v>91.2</v>
      </c>
      <c r="I166">
        <v>4.1100000000000003</v>
      </c>
      <c r="J166">
        <v>0.76</v>
      </c>
      <c r="K166">
        <v>31.64</v>
      </c>
      <c r="L166">
        <v>1.27</v>
      </c>
      <c r="M166" s="1">
        <v>43588.878276192132</v>
      </c>
      <c r="N166" s="1">
        <v>43588.89188221065</v>
      </c>
      <c r="O166" s="1" t="s">
        <v>47</v>
      </c>
      <c r="P166" s="1"/>
      <c r="W166" t="s">
        <v>680</v>
      </c>
      <c r="X166" s="1">
        <v>43712.844444444447</v>
      </c>
      <c r="Y166" s="10">
        <v>1201</v>
      </c>
      <c r="Z166" t="s">
        <v>16</v>
      </c>
      <c r="AA166" t="s">
        <v>17</v>
      </c>
      <c r="AB166" t="s">
        <v>16</v>
      </c>
      <c r="AC166">
        <v>2019</v>
      </c>
      <c r="AD166">
        <v>9</v>
      </c>
      <c r="AE166" s="2"/>
      <c r="AF166" s="4">
        <f>IFERROR(SUMPRODUCT(--(tbl_bd_descente[wo_number]=W166),tbl_bd_descente[Y],tbl_bd_descente[tons])/SUMIF(tbl_bd_descente[wo_number],W166,tbl_bd_descente[tons]),0)</f>
        <v>87.799750208159864</v>
      </c>
      <c r="AG166" s="4">
        <f>IFERROR(SUMPRODUCT(--(tbl_bd_descente[wo_number]=W166),tbl_bd_descente[Al2O3],tbl_bd_descente[tons])/SUMIF(tbl_bd_descente[wo_number],W166,tbl_bd_descente[tons]),0)</f>
        <v>1.8366777685262281</v>
      </c>
      <c r="AH166" s="4">
        <f>IFERROR(SUMPRODUCT(--(tbl_bd_descente[wo_number]=W166),tbl_bd_descente[Fe2O3],tbl_bd_descente[tons])/SUMIF(tbl_bd_descente[wo_number],W166,tbl_bd_descente[tons]),0)</f>
        <v>0.62662781015820146</v>
      </c>
      <c r="AI166" s="4">
        <f>IFERROR(SUMPRODUCT(--(tbl_bd_descente[wo_number]=W166),tbl_bd_descente[MgO],tbl_bd_descente[tons])/SUMIF(tbl_bd_descente[wo_number],W166,tbl_bd_descente[tons]),0)</f>
        <v>31.42669442131557</v>
      </c>
      <c r="AJ166" s="4">
        <f>IFERROR(SUMPRODUCT(--(tbl_bd_descente[wo_number]=W166),tbl_bd_descente[CaOX],tbl_bd_descente[tons])/SUMIF(tbl_bd_descente[wo_number],W166,tbl_bd_descente[tons]),0)</f>
        <v>0.56999999999999995</v>
      </c>
      <c r="AK166" s="4">
        <f>IFERROR(SUMPRODUCT(--(tbl_bd_descente[wo_number]=W166),tbl_bd_descente[S],tbl_bd_descente[tons])/SUMIF(tbl_bd_descente[wo_number],W166,tbl_bd_descente[tons]),0)</f>
        <v>1.5000000000000001E-2</v>
      </c>
      <c r="AL166" s="26"/>
      <c r="AM166" s="25"/>
    </row>
    <row r="167" spans="1:39" x14ac:dyDescent="0.15">
      <c r="A167" t="s">
        <v>982</v>
      </c>
      <c r="B167" t="s">
        <v>33</v>
      </c>
      <c r="C167" t="s">
        <v>39</v>
      </c>
      <c r="D167" t="s">
        <v>33</v>
      </c>
      <c r="E167" s="18">
        <v>189.32799911499023</v>
      </c>
      <c r="F167">
        <v>73.3</v>
      </c>
      <c r="G167">
        <v>77.3</v>
      </c>
      <c r="H167">
        <v>83.5</v>
      </c>
      <c r="I167">
        <v>4.32</v>
      </c>
      <c r="J167">
        <v>0.94</v>
      </c>
      <c r="K167">
        <v>31.35</v>
      </c>
      <c r="L167">
        <v>2.85</v>
      </c>
      <c r="M167" s="1">
        <v>43588.857669247685</v>
      </c>
      <c r="N167" s="1">
        <v>43588.874034687498</v>
      </c>
      <c r="O167" s="1" t="s">
        <v>47</v>
      </c>
      <c r="P167" s="1"/>
      <c r="W167" t="s">
        <v>679</v>
      </c>
      <c r="X167" s="1">
        <v>43712.302777777775</v>
      </c>
      <c r="Y167" s="10">
        <v>209</v>
      </c>
      <c r="Z167" t="s">
        <v>16</v>
      </c>
      <c r="AA167" t="s">
        <v>32</v>
      </c>
      <c r="AB167" t="s">
        <v>16</v>
      </c>
      <c r="AC167">
        <v>2019</v>
      </c>
      <c r="AD167">
        <v>9</v>
      </c>
      <c r="AE167" s="2"/>
      <c r="AF167" s="4">
        <f>IFERROR(SUMPRODUCT(--(tbl_bd_descente[wo_number]=W167),tbl_bd_descente[Y],tbl_bd_descente[tons])/SUMIF(tbl_bd_descente[wo_number],W167,tbl_bd_descente[tons]),0)</f>
        <v>86.1</v>
      </c>
      <c r="AG167" s="4">
        <f>IFERROR(SUMPRODUCT(--(tbl_bd_descente[wo_number]=W167),tbl_bd_descente[Al2O3],tbl_bd_descente[tons])/SUMIF(tbl_bd_descente[wo_number],W167,tbl_bd_descente[tons]),0)</f>
        <v>2.12</v>
      </c>
      <c r="AH167" s="4">
        <f>IFERROR(SUMPRODUCT(--(tbl_bd_descente[wo_number]=W167),tbl_bd_descente[Fe2O3],tbl_bd_descente[tons])/SUMIF(tbl_bd_descente[wo_number],W167,tbl_bd_descente[tons]),0)</f>
        <v>0.73</v>
      </c>
      <c r="AI167" s="4">
        <f>IFERROR(SUMPRODUCT(--(tbl_bd_descente[wo_number]=W167),tbl_bd_descente[MgO],tbl_bd_descente[tons])/SUMIF(tbl_bd_descente[wo_number],W167,tbl_bd_descente[tons]),0)</f>
        <v>31.42</v>
      </c>
      <c r="AJ167" s="4">
        <f>IFERROR(SUMPRODUCT(--(tbl_bd_descente[wo_number]=W167),tbl_bd_descente[CaOX],tbl_bd_descente[tons])/SUMIF(tbl_bd_descente[wo_number],W167,tbl_bd_descente[tons]),0)</f>
        <v>0.94</v>
      </c>
      <c r="AK167" s="4">
        <f>IFERROR(SUMPRODUCT(--(tbl_bd_descente[wo_number]=W167),tbl_bd_descente[S],tbl_bd_descente[tons])/SUMIF(tbl_bd_descente[wo_number],W167,tbl_bd_descente[tons]),0)</f>
        <v>2.5000000000000001E-2</v>
      </c>
      <c r="AL167" s="26"/>
      <c r="AM167" s="25"/>
    </row>
    <row r="168" spans="1:39" x14ac:dyDescent="0.15">
      <c r="A168" t="s">
        <v>983</v>
      </c>
      <c r="B168" t="s">
        <v>26</v>
      </c>
      <c r="C168" t="s">
        <v>27</v>
      </c>
      <c r="D168" t="s">
        <v>26</v>
      </c>
      <c r="E168" s="18">
        <v>365.95500183105469</v>
      </c>
      <c r="F168">
        <v>72.8</v>
      </c>
      <c r="G168">
        <v>76.7</v>
      </c>
      <c r="H168">
        <v>82.2</v>
      </c>
      <c r="I168">
        <v>8.1</v>
      </c>
      <c r="J168">
        <v>1.41</v>
      </c>
      <c r="K168">
        <v>31.89</v>
      </c>
      <c r="L168">
        <v>2.0499999999999998</v>
      </c>
      <c r="M168" s="1">
        <v>43592.386809340278</v>
      </c>
      <c r="N168" s="1">
        <v>43592.457291631945</v>
      </c>
      <c r="O168" s="1" t="s">
        <v>47</v>
      </c>
      <c r="P168" s="1"/>
      <c r="W168" t="s">
        <v>678</v>
      </c>
      <c r="X168" s="1">
        <v>43712.242361111108</v>
      </c>
      <c r="Y168" s="10">
        <v>260</v>
      </c>
      <c r="Z168" t="s">
        <v>33</v>
      </c>
      <c r="AA168" t="s">
        <v>39</v>
      </c>
      <c r="AB168" t="s">
        <v>33</v>
      </c>
      <c r="AC168">
        <v>2019</v>
      </c>
      <c r="AD168">
        <v>9</v>
      </c>
      <c r="AE168" s="2"/>
      <c r="AF168" s="4">
        <f>IFERROR(SUMPRODUCT(--(tbl_bd_descente[wo_number]=W168),tbl_bd_descente[Y],tbl_bd_descente[tons])/SUMIF(tbl_bd_descente[wo_number],W168,tbl_bd_descente[tons]),0)</f>
        <v>77.900000000000006</v>
      </c>
      <c r="AG168" s="4">
        <f>IFERROR(SUMPRODUCT(--(tbl_bd_descente[wo_number]=W168),tbl_bd_descente[Al2O3],tbl_bd_descente[tons])/SUMIF(tbl_bd_descente[wo_number],W168,tbl_bd_descente[tons]),0)</f>
        <v>3.39</v>
      </c>
      <c r="AH168" s="4">
        <f>IFERROR(SUMPRODUCT(--(tbl_bd_descente[wo_number]=W168),tbl_bd_descente[Fe2O3],tbl_bd_descente[tons])/SUMIF(tbl_bd_descente[wo_number],W168,tbl_bd_descente[tons]),0)</f>
        <v>0.98</v>
      </c>
      <c r="AI168" s="4">
        <f>IFERROR(SUMPRODUCT(--(tbl_bd_descente[wo_number]=W168),tbl_bd_descente[MgO],tbl_bd_descente[tons])/SUMIF(tbl_bd_descente[wo_number],W168,tbl_bd_descente[tons]),0)</f>
        <v>31.570000000000004</v>
      </c>
      <c r="AJ168" s="4">
        <f>IFERROR(SUMPRODUCT(--(tbl_bd_descente[wo_number]=W168),tbl_bd_descente[CaOX],tbl_bd_descente[tons])/SUMIF(tbl_bd_descente[wo_number],W168,tbl_bd_descente[tons]),0)</f>
        <v>1.1000000000000001</v>
      </c>
      <c r="AK168" s="4">
        <f>IFERROR(SUMPRODUCT(--(tbl_bd_descente[wo_number]=W168),tbl_bd_descente[S],tbl_bd_descente[tons])/SUMIF(tbl_bd_descente[wo_number],W168,tbl_bd_descente[tons]),0)</f>
        <v>0.13300000000000001</v>
      </c>
      <c r="AL168" s="26"/>
      <c r="AM168" s="25"/>
    </row>
    <row r="169" spans="1:39" x14ac:dyDescent="0.15">
      <c r="A169" t="s">
        <v>984</v>
      </c>
      <c r="B169" t="s">
        <v>817</v>
      </c>
      <c r="C169" t="s">
        <v>34</v>
      </c>
      <c r="D169" t="s">
        <v>26</v>
      </c>
      <c r="E169" s="18">
        <v>196.03999996185303</v>
      </c>
      <c r="F169">
        <v>74.400000000000006</v>
      </c>
      <c r="G169">
        <v>78.5</v>
      </c>
      <c r="H169">
        <v>83.6</v>
      </c>
      <c r="I169">
        <v>9.2200000000000006</v>
      </c>
      <c r="J169">
        <v>1.39</v>
      </c>
      <c r="K169">
        <v>32.229999999999997</v>
      </c>
      <c r="L169">
        <v>0.4</v>
      </c>
      <c r="M169" s="1">
        <v>43592.25367604167</v>
      </c>
      <c r="N169" s="1">
        <v>43592.367414386572</v>
      </c>
      <c r="O169" s="1" t="s">
        <v>47</v>
      </c>
      <c r="P169" s="1"/>
      <c r="W169" t="s">
        <v>677</v>
      </c>
      <c r="X169" s="1">
        <v>43712.182638888888</v>
      </c>
      <c r="Y169" s="10">
        <v>454.66666666666669</v>
      </c>
      <c r="Z169" t="s">
        <v>26</v>
      </c>
      <c r="AA169" t="s">
        <v>28</v>
      </c>
      <c r="AB169" t="s">
        <v>26</v>
      </c>
      <c r="AC169">
        <v>2019</v>
      </c>
      <c r="AD169">
        <v>9</v>
      </c>
      <c r="AE169" s="2"/>
      <c r="AF169" s="4">
        <f>IFERROR(SUMPRODUCT(--(tbl_bd_descente[wo_number]=W169),tbl_bd_descente[Y],tbl_bd_descente[tons])/SUMIF(tbl_bd_descente[wo_number],W169,tbl_bd_descente[tons]),0)</f>
        <v>73.839882697947218</v>
      </c>
      <c r="AG169" s="4">
        <f>IFERROR(SUMPRODUCT(--(tbl_bd_descente[wo_number]=W169),tbl_bd_descente[Al2O3],tbl_bd_descente[tons])/SUMIF(tbl_bd_descente[wo_number],W169,tbl_bd_descente[tons]),0)</f>
        <v>10.861700879765396</v>
      </c>
      <c r="AH169" s="4">
        <f>IFERROR(SUMPRODUCT(--(tbl_bd_descente[wo_number]=W169),tbl_bd_descente[Fe2O3],tbl_bd_descente[tons])/SUMIF(tbl_bd_descente[wo_number],W169,tbl_bd_descente[tons]),0)</f>
        <v>1.5472140762463344</v>
      </c>
      <c r="AI169" s="4">
        <f>IFERROR(SUMPRODUCT(--(tbl_bd_descente[wo_number]=W169),tbl_bd_descente[MgO],tbl_bd_descente[tons])/SUMIF(tbl_bd_descente[wo_number],W169,tbl_bd_descente[tons]),0)</f>
        <v>32.385190615835775</v>
      </c>
      <c r="AJ169" s="4">
        <f>IFERROR(SUMPRODUCT(--(tbl_bd_descente[wo_number]=W169),tbl_bd_descente[CaOX],tbl_bd_descente[tons])/SUMIF(tbl_bd_descente[wo_number],W169,tbl_bd_descente[tons]),0)</f>
        <v>1.0167741935483872</v>
      </c>
      <c r="AK169" s="4">
        <f>IFERROR(SUMPRODUCT(--(tbl_bd_descente[wo_number]=W169),tbl_bd_descente[S],tbl_bd_descente[tons])/SUMIF(tbl_bd_descente[wo_number],W169,tbl_bd_descente[tons]),0)</f>
        <v>0.10621114369501465</v>
      </c>
      <c r="AL169" s="26"/>
      <c r="AM169" s="25"/>
    </row>
    <row r="170" spans="1:39" x14ac:dyDescent="0.15">
      <c r="A170" t="s">
        <v>985</v>
      </c>
      <c r="B170" t="s">
        <v>18</v>
      </c>
      <c r="C170" t="s">
        <v>15</v>
      </c>
      <c r="D170" t="s">
        <v>18</v>
      </c>
      <c r="E170" s="18">
        <v>127.45699691772461</v>
      </c>
      <c r="F170">
        <v>76.900000000000006</v>
      </c>
      <c r="G170">
        <v>81.2</v>
      </c>
      <c r="H170">
        <v>85.9</v>
      </c>
      <c r="I170">
        <v>10.58</v>
      </c>
      <c r="J170">
        <v>1.54</v>
      </c>
      <c r="K170">
        <v>32.35</v>
      </c>
      <c r="L170">
        <v>0.52</v>
      </c>
      <c r="M170" s="1">
        <v>43591.934705902779</v>
      </c>
      <c r="N170" s="1">
        <v>43592.248202627314</v>
      </c>
      <c r="O170" s="1" t="s">
        <v>47</v>
      </c>
      <c r="P170" s="1"/>
      <c r="W170" t="s">
        <v>677</v>
      </c>
      <c r="X170" s="1">
        <v>43712.182638888888</v>
      </c>
      <c r="Y170" s="10">
        <v>227.33333333333334</v>
      </c>
      <c r="Z170" t="s">
        <v>26</v>
      </c>
      <c r="AA170" t="s">
        <v>27</v>
      </c>
      <c r="AB170" t="s">
        <v>26</v>
      </c>
      <c r="AC170">
        <v>2019</v>
      </c>
      <c r="AD170">
        <v>9</v>
      </c>
      <c r="AE170" s="2"/>
      <c r="AF170" s="4">
        <f>IFERROR(SUMPRODUCT(--(tbl_bd_descente[wo_number]=W170),tbl_bd_descente[Y],tbl_bd_descente[tons])/SUMIF(tbl_bd_descente[wo_number],W170,tbl_bd_descente[tons]),0)</f>
        <v>73.839882697947218</v>
      </c>
      <c r="AG170" s="4">
        <f>IFERROR(SUMPRODUCT(--(tbl_bd_descente[wo_number]=W170),tbl_bd_descente[Al2O3],tbl_bd_descente[tons])/SUMIF(tbl_bd_descente[wo_number],W170,tbl_bd_descente[tons]),0)</f>
        <v>10.861700879765396</v>
      </c>
      <c r="AH170" s="4">
        <f>IFERROR(SUMPRODUCT(--(tbl_bd_descente[wo_number]=W170),tbl_bd_descente[Fe2O3],tbl_bd_descente[tons])/SUMIF(tbl_bd_descente[wo_number],W170,tbl_bd_descente[tons]),0)</f>
        <v>1.5472140762463344</v>
      </c>
      <c r="AI170" s="4">
        <f>IFERROR(SUMPRODUCT(--(tbl_bd_descente[wo_number]=W170),tbl_bd_descente[MgO],tbl_bd_descente[tons])/SUMIF(tbl_bd_descente[wo_number],W170,tbl_bd_descente[tons]),0)</f>
        <v>32.385190615835775</v>
      </c>
      <c r="AJ170" s="4">
        <f>IFERROR(SUMPRODUCT(--(tbl_bd_descente[wo_number]=W170),tbl_bd_descente[CaOX],tbl_bd_descente[tons])/SUMIF(tbl_bd_descente[wo_number],W170,tbl_bd_descente[tons]),0)</f>
        <v>1.0167741935483872</v>
      </c>
      <c r="AK170" s="4">
        <f>IFERROR(SUMPRODUCT(--(tbl_bd_descente[wo_number]=W170),tbl_bd_descente[S],tbl_bd_descente[tons])/SUMIF(tbl_bd_descente[wo_number],W170,tbl_bd_descente[tons]),0)</f>
        <v>0.10621114369501465</v>
      </c>
      <c r="AL170" s="26"/>
      <c r="AM170" s="25"/>
    </row>
    <row r="171" spans="1:39" x14ac:dyDescent="0.15">
      <c r="A171" t="s">
        <v>986</v>
      </c>
      <c r="B171" t="s">
        <v>29</v>
      </c>
      <c r="C171" t="s">
        <v>22</v>
      </c>
      <c r="D171" t="s">
        <v>29</v>
      </c>
      <c r="E171" s="18">
        <v>188.60200119018555</v>
      </c>
      <c r="F171">
        <v>80.2</v>
      </c>
      <c r="G171">
        <v>84.6</v>
      </c>
      <c r="H171">
        <v>90.5</v>
      </c>
      <c r="I171">
        <v>7.5</v>
      </c>
      <c r="J171">
        <v>0.96</v>
      </c>
      <c r="K171">
        <v>31.94</v>
      </c>
      <c r="L171">
        <v>0.67</v>
      </c>
      <c r="M171" s="1">
        <v>43588.837685844905</v>
      </c>
      <c r="N171" s="1">
        <v>43588.853322256946</v>
      </c>
      <c r="O171" s="1" t="s">
        <v>47</v>
      </c>
      <c r="P171" s="1"/>
      <c r="W171" t="s">
        <v>676</v>
      </c>
      <c r="X171" s="1">
        <v>43712.006944444445</v>
      </c>
      <c r="Y171" s="10">
        <v>900</v>
      </c>
      <c r="Z171" t="s">
        <v>26</v>
      </c>
      <c r="AA171" t="s">
        <v>28</v>
      </c>
      <c r="AB171" t="s">
        <v>26</v>
      </c>
      <c r="AC171">
        <v>2019</v>
      </c>
      <c r="AD171">
        <v>9</v>
      </c>
      <c r="AE171" s="2"/>
      <c r="AF171" s="4">
        <f>IFERROR(SUMPRODUCT(--(tbl_bd_descente[wo_number]=W171),tbl_bd_descente[Y],tbl_bd_descente[tons])/SUMIF(tbl_bd_descente[wo_number],W171,tbl_bd_descente[tons]),0)</f>
        <v>73.86666666666666</v>
      </c>
      <c r="AG171" s="4">
        <f>IFERROR(SUMPRODUCT(--(tbl_bd_descente[wo_number]=W171),tbl_bd_descente[Al2O3],tbl_bd_descente[tons])/SUMIF(tbl_bd_descente[wo_number],W171,tbl_bd_descente[tons]),0)</f>
        <v>11.28</v>
      </c>
      <c r="AH171" s="4">
        <f>IFERROR(SUMPRODUCT(--(tbl_bd_descente[wo_number]=W171),tbl_bd_descente[Fe2O3],tbl_bd_descente[tons])/SUMIF(tbl_bd_descente[wo_number],W171,tbl_bd_descente[tons]),0)</f>
        <v>1.5966666666666667</v>
      </c>
      <c r="AI171" s="4">
        <f>IFERROR(SUMPRODUCT(--(tbl_bd_descente[wo_number]=W171),tbl_bd_descente[MgO],tbl_bd_descente[tons])/SUMIF(tbl_bd_descente[wo_number],W171,tbl_bd_descente[tons]),0)</f>
        <v>32.476666666666667</v>
      </c>
      <c r="AJ171" s="4">
        <f>IFERROR(SUMPRODUCT(--(tbl_bd_descente[wo_number]=W171),tbl_bd_descente[CaOX],tbl_bd_descente[tons])/SUMIF(tbl_bd_descente[wo_number],W171,tbl_bd_descente[tons]),0)</f>
        <v>0.6333333333333333</v>
      </c>
      <c r="AK171" s="4">
        <f>IFERROR(SUMPRODUCT(--(tbl_bd_descente[wo_number]=W171),tbl_bd_descente[S],tbl_bd_descente[tons])/SUMIF(tbl_bd_descente[wo_number],W171,tbl_bd_descente[tons]),0)</f>
        <v>0.11</v>
      </c>
      <c r="AL171" s="26"/>
      <c r="AM171" s="25"/>
    </row>
    <row r="172" spans="1:39" x14ac:dyDescent="0.15">
      <c r="A172" t="s">
        <v>987</v>
      </c>
      <c r="B172" t="s">
        <v>14</v>
      </c>
      <c r="C172" t="s">
        <v>19</v>
      </c>
      <c r="D172" t="s">
        <v>14</v>
      </c>
      <c r="E172" s="18">
        <v>213.80900001525879</v>
      </c>
      <c r="F172">
        <v>76.5</v>
      </c>
      <c r="G172">
        <v>80.599999999999994</v>
      </c>
      <c r="H172">
        <v>87.3</v>
      </c>
      <c r="I172">
        <v>2.85</v>
      </c>
      <c r="J172">
        <v>0.69</v>
      </c>
      <c r="K172">
        <v>31.56</v>
      </c>
      <c r="L172">
        <v>1.01</v>
      </c>
      <c r="M172" s="1">
        <v>43588.666778240738</v>
      </c>
      <c r="N172" s="1">
        <v>43591.244097951392</v>
      </c>
      <c r="O172" s="1" t="s">
        <v>52</v>
      </c>
      <c r="P172" s="1"/>
      <c r="W172" t="s">
        <v>675</v>
      </c>
      <c r="X172" s="1">
        <v>43711.793749999997</v>
      </c>
      <c r="Y172" s="10">
        <v>1092</v>
      </c>
      <c r="Z172" t="s">
        <v>14</v>
      </c>
      <c r="AA172" t="s">
        <v>31</v>
      </c>
      <c r="AB172" t="s">
        <v>14</v>
      </c>
      <c r="AC172">
        <v>2019</v>
      </c>
      <c r="AD172">
        <v>9</v>
      </c>
      <c r="AE172" s="2"/>
      <c r="AF172" s="4">
        <f>IFERROR(SUMPRODUCT(--(tbl_bd_descente[wo_number]=W172),tbl_bd_descente[Y],tbl_bd_descente[tons])/SUMIF(tbl_bd_descente[wo_number],W172,tbl_bd_descente[tons]),0)</f>
        <v>79.801098901098911</v>
      </c>
      <c r="AG172" s="4">
        <f>IFERROR(SUMPRODUCT(--(tbl_bd_descente[wo_number]=W172),tbl_bd_descente[Al2O3],tbl_bd_descente[tons])/SUMIF(tbl_bd_descente[wo_number],W172,tbl_bd_descente[tons]),0)</f>
        <v>5.700622710622711</v>
      </c>
      <c r="AH172" s="4">
        <f>IFERROR(SUMPRODUCT(--(tbl_bd_descente[wo_number]=W172),tbl_bd_descente[Fe2O3],tbl_bd_descente[tons])/SUMIF(tbl_bd_descente[wo_number],W172,tbl_bd_descente[tons]),0)</f>
        <v>0.98970695970695965</v>
      </c>
      <c r="AI172" s="4">
        <f>IFERROR(SUMPRODUCT(--(tbl_bd_descente[wo_number]=W172),tbl_bd_descente[MgO],tbl_bd_descente[tons])/SUMIF(tbl_bd_descente[wo_number],W172,tbl_bd_descente[tons]),0)</f>
        <v>31.819706959706956</v>
      </c>
      <c r="AJ172" s="4">
        <f>IFERROR(SUMPRODUCT(--(tbl_bd_descente[wo_number]=W172),tbl_bd_descente[CaOX],tbl_bd_descente[tons])/SUMIF(tbl_bd_descente[wo_number],W172,tbl_bd_descente[tons]),0)</f>
        <v>1.086153846153846</v>
      </c>
      <c r="AK172" s="4">
        <f>IFERROR(SUMPRODUCT(--(tbl_bd_descente[wo_number]=W172),tbl_bd_descente[S],tbl_bd_descente[tons])/SUMIF(tbl_bd_descente[wo_number],W172,tbl_bd_descente[tons]),0)</f>
        <v>6.3388278388278388E-2</v>
      </c>
      <c r="AL172" s="26"/>
      <c r="AM172" s="25"/>
    </row>
    <row r="173" spans="1:39" x14ac:dyDescent="0.15">
      <c r="A173" t="s">
        <v>988</v>
      </c>
      <c r="B173" t="s">
        <v>49</v>
      </c>
      <c r="C173" t="s">
        <v>42</v>
      </c>
      <c r="D173" t="s">
        <v>26</v>
      </c>
      <c r="E173" s="18">
        <v>172.1820011138916</v>
      </c>
      <c r="F173">
        <v>72.5</v>
      </c>
      <c r="G173">
        <v>76.3</v>
      </c>
      <c r="H173">
        <v>82.6</v>
      </c>
      <c r="I173">
        <v>4.07</v>
      </c>
      <c r="J173">
        <v>0.84</v>
      </c>
      <c r="K173">
        <v>31.67</v>
      </c>
      <c r="L173">
        <v>0.51</v>
      </c>
      <c r="M173" s="1">
        <v>43588.486181134256</v>
      </c>
      <c r="N173" s="1">
        <v>43588.508207870371</v>
      </c>
      <c r="O173" s="1" t="s">
        <v>52</v>
      </c>
      <c r="P173" s="1"/>
      <c r="W173" t="s">
        <v>674</v>
      </c>
      <c r="X173" s="1">
        <v>43711.540972222225</v>
      </c>
      <c r="Y173" s="10">
        <v>1200</v>
      </c>
      <c r="Z173" t="s">
        <v>14</v>
      </c>
      <c r="AA173" t="s">
        <v>31</v>
      </c>
      <c r="AB173" t="s">
        <v>14</v>
      </c>
      <c r="AC173">
        <v>2019</v>
      </c>
      <c r="AD173">
        <v>9</v>
      </c>
      <c r="AE173" s="2"/>
      <c r="AF173" s="4">
        <f>IFERROR(SUMPRODUCT(--(tbl_bd_descente[wo_number]=W173),tbl_bd_descente[Y],tbl_bd_descente[tons])/SUMIF(tbl_bd_descente[wo_number],W173,tbl_bd_descente[tons]),0)</f>
        <v>80.5</v>
      </c>
      <c r="AG173" s="4">
        <f>IFERROR(SUMPRODUCT(--(tbl_bd_descente[wo_number]=W173),tbl_bd_descente[Al2O3],tbl_bd_descente[tons])/SUMIF(tbl_bd_descente[wo_number],W173,tbl_bd_descente[tons]),0)</f>
        <v>5.61</v>
      </c>
      <c r="AH173" s="4">
        <f>IFERROR(SUMPRODUCT(--(tbl_bd_descente[wo_number]=W173),tbl_bd_descente[Fe2O3],tbl_bd_descente[tons])/SUMIF(tbl_bd_descente[wo_number],W173,tbl_bd_descente[tons]),0)</f>
        <v>0.98333333333333328</v>
      </c>
      <c r="AI173" s="4">
        <f>IFERROR(SUMPRODUCT(--(tbl_bd_descente[wo_number]=W173),tbl_bd_descente[MgO],tbl_bd_descente[tons])/SUMIF(tbl_bd_descente[wo_number],W173,tbl_bd_descente[tons]),0)</f>
        <v>31.846666666666668</v>
      </c>
      <c r="AJ173" s="4">
        <f>IFERROR(SUMPRODUCT(--(tbl_bd_descente[wo_number]=W173),tbl_bd_descente[CaOX],tbl_bd_descente[tons])/SUMIF(tbl_bd_descente[wo_number],W173,tbl_bd_descente[tons]),0)</f>
        <v>0.66333333333333333</v>
      </c>
      <c r="AK173" s="4">
        <f>IFERROR(SUMPRODUCT(--(tbl_bd_descente[wo_number]=W173),tbl_bd_descente[S],tbl_bd_descente[tons])/SUMIF(tbl_bd_descente[wo_number],W173,tbl_bd_descente[tons]),0)</f>
        <v>7.5333333333333322E-2</v>
      </c>
      <c r="AL173" s="26"/>
      <c r="AM173" s="25"/>
    </row>
    <row r="174" spans="1:39" x14ac:dyDescent="0.15">
      <c r="A174" t="s">
        <v>989</v>
      </c>
      <c r="B174" t="s">
        <v>14</v>
      </c>
      <c r="C174" t="s">
        <v>19</v>
      </c>
      <c r="D174" t="s">
        <v>14</v>
      </c>
      <c r="E174" s="18">
        <v>185.33599853515625</v>
      </c>
      <c r="F174">
        <v>76.599999999999994</v>
      </c>
      <c r="G174">
        <v>80.8</v>
      </c>
      <c r="H174">
        <v>87.3</v>
      </c>
      <c r="I174">
        <v>3.52</v>
      </c>
      <c r="J174">
        <v>1.19</v>
      </c>
      <c r="K174">
        <v>31.59</v>
      </c>
      <c r="L174">
        <v>0.98</v>
      </c>
      <c r="M174" s="1">
        <v>43592.364335381943</v>
      </c>
      <c r="N174" s="1">
        <v>43592.382785266207</v>
      </c>
      <c r="O174" s="1" t="s">
        <v>47</v>
      </c>
      <c r="P174" s="1"/>
      <c r="W174" t="s">
        <v>673</v>
      </c>
      <c r="X174" s="1">
        <v>43711.262499999997</v>
      </c>
      <c r="Y174" s="10">
        <v>575.33333333333337</v>
      </c>
      <c r="Z174" t="s">
        <v>26</v>
      </c>
      <c r="AA174" t="s">
        <v>28</v>
      </c>
      <c r="AB174" t="s">
        <v>26</v>
      </c>
      <c r="AC174">
        <v>2019</v>
      </c>
      <c r="AD174">
        <v>9</v>
      </c>
      <c r="AE174" s="2"/>
      <c r="AF174" s="4">
        <f>IFERROR(SUMPRODUCT(--(tbl_bd_descente[wo_number]=W174),tbl_bd_descente[Y],tbl_bd_descente[tons])/SUMIF(tbl_bd_descente[wo_number],W174,tbl_bd_descente[tons]),0)</f>
        <v>74.594785631517965</v>
      </c>
      <c r="AG174" s="4">
        <f>IFERROR(SUMPRODUCT(--(tbl_bd_descente[wo_number]=W174),tbl_bd_descente[Al2O3],tbl_bd_descente[tons])/SUMIF(tbl_bd_descente[wo_number],W174,tbl_bd_descente[tons]),0)</f>
        <v>10.118771726535341</v>
      </c>
      <c r="AH174" s="4">
        <f>IFERROR(SUMPRODUCT(--(tbl_bd_descente[wo_number]=W174),tbl_bd_descente[Fe2O3],tbl_bd_descente[tons])/SUMIF(tbl_bd_descente[wo_number],W174,tbl_bd_descente[tons]),0)</f>
        <v>1.4809038238702201</v>
      </c>
      <c r="AI174" s="4">
        <f>IFERROR(SUMPRODUCT(--(tbl_bd_descente[wo_number]=W174),tbl_bd_descente[MgO],tbl_bd_descente[tons])/SUMIF(tbl_bd_descente[wo_number],W174,tbl_bd_descente[tons]),0)</f>
        <v>32.216477404403243</v>
      </c>
      <c r="AJ174" s="4">
        <f>IFERROR(SUMPRODUCT(--(tbl_bd_descente[wo_number]=W174),tbl_bd_descente[CaOX],tbl_bd_descente[tons])/SUMIF(tbl_bd_descente[wo_number],W174,tbl_bd_descente[tons]),0)</f>
        <v>1.4421900347624568</v>
      </c>
      <c r="AK174" s="4">
        <f>IFERROR(SUMPRODUCT(--(tbl_bd_descente[wo_number]=W174),tbl_bd_descente[S],tbl_bd_descente[tons])/SUMIF(tbl_bd_descente[wo_number],W174,tbl_bd_descente[tons]),0)</f>
        <v>9.2104287369640797E-2</v>
      </c>
      <c r="AL174" s="26"/>
      <c r="AM174" s="25"/>
    </row>
    <row r="175" spans="1:39" x14ac:dyDescent="0.15">
      <c r="A175" t="s">
        <v>990</v>
      </c>
      <c r="B175" t="s">
        <v>18</v>
      </c>
      <c r="C175" t="s">
        <v>15</v>
      </c>
      <c r="D175" t="s">
        <v>18</v>
      </c>
      <c r="E175" s="18">
        <v>252.55800437927246</v>
      </c>
      <c r="F175">
        <v>76.599999999999994</v>
      </c>
      <c r="G175">
        <v>80.900000000000006</v>
      </c>
      <c r="H175">
        <v>85.4</v>
      </c>
      <c r="I175">
        <v>10.5</v>
      </c>
      <c r="J175">
        <v>1.55</v>
      </c>
      <c r="K175">
        <v>32.33</v>
      </c>
      <c r="L175">
        <v>0.56999999999999995</v>
      </c>
      <c r="M175" s="1">
        <v>43592.280486307871</v>
      </c>
      <c r="N175" s="1">
        <v>43592.303784953707</v>
      </c>
      <c r="O175" s="1" t="s">
        <v>47</v>
      </c>
      <c r="P175" s="1"/>
      <c r="W175" t="s">
        <v>673</v>
      </c>
      <c r="X175" s="1">
        <v>43711.262499999997</v>
      </c>
      <c r="Y175" s="10">
        <v>287.66666666666669</v>
      </c>
      <c r="Z175" t="s">
        <v>26</v>
      </c>
      <c r="AA175" t="s">
        <v>27</v>
      </c>
      <c r="AB175" t="s">
        <v>26</v>
      </c>
      <c r="AC175">
        <v>2019</v>
      </c>
      <c r="AD175">
        <v>9</v>
      </c>
      <c r="AE175" s="2"/>
      <c r="AF175" s="4">
        <f>IFERROR(SUMPRODUCT(--(tbl_bd_descente[wo_number]=W175),tbl_bd_descente[Y],tbl_bd_descente[tons])/SUMIF(tbl_bd_descente[wo_number],W175,tbl_bd_descente[tons]),0)</f>
        <v>74.594785631517965</v>
      </c>
      <c r="AG175" s="4">
        <f>IFERROR(SUMPRODUCT(--(tbl_bd_descente[wo_number]=W175),tbl_bd_descente[Al2O3],tbl_bd_descente[tons])/SUMIF(tbl_bd_descente[wo_number],W175,tbl_bd_descente[tons]),0)</f>
        <v>10.118771726535341</v>
      </c>
      <c r="AH175" s="4">
        <f>IFERROR(SUMPRODUCT(--(tbl_bd_descente[wo_number]=W175),tbl_bd_descente[Fe2O3],tbl_bd_descente[tons])/SUMIF(tbl_bd_descente[wo_number],W175,tbl_bd_descente[tons]),0)</f>
        <v>1.4809038238702201</v>
      </c>
      <c r="AI175" s="4">
        <f>IFERROR(SUMPRODUCT(--(tbl_bd_descente[wo_number]=W175),tbl_bd_descente[MgO],tbl_bd_descente[tons])/SUMIF(tbl_bd_descente[wo_number],W175,tbl_bd_descente[tons]),0)</f>
        <v>32.216477404403243</v>
      </c>
      <c r="AJ175" s="4">
        <f>IFERROR(SUMPRODUCT(--(tbl_bd_descente[wo_number]=W175),tbl_bd_descente[CaOX],tbl_bd_descente[tons])/SUMIF(tbl_bd_descente[wo_number],W175,tbl_bd_descente[tons]),0)</f>
        <v>1.4421900347624568</v>
      </c>
      <c r="AK175" s="4">
        <f>IFERROR(SUMPRODUCT(--(tbl_bd_descente[wo_number]=W175),tbl_bd_descente[S],tbl_bd_descente[tons])/SUMIF(tbl_bd_descente[wo_number],W175,tbl_bd_descente[tons]),0)</f>
        <v>9.2104287369640797E-2</v>
      </c>
      <c r="AL175" s="26"/>
      <c r="AM175" s="25"/>
    </row>
    <row r="176" spans="1:39" x14ac:dyDescent="0.15">
      <c r="A176" t="s">
        <v>991</v>
      </c>
      <c r="B176" t="s">
        <v>26</v>
      </c>
      <c r="C176" t="s">
        <v>27</v>
      </c>
      <c r="D176" t="s">
        <v>26</v>
      </c>
      <c r="E176" s="18">
        <v>149.03700256347656</v>
      </c>
      <c r="F176">
        <v>72.099999999999994</v>
      </c>
      <c r="G176">
        <v>76</v>
      </c>
      <c r="H176">
        <v>81.7</v>
      </c>
      <c r="I176">
        <v>7.57</v>
      </c>
      <c r="J176">
        <v>1.1599999999999999</v>
      </c>
      <c r="K176">
        <v>32.020000000000003</v>
      </c>
      <c r="L176">
        <v>0.4</v>
      </c>
      <c r="M176" s="1">
        <v>43588.521625960646</v>
      </c>
      <c r="N176" s="1">
        <v>43591.236001886573</v>
      </c>
      <c r="O176" s="1" t="s">
        <v>52</v>
      </c>
      <c r="P176" s="1"/>
      <c r="W176" t="s">
        <v>672</v>
      </c>
      <c r="X176" s="1">
        <v>43711.052083333336</v>
      </c>
      <c r="Y176" s="10">
        <v>600</v>
      </c>
      <c r="Z176" t="s">
        <v>26</v>
      </c>
      <c r="AA176" t="s">
        <v>28</v>
      </c>
      <c r="AB176" t="s">
        <v>26</v>
      </c>
      <c r="AC176">
        <v>2019</v>
      </c>
      <c r="AD176">
        <v>9</v>
      </c>
      <c r="AE176" s="2"/>
      <c r="AF176" s="4">
        <f>IFERROR(SUMPRODUCT(--(tbl_bd_descente[wo_number]=W176),tbl_bd_descente[Y],tbl_bd_descente[tons])/SUMIF(tbl_bd_descente[wo_number],W176,tbl_bd_descente[tons]),0)</f>
        <v>75.3</v>
      </c>
      <c r="AG176" s="4">
        <f>IFERROR(SUMPRODUCT(--(tbl_bd_descente[wo_number]=W176),tbl_bd_descente[Al2O3],tbl_bd_descente[tons])/SUMIF(tbl_bd_descente[wo_number],W176,tbl_bd_descente[tons]),0)</f>
        <v>10.183333333333334</v>
      </c>
      <c r="AH176" s="4">
        <f>IFERROR(SUMPRODUCT(--(tbl_bd_descente[wo_number]=W176),tbl_bd_descente[Fe2O3],tbl_bd_descente[tons])/SUMIF(tbl_bd_descente[wo_number],W176,tbl_bd_descente[tons]),0)</f>
        <v>1.4833333333333334</v>
      </c>
      <c r="AI176" s="4">
        <f>IFERROR(SUMPRODUCT(--(tbl_bd_descente[wo_number]=W176),tbl_bd_descente[MgO],tbl_bd_descente[tons])/SUMIF(tbl_bd_descente[wo_number],W176,tbl_bd_descente[tons]),0)</f>
        <v>32.266666666666666</v>
      </c>
      <c r="AJ176" s="4">
        <f>IFERROR(SUMPRODUCT(--(tbl_bd_descente[wo_number]=W176),tbl_bd_descente[CaOX],tbl_bd_descente[tons])/SUMIF(tbl_bd_descente[wo_number],W176,tbl_bd_descente[tons]),0)</f>
        <v>1.3733333333333333</v>
      </c>
      <c r="AK176" s="4">
        <f>IFERROR(SUMPRODUCT(--(tbl_bd_descente[wo_number]=W176),tbl_bd_descente[S],tbl_bd_descente[tons])/SUMIF(tbl_bd_descente[wo_number],W176,tbl_bd_descente[tons]),0)</f>
        <v>8.666666666666667E-2</v>
      </c>
      <c r="AL176" s="26"/>
      <c r="AM176" s="25"/>
    </row>
    <row r="177" spans="1:39" x14ac:dyDescent="0.15">
      <c r="A177" t="s">
        <v>992</v>
      </c>
      <c r="B177" t="s">
        <v>817</v>
      </c>
      <c r="C177" t="s">
        <v>15</v>
      </c>
      <c r="D177" t="s">
        <v>18</v>
      </c>
      <c r="E177" s="18">
        <v>255.09900283813477</v>
      </c>
      <c r="F177">
        <v>76</v>
      </c>
      <c r="G177">
        <v>80.099999999999994</v>
      </c>
      <c r="H177">
        <v>85.6</v>
      </c>
      <c r="I177">
        <v>8.99</v>
      </c>
      <c r="J177">
        <v>1.39</v>
      </c>
      <c r="K177">
        <v>32.15</v>
      </c>
      <c r="L177">
        <v>0.65</v>
      </c>
      <c r="M177" s="1">
        <v>43592.325411886573</v>
      </c>
      <c r="N177" s="1">
        <v>43592.349224965277</v>
      </c>
      <c r="O177" s="1" t="s">
        <v>47</v>
      </c>
      <c r="P177" s="1"/>
      <c r="W177" t="s">
        <v>672</v>
      </c>
      <c r="X177" s="1">
        <v>43711.052083333336</v>
      </c>
      <c r="Y177" s="10">
        <v>300</v>
      </c>
      <c r="Z177" t="s">
        <v>26</v>
      </c>
      <c r="AA177" t="s">
        <v>27</v>
      </c>
      <c r="AB177" t="s">
        <v>26</v>
      </c>
      <c r="AC177">
        <v>2019</v>
      </c>
      <c r="AD177">
        <v>9</v>
      </c>
      <c r="AE177" s="2"/>
      <c r="AF177" s="4">
        <f>IFERROR(SUMPRODUCT(--(tbl_bd_descente[wo_number]=W177),tbl_bd_descente[Y],tbl_bd_descente[tons])/SUMIF(tbl_bd_descente[wo_number],W177,tbl_bd_descente[tons]),0)</f>
        <v>75.3</v>
      </c>
      <c r="AG177" s="4">
        <f>IFERROR(SUMPRODUCT(--(tbl_bd_descente[wo_number]=W177),tbl_bd_descente[Al2O3],tbl_bd_descente[tons])/SUMIF(tbl_bd_descente[wo_number],W177,tbl_bd_descente[tons]),0)</f>
        <v>10.183333333333334</v>
      </c>
      <c r="AH177" s="4">
        <f>IFERROR(SUMPRODUCT(--(tbl_bd_descente[wo_number]=W177),tbl_bd_descente[Fe2O3],tbl_bd_descente[tons])/SUMIF(tbl_bd_descente[wo_number],W177,tbl_bd_descente[tons]),0)</f>
        <v>1.4833333333333334</v>
      </c>
      <c r="AI177" s="4">
        <f>IFERROR(SUMPRODUCT(--(tbl_bd_descente[wo_number]=W177),tbl_bd_descente[MgO],tbl_bd_descente[tons])/SUMIF(tbl_bd_descente[wo_number],W177,tbl_bd_descente[tons]),0)</f>
        <v>32.266666666666666</v>
      </c>
      <c r="AJ177" s="4">
        <f>IFERROR(SUMPRODUCT(--(tbl_bd_descente[wo_number]=W177),tbl_bd_descente[CaOX],tbl_bd_descente[tons])/SUMIF(tbl_bd_descente[wo_number],W177,tbl_bd_descente[tons]),0)</f>
        <v>1.3733333333333333</v>
      </c>
      <c r="AK177" s="4">
        <f>IFERROR(SUMPRODUCT(--(tbl_bd_descente[wo_number]=W177),tbl_bd_descente[S],tbl_bd_descente[tons])/SUMIF(tbl_bd_descente[wo_number],W177,tbl_bd_descente[tons]),0)</f>
        <v>8.666666666666667E-2</v>
      </c>
      <c r="AL177" s="26"/>
      <c r="AM177" s="25"/>
    </row>
    <row r="178" spans="1:39" x14ac:dyDescent="0.15">
      <c r="A178" t="s">
        <v>993</v>
      </c>
      <c r="B178" t="s">
        <v>26</v>
      </c>
      <c r="C178" t="s">
        <v>27</v>
      </c>
      <c r="D178" t="s">
        <v>26</v>
      </c>
      <c r="E178" s="18">
        <v>224.40700225830079</v>
      </c>
      <c r="F178">
        <v>70.099999999999994</v>
      </c>
      <c r="G178">
        <v>73.8</v>
      </c>
      <c r="H178">
        <v>76.7</v>
      </c>
      <c r="I178">
        <v>4.4400000000000004</v>
      </c>
      <c r="J178">
        <v>1.1200000000000001</v>
      </c>
      <c r="K178">
        <v>31.78</v>
      </c>
      <c r="L178">
        <v>1.1399999999999999</v>
      </c>
      <c r="M178" s="1">
        <v>43592.513866238427</v>
      </c>
      <c r="N178" s="1">
        <v>43592.534051238428</v>
      </c>
      <c r="O178" s="1" t="s">
        <v>47</v>
      </c>
      <c r="P178" s="1"/>
      <c r="W178" t="s">
        <v>671</v>
      </c>
      <c r="X178" s="1">
        <v>43710.847222222219</v>
      </c>
      <c r="Y178" s="10">
        <v>876</v>
      </c>
      <c r="Z178" t="s">
        <v>26</v>
      </c>
      <c r="AA178" t="s">
        <v>42</v>
      </c>
      <c r="AB178" t="s">
        <v>49</v>
      </c>
      <c r="AC178">
        <v>2019</v>
      </c>
      <c r="AD178">
        <v>9</v>
      </c>
      <c r="AE178" s="2"/>
      <c r="AF178" s="4">
        <f>IFERROR(SUMPRODUCT(--(tbl_bd_descente[wo_number]=W178),tbl_bd_descente[Y],tbl_bd_descente[tons])/SUMIF(tbl_bd_descente[wo_number],W178,tbl_bd_descente[tons]),0)</f>
        <v>74.789041095890411</v>
      </c>
      <c r="AG178" s="4">
        <f>IFERROR(SUMPRODUCT(--(tbl_bd_descente[wo_number]=W178),tbl_bd_descente[Al2O3],tbl_bd_descente[tons])/SUMIF(tbl_bd_descente[wo_number],W178,tbl_bd_descente[tons]),0)</f>
        <v>3.1960273972602744</v>
      </c>
      <c r="AH178" s="4">
        <f>IFERROR(SUMPRODUCT(--(tbl_bd_descente[wo_number]=W178),tbl_bd_descente[Fe2O3],tbl_bd_descente[tons])/SUMIF(tbl_bd_descente[wo_number],W178,tbl_bd_descente[tons]),0)</f>
        <v>1.0857534246575342</v>
      </c>
      <c r="AI178" s="4">
        <f>IFERROR(SUMPRODUCT(--(tbl_bd_descente[wo_number]=W178),tbl_bd_descente[MgO],tbl_bd_descente[tons])/SUMIF(tbl_bd_descente[wo_number],W178,tbl_bd_descente[tons]),0)</f>
        <v>31.480273972602742</v>
      </c>
      <c r="AJ178" s="4">
        <f>IFERROR(SUMPRODUCT(--(tbl_bd_descente[wo_number]=W178),tbl_bd_descente[CaOX],tbl_bd_descente[tons])/SUMIF(tbl_bd_descente[wo_number],W178,tbl_bd_descente[tons]),0)</f>
        <v>1.3171232876712329</v>
      </c>
      <c r="AK178" s="4">
        <f>IFERROR(SUMPRODUCT(--(tbl_bd_descente[wo_number]=W178),tbl_bd_descente[S],tbl_bd_descente[tons])/SUMIF(tbl_bd_descente[wo_number],W178,tbl_bd_descente[tons]),0)</f>
        <v>0.10572602739726028</v>
      </c>
      <c r="AL178" s="26"/>
      <c r="AM178" s="25"/>
    </row>
    <row r="179" spans="1:39" x14ac:dyDescent="0.15">
      <c r="A179" t="s">
        <v>994</v>
      </c>
      <c r="B179" t="s">
        <v>14</v>
      </c>
      <c r="C179" t="s">
        <v>19</v>
      </c>
      <c r="D179" t="s">
        <v>14</v>
      </c>
      <c r="E179" s="18">
        <v>217.29300155639649</v>
      </c>
      <c r="F179">
        <v>72.8</v>
      </c>
      <c r="G179">
        <v>76.7</v>
      </c>
      <c r="H179">
        <v>82.9</v>
      </c>
      <c r="I179">
        <v>5.57</v>
      </c>
      <c r="J179">
        <v>0.95</v>
      </c>
      <c r="K179">
        <v>31.78</v>
      </c>
      <c r="L179">
        <v>0.31</v>
      </c>
      <c r="M179" s="1">
        <v>43591.858102511571</v>
      </c>
      <c r="N179" s="1">
        <v>43591.876188043978</v>
      </c>
      <c r="O179" s="1" t="s">
        <v>47</v>
      </c>
      <c r="P179" s="1"/>
      <c r="W179" t="s">
        <v>670</v>
      </c>
      <c r="X179" s="1">
        <v>43710.613194444442</v>
      </c>
      <c r="Y179" s="10">
        <v>327</v>
      </c>
      <c r="Z179" t="s">
        <v>20</v>
      </c>
      <c r="AA179" t="s">
        <v>36</v>
      </c>
      <c r="AB179" t="s">
        <v>20</v>
      </c>
      <c r="AC179">
        <v>2019</v>
      </c>
      <c r="AD179">
        <v>9</v>
      </c>
      <c r="AE179" s="2"/>
      <c r="AF179" s="4">
        <f>IFERROR(SUMPRODUCT(--(tbl_bd_descente[wo_number]=W179),tbl_bd_descente[Y],tbl_bd_descente[tons])/SUMIF(tbl_bd_descente[wo_number],W179,tbl_bd_descente[tons]),0)</f>
        <v>85.1</v>
      </c>
      <c r="AG179" s="4">
        <f>IFERROR(SUMPRODUCT(--(tbl_bd_descente[wo_number]=W179),tbl_bd_descente[Al2O3],tbl_bd_descente[tons])/SUMIF(tbl_bd_descente[wo_number],W179,tbl_bd_descente[tons]),0)</f>
        <v>5.68</v>
      </c>
      <c r="AH179" s="4">
        <f>IFERROR(SUMPRODUCT(--(tbl_bd_descente[wo_number]=W179),tbl_bd_descente[Fe2O3],tbl_bd_descente[tons])/SUMIF(tbl_bd_descente[wo_number],W179,tbl_bd_descente[tons]),0)</f>
        <v>0.81</v>
      </c>
      <c r="AI179" s="4">
        <f>IFERROR(SUMPRODUCT(--(tbl_bd_descente[wo_number]=W179),tbl_bd_descente[MgO],tbl_bd_descente[tons])/SUMIF(tbl_bd_descente[wo_number],W179,tbl_bd_descente[tons]),0)</f>
        <v>31.92</v>
      </c>
      <c r="AJ179" s="4">
        <f>IFERROR(SUMPRODUCT(--(tbl_bd_descente[wo_number]=W179),tbl_bd_descente[CaOX],tbl_bd_descente[tons])/SUMIF(tbl_bd_descente[wo_number],W179,tbl_bd_descente[tons]),0)</f>
        <v>0.82</v>
      </c>
      <c r="AK179" s="4">
        <f>IFERROR(SUMPRODUCT(--(tbl_bd_descente[wo_number]=W179),tbl_bd_descente[S],tbl_bd_descente[tons])/SUMIF(tbl_bd_descente[wo_number],W179,tbl_bd_descente[tons]),0)</f>
        <v>2.7000000000000003E-2</v>
      </c>
      <c r="AL179" s="26"/>
      <c r="AM179" s="25"/>
    </row>
    <row r="180" spans="1:39" x14ac:dyDescent="0.15">
      <c r="A180" t="s">
        <v>995</v>
      </c>
      <c r="B180" t="s">
        <v>26</v>
      </c>
      <c r="C180" t="s">
        <v>27</v>
      </c>
      <c r="D180" t="s">
        <v>26</v>
      </c>
      <c r="E180" s="18">
        <v>373.09200210571294</v>
      </c>
      <c r="F180">
        <v>67.7</v>
      </c>
      <c r="G180">
        <v>71.400000000000006</v>
      </c>
      <c r="H180">
        <v>77.3</v>
      </c>
      <c r="I180">
        <v>6.04</v>
      </c>
      <c r="J180">
        <v>1.08</v>
      </c>
      <c r="K180">
        <v>31.85</v>
      </c>
      <c r="L180">
        <v>0.53</v>
      </c>
      <c r="M180" s="1">
        <v>43591.824780706018</v>
      </c>
      <c r="N180" s="1">
        <v>43591.852750543978</v>
      </c>
      <c r="O180" s="1" t="s">
        <v>47</v>
      </c>
      <c r="P180" s="1"/>
      <c r="W180" t="s">
        <v>669</v>
      </c>
      <c r="X180" s="1">
        <v>43710.519444444442</v>
      </c>
      <c r="Y180" s="10">
        <v>1200</v>
      </c>
      <c r="Z180" t="s">
        <v>20</v>
      </c>
      <c r="AA180" t="s">
        <v>36</v>
      </c>
      <c r="AB180" t="s">
        <v>20</v>
      </c>
      <c r="AC180">
        <v>2019</v>
      </c>
      <c r="AD180">
        <v>9</v>
      </c>
      <c r="AE180" s="2"/>
      <c r="AF180" s="4">
        <f>IFERROR(SUMPRODUCT(--(tbl_bd_descente[wo_number]=W180),tbl_bd_descente[Y],tbl_bd_descente[tons])/SUMIF(tbl_bd_descente[wo_number],W180,tbl_bd_descente[tons]),0)</f>
        <v>84.6</v>
      </c>
      <c r="AG180" s="4">
        <f>IFERROR(SUMPRODUCT(--(tbl_bd_descente[wo_number]=W180),tbl_bd_descente[Al2O3],tbl_bd_descente[tons])/SUMIF(tbl_bd_descente[wo_number],W180,tbl_bd_descente[tons]),0)</f>
        <v>4.99</v>
      </c>
      <c r="AH180" s="4">
        <f>IFERROR(SUMPRODUCT(--(tbl_bd_descente[wo_number]=W180),tbl_bd_descente[Fe2O3],tbl_bd_descente[tons])/SUMIF(tbl_bd_descente[wo_number],W180,tbl_bd_descente[tons]),0)</f>
        <v>0.82333333333333336</v>
      </c>
      <c r="AI180" s="4">
        <f>IFERROR(SUMPRODUCT(--(tbl_bd_descente[wo_number]=W180),tbl_bd_descente[MgO],tbl_bd_descente[tons])/SUMIF(tbl_bd_descente[wo_number],W180,tbl_bd_descente[tons]),0)</f>
        <v>31.706666666666667</v>
      </c>
      <c r="AJ180" s="4">
        <f>IFERROR(SUMPRODUCT(--(tbl_bd_descente[wo_number]=W180),tbl_bd_descente[CaOX],tbl_bd_descente[tons])/SUMIF(tbl_bd_descente[wo_number],W180,tbl_bd_descente[tons]),0)</f>
        <v>0.64666666666666661</v>
      </c>
      <c r="AK180" s="4">
        <f>IFERROR(SUMPRODUCT(--(tbl_bd_descente[wo_number]=W180),tbl_bd_descente[S],tbl_bd_descente[tons])/SUMIF(tbl_bd_descente[wo_number],W180,tbl_bd_descente[tons]),0)</f>
        <v>4.6333333333333337E-2</v>
      </c>
      <c r="AL180" s="26"/>
      <c r="AM180" s="25"/>
    </row>
    <row r="181" spans="1:39" x14ac:dyDescent="0.15">
      <c r="A181" t="s">
        <v>996</v>
      </c>
      <c r="B181" t="s">
        <v>14</v>
      </c>
      <c r="C181" t="s">
        <v>31</v>
      </c>
      <c r="D181" t="s">
        <v>14</v>
      </c>
      <c r="E181" s="18">
        <v>63.50200080871582</v>
      </c>
      <c r="F181">
        <v>77.400000000000006</v>
      </c>
      <c r="G181">
        <v>81.599999999999994</v>
      </c>
      <c r="H181">
        <v>87.7</v>
      </c>
      <c r="I181">
        <v>6.51</v>
      </c>
      <c r="J181">
        <v>0.91</v>
      </c>
      <c r="K181">
        <v>31.81</v>
      </c>
      <c r="L181">
        <v>0.5</v>
      </c>
      <c r="M181" s="1">
        <v>43591.81889667824</v>
      </c>
      <c r="N181" s="1">
        <v>43591.821346296296</v>
      </c>
      <c r="O181" s="1" t="s">
        <v>52</v>
      </c>
      <c r="P181" s="1"/>
      <c r="W181" t="s">
        <v>668</v>
      </c>
      <c r="X181" s="1">
        <v>43710.371527777781</v>
      </c>
      <c r="Y181" s="10">
        <v>154.66666666666666</v>
      </c>
      <c r="Z181" t="s">
        <v>18</v>
      </c>
      <c r="AA181" t="s">
        <v>15</v>
      </c>
      <c r="AB181" t="s">
        <v>43</v>
      </c>
      <c r="AC181">
        <v>2019</v>
      </c>
      <c r="AD181">
        <v>9</v>
      </c>
      <c r="AE181" s="2"/>
      <c r="AF181" s="4">
        <f>IFERROR(SUMPRODUCT(--(tbl_bd_descente[wo_number]=W181),tbl_bd_descente[Y],tbl_bd_descente[tons])/SUMIF(tbl_bd_descente[wo_number],W181,tbl_bd_descente[tons]),0)</f>
        <v>79.3</v>
      </c>
      <c r="AG181" s="4">
        <f>IFERROR(SUMPRODUCT(--(tbl_bd_descente[wo_number]=W181),tbl_bd_descente[Al2O3],tbl_bd_descente[tons])/SUMIF(tbl_bd_descente[wo_number],W181,tbl_bd_descente[tons]),0)</f>
        <v>8.91</v>
      </c>
      <c r="AH181" s="4">
        <f>IFERROR(SUMPRODUCT(--(tbl_bd_descente[wo_number]=W181),tbl_bd_descente[Fe2O3],tbl_bd_descente[tons])/SUMIF(tbl_bd_descente[wo_number],W181,tbl_bd_descente[tons]),0)</f>
        <v>1.23</v>
      </c>
      <c r="AI181" s="4">
        <f>IFERROR(SUMPRODUCT(--(tbl_bd_descente[wo_number]=W181),tbl_bd_descente[MgO],tbl_bd_descente[tons])/SUMIF(tbl_bd_descente[wo_number],W181,tbl_bd_descente[tons]),0)</f>
        <v>32.1</v>
      </c>
      <c r="AJ181" s="4">
        <f>IFERROR(SUMPRODUCT(--(tbl_bd_descente[wo_number]=W181),tbl_bd_descente[CaOX],tbl_bd_descente[tons])/SUMIF(tbl_bd_descente[wo_number],W181,tbl_bd_descente[tons]),0)</f>
        <v>2.2799999999999998</v>
      </c>
      <c r="AK181" s="4">
        <f>IFERROR(SUMPRODUCT(--(tbl_bd_descente[wo_number]=W181),tbl_bd_descente[S],tbl_bd_descente[tons])/SUMIF(tbl_bd_descente[wo_number],W181,tbl_bd_descente[tons]),0)</f>
        <v>0.16200000000000001</v>
      </c>
      <c r="AL181" s="26"/>
      <c r="AM181" s="25"/>
    </row>
    <row r="182" spans="1:39" x14ac:dyDescent="0.15">
      <c r="A182" t="s">
        <v>997</v>
      </c>
      <c r="B182" t="s">
        <v>14</v>
      </c>
      <c r="C182" t="s">
        <v>19</v>
      </c>
      <c r="D182" t="s">
        <v>14</v>
      </c>
      <c r="E182" s="18">
        <v>361.66800117492676</v>
      </c>
      <c r="F182">
        <v>74.8</v>
      </c>
      <c r="G182">
        <v>78.8</v>
      </c>
      <c r="H182">
        <v>85.2</v>
      </c>
      <c r="I182">
        <v>3.41</v>
      </c>
      <c r="J182">
        <v>0.81</v>
      </c>
      <c r="K182">
        <v>31.69</v>
      </c>
      <c r="L182">
        <v>0.62</v>
      </c>
      <c r="M182" s="1">
        <v>43591.731233020837</v>
      </c>
      <c r="N182" s="1">
        <v>43591.801038229169</v>
      </c>
      <c r="O182" s="1" t="s">
        <v>52</v>
      </c>
      <c r="P182" s="1"/>
      <c r="W182" t="s">
        <v>668</v>
      </c>
      <c r="X182" s="1">
        <v>43710.371527777781</v>
      </c>
      <c r="Y182" s="10">
        <v>77.333333333333329</v>
      </c>
      <c r="Z182" t="s">
        <v>18</v>
      </c>
      <c r="AA182" t="s">
        <v>44</v>
      </c>
      <c r="AB182" t="s">
        <v>43</v>
      </c>
      <c r="AC182">
        <v>2019</v>
      </c>
      <c r="AD182">
        <v>9</v>
      </c>
      <c r="AE182" s="2"/>
      <c r="AF182" s="4">
        <f>IFERROR(SUMPRODUCT(--(tbl_bd_descente[wo_number]=W182),tbl_bd_descente[Y],tbl_bd_descente[tons])/SUMIF(tbl_bd_descente[wo_number],W182,tbl_bd_descente[tons]),0)</f>
        <v>79.3</v>
      </c>
      <c r="AG182" s="4">
        <f>IFERROR(SUMPRODUCT(--(tbl_bd_descente[wo_number]=W182),tbl_bd_descente[Al2O3],tbl_bd_descente[tons])/SUMIF(tbl_bd_descente[wo_number],W182,tbl_bd_descente[tons]),0)</f>
        <v>8.91</v>
      </c>
      <c r="AH182" s="4">
        <f>IFERROR(SUMPRODUCT(--(tbl_bd_descente[wo_number]=W182),tbl_bd_descente[Fe2O3],tbl_bd_descente[tons])/SUMIF(tbl_bd_descente[wo_number],W182,tbl_bd_descente[tons]),0)</f>
        <v>1.23</v>
      </c>
      <c r="AI182" s="4">
        <f>IFERROR(SUMPRODUCT(--(tbl_bd_descente[wo_number]=W182),tbl_bd_descente[MgO],tbl_bd_descente[tons])/SUMIF(tbl_bd_descente[wo_number],W182,tbl_bd_descente[tons]),0)</f>
        <v>32.1</v>
      </c>
      <c r="AJ182" s="4">
        <f>IFERROR(SUMPRODUCT(--(tbl_bd_descente[wo_number]=W182),tbl_bd_descente[CaOX],tbl_bd_descente[tons])/SUMIF(tbl_bd_descente[wo_number],W182,tbl_bd_descente[tons]),0)</f>
        <v>2.2799999999999998</v>
      </c>
      <c r="AK182" s="4">
        <f>IFERROR(SUMPRODUCT(--(tbl_bd_descente[wo_number]=W182),tbl_bd_descente[S],tbl_bd_descente[tons])/SUMIF(tbl_bd_descente[wo_number],W182,tbl_bd_descente[tons]),0)</f>
        <v>0.16200000000000001</v>
      </c>
      <c r="AL182" s="26"/>
      <c r="AM182" s="25"/>
    </row>
    <row r="183" spans="1:39" x14ac:dyDescent="0.15">
      <c r="A183" t="s">
        <v>998</v>
      </c>
      <c r="B183" t="s">
        <v>26</v>
      </c>
      <c r="C183" t="s">
        <v>27</v>
      </c>
      <c r="D183" t="s">
        <v>26</v>
      </c>
      <c r="E183" s="18">
        <v>68.854999542236328</v>
      </c>
      <c r="F183">
        <v>69.599999999999994</v>
      </c>
      <c r="G183">
        <v>73.3</v>
      </c>
      <c r="H183">
        <v>79.400000000000006</v>
      </c>
      <c r="I183">
        <v>4.8600000000000003</v>
      </c>
      <c r="J183">
        <v>1.02</v>
      </c>
      <c r="K183">
        <v>31.89</v>
      </c>
      <c r="L183">
        <v>0.34</v>
      </c>
      <c r="M183" s="1">
        <v>43591.808912465276</v>
      </c>
      <c r="N183" s="1">
        <v>43591.811616168983</v>
      </c>
      <c r="O183" s="1" t="s">
        <v>52</v>
      </c>
      <c r="P183" s="1"/>
      <c r="W183" t="s">
        <v>667</v>
      </c>
      <c r="X183" s="1">
        <v>43710.369444444441</v>
      </c>
      <c r="Y183" s="10">
        <v>178</v>
      </c>
      <c r="Z183" t="s">
        <v>26</v>
      </c>
      <c r="AA183" t="s">
        <v>28</v>
      </c>
      <c r="AB183" t="s">
        <v>26</v>
      </c>
      <c r="AC183">
        <v>2019</v>
      </c>
      <c r="AD183">
        <v>9</v>
      </c>
      <c r="AE183" s="2"/>
      <c r="AF183" s="4">
        <f>IFERROR(SUMPRODUCT(--(tbl_bd_descente[wo_number]=W183),tbl_bd_descente[Y],tbl_bd_descente[tons])/SUMIF(tbl_bd_descente[wo_number],W183,tbl_bd_descente[tons]),0)</f>
        <v>73.5</v>
      </c>
      <c r="AG183" s="4">
        <f>IFERROR(SUMPRODUCT(--(tbl_bd_descente[wo_number]=W183),tbl_bd_descente[Al2O3],tbl_bd_descente[tons])/SUMIF(tbl_bd_descente[wo_number],W183,tbl_bd_descente[tons]),0)</f>
        <v>9.81</v>
      </c>
      <c r="AH183" s="4">
        <f>IFERROR(SUMPRODUCT(--(tbl_bd_descente[wo_number]=W183),tbl_bd_descente[Fe2O3],tbl_bd_descente[tons])/SUMIF(tbl_bd_descente[wo_number],W183,tbl_bd_descente[tons]),0)</f>
        <v>1.43</v>
      </c>
      <c r="AI183" s="4">
        <f>IFERROR(SUMPRODUCT(--(tbl_bd_descente[wo_number]=W183),tbl_bd_descente[MgO],tbl_bd_descente[tons])/SUMIF(tbl_bd_descente[wo_number],W183,tbl_bd_descente[tons]),0)</f>
        <v>32.24</v>
      </c>
      <c r="AJ183" s="4">
        <f>IFERROR(SUMPRODUCT(--(tbl_bd_descente[wo_number]=W183),tbl_bd_descente[CaOX],tbl_bd_descente[tons])/SUMIF(tbl_bd_descente[wo_number],W183,tbl_bd_descente[tons]),0)</f>
        <v>1.35</v>
      </c>
      <c r="AK183" s="4">
        <f>IFERROR(SUMPRODUCT(--(tbl_bd_descente[wo_number]=W183),tbl_bd_descente[S],tbl_bd_descente[tons])/SUMIF(tbl_bd_descente[wo_number],W183,tbl_bd_descente[tons]),0)</f>
        <v>9.5000000000000001E-2</v>
      </c>
      <c r="AL183" s="26"/>
      <c r="AM183" s="25"/>
    </row>
    <row r="184" spans="1:39" x14ac:dyDescent="0.15">
      <c r="A184" t="s">
        <v>999</v>
      </c>
      <c r="B184" t="s">
        <v>14</v>
      </c>
      <c r="C184" t="s">
        <v>19</v>
      </c>
      <c r="D184" t="s">
        <v>14</v>
      </c>
      <c r="E184" s="18">
        <v>326.04400215148928</v>
      </c>
      <c r="F184">
        <v>77.2</v>
      </c>
      <c r="G184">
        <v>81.400000000000006</v>
      </c>
      <c r="H184">
        <v>88.4</v>
      </c>
      <c r="I184">
        <v>1.9</v>
      </c>
      <c r="J184">
        <v>0.91</v>
      </c>
      <c r="K184">
        <v>31.39</v>
      </c>
      <c r="L184">
        <v>0.35</v>
      </c>
      <c r="M184" s="1">
        <v>43592.693316817131</v>
      </c>
      <c r="N184" s="1">
        <v>43592.85542295139</v>
      </c>
      <c r="O184" s="1" t="s">
        <v>45</v>
      </c>
      <c r="P184" s="1"/>
      <c r="W184" t="s">
        <v>667</v>
      </c>
      <c r="X184" s="1">
        <v>43710.369444444441</v>
      </c>
      <c r="Y184" s="10">
        <v>89</v>
      </c>
      <c r="Z184" t="s">
        <v>26</v>
      </c>
      <c r="AA184" t="s">
        <v>27</v>
      </c>
      <c r="AB184" t="s">
        <v>26</v>
      </c>
      <c r="AC184">
        <v>2019</v>
      </c>
      <c r="AD184">
        <v>9</v>
      </c>
      <c r="AE184" s="2"/>
      <c r="AF184" s="4">
        <f>IFERROR(SUMPRODUCT(--(tbl_bd_descente[wo_number]=W184),tbl_bd_descente[Y],tbl_bd_descente[tons])/SUMIF(tbl_bd_descente[wo_number],W184,tbl_bd_descente[tons]),0)</f>
        <v>73.5</v>
      </c>
      <c r="AG184" s="4">
        <f>IFERROR(SUMPRODUCT(--(tbl_bd_descente[wo_number]=W184),tbl_bd_descente[Al2O3],tbl_bd_descente[tons])/SUMIF(tbl_bd_descente[wo_number],W184,tbl_bd_descente[tons]),0)</f>
        <v>9.81</v>
      </c>
      <c r="AH184" s="4">
        <f>IFERROR(SUMPRODUCT(--(tbl_bd_descente[wo_number]=W184),tbl_bd_descente[Fe2O3],tbl_bd_descente[tons])/SUMIF(tbl_bd_descente[wo_number],W184,tbl_bd_descente[tons]),0)</f>
        <v>1.43</v>
      </c>
      <c r="AI184" s="4">
        <f>IFERROR(SUMPRODUCT(--(tbl_bd_descente[wo_number]=W184),tbl_bd_descente[MgO],tbl_bd_descente[tons])/SUMIF(tbl_bd_descente[wo_number],W184,tbl_bd_descente[tons]),0)</f>
        <v>32.24</v>
      </c>
      <c r="AJ184" s="4">
        <f>IFERROR(SUMPRODUCT(--(tbl_bd_descente[wo_number]=W184),tbl_bd_descente[CaOX],tbl_bd_descente[tons])/SUMIF(tbl_bd_descente[wo_number],W184,tbl_bd_descente[tons]),0)</f>
        <v>1.35</v>
      </c>
      <c r="AK184" s="4">
        <f>IFERROR(SUMPRODUCT(--(tbl_bd_descente[wo_number]=W184),tbl_bd_descente[S],tbl_bd_descente[tons])/SUMIF(tbl_bd_descente[wo_number],W184,tbl_bd_descente[tons]),0)</f>
        <v>9.5000000000000001E-2</v>
      </c>
      <c r="AL184" s="26"/>
      <c r="AM184" s="25"/>
    </row>
    <row r="185" spans="1:39" x14ac:dyDescent="0.15">
      <c r="A185" t="s">
        <v>1000</v>
      </c>
      <c r="B185" t="s">
        <v>26</v>
      </c>
      <c r="C185" t="s">
        <v>27</v>
      </c>
      <c r="D185" t="s">
        <v>26</v>
      </c>
      <c r="E185" s="18">
        <v>187.87700271606445</v>
      </c>
      <c r="F185">
        <v>71</v>
      </c>
      <c r="G185">
        <v>74.8</v>
      </c>
      <c r="H185">
        <v>81.099999999999994</v>
      </c>
      <c r="I185">
        <v>4.8</v>
      </c>
      <c r="J185">
        <v>0.95</v>
      </c>
      <c r="K185">
        <v>31.68</v>
      </c>
      <c r="L185">
        <v>0.36</v>
      </c>
      <c r="M185" s="1">
        <v>43591.503923229167</v>
      </c>
      <c r="N185" s="1">
        <v>43591.526442905095</v>
      </c>
      <c r="O185" s="1" t="s">
        <v>46</v>
      </c>
      <c r="P185" s="1"/>
      <c r="W185" t="s">
        <v>666</v>
      </c>
      <c r="X185" s="1">
        <v>43710.054861111108</v>
      </c>
      <c r="Y185" s="10">
        <v>131</v>
      </c>
      <c r="Z185" t="s">
        <v>26</v>
      </c>
      <c r="AA185" t="s">
        <v>42</v>
      </c>
      <c r="AB185" t="s">
        <v>49</v>
      </c>
      <c r="AC185">
        <v>2019</v>
      </c>
      <c r="AD185">
        <v>9</v>
      </c>
      <c r="AE185" s="2"/>
      <c r="AF185" s="4">
        <f>IFERROR(SUMPRODUCT(--(tbl_bd_descente[wo_number]=W185),tbl_bd_descente[Y],tbl_bd_descente[tons])/SUMIF(tbl_bd_descente[wo_number],W185,tbl_bd_descente[tons]),0)</f>
        <v>74.900000000000006</v>
      </c>
      <c r="AG185" s="4">
        <f>IFERROR(SUMPRODUCT(--(tbl_bd_descente[wo_number]=W185),tbl_bd_descente[Al2O3],tbl_bd_descente[tons])/SUMIF(tbl_bd_descente[wo_number],W185,tbl_bd_descente[tons]),0)</f>
        <v>3.12</v>
      </c>
      <c r="AH185" s="4">
        <f>IFERROR(SUMPRODUCT(--(tbl_bd_descente[wo_number]=W185),tbl_bd_descente[Fe2O3],tbl_bd_descente[tons])/SUMIF(tbl_bd_descente[wo_number],W185,tbl_bd_descente[tons]),0)</f>
        <v>1.04</v>
      </c>
      <c r="AI185" s="4">
        <f>IFERROR(SUMPRODUCT(--(tbl_bd_descente[wo_number]=W185),tbl_bd_descente[MgO],tbl_bd_descente[tons])/SUMIF(tbl_bd_descente[wo_number],W185,tbl_bd_descente[tons]),0)</f>
        <v>31.48</v>
      </c>
      <c r="AJ185" s="4">
        <f>IFERROR(SUMPRODUCT(--(tbl_bd_descente[wo_number]=W185),tbl_bd_descente[CaOX],tbl_bd_descente[tons])/SUMIF(tbl_bd_descente[wo_number],W185,tbl_bd_descente[tons]),0)</f>
        <v>1.65</v>
      </c>
      <c r="AK185" s="4">
        <f>IFERROR(SUMPRODUCT(--(tbl_bd_descente[wo_number]=W185),tbl_bd_descente[S],tbl_bd_descente[tons])/SUMIF(tbl_bd_descente[wo_number],W185,tbl_bd_descente[tons]),0)</f>
        <v>0.111</v>
      </c>
      <c r="AL185" s="26"/>
      <c r="AM185" s="25"/>
    </row>
    <row r="186" spans="1:39" x14ac:dyDescent="0.15">
      <c r="A186" t="s">
        <v>1001</v>
      </c>
      <c r="B186" t="s">
        <v>26</v>
      </c>
      <c r="C186" t="s">
        <v>27</v>
      </c>
      <c r="D186" t="s">
        <v>26</v>
      </c>
      <c r="E186" s="18">
        <v>188.60200119018555</v>
      </c>
      <c r="F186">
        <v>71.3</v>
      </c>
      <c r="G186">
        <v>75.2</v>
      </c>
      <c r="H186">
        <v>81.7</v>
      </c>
      <c r="I186">
        <v>4.03</v>
      </c>
      <c r="J186">
        <v>0.99</v>
      </c>
      <c r="K186">
        <v>31.55</v>
      </c>
      <c r="L186">
        <v>0.45</v>
      </c>
      <c r="M186" s="1">
        <v>43591.533155358797</v>
      </c>
      <c r="N186" s="1">
        <v>43592.217599340278</v>
      </c>
      <c r="O186" s="1" t="s">
        <v>46</v>
      </c>
      <c r="P186" s="1"/>
      <c r="W186" t="s">
        <v>665</v>
      </c>
      <c r="X186" s="1">
        <v>43707.998611111114</v>
      </c>
      <c r="Y186" s="10">
        <v>1006</v>
      </c>
      <c r="Z186" t="s">
        <v>26</v>
      </c>
      <c r="AA186" t="s">
        <v>42</v>
      </c>
      <c r="AB186" t="s">
        <v>49</v>
      </c>
      <c r="AC186">
        <v>2019</v>
      </c>
      <c r="AD186">
        <v>8</v>
      </c>
      <c r="AE186" s="2"/>
      <c r="AF186" s="4">
        <f>IFERROR(SUMPRODUCT(--(tbl_bd_descente[wo_number]=W186),tbl_bd_descente[Y],tbl_bd_descente[tons])/SUMIF(tbl_bd_descente[wo_number],W186,tbl_bd_descente[tons]),0)</f>
        <v>74.654473161033792</v>
      </c>
      <c r="AG186" s="4">
        <f>IFERROR(SUMPRODUCT(--(tbl_bd_descente[wo_number]=W186),tbl_bd_descente[Al2O3],tbl_bd_descente[tons])/SUMIF(tbl_bd_descente[wo_number],W186,tbl_bd_descente[tons]),0)</f>
        <v>2.910874751491054</v>
      </c>
      <c r="AH186" s="4">
        <f>IFERROR(SUMPRODUCT(--(tbl_bd_descente[wo_number]=W186),tbl_bd_descente[Fe2O3],tbl_bd_descente[tons])/SUMIF(tbl_bd_descente[wo_number],W186,tbl_bd_descente[tons]),0)</f>
        <v>1.0321073558648111</v>
      </c>
      <c r="AI186" s="4">
        <f>IFERROR(SUMPRODUCT(--(tbl_bd_descente[wo_number]=W186),tbl_bd_descente[MgO],tbl_bd_descente[tons])/SUMIF(tbl_bd_descente[wo_number],W186,tbl_bd_descente[tons]),0)</f>
        <v>31.446838966202783</v>
      </c>
      <c r="AJ186" s="4">
        <f>IFERROR(SUMPRODUCT(--(tbl_bd_descente[wo_number]=W186),tbl_bd_descente[CaOX],tbl_bd_descente[tons])/SUMIF(tbl_bd_descente[wo_number],W186,tbl_bd_descente[tons]),0)</f>
        <v>0.95439363817097411</v>
      </c>
      <c r="AK186" s="4">
        <f>IFERROR(SUMPRODUCT(--(tbl_bd_descente[wo_number]=W186),tbl_bd_descente[S],tbl_bd_descente[tons])/SUMIF(tbl_bd_descente[wo_number],W186,tbl_bd_descente[tons]),0)</f>
        <v>9.2721669980119284E-2</v>
      </c>
      <c r="AL186" s="26"/>
      <c r="AM186" s="25"/>
    </row>
    <row r="187" spans="1:39" x14ac:dyDescent="0.15">
      <c r="A187" t="s">
        <v>1002</v>
      </c>
      <c r="B187" t="s">
        <v>26</v>
      </c>
      <c r="C187" t="s">
        <v>27</v>
      </c>
      <c r="D187" t="s">
        <v>26</v>
      </c>
      <c r="E187" s="18">
        <v>443.56900482177736</v>
      </c>
      <c r="F187">
        <v>66.599999999999994</v>
      </c>
      <c r="G187">
        <v>70.2</v>
      </c>
      <c r="H187">
        <v>75.3</v>
      </c>
      <c r="I187">
        <v>9.61</v>
      </c>
      <c r="J187">
        <v>1.68</v>
      </c>
      <c r="K187">
        <v>30.83</v>
      </c>
      <c r="L187">
        <v>1.0900000000000001</v>
      </c>
      <c r="M187" s="1">
        <v>43592.865909641201</v>
      </c>
      <c r="N187" s="1">
        <v>43592.921366284725</v>
      </c>
      <c r="O187" s="1" t="s">
        <v>966</v>
      </c>
      <c r="P187" s="1"/>
      <c r="W187" t="s">
        <v>664</v>
      </c>
      <c r="X187" s="1">
        <v>43707.76666666667</v>
      </c>
      <c r="Y187" s="10">
        <v>1246</v>
      </c>
      <c r="Z187" t="s">
        <v>14</v>
      </c>
      <c r="AA187" t="s">
        <v>31</v>
      </c>
      <c r="AB187" t="s">
        <v>14</v>
      </c>
      <c r="AC187">
        <v>2019</v>
      </c>
      <c r="AD187">
        <v>8</v>
      </c>
      <c r="AE187" s="2"/>
      <c r="AF187" s="4">
        <f>IFERROR(SUMPRODUCT(--(tbl_bd_descente[wo_number]=W187),tbl_bd_descente[Y],tbl_bd_descente[tons])/SUMIF(tbl_bd_descente[wo_number],W187,tbl_bd_descente[tons]),0)</f>
        <v>80.34686998394865</v>
      </c>
      <c r="AG187" s="4">
        <f>IFERROR(SUMPRODUCT(--(tbl_bd_descente[wo_number]=W187),tbl_bd_descente[Al2O3],tbl_bd_descente[tons])/SUMIF(tbl_bd_descente[wo_number],W187,tbl_bd_descente[tons]),0)</f>
        <v>5.3914285714285715</v>
      </c>
      <c r="AH187" s="4">
        <f>IFERROR(SUMPRODUCT(--(tbl_bd_descente[wo_number]=W187),tbl_bd_descente[Fe2O3],tbl_bd_descente[tons])/SUMIF(tbl_bd_descente[wo_number],W187,tbl_bd_descente[tons]),0)</f>
        <v>0.95531300160513644</v>
      </c>
      <c r="AI187" s="4">
        <f>IFERROR(SUMPRODUCT(--(tbl_bd_descente[wo_number]=W187),tbl_bd_descente[MgO],tbl_bd_descente[tons])/SUMIF(tbl_bd_descente[wo_number],W187,tbl_bd_descente[tons]),0)</f>
        <v>31.626789727126802</v>
      </c>
      <c r="AJ187" s="4">
        <f>IFERROR(SUMPRODUCT(--(tbl_bd_descente[wo_number]=W187),tbl_bd_descente[CaOX],tbl_bd_descente[tons])/SUMIF(tbl_bd_descente[wo_number],W187,tbl_bd_descente[tons]),0)</f>
        <v>0.9891813804173355</v>
      </c>
      <c r="AK187" s="4">
        <f>IFERROR(SUMPRODUCT(--(tbl_bd_descente[wo_number]=W187),tbl_bd_descente[S],tbl_bd_descente[tons])/SUMIF(tbl_bd_descente[wo_number],W187,tbl_bd_descente[tons]),0)</f>
        <v>5.6545746388443008E-2</v>
      </c>
      <c r="AL187" s="26"/>
      <c r="AM187" s="25"/>
    </row>
    <row r="188" spans="1:39" x14ac:dyDescent="0.15">
      <c r="A188" t="s">
        <v>1003</v>
      </c>
      <c r="B188" t="s">
        <v>33</v>
      </c>
      <c r="C188" t="s">
        <v>39</v>
      </c>
      <c r="D188" t="s">
        <v>33</v>
      </c>
      <c r="E188" s="18">
        <v>188.48200302124025</v>
      </c>
      <c r="F188">
        <v>74.900000000000006</v>
      </c>
      <c r="G188">
        <v>78.900000000000006</v>
      </c>
      <c r="H188">
        <v>85.5</v>
      </c>
      <c r="I188">
        <v>3.5</v>
      </c>
      <c r="J188">
        <v>0.97</v>
      </c>
      <c r="K188">
        <v>31.38</v>
      </c>
      <c r="L188">
        <v>0.54</v>
      </c>
      <c r="M188" s="1">
        <v>43592.926905474538</v>
      </c>
      <c r="N188" s="1">
        <v>43594.22688101852</v>
      </c>
      <c r="O188" s="1" t="s">
        <v>46</v>
      </c>
      <c r="P188" s="1"/>
      <c r="W188" t="s">
        <v>663</v>
      </c>
      <c r="X188" s="1">
        <v>43707.476388888892</v>
      </c>
      <c r="Y188" s="10">
        <v>1200</v>
      </c>
      <c r="Z188" t="s">
        <v>14</v>
      </c>
      <c r="AA188" t="s">
        <v>31</v>
      </c>
      <c r="AB188" t="s">
        <v>14</v>
      </c>
      <c r="AC188">
        <v>2019</v>
      </c>
      <c r="AD188">
        <v>8</v>
      </c>
      <c r="AE188" s="2"/>
      <c r="AF188" s="4">
        <f>IFERROR(SUMPRODUCT(--(tbl_bd_descente[wo_number]=W188),tbl_bd_descente[Y],tbl_bd_descente[tons])/SUMIF(tbl_bd_descente[wo_number],W188,tbl_bd_descente[tons]),0)</f>
        <v>79.900000000000006</v>
      </c>
      <c r="AG188" s="4">
        <f>IFERROR(SUMPRODUCT(--(tbl_bd_descente[wo_number]=W188),tbl_bd_descente[Al2O3],tbl_bd_descente[tons])/SUMIF(tbl_bd_descente[wo_number],W188,tbl_bd_descente[tons]),0)</f>
        <v>5.9</v>
      </c>
      <c r="AH188" s="4">
        <f>IFERROR(SUMPRODUCT(--(tbl_bd_descente[wo_number]=W188),tbl_bd_descente[Fe2O3],tbl_bd_descente[tons])/SUMIF(tbl_bd_descente[wo_number],W188,tbl_bd_descente[tons]),0)</f>
        <v>1.0333333333333334</v>
      </c>
      <c r="AI188" s="4">
        <f>IFERROR(SUMPRODUCT(--(tbl_bd_descente[wo_number]=W188),tbl_bd_descente[MgO],tbl_bd_descente[tons])/SUMIF(tbl_bd_descente[wo_number],W188,tbl_bd_descente[tons]),0)</f>
        <v>31.73</v>
      </c>
      <c r="AJ188" s="4">
        <f>IFERROR(SUMPRODUCT(--(tbl_bd_descente[wo_number]=W188),tbl_bd_descente[CaOX],tbl_bd_descente[tons])/SUMIF(tbl_bd_descente[wo_number],W188,tbl_bd_descente[tons]),0)</f>
        <v>0.94333333333333336</v>
      </c>
      <c r="AK188" s="4">
        <f>IFERROR(SUMPRODUCT(--(tbl_bd_descente[wo_number]=W188),tbl_bd_descente[S],tbl_bd_descente[tons])/SUMIF(tbl_bd_descente[wo_number],W188,tbl_bd_descente[tons]),0)</f>
        <v>0.10433333333333332</v>
      </c>
      <c r="AL188" s="26"/>
      <c r="AM188" s="25"/>
    </row>
    <row r="189" spans="1:39" x14ac:dyDescent="0.15">
      <c r="A189" t="s">
        <v>1004</v>
      </c>
      <c r="B189" t="s">
        <v>33</v>
      </c>
      <c r="C189" t="s">
        <v>39</v>
      </c>
      <c r="D189" t="s">
        <v>33</v>
      </c>
      <c r="E189" s="18">
        <v>188.23999786376953</v>
      </c>
      <c r="F189">
        <v>75</v>
      </c>
      <c r="G189">
        <v>79</v>
      </c>
      <c r="H189">
        <v>85.6</v>
      </c>
      <c r="I189">
        <v>3.99</v>
      </c>
      <c r="J189">
        <v>1.06</v>
      </c>
      <c r="K189">
        <v>31.58</v>
      </c>
      <c r="L189">
        <v>0.45</v>
      </c>
      <c r="M189" s="1">
        <v>43594.244127465281</v>
      </c>
      <c r="N189" s="1">
        <v>43594.257709178244</v>
      </c>
      <c r="O189" s="1" t="s">
        <v>46</v>
      </c>
      <c r="P189" s="1"/>
      <c r="W189" t="s">
        <v>662</v>
      </c>
      <c r="X189" s="1">
        <v>43707.192361111112</v>
      </c>
      <c r="Y189" s="10">
        <v>428</v>
      </c>
      <c r="Z189" t="s">
        <v>26</v>
      </c>
      <c r="AA189" t="s">
        <v>28</v>
      </c>
      <c r="AB189" t="s">
        <v>26</v>
      </c>
      <c r="AC189">
        <v>2019</v>
      </c>
      <c r="AD189">
        <v>8</v>
      </c>
      <c r="AE189" s="2"/>
      <c r="AF189" s="4">
        <f>IFERROR(SUMPRODUCT(--(tbl_bd_descente[wo_number]=W189),tbl_bd_descente[Y],tbl_bd_descente[tons])/SUMIF(tbl_bd_descente[wo_number],W189,tbl_bd_descente[tons]),0)</f>
        <v>72.340186915887855</v>
      </c>
      <c r="AG189" s="4">
        <f>IFERROR(SUMPRODUCT(--(tbl_bd_descente[wo_number]=W189),tbl_bd_descente[Al2O3],tbl_bd_descente[tons])/SUMIF(tbl_bd_descente[wo_number],W189,tbl_bd_descente[tons]),0)</f>
        <v>9.2252336448598129</v>
      </c>
      <c r="AH189" s="4">
        <f>IFERROR(SUMPRODUCT(--(tbl_bd_descente[wo_number]=W189),tbl_bd_descente[Fe2O3],tbl_bd_descente[tons])/SUMIF(tbl_bd_descente[wo_number],W189,tbl_bd_descente[tons]),0)</f>
        <v>1.4106542056074767</v>
      </c>
      <c r="AI189" s="4">
        <f>IFERROR(SUMPRODUCT(--(tbl_bd_descente[wo_number]=W189),tbl_bd_descente[MgO],tbl_bd_descente[tons])/SUMIF(tbl_bd_descente[wo_number],W189,tbl_bd_descente[tons]),0)</f>
        <v>32.062616822429916</v>
      </c>
      <c r="AJ189" s="4">
        <f>IFERROR(SUMPRODUCT(--(tbl_bd_descente[wo_number]=W189),tbl_bd_descente[CaOX],tbl_bd_descente[tons])/SUMIF(tbl_bd_descente[wo_number],W189,tbl_bd_descente[tons]),0)</f>
        <v>1.1713084112149532</v>
      </c>
      <c r="AK189" s="4">
        <f>IFERROR(SUMPRODUCT(--(tbl_bd_descente[wo_number]=W189),tbl_bd_descente[S],tbl_bd_descente[tons])/SUMIF(tbl_bd_descente[wo_number],W189,tbl_bd_descente[tons]),0)</f>
        <v>0.13112149532710282</v>
      </c>
      <c r="AL189" s="26"/>
      <c r="AM189" s="25"/>
    </row>
    <row r="190" spans="1:39" x14ac:dyDescent="0.15">
      <c r="A190" t="s">
        <v>1005</v>
      </c>
      <c r="B190" t="s">
        <v>14</v>
      </c>
      <c r="C190" t="s">
        <v>19</v>
      </c>
      <c r="D190" t="s">
        <v>14</v>
      </c>
      <c r="E190" s="18">
        <v>175.5260009765625</v>
      </c>
      <c r="F190">
        <v>77.7</v>
      </c>
      <c r="G190">
        <v>81.900000000000006</v>
      </c>
      <c r="H190">
        <v>88.9</v>
      </c>
      <c r="I190">
        <v>1.1599999999999999</v>
      </c>
      <c r="J190">
        <v>1.02</v>
      </c>
      <c r="K190">
        <v>31.57</v>
      </c>
      <c r="L190">
        <v>0.35</v>
      </c>
      <c r="M190" s="1">
        <v>43592.667790243053</v>
      </c>
      <c r="N190" s="1">
        <v>43592.68986111111</v>
      </c>
      <c r="O190" s="1" t="s">
        <v>45</v>
      </c>
      <c r="P190" s="1"/>
      <c r="W190" t="s">
        <v>662</v>
      </c>
      <c r="X190" s="1">
        <v>43707.192361111112</v>
      </c>
      <c r="Y190" s="10">
        <v>214</v>
      </c>
      <c r="Z190" t="s">
        <v>26</v>
      </c>
      <c r="AA190" t="s">
        <v>27</v>
      </c>
      <c r="AB190" t="s">
        <v>26</v>
      </c>
      <c r="AC190">
        <v>2019</v>
      </c>
      <c r="AD190">
        <v>8</v>
      </c>
      <c r="AE190" s="2"/>
      <c r="AF190" s="4">
        <f>IFERROR(SUMPRODUCT(--(tbl_bd_descente[wo_number]=W190),tbl_bd_descente[Y],tbl_bd_descente[tons])/SUMIF(tbl_bd_descente[wo_number],W190,tbl_bd_descente[tons]),0)</f>
        <v>72.340186915887855</v>
      </c>
      <c r="AG190" s="4">
        <f>IFERROR(SUMPRODUCT(--(tbl_bd_descente[wo_number]=W190),tbl_bd_descente[Al2O3],tbl_bd_descente[tons])/SUMIF(tbl_bd_descente[wo_number],W190,tbl_bd_descente[tons]),0)</f>
        <v>9.2252336448598129</v>
      </c>
      <c r="AH190" s="4">
        <f>IFERROR(SUMPRODUCT(--(tbl_bd_descente[wo_number]=W190),tbl_bd_descente[Fe2O3],tbl_bd_descente[tons])/SUMIF(tbl_bd_descente[wo_number],W190,tbl_bd_descente[tons]),0)</f>
        <v>1.4106542056074767</v>
      </c>
      <c r="AI190" s="4">
        <f>IFERROR(SUMPRODUCT(--(tbl_bd_descente[wo_number]=W190),tbl_bd_descente[MgO],tbl_bd_descente[tons])/SUMIF(tbl_bd_descente[wo_number],W190,tbl_bd_descente[tons]),0)</f>
        <v>32.062616822429916</v>
      </c>
      <c r="AJ190" s="4">
        <f>IFERROR(SUMPRODUCT(--(tbl_bd_descente[wo_number]=W190),tbl_bd_descente[CaOX],tbl_bd_descente[tons])/SUMIF(tbl_bd_descente[wo_number],W190,tbl_bd_descente[tons]),0)</f>
        <v>1.1713084112149532</v>
      </c>
      <c r="AK190" s="4">
        <f>IFERROR(SUMPRODUCT(--(tbl_bd_descente[wo_number]=W190),tbl_bd_descente[S],tbl_bd_descente[tons])/SUMIF(tbl_bd_descente[wo_number],W190,tbl_bd_descente[tons]),0)</f>
        <v>0.13112149532710282</v>
      </c>
      <c r="AL190" s="26"/>
      <c r="AM190" s="25"/>
    </row>
    <row r="191" spans="1:39" x14ac:dyDescent="0.15">
      <c r="A191" t="s">
        <v>1006</v>
      </c>
      <c r="B191" t="s">
        <v>14</v>
      </c>
      <c r="C191" t="s">
        <v>19</v>
      </c>
      <c r="D191" t="s">
        <v>14</v>
      </c>
      <c r="E191" s="18">
        <v>329.48600006103516</v>
      </c>
      <c r="F191">
        <v>76.2</v>
      </c>
      <c r="G191">
        <v>80.3</v>
      </c>
      <c r="H191">
        <v>87</v>
      </c>
      <c r="I191">
        <v>0.7</v>
      </c>
      <c r="J191">
        <v>1.02</v>
      </c>
      <c r="K191">
        <v>31.07</v>
      </c>
      <c r="L191">
        <v>0.66</v>
      </c>
      <c r="M191" s="1">
        <v>43592.544340891203</v>
      </c>
      <c r="N191" s="1">
        <v>43592.607320914351</v>
      </c>
      <c r="O191" s="1" t="s">
        <v>45</v>
      </c>
      <c r="P191" s="1"/>
      <c r="W191" t="s">
        <v>661</v>
      </c>
      <c r="X191" s="1">
        <v>43707.020138888889</v>
      </c>
      <c r="Y191" s="10">
        <v>600</v>
      </c>
      <c r="Z191" t="s">
        <v>26</v>
      </c>
      <c r="AA191" t="s">
        <v>28</v>
      </c>
      <c r="AB191" t="s">
        <v>26</v>
      </c>
      <c r="AC191">
        <v>2019</v>
      </c>
      <c r="AD191">
        <v>8</v>
      </c>
      <c r="AE191" s="2"/>
      <c r="AF191" s="4">
        <f>IFERROR(SUMPRODUCT(--(tbl_bd_descente[wo_number]=W191),tbl_bd_descente[Y],tbl_bd_descente[tons])/SUMIF(tbl_bd_descente[wo_number],W191,tbl_bd_descente[tons]),0)</f>
        <v>74.033333333333331</v>
      </c>
      <c r="AG191" s="4">
        <f>IFERROR(SUMPRODUCT(--(tbl_bd_descente[wo_number]=W191),tbl_bd_descente[Al2O3],tbl_bd_descente[tons])/SUMIF(tbl_bd_descente[wo_number],W191,tbl_bd_descente[tons]),0)</f>
        <v>8.99</v>
      </c>
      <c r="AH191" s="4">
        <f>IFERROR(SUMPRODUCT(--(tbl_bd_descente[wo_number]=W191),tbl_bd_descente[Fe2O3],tbl_bd_descente[tons])/SUMIF(tbl_bd_descente[wo_number],W191,tbl_bd_descente[tons]),0)</f>
        <v>1.3766666666666667</v>
      </c>
      <c r="AI191" s="4">
        <f>IFERROR(SUMPRODUCT(--(tbl_bd_descente[wo_number]=W191),tbl_bd_descente[MgO],tbl_bd_descente[tons])/SUMIF(tbl_bd_descente[wo_number],W191,tbl_bd_descente[tons]),0)</f>
        <v>31.993333333333332</v>
      </c>
      <c r="AJ191" s="4">
        <f>IFERROR(SUMPRODUCT(--(tbl_bd_descente[wo_number]=W191),tbl_bd_descente[CaOX],tbl_bd_descente[tons])/SUMIF(tbl_bd_descente[wo_number],W191,tbl_bd_descente[tons]),0)</f>
        <v>1.4833333333333334</v>
      </c>
      <c r="AK191" s="4">
        <f>IFERROR(SUMPRODUCT(--(tbl_bd_descente[wo_number]=W191),tbl_bd_descente[S],tbl_bd_descente[tons])/SUMIF(tbl_bd_descente[wo_number],W191,tbl_bd_descente[tons]),0)</f>
        <v>0.12866666666666665</v>
      </c>
      <c r="AL191" s="26"/>
      <c r="AM191" s="25"/>
    </row>
    <row r="192" spans="1:39" x14ac:dyDescent="0.15">
      <c r="A192" t="s">
        <v>1007</v>
      </c>
      <c r="B192" t="s">
        <v>817</v>
      </c>
      <c r="C192" t="s">
        <v>34</v>
      </c>
      <c r="D192" t="s">
        <v>26</v>
      </c>
      <c r="E192" s="18">
        <v>107.59099960327148</v>
      </c>
      <c r="F192">
        <v>74</v>
      </c>
      <c r="G192">
        <v>78</v>
      </c>
      <c r="H192">
        <v>83.7</v>
      </c>
      <c r="I192">
        <v>6.54</v>
      </c>
      <c r="J192">
        <v>1.04</v>
      </c>
      <c r="K192">
        <v>31.63</v>
      </c>
      <c r="L192">
        <v>3.2</v>
      </c>
      <c r="M192" s="1">
        <v>43601.800054513886</v>
      </c>
      <c r="N192" s="1">
        <v>43601.810921759257</v>
      </c>
      <c r="O192" s="1" t="s">
        <v>47</v>
      </c>
      <c r="P192" s="1"/>
      <c r="W192" t="s">
        <v>661</v>
      </c>
      <c r="X192" s="1">
        <v>43707.020138888889</v>
      </c>
      <c r="Y192" s="10">
        <v>300</v>
      </c>
      <c r="Z192" t="s">
        <v>26</v>
      </c>
      <c r="AA192" t="s">
        <v>27</v>
      </c>
      <c r="AB192" t="s">
        <v>26</v>
      </c>
      <c r="AC192">
        <v>2019</v>
      </c>
      <c r="AD192">
        <v>8</v>
      </c>
      <c r="AE192" s="2"/>
      <c r="AF192" s="4">
        <f>IFERROR(SUMPRODUCT(--(tbl_bd_descente[wo_number]=W192),tbl_bd_descente[Y],tbl_bd_descente[tons])/SUMIF(tbl_bd_descente[wo_number],W192,tbl_bd_descente[tons]),0)</f>
        <v>74.033333333333331</v>
      </c>
      <c r="AG192" s="4">
        <f>IFERROR(SUMPRODUCT(--(tbl_bd_descente[wo_number]=W192),tbl_bd_descente[Al2O3],tbl_bd_descente[tons])/SUMIF(tbl_bd_descente[wo_number],W192,tbl_bd_descente[tons]),0)</f>
        <v>8.99</v>
      </c>
      <c r="AH192" s="4">
        <f>IFERROR(SUMPRODUCT(--(tbl_bd_descente[wo_number]=W192),tbl_bd_descente[Fe2O3],tbl_bd_descente[tons])/SUMIF(tbl_bd_descente[wo_number],W192,tbl_bd_descente[tons]),0)</f>
        <v>1.3766666666666667</v>
      </c>
      <c r="AI192" s="4">
        <f>IFERROR(SUMPRODUCT(--(tbl_bd_descente[wo_number]=W192),tbl_bd_descente[MgO],tbl_bd_descente[tons])/SUMIF(tbl_bd_descente[wo_number],W192,tbl_bd_descente[tons]),0)</f>
        <v>31.993333333333332</v>
      </c>
      <c r="AJ192" s="4">
        <f>IFERROR(SUMPRODUCT(--(tbl_bd_descente[wo_number]=W192),tbl_bd_descente[CaOX],tbl_bd_descente[tons])/SUMIF(tbl_bd_descente[wo_number],W192,tbl_bd_descente[tons]),0)</f>
        <v>1.4833333333333334</v>
      </c>
      <c r="AK192" s="4">
        <f>IFERROR(SUMPRODUCT(--(tbl_bd_descente[wo_number]=W192),tbl_bd_descente[S],tbl_bd_descente[tons])/SUMIF(tbl_bd_descente[wo_number],W192,tbl_bd_descente[tons]),0)</f>
        <v>0.12866666666666665</v>
      </c>
      <c r="AL192" s="26"/>
      <c r="AM192" s="25"/>
    </row>
    <row r="193" spans="1:39" x14ac:dyDescent="0.15">
      <c r="A193" t="s">
        <v>1008</v>
      </c>
      <c r="B193" t="s">
        <v>817</v>
      </c>
      <c r="C193" t="s">
        <v>15</v>
      </c>
      <c r="D193" t="s">
        <v>18</v>
      </c>
      <c r="E193" s="18">
        <v>206.72600212097169</v>
      </c>
      <c r="F193">
        <v>75.2</v>
      </c>
      <c r="G193">
        <v>79.400000000000006</v>
      </c>
      <c r="H193">
        <v>84.2</v>
      </c>
      <c r="I193">
        <v>9.41</v>
      </c>
      <c r="J193">
        <v>1.36</v>
      </c>
      <c r="K193">
        <v>32.04</v>
      </c>
      <c r="L193">
        <v>0.32</v>
      </c>
      <c r="M193" s="1">
        <v>43591.881331944445</v>
      </c>
      <c r="N193" s="1">
        <v>43591.901986377314</v>
      </c>
      <c r="O193" s="1" t="s">
        <v>47</v>
      </c>
      <c r="P193" s="1"/>
      <c r="W193" t="s">
        <v>660</v>
      </c>
      <c r="X193" s="1">
        <v>43706.793055555558</v>
      </c>
      <c r="Y193" s="10">
        <v>625</v>
      </c>
      <c r="Z193" t="s">
        <v>23</v>
      </c>
      <c r="AA193" t="s">
        <v>21</v>
      </c>
      <c r="AB193" t="s">
        <v>23</v>
      </c>
      <c r="AC193">
        <v>2019</v>
      </c>
      <c r="AD193">
        <v>8</v>
      </c>
      <c r="AE193" s="2"/>
      <c r="AF193" s="4">
        <f>IFERROR(SUMPRODUCT(--(tbl_bd_descente[wo_number]=W193),tbl_bd_descente[Y],tbl_bd_descente[tons])/SUMIF(tbl_bd_descente[wo_number],W193,tbl_bd_descente[tons]),0)</f>
        <v>83.835999999999999</v>
      </c>
      <c r="AG193" s="4">
        <f>IFERROR(SUMPRODUCT(--(tbl_bd_descente[wo_number]=W193),tbl_bd_descente[Al2O3],tbl_bd_descente[tons])/SUMIF(tbl_bd_descente[wo_number],W193,tbl_bd_descente[tons]),0)</f>
        <v>2.5703999999999998</v>
      </c>
      <c r="AH193" s="4">
        <f>IFERROR(SUMPRODUCT(--(tbl_bd_descente[wo_number]=W193),tbl_bd_descente[Fe2O3],tbl_bd_descente[tons])/SUMIF(tbl_bd_descente[wo_number],W193,tbl_bd_descente[tons]),0)</f>
        <v>0.78120000000000001</v>
      </c>
      <c r="AI193" s="4">
        <f>IFERROR(SUMPRODUCT(--(tbl_bd_descente[wo_number]=W193),tbl_bd_descente[MgO],tbl_bd_descente[tons])/SUMIF(tbl_bd_descente[wo_number],W193,tbl_bd_descente[tons]),0)</f>
        <v>31.521599999999999</v>
      </c>
      <c r="AJ193" s="4">
        <f>IFERROR(SUMPRODUCT(--(tbl_bd_descente[wo_number]=W193),tbl_bd_descente[CaOX],tbl_bd_descente[tons])/SUMIF(tbl_bd_descente[wo_number],W193,tbl_bd_descente[tons]),0)</f>
        <v>0.95640000000000003</v>
      </c>
      <c r="AK193" s="4">
        <f>IFERROR(SUMPRODUCT(--(tbl_bd_descente[wo_number]=W193),tbl_bd_descente[S],tbl_bd_descente[tons])/SUMIF(tbl_bd_descente[wo_number],W193,tbl_bd_descente[tons]),0)</f>
        <v>8.1519999999999995E-2</v>
      </c>
      <c r="AL193" s="26"/>
      <c r="AM193" s="25"/>
    </row>
    <row r="194" spans="1:39" x14ac:dyDescent="0.15">
      <c r="A194" t="s">
        <v>1009</v>
      </c>
      <c r="B194" t="s">
        <v>26</v>
      </c>
      <c r="C194" t="s">
        <v>27</v>
      </c>
      <c r="D194" t="s">
        <v>26</v>
      </c>
      <c r="E194" s="18">
        <v>186.03900146484375</v>
      </c>
      <c r="F194">
        <v>71.2</v>
      </c>
      <c r="G194">
        <v>75.099999999999994</v>
      </c>
      <c r="H194">
        <v>79.5</v>
      </c>
      <c r="I194">
        <v>11.38</v>
      </c>
      <c r="J194">
        <v>1.58</v>
      </c>
      <c r="K194">
        <v>32.33</v>
      </c>
      <c r="L194">
        <v>0.94</v>
      </c>
      <c r="M194" s="1">
        <v>43591.907153391207</v>
      </c>
      <c r="N194" s="1">
        <v>43591.920763807873</v>
      </c>
      <c r="O194" s="1" t="s">
        <v>47</v>
      </c>
      <c r="P194" s="1"/>
      <c r="W194" t="s">
        <v>659</v>
      </c>
      <c r="X194" s="1">
        <v>43706.643750000003</v>
      </c>
      <c r="Y194" s="10">
        <v>1200</v>
      </c>
      <c r="Z194" t="s">
        <v>23</v>
      </c>
      <c r="AA194" t="s">
        <v>21</v>
      </c>
      <c r="AB194" t="s">
        <v>23</v>
      </c>
      <c r="AC194">
        <v>2019</v>
      </c>
      <c r="AD194">
        <v>8</v>
      </c>
      <c r="AE194" s="2"/>
      <c r="AF194" s="4">
        <f>IFERROR(SUMPRODUCT(--(tbl_bd_descente[wo_number]=W194),tbl_bd_descente[Y],tbl_bd_descente[tons])/SUMIF(tbl_bd_descente[wo_number],W194,tbl_bd_descente[tons]),0)</f>
        <v>84.233333333333334</v>
      </c>
      <c r="AG194" s="4">
        <f>IFERROR(SUMPRODUCT(--(tbl_bd_descente[wo_number]=W194),tbl_bd_descente[Al2O3],tbl_bd_descente[tons])/SUMIF(tbl_bd_descente[wo_number],W194,tbl_bd_descente[tons]),0)</f>
        <v>2.9766666666666666</v>
      </c>
      <c r="AH194" s="4">
        <f>IFERROR(SUMPRODUCT(--(tbl_bd_descente[wo_number]=W194),tbl_bd_descente[Fe2O3],tbl_bd_descente[tons])/SUMIF(tbl_bd_descente[wo_number],W194,tbl_bd_descente[tons]),0)</f>
        <v>0.76</v>
      </c>
      <c r="AI194" s="4">
        <f>IFERROR(SUMPRODUCT(--(tbl_bd_descente[wo_number]=W194),tbl_bd_descente[MgO],tbl_bd_descente[tons])/SUMIF(tbl_bd_descente[wo_number],W194,tbl_bd_descente[tons]),0)</f>
        <v>31.523333333333333</v>
      </c>
      <c r="AJ194" s="4">
        <f>IFERROR(SUMPRODUCT(--(tbl_bd_descente[wo_number]=W194),tbl_bd_descente[CaOX],tbl_bd_descente[tons])/SUMIF(tbl_bd_descente[wo_number],W194,tbl_bd_descente[tons]),0)</f>
        <v>1.08</v>
      </c>
      <c r="AK194" s="4">
        <f>IFERROR(SUMPRODUCT(--(tbl_bd_descente[wo_number]=W194),tbl_bd_descente[S],tbl_bd_descente[tons])/SUMIF(tbl_bd_descente[wo_number],W194,tbl_bd_descente[tons]),0)</f>
        <v>6.4000000000000001E-2</v>
      </c>
      <c r="AL194" s="26"/>
      <c r="AM194" s="25"/>
    </row>
    <row r="195" spans="1:39" x14ac:dyDescent="0.15">
      <c r="A195" t="s">
        <v>1010</v>
      </c>
      <c r="B195" t="s">
        <v>817</v>
      </c>
      <c r="C195" t="s">
        <v>15</v>
      </c>
      <c r="D195" t="s">
        <v>18</v>
      </c>
      <c r="E195" s="18">
        <v>261.85200195312501</v>
      </c>
      <c r="F195">
        <v>75.099999999999994</v>
      </c>
      <c r="G195">
        <v>79.3</v>
      </c>
      <c r="H195">
        <v>84.5</v>
      </c>
      <c r="I195">
        <v>8.36</v>
      </c>
      <c r="J195">
        <v>1.44</v>
      </c>
      <c r="K195">
        <v>31.11</v>
      </c>
      <c r="L195">
        <v>0.89</v>
      </c>
      <c r="M195" s="1">
        <v>43598.385087187497</v>
      </c>
      <c r="N195" s="1">
        <v>43598.475491817131</v>
      </c>
      <c r="O195" s="1" t="s">
        <v>47</v>
      </c>
      <c r="P195" s="1"/>
      <c r="W195" t="s">
        <v>658</v>
      </c>
      <c r="X195" s="1">
        <v>43706.365972222222</v>
      </c>
      <c r="Y195" s="10">
        <v>444</v>
      </c>
      <c r="Z195" t="s">
        <v>18</v>
      </c>
      <c r="AA195" t="s">
        <v>15</v>
      </c>
      <c r="AB195" t="s">
        <v>43</v>
      </c>
      <c r="AC195">
        <v>2019</v>
      </c>
      <c r="AD195">
        <v>8</v>
      </c>
      <c r="AE195" s="2"/>
      <c r="AF195" s="4">
        <f>IFERROR(SUMPRODUCT(--(tbl_bd_descente[wo_number]=W195),tbl_bd_descente[Y],tbl_bd_descente[tons])/SUMIF(tbl_bd_descente[wo_number],W195,tbl_bd_descente[tons]),0)</f>
        <v>80.374774774774778</v>
      </c>
      <c r="AG195" s="4">
        <f>IFERROR(SUMPRODUCT(--(tbl_bd_descente[wo_number]=W195),tbl_bd_descente[Al2O3],tbl_bd_descente[tons])/SUMIF(tbl_bd_descente[wo_number],W195,tbl_bd_descente[tons]),0)</f>
        <v>10.553873873873874</v>
      </c>
      <c r="AH195" s="4">
        <f>IFERROR(SUMPRODUCT(--(tbl_bd_descente[wo_number]=W195),tbl_bd_descente[Fe2O3],tbl_bd_descente[tons])/SUMIF(tbl_bd_descente[wo_number],W195,tbl_bd_descente[tons]),0)</f>
        <v>1.263063063063063</v>
      </c>
      <c r="AI195" s="4">
        <f>IFERROR(SUMPRODUCT(--(tbl_bd_descente[wo_number]=W195),tbl_bd_descente[MgO],tbl_bd_descente[tons])/SUMIF(tbl_bd_descente[wo_number],W195,tbl_bd_descente[tons]),0)</f>
        <v>32.335765765765764</v>
      </c>
      <c r="AJ195" s="4">
        <f>IFERROR(SUMPRODUCT(--(tbl_bd_descente[wo_number]=W195),tbl_bd_descente[CaOX],tbl_bd_descente[tons])/SUMIF(tbl_bd_descente[wo_number],W195,tbl_bd_descente[tons]),0)</f>
        <v>2.6223423423423422</v>
      </c>
      <c r="AK195" s="4">
        <f>IFERROR(SUMPRODUCT(--(tbl_bd_descente[wo_number]=W195),tbl_bd_descente[S],tbl_bd_descente[tons])/SUMIF(tbl_bd_descente[wo_number],W195,tbl_bd_descente[tons]),0)</f>
        <v>7.8927927927927938E-2</v>
      </c>
      <c r="AL195" s="26"/>
      <c r="AM195" s="25"/>
    </row>
    <row r="196" spans="1:39" x14ac:dyDescent="0.15">
      <c r="A196" t="s">
        <v>1011</v>
      </c>
      <c r="B196" t="s">
        <v>26</v>
      </c>
      <c r="C196" t="s">
        <v>27</v>
      </c>
      <c r="D196" t="s">
        <v>26</v>
      </c>
      <c r="E196" s="18">
        <v>222.07700347900391</v>
      </c>
      <c r="F196">
        <v>71.3</v>
      </c>
      <c r="G196">
        <v>75.099999999999994</v>
      </c>
      <c r="H196">
        <v>80.5</v>
      </c>
      <c r="I196">
        <v>7.28</v>
      </c>
      <c r="J196">
        <v>1.31</v>
      </c>
      <c r="K196">
        <v>31.21</v>
      </c>
      <c r="L196">
        <v>2.17</v>
      </c>
      <c r="M196" s="1">
        <v>43598.839912615738</v>
      </c>
      <c r="N196" s="1">
        <v>43598.863466782408</v>
      </c>
      <c r="O196" s="1" t="s">
        <v>52</v>
      </c>
      <c r="P196" s="1"/>
      <c r="W196" t="s">
        <v>658</v>
      </c>
      <c r="X196" s="1">
        <v>43706.365972222222</v>
      </c>
      <c r="Y196" s="10">
        <v>222</v>
      </c>
      <c r="Z196" t="s">
        <v>18</v>
      </c>
      <c r="AA196" t="s">
        <v>44</v>
      </c>
      <c r="AB196" t="s">
        <v>43</v>
      </c>
      <c r="AC196">
        <v>2019</v>
      </c>
      <c r="AD196">
        <v>8</v>
      </c>
      <c r="AE196" s="2"/>
      <c r="AF196" s="4">
        <f>IFERROR(SUMPRODUCT(--(tbl_bd_descente[wo_number]=W196),tbl_bd_descente[Y],tbl_bd_descente[tons])/SUMIF(tbl_bd_descente[wo_number],W196,tbl_bd_descente[tons]),0)</f>
        <v>80.374774774774778</v>
      </c>
      <c r="AG196" s="4">
        <f>IFERROR(SUMPRODUCT(--(tbl_bd_descente[wo_number]=W196),tbl_bd_descente[Al2O3],tbl_bd_descente[tons])/SUMIF(tbl_bd_descente[wo_number],W196,tbl_bd_descente[tons]),0)</f>
        <v>10.553873873873874</v>
      </c>
      <c r="AH196" s="4">
        <f>IFERROR(SUMPRODUCT(--(tbl_bd_descente[wo_number]=W196),tbl_bd_descente[Fe2O3],tbl_bd_descente[tons])/SUMIF(tbl_bd_descente[wo_number],W196,tbl_bd_descente[tons]),0)</f>
        <v>1.263063063063063</v>
      </c>
      <c r="AI196" s="4">
        <f>IFERROR(SUMPRODUCT(--(tbl_bd_descente[wo_number]=W196),tbl_bd_descente[MgO],tbl_bd_descente[tons])/SUMIF(tbl_bd_descente[wo_number],W196,tbl_bd_descente[tons]),0)</f>
        <v>32.335765765765764</v>
      </c>
      <c r="AJ196" s="4">
        <f>IFERROR(SUMPRODUCT(--(tbl_bd_descente[wo_number]=W196),tbl_bd_descente[CaOX],tbl_bd_descente[tons])/SUMIF(tbl_bd_descente[wo_number],W196,tbl_bd_descente[tons]),0)</f>
        <v>2.6223423423423422</v>
      </c>
      <c r="AK196" s="4">
        <f>IFERROR(SUMPRODUCT(--(tbl_bd_descente[wo_number]=W196),tbl_bd_descente[S],tbl_bd_descente[tons])/SUMIF(tbl_bd_descente[wo_number],W196,tbl_bd_descente[tons]),0)</f>
        <v>7.8927927927927938E-2</v>
      </c>
      <c r="AL196" s="26"/>
      <c r="AM196" s="25"/>
    </row>
    <row r="197" spans="1:39" x14ac:dyDescent="0.15">
      <c r="A197" t="s">
        <v>1012</v>
      </c>
      <c r="B197" t="s">
        <v>817</v>
      </c>
      <c r="C197" t="s">
        <v>34</v>
      </c>
      <c r="D197" t="s">
        <v>26</v>
      </c>
      <c r="E197" s="18">
        <v>433.29800186157229</v>
      </c>
      <c r="F197">
        <v>74.3</v>
      </c>
      <c r="G197">
        <v>78.3</v>
      </c>
      <c r="H197">
        <v>83.6</v>
      </c>
      <c r="I197">
        <v>9.2200000000000006</v>
      </c>
      <c r="J197">
        <v>1.58</v>
      </c>
      <c r="K197">
        <v>31.27</v>
      </c>
      <c r="L197">
        <v>1.18</v>
      </c>
      <c r="M197" s="1">
        <v>43607.837656678239</v>
      </c>
      <c r="N197" s="1">
        <v>43607.875273182872</v>
      </c>
      <c r="O197" s="1" t="s">
        <v>47</v>
      </c>
      <c r="P197" s="1"/>
      <c r="W197" t="s">
        <v>656</v>
      </c>
      <c r="X197" s="1">
        <v>43706.004861111112</v>
      </c>
      <c r="Y197" s="10">
        <v>828</v>
      </c>
      <c r="Z197" t="s">
        <v>29</v>
      </c>
      <c r="AA197" t="s">
        <v>22</v>
      </c>
      <c r="AB197" t="s">
        <v>29</v>
      </c>
      <c r="AC197">
        <v>2019</v>
      </c>
      <c r="AD197">
        <v>8</v>
      </c>
      <c r="AE197" s="2"/>
      <c r="AF197" s="4">
        <f>IFERROR(SUMPRODUCT(--(tbl_bd_descente[wo_number]=W197),tbl_bd_descente[Y],tbl_bd_descente[tons])/SUMIF(tbl_bd_descente[wo_number],W197,tbl_bd_descente[tons]),0)</f>
        <v>84.272463768115955</v>
      </c>
      <c r="AG197" s="4">
        <f>IFERROR(SUMPRODUCT(--(tbl_bd_descente[wo_number]=W197),tbl_bd_descente[Al2O3],tbl_bd_descente[tons])/SUMIF(tbl_bd_descente[wo_number],W197,tbl_bd_descente[tons]),0)</f>
        <v>8.1756521739130434</v>
      </c>
      <c r="AH197" s="4">
        <f>IFERROR(SUMPRODUCT(--(tbl_bd_descente[wo_number]=W197),tbl_bd_descente[Fe2O3],tbl_bd_descente[tons])/SUMIF(tbl_bd_descente[wo_number],W197,tbl_bd_descente[tons]),0)</f>
        <v>1</v>
      </c>
      <c r="AI197" s="4">
        <f>IFERROR(SUMPRODUCT(--(tbl_bd_descente[wo_number]=W197),tbl_bd_descente[MgO],tbl_bd_descente[tons])/SUMIF(tbl_bd_descente[wo_number],W197,tbl_bd_descente[tons]),0)</f>
        <v>32.191739130434783</v>
      </c>
      <c r="AJ197" s="4">
        <f>IFERROR(SUMPRODUCT(--(tbl_bd_descente[wo_number]=W197),tbl_bd_descente[CaOX],tbl_bd_descente[tons])/SUMIF(tbl_bd_descente[wo_number],W197,tbl_bd_descente[tons]),0)</f>
        <v>0.6026086956521739</v>
      </c>
      <c r="AK197" s="4">
        <f>IFERROR(SUMPRODUCT(--(tbl_bd_descente[wo_number]=W197),tbl_bd_descente[S],tbl_bd_descente[tons])/SUMIF(tbl_bd_descente[wo_number],W197,tbl_bd_descente[tons]),0)</f>
        <v>3.3000000000000002E-2</v>
      </c>
      <c r="AL197" s="26"/>
      <c r="AM197" s="25"/>
    </row>
    <row r="198" spans="1:39" x14ac:dyDescent="0.15">
      <c r="A198" t="s">
        <v>1013</v>
      </c>
      <c r="B198" t="s">
        <v>817</v>
      </c>
      <c r="C198" t="s">
        <v>27</v>
      </c>
      <c r="D198" t="s">
        <v>26</v>
      </c>
      <c r="E198" s="18">
        <v>343.73000335693359</v>
      </c>
      <c r="F198">
        <v>73.5</v>
      </c>
      <c r="G198">
        <v>77.5</v>
      </c>
      <c r="H198">
        <v>83.2</v>
      </c>
      <c r="I198">
        <v>6.55</v>
      </c>
      <c r="J198">
        <v>1.45</v>
      </c>
      <c r="K198">
        <v>30.62</v>
      </c>
      <c r="L198">
        <v>0.9</v>
      </c>
      <c r="M198" s="1">
        <v>43599.839486539349</v>
      </c>
      <c r="N198" s="1">
        <v>43599.869775347222</v>
      </c>
      <c r="O198" s="1" t="s">
        <v>47</v>
      </c>
      <c r="P198" s="1"/>
      <c r="W198" t="s">
        <v>657</v>
      </c>
      <c r="X198" s="1">
        <v>43705.811111111114</v>
      </c>
      <c r="Y198" s="10">
        <v>781</v>
      </c>
      <c r="Z198" t="s">
        <v>26</v>
      </c>
      <c r="AA198" t="s">
        <v>34</v>
      </c>
      <c r="AB198" t="s">
        <v>26</v>
      </c>
      <c r="AC198">
        <v>2019</v>
      </c>
      <c r="AD198">
        <v>8</v>
      </c>
      <c r="AE198" s="2"/>
      <c r="AF198" s="4">
        <f>IFERROR(SUMPRODUCT(--(tbl_bd_descente[wo_number]=W198),tbl_bd_descente[Y],tbl_bd_descente[tons])/SUMIF(tbl_bd_descente[wo_number],W198,tbl_bd_descente[tons]),0)</f>
        <v>78.405014749262548</v>
      </c>
      <c r="AG198" s="4">
        <f>IFERROR(SUMPRODUCT(--(tbl_bd_descente[wo_number]=W198),tbl_bd_descente[Al2O3],tbl_bd_descente[tons])/SUMIF(tbl_bd_descente[wo_number],W198,tbl_bd_descente[tons]),0)</f>
        <v>8.7330088495575211</v>
      </c>
      <c r="AH198" s="4">
        <f>IFERROR(SUMPRODUCT(--(tbl_bd_descente[wo_number]=W198),tbl_bd_descente[Fe2O3],tbl_bd_descente[tons])/SUMIF(tbl_bd_descente[wo_number],W198,tbl_bd_descente[tons]),0)</f>
        <v>1.2782005899705016</v>
      </c>
      <c r="AI198" s="4">
        <f>IFERROR(SUMPRODUCT(--(tbl_bd_descente[wo_number]=W198),tbl_bd_descente[MgO],tbl_bd_descente[tons])/SUMIF(tbl_bd_descente[wo_number],W198,tbl_bd_descente[tons]),0)</f>
        <v>32.111297935103245</v>
      </c>
      <c r="AJ198" s="4">
        <f>IFERROR(SUMPRODUCT(--(tbl_bd_descente[wo_number]=W198),tbl_bd_descente[CaOX],tbl_bd_descente[tons])/SUMIF(tbl_bd_descente[wo_number],W198,tbl_bd_descente[tons]),0)</f>
        <v>1.4709144542772861</v>
      </c>
      <c r="AK198" s="4">
        <f>IFERROR(SUMPRODUCT(--(tbl_bd_descente[wo_number]=W198),tbl_bd_descente[S],tbl_bd_descente[tons])/SUMIF(tbl_bd_descente[wo_number],W198,tbl_bd_descente[tons]),0)</f>
        <v>0.13361061946902653</v>
      </c>
      <c r="AL198" s="26"/>
      <c r="AM198" s="25"/>
    </row>
    <row r="199" spans="1:39" x14ac:dyDescent="0.15">
      <c r="A199" t="s">
        <v>1014</v>
      </c>
      <c r="B199" t="s">
        <v>26</v>
      </c>
      <c r="C199" t="s">
        <v>27</v>
      </c>
      <c r="D199" t="s">
        <v>26</v>
      </c>
      <c r="E199" s="18">
        <v>112.0260009765625</v>
      </c>
      <c r="F199">
        <v>72.2</v>
      </c>
      <c r="G199">
        <v>76.099999999999994</v>
      </c>
      <c r="H199">
        <v>82.4</v>
      </c>
      <c r="I199">
        <v>4.17</v>
      </c>
      <c r="J199">
        <v>1.18</v>
      </c>
      <c r="K199">
        <v>31.69</v>
      </c>
      <c r="L199">
        <v>0.64</v>
      </c>
      <c r="M199" s="1">
        <v>43594.230446875001</v>
      </c>
      <c r="N199" s="1">
        <v>43594.240260613427</v>
      </c>
      <c r="O199" s="1" t="s">
        <v>46</v>
      </c>
      <c r="P199" s="1"/>
      <c r="W199" t="s">
        <v>655</v>
      </c>
      <c r="X199" s="1">
        <v>43705.474305555559</v>
      </c>
      <c r="Y199" s="10">
        <v>1200</v>
      </c>
      <c r="Z199" t="s">
        <v>26</v>
      </c>
      <c r="AA199" t="s">
        <v>34</v>
      </c>
      <c r="AB199" t="s">
        <v>26</v>
      </c>
      <c r="AC199">
        <v>2019</v>
      </c>
      <c r="AD199">
        <v>8</v>
      </c>
      <c r="AE199" s="2"/>
      <c r="AF199" s="4">
        <f>IFERROR(SUMPRODUCT(--(tbl_bd_descente[wo_number]=W199),tbl_bd_descente[Y],tbl_bd_descente[tons])/SUMIF(tbl_bd_descente[wo_number],W199,tbl_bd_descente[tons]),0)</f>
        <v>77.666666666666671</v>
      </c>
      <c r="AG199" s="4">
        <f>IFERROR(SUMPRODUCT(--(tbl_bd_descente[wo_number]=W199),tbl_bd_descente[Al2O3],tbl_bd_descente[tons])/SUMIF(tbl_bd_descente[wo_number],W199,tbl_bd_descente[tons]),0)</f>
        <v>8.69</v>
      </c>
      <c r="AH199" s="4">
        <f>IFERROR(SUMPRODUCT(--(tbl_bd_descente[wo_number]=W199),tbl_bd_descente[Fe2O3],tbl_bd_descente[tons])/SUMIF(tbl_bd_descente[wo_number],W199,tbl_bd_descente[tons]),0)</f>
        <v>1.3466666666666667</v>
      </c>
      <c r="AI199" s="4">
        <f>IFERROR(SUMPRODUCT(--(tbl_bd_descente[wo_number]=W199),tbl_bd_descente[MgO],tbl_bd_descente[tons])/SUMIF(tbl_bd_descente[wo_number],W199,tbl_bd_descente[tons]),0)</f>
        <v>32.026666666666664</v>
      </c>
      <c r="AJ199" s="4">
        <f>IFERROR(SUMPRODUCT(--(tbl_bd_descente[wo_number]=W199),tbl_bd_descente[CaOX],tbl_bd_descente[tons])/SUMIF(tbl_bd_descente[wo_number],W199,tbl_bd_descente[tons]),0)</f>
        <v>1.17</v>
      </c>
      <c r="AK199" s="4">
        <f>IFERROR(SUMPRODUCT(--(tbl_bd_descente[wo_number]=W199),tbl_bd_descente[S],tbl_bd_descente[tons])/SUMIF(tbl_bd_descente[wo_number],W199,tbl_bd_descente[tons]),0)</f>
        <v>0.14599999999999999</v>
      </c>
      <c r="AL199" s="26"/>
      <c r="AM199" s="25"/>
    </row>
    <row r="200" spans="1:39" x14ac:dyDescent="0.15">
      <c r="A200" t="s">
        <v>1015</v>
      </c>
      <c r="B200" t="s">
        <v>23</v>
      </c>
      <c r="C200" t="s">
        <v>21</v>
      </c>
      <c r="D200" t="s">
        <v>23</v>
      </c>
      <c r="E200" s="18">
        <v>112.03700256347656</v>
      </c>
      <c r="F200">
        <v>78.8</v>
      </c>
      <c r="G200">
        <v>83</v>
      </c>
      <c r="H200">
        <v>89.9</v>
      </c>
      <c r="I200">
        <v>3.53</v>
      </c>
      <c r="J200">
        <v>0.93</v>
      </c>
      <c r="K200">
        <v>31.75</v>
      </c>
      <c r="L200">
        <v>0.56999999999999995</v>
      </c>
      <c r="M200" s="1">
        <v>43594.265377662035</v>
      </c>
      <c r="N200" s="1">
        <v>43594.27232635417</v>
      </c>
      <c r="O200" s="1" t="s">
        <v>46</v>
      </c>
      <c r="P200" s="1"/>
      <c r="W200" t="s">
        <v>654</v>
      </c>
      <c r="X200" s="1">
        <v>43705.179166666669</v>
      </c>
      <c r="Y200" s="10">
        <v>632</v>
      </c>
      <c r="Z200" t="s">
        <v>26</v>
      </c>
      <c r="AA200" t="s">
        <v>28</v>
      </c>
      <c r="AB200" t="s">
        <v>26</v>
      </c>
      <c r="AC200">
        <v>2019</v>
      </c>
      <c r="AD200">
        <v>8</v>
      </c>
      <c r="AE200" s="2"/>
      <c r="AF200" s="4">
        <f>IFERROR(SUMPRODUCT(--(tbl_bd_descente[wo_number]=W200),tbl_bd_descente[Y],tbl_bd_descente[tons])/SUMIF(tbl_bd_descente[wo_number],W200,tbl_bd_descente[tons]),0)</f>
        <v>76.413291139240499</v>
      </c>
      <c r="AG200" s="4">
        <f>IFERROR(SUMPRODUCT(--(tbl_bd_descente[wo_number]=W200),tbl_bd_descente[Al2O3],tbl_bd_descente[tons])/SUMIF(tbl_bd_descente[wo_number],W200,tbl_bd_descente[tons]),0)</f>
        <v>11.248607594936709</v>
      </c>
      <c r="AH200" s="4">
        <f>IFERROR(SUMPRODUCT(--(tbl_bd_descente[wo_number]=W200),tbl_bd_descente[Fe2O3],tbl_bd_descente[tons])/SUMIF(tbl_bd_descente[wo_number],W200,tbl_bd_descente[tons]),0)</f>
        <v>1.5</v>
      </c>
      <c r="AI200" s="4">
        <f>IFERROR(SUMPRODUCT(--(tbl_bd_descente[wo_number]=W200),tbl_bd_descente[MgO],tbl_bd_descente[tons])/SUMIF(tbl_bd_descente[wo_number],W200,tbl_bd_descente[tons]),0)</f>
        <v>32.460506329113926</v>
      </c>
      <c r="AJ200" s="4">
        <f>IFERROR(SUMPRODUCT(--(tbl_bd_descente[wo_number]=W200),tbl_bd_descente[CaOX],tbl_bd_descente[tons])/SUMIF(tbl_bd_descente[wo_number],W200,tbl_bd_descente[tons]),0)</f>
        <v>0.75373417721518987</v>
      </c>
      <c r="AK200" s="4">
        <f>IFERROR(SUMPRODUCT(--(tbl_bd_descente[wo_number]=W200),tbl_bd_descente[S],tbl_bd_descente[tons])/SUMIF(tbl_bd_descente[wo_number],W200,tbl_bd_descente[tons]),0)</f>
        <v>0.12451265822784811</v>
      </c>
      <c r="AL200" s="26"/>
      <c r="AM200" s="25"/>
    </row>
    <row r="201" spans="1:39" x14ac:dyDescent="0.15">
      <c r="A201" t="s">
        <v>1016</v>
      </c>
      <c r="B201" t="s">
        <v>26</v>
      </c>
      <c r="C201" t="s">
        <v>28</v>
      </c>
      <c r="D201" t="s">
        <v>26</v>
      </c>
      <c r="E201" s="18">
        <v>491.08000793457029</v>
      </c>
      <c r="F201">
        <v>71.400000000000006</v>
      </c>
      <c r="G201">
        <v>75.3</v>
      </c>
      <c r="H201">
        <v>80.5</v>
      </c>
      <c r="I201">
        <v>8.4499999999999993</v>
      </c>
      <c r="J201">
        <v>1.64</v>
      </c>
      <c r="K201">
        <v>31.24</v>
      </c>
      <c r="L201">
        <v>1.69</v>
      </c>
      <c r="M201" s="1">
        <v>43601.476686076392</v>
      </c>
      <c r="N201" s="1">
        <v>43601.53413954861</v>
      </c>
      <c r="O201" s="1" t="s">
        <v>45</v>
      </c>
      <c r="P201" s="1"/>
      <c r="W201" t="s">
        <v>653</v>
      </c>
      <c r="X201" s="1">
        <v>43705.02847222222</v>
      </c>
      <c r="Y201" s="10">
        <v>900</v>
      </c>
      <c r="Z201" t="s">
        <v>26</v>
      </c>
      <c r="AA201" t="s">
        <v>28</v>
      </c>
      <c r="AB201" t="s">
        <v>26</v>
      </c>
      <c r="AC201">
        <v>2019</v>
      </c>
      <c r="AD201">
        <v>8</v>
      </c>
      <c r="AE201" s="2"/>
      <c r="AF201" s="4">
        <f>IFERROR(SUMPRODUCT(--(tbl_bd_descente[wo_number]=W201),tbl_bd_descente[Y],tbl_bd_descente[tons])/SUMIF(tbl_bd_descente[wo_number],W201,tbl_bd_descente[tons]),0)</f>
        <v>76.3</v>
      </c>
      <c r="AG201" s="4">
        <f>IFERROR(SUMPRODUCT(--(tbl_bd_descente[wo_number]=W201),tbl_bd_descente[Al2O3],tbl_bd_descente[tons])/SUMIF(tbl_bd_descente[wo_number],W201,tbl_bd_descente[tons]),0)</f>
        <v>10.456666666666667</v>
      </c>
      <c r="AH201" s="4">
        <f>IFERROR(SUMPRODUCT(--(tbl_bd_descente[wo_number]=W201),tbl_bd_descente[Fe2O3],tbl_bd_descente[tons])/SUMIF(tbl_bd_descente[wo_number],W201,tbl_bd_descente[tons]),0)</f>
        <v>1.4566666666666668</v>
      </c>
      <c r="AI201" s="4">
        <f>IFERROR(SUMPRODUCT(--(tbl_bd_descente[wo_number]=W201),tbl_bd_descente[MgO],tbl_bd_descente[tons])/SUMIF(tbl_bd_descente[wo_number],W201,tbl_bd_descente[tons]),0)</f>
        <v>32.303333333333335</v>
      </c>
      <c r="AJ201" s="4">
        <f>IFERROR(SUMPRODUCT(--(tbl_bd_descente[wo_number]=W201),tbl_bd_descente[CaOX],tbl_bd_descente[tons])/SUMIF(tbl_bd_descente[wo_number],W201,tbl_bd_descente[tons]),0)</f>
        <v>1.2</v>
      </c>
      <c r="AK201" s="4">
        <f>IFERROR(SUMPRODUCT(--(tbl_bd_descente[wo_number]=W201),tbl_bd_descente[S],tbl_bd_descente[tons])/SUMIF(tbl_bd_descente[wo_number],W201,tbl_bd_descente[tons]),0)</f>
        <v>0.15599999999999997</v>
      </c>
      <c r="AL201" s="26"/>
      <c r="AM201" s="25"/>
    </row>
    <row r="202" spans="1:39" x14ac:dyDescent="0.15">
      <c r="A202" t="s">
        <v>1017</v>
      </c>
      <c r="B202" t="s">
        <v>14</v>
      </c>
      <c r="C202" t="s">
        <v>31</v>
      </c>
      <c r="D202" t="s">
        <v>14</v>
      </c>
      <c r="E202" s="18">
        <v>123.30900192260742</v>
      </c>
      <c r="F202">
        <v>75.2</v>
      </c>
      <c r="G202">
        <v>79.3</v>
      </c>
      <c r="H202">
        <v>85.5</v>
      </c>
      <c r="I202">
        <v>6.09</v>
      </c>
      <c r="J202">
        <v>1.1000000000000001</v>
      </c>
      <c r="K202">
        <v>31.67</v>
      </c>
      <c r="L202">
        <v>0.59</v>
      </c>
      <c r="M202" s="1">
        <v>43594.296654826387</v>
      </c>
      <c r="N202" s="1">
        <v>43594.311222187498</v>
      </c>
      <c r="O202" s="1" t="s">
        <v>46</v>
      </c>
      <c r="P202" s="1"/>
      <c r="W202" t="s">
        <v>652</v>
      </c>
      <c r="X202" s="1">
        <v>43704.78125</v>
      </c>
      <c r="Y202" s="10">
        <v>1025</v>
      </c>
      <c r="Z202" t="s">
        <v>26</v>
      </c>
      <c r="AA202" t="s">
        <v>34</v>
      </c>
      <c r="AB202" t="s">
        <v>26</v>
      </c>
      <c r="AC202">
        <v>2019</v>
      </c>
      <c r="AD202">
        <v>8</v>
      </c>
      <c r="AE202" s="2"/>
      <c r="AF202" s="4">
        <f>IFERROR(SUMPRODUCT(--(tbl_bd_descente[wo_number]=W202),tbl_bd_descente[Y],tbl_bd_descente[tons])/SUMIF(tbl_bd_descente[wo_number],W202,tbl_bd_descente[tons]),0)</f>
        <v>78.114634146341459</v>
      </c>
      <c r="AG202" s="4">
        <f>IFERROR(SUMPRODUCT(--(tbl_bd_descente[wo_number]=W202),tbl_bd_descente[Al2O3],tbl_bd_descente[tons])/SUMIF(tbl_bd_descente[wo_number],W202,tbl_bd_descente[tons]),0)</f>
        <v>7.661463414634146</v>
      </c>
      <c r="AH202" s="4">
        <f>IFERROR(SUMPRODUCT(--(tbl_bd_descente[wo_number]=W202),tbl_bd_descente[Fe2O3],tbl_bd_descente[tons])/SUMIF(tbl_bd_descente[wo_number],W202,tbl_bd_descente[tons]),0)</f>
        <v>1.2292682926829268</v>
      </c>
      <c r="AI202" s="4">
        <f>IFERROR(SUMPRODUCT(--(tbl_bd_descente[wo_number]=W202),tbl_bd_descente[MgO],tbl_bd_descente[tons])/SUMIF(tbl_bd_descente[wo_number],W202,tbl_bd_descente[tons]),0)</f>
        <v>31.974390243902437</v>
      </c>
      <c r="AJ202" s="4">
        <f>IFERROR(SUMPRODUCT(--(tbl_bd_descente[wo_number]=W202),tbl_bd_descente[CaOX],tbl_bd_descente[tons])/SUMIF(tbl_bd_descente[wo_number],W202,tbl_bd_descente[tons]),0)</f>
        <v>1.2439024390243902</v>
      </c>
      <c r="AK202" s="4">
        <f>IFERROR(SUMPRODUCT(--(tbl_bd_descente[wo_number]=W202),tbl_bd_descente[S],tbl_bd_descente[tons])/SUMIF(tbl_bd_descente[wo_number],W202,tbl_bd_descente[tons]),0)</f>
        <v>0.11558536585365853</v>
      </c>
      <c r="AL202" s="26"/>
      <c r="AM202" s="25"/>
    </row>
    <row r="203" spans="1:39" x14ac:dyDescent="0.15">
      <c r="A203" t="s">
        <v>1018</v>
      </c>
      <c r="B203" t="s">
        <v>33</v>
      </c>
      <c r="C203" t="s">
        <v>39</v>
      </c>
      <c r="D203" t="s">
        <v>33</v>
      </c>
      <c r="E203" s="18">
        <v>285.55300369262693</v>
      </c>
      <c r="F203">
        <v>73.8</v>
      </c>
      <c r="G203">
        <v>77.8</v>
      </c>
      <c r="H203">
        <v>84.2</v>
      </c>
      <c r="I203">
        <v>3.35</v>
      </c>
      <c r="J203">
        <v>0.88</v>
      </c>
      <c r="K203">
        <v>31.71</v>
      </c>
      <c r="L203">
        <v>0.59</v>
      </c>
      <c r="M203" s="1">
        <v>43598.812669444444</v>
      </c>
      <c r="N203" s="1">
        <v>43598.836940474539</v>
      </c>
      <c r="O203" s="1" t="s">
        <v>52</v>
      </c>
      <c r="P203" s="1"/>
      <c r="W203" t="s">
        <v>651</v>
      </c>
      <c r="X203" s="1">
        <v>43704.538888888892</v>
      </c>
      <c r="Y203" s="10">
        <v>1200</v>
      </c>
      <c r="Z203" t="s">
        <v>26</v>
      </c>
      <c r="AA203" t="s">
        <v>34</v>
      </c>
      <c r="AB203" t="s">
        <v>26</v>
      </c>
      <c r="AC203">
        <v>2019</v>
      </c>
      <c r="AD203">
        <v>8</v>
      </c>
      <c r="AE203" s="2"/>
      <c r="AF203" s="4">
        <f>IFERROR(SUMPRODUCT(--(tbl_bd_descente[wo_number]=W203),tbl_bd_descente[Y],tbl_bd_descente[tons])/SUMIF(tbl_bd_descente[wo_number],W203,tbl_bd_descente[tons]),0)</f>
        <v>77.7</v>
      </c>
      <c r="AG203" s="4">
        <f>IFERROR(SUMPRODUCT(--(tbl_bd_descente[wo_number]=W203),tbl_bd_descente[Al2O3],tbl_bd_descente[tons])/SUMIF(tbl_bd_descente[wo_number],W203,tbl_bd_descente[tons]),0)</f>
        <v>7.9866666666666664</v>
      </c>
      <c r="AH203" s="4">
        <f>IFERROR(SUMPRODUCT(--(tbl_bd_descente[wo_number]=W203),tbl_bd_descente[Fe2O3],tbl_bd_descente[tons])/SUMIF(tbl_bd_descente[wo_number],W203,tbl_bd_descente[tons]),0)</f>
        <v>1.2666666666666666</v>
      </c>
      <c r="AI203" s="4">
        <f>IFERROR(SUMPRODUCT(--(tbl_bd_descente[wo_number]=W203),tbl_bd_descente[MgO],tbl_bd_descente[tons])/SUMIF(tbl_bd_descente[wo_number],W203,tbl_bd_descente[tons]),0)</f>
        <v>31.996666666666666</v>
      </c>
      <c r="AJ203" s="4">
        <f>IFERROR(SUMPRODUCT(--(tbl_bd_descente[wo_number]=W203),tbl_bd_descente[CaOX],tbl_bd_descente[tons])/SUMIF(tbl_bd_descente[wo_number],W203,tbl_bd_descente[tons]),0)</f>
        <v>0.83666666666666667</v>
      </c>
      <c r="AK203" s="4">
        <f>IFERROR(SUMPRODUCT(--(tbl_bd_descente[wo_number]=W203),tbl_bd_descente[S],tbl_bd_descente[tons])/SUMIF(tbl_bd_descente[wo_number],W203,tbl_bd_descente[tons]),0)</f>
        <v>0.10166666666666668</v>
      </c>
      <c r="AL203" s="26"/>
      <c r="AM203" s="25"/>
    </row>
    <row r="204" spans="1:39" x14ac:dyDescent="0.15">
      <c r="A204" t="s">
        <v>1019</v>
      </c>
      <c r="B204" t="s">
        <v>826</v>
      </c>
      <c r="C204" t="s">
        <v>21</v>
      </c>
      <c r="D204" t="s">
        <v>23</v>
      </c>
      <c r="E204" s="18">
        <v>227.15700149536133</v>
      </c>
      <c r="F204">
        <v>78.599999999999994</v>
      </c>
      <c r="G204">
        <v>82.8</v>
      </c>
      <c r="H204">
        <v>89.7</v>
      </c>
      <c r="I204">
        <v>2.2799999999999998</v>
      </c>
      <c r="J204">
        <v>0.94</v>
      </c>
      <c r="K204">
        <v>31.46</v>
      </c>
      <c r="L204">
        <v>0.43</v>
      </c>
      <c r="M204" s="1">
        <v>43598.358085416665</v>
      </c>
      <c r="N204" s="1">
        <v>43598.378641400464</v>
      </c>
      <c r="O204" s="1" t="s">
        <v>47</v>
      </c>
      <c r="P204" s="1"/>
      <c r="W204" t="s">
        <v>650</v>
      </c>
      <c r="X204" s="1">
        <v>43704.263194444444</v>
      </c>
      <c r="Y204" s="10">
        <v>432</v>
      </c>
      <c r="Z204" t="s">
        <v>26</v>
      </c>
      <c r="AA204" t="s">
        <v>27</v>
      </c>
      <c r="AB204" t="s">
        <v>26</v>
      </c>
      <c r="AC204">
        <v>2019</v>
      </c>
      <c r="AD204">
        <v>8</v>
      </c>
      <c r="AE204" s="2"/>
      <c r="AF204" s="4">
        <f>IFERROR(SUMPRODUCT(--(tbl_bd_descente[wo_number]=W204),tbl_bd_descente[Y],tbl_bd_descente[tons])/SUMIF(tbl_bd_descente[wo_number],W204,tbl_bd_descente[tons]),0)</f>
        <v>75.085185185185182</v>
      </c>
      <c r="AG204" s="4">
        <f>IFERROR(SUMPRODUCT(--(tbl_bd_descente[wo_number]=W204),tbl_bd_descente[Al2O3],tbl_bd_descente[tons])/SUMIF(tbl_bd_descente[wo_number],W204,tbl_bd_descente[tons]),0)</f>
        <v>7.1829629629629625</v>
      </c>
      <c r="AH204" s="4">
        <f>IFERROR(SUMPRODUCT(--(tbl_bd_descente[wo_number]=W204),tbl_bd_descente[Fe2O3],tbl_bd_descente[tons])/SUMIF(tbl_bd_descente[wo_number],W204,tbl_bd_descente[tons]),0)</f>
        <v>1.2785185185185186</v>
      </c>
      <c r="AI204" s="4">
        <f>IFERROR(SUMPRODUCT(--(tbl_bd_descente[wo_number]=W204),tbl_bd_descente[MgO],tbl_bd_descente[tons])/SUMIF(tbl_bd_descente[wo_number],W204,tbl_bd_descente[tons]),0)</f>
        <v>31.794629629629625</v>
      </c>
      <c r="AJ204" s="4">
        <f>IFERROR(SUMPRODUCT(--(tbl_bd_descente[wo_number]=W204),tbl_bd_descente[CaOX],tbl_bd_descente[tons])/SUMIF(tbl_bd_descente[wo_number],W204,tbl_bd_descente[tons]),0)</f>
        <v>1.3898148148148146</v>
      </c>
      <c r="AK204" s="4">
        <f>IFERROR(SUMPRODUCT(--(tbl_bd_descente[wo_number]=W204),tbl_bd_descente[S],tbl_bd_descente[tons])/SUMIF(tbl_bd_descente[wo_number],W204,tbl_bd_descente[tons]),0)</f>
        <v>0.12998148148148148</v>
      </c>
      <c r="AL204" s="26"/>
      <c r="AM204" s="25"/>
    </row>
    <row r="205" spans="1:39" x14ac:dyDescent="0.15">
      <c r="A205" t="s">
        <v>1020</v>
      </c>
      <c r="B205" t="s">
        <v>26</v>
      </c>
      <c r="C205" t="s">
        <v>28</v>
      </c>
      <c r="D205" t="s">
        <v>26</v>
      </c>
      <c r="E205" s="18">
        <v>350.17099952697754</v>
      </c>
      <c r="F205">
        <v>69.099999999999994</v>
      </c>
      <c r="G205">
        <v>72.900000000000006</v>
      </c>
      <c r="H205">
        <v>78.099999999999994</v>
      </c>
      <c r="I205">
        <v>10.75</v>
      </c>
      <c r="J205">
        <v>1.77</v>
      </c>
      <c r="K205">
        <v>31.33</v>
      </c>
      <c r="L205">
        <v>1.1499999999999999</v>
      </c>
      <c r="M205" s="1">
        <v>43594.532089618056</v>
      </c>
      <c r="N205" s="1">
        <v>43594.576765775462</v>
      </c>
      <c r="O205" s="1" t="s">
        <v>46</v>
      </c>
      <c r="P205" s="1"/>
      <c r="W205" t="s">
        <v>650</v>
      </c>
      <c r="X205" s="1">
        <v>43704.263194444444</v>
      </c>
      <c r="Y205" s="10">
        <v>216</v>
      </c>
      <c r="Z205" t="s">
        <v>26</v>
      </c>
      <c r="AA205" t="s">
        <v>28</v>
      </c>
      <c r="AB205" t="s">
        <v>26</v>
      </c>
      <c r="AC205">
        <v>2019</v>
      </c>
      <c r="AD205">
        <v>8</v>
      </c>
      <c r="AE205" s="2"/>
      <c r="AF205" s="4">
        <f>IFERROR(SUMPRODUCT(--(tbl_bd_descente[wo_number]=W205),tbl_bd_descente[Y],tbl_bd_descente[tons])/SUMIF(tbl_bd_descente[wo_number],W205,tbl_bd_descente[tons]),0)</f>
        <v>75.085185185185182</v>
      </c>
      <c r="AG205" s="4">
        <f>IFERROR(SUMPRODUCT(--(tbl_bd_descente[wo_number]=W205),tbl_bd_descente[Al2O3],tbl_bd_descente[tons])/SUMIF(tbl_bd_descente[wo_number],W205,tbl_bd_descente[tons]),0)</f>
        <v>7.1829629629629625</v>
      </c>
      <c r="AH205" s="4">
        <f>IFERROR(SUMPRODUCT(--(tbl_bd_descente[wo_number]=W205),tbl_bd_descente[Fe2O3],tbl_bd_descente[tons])/SUMIF(tbl_bd_descente[wo_number],W205,tbl_bd_descente[tons]),0)</f>
        <v>1.2785185185185186</v>
      </c>
      <c r="AI205" s="4">
        <f>IFERROR(SUMPRODUCT(--(tbl_bd_descente[wo_number]=W205),tbl_bd_descente[MgO],tbl_bd_descente[tons])/SUMIF(tbl_bd_descente[wo_number],W205,tbl_bd_descente[tons]),0)</f>
        <v>31.794629629629625</v>
      </c>
      <c r="AJ205" s="4">
        <f>IFERROR(SUMPRODUCT(--(tbl_bd_descente[wo_number]=W205),tbl_bd_descente[CaOX],tbl_bd_descente[tons])/SUMIF(tbl_bd_descente[wo_number],W205,tbl_bd_descente[tons]),0)</f>
        <v>1.3898148148148146</v>
      </c>
      <c r="AK205" s="4">
        <f>IFERROR(SUMPRODUCT(--(tbl_bd_descente[wo_number]=W205),tbl_bd_descente[S],tbl_bd_descente[tons])/SUMIF(tbl_bd_descente[wo_number],W205,tbl_bd_descente[tons]),0)</f>
        <v>0.12998148148148148</v>
      </c>
      <c r="AL205" s="26"/>
      <c r="AM205" s="25"/>
    </row>
    <row r="206" spans="1:39" x14ac:dyDescent="0.15">
      <c r="A206" t="s">
        <v>1021</v>
      </c>
      <c r="B206" t="s">
        <v>817</v>
      </c>
      <c r="C206" t="s">
        <v>15</v>
      </c>
      <c r="D206" t="s">
        <v>18</v>
      </c>
      <c r="E206" s="18">
        <v>375.05400009155272</v>
      </c>
      <c r="F206">
        <v>74.900000000000006</v>
      </c>
      <c r="G206">
        <v>79.099999999999994</v>
      </c>
      <c r="H206">
        <v>84.3</v>
      </c>
      <c r="I206">
        <v>11.31</v>
      </c>
      <c r="J206">
        <v>2.99</v>
      </c>
      <c r="K206">
        <v>30.35</v>
      </c>
      <c r="L206">
        <v>1.58</v>
      </c>
      <c r="M206" s="1">
        <v>43594.590891898151</v>
      </c>
      <c r="N206" s="1">
        <v>43594.624498460646</v>
      </c>
      <c r="O206" s="1" t="s">
        <v>46</v>
      </c>
      <c r="P206" s="1"/>
      <c r="W206" t="s">
        <v>649</v>
      </c>
      <c r="X206" s="1">
        <v>43704.064583333333</v>
      </c>
      <c r="Y206" s="10">
        <v>600</v>
      </c>
      <c r="Z206" t="s">
        <v>26</v>
      </c>
      <c r="AA206" t="s">
        <v>27</v>
      </c>
      <c r="AB206" t="s">
        <v>26</v>
      </c>
      <c r="AC206">
        <v>2019</v>
      </c>
      <c r="AD206">
        <v>8</v>
      </c>
      <c r="AE206" s="2"/>
      <c r="AF206" s="4">
        <f>IFERROR(SUMPRODUCT(--(tbl_bd_descente[wo_number]=W206),tbl_bd_descente[Y],tbl_bd_descente[tons])/SUMIF(tbl_bd_descente[wo_number],W206,tbl_bd_descente[tons]),0)</f>
        <v>75.099999999999994</v>
      </c>
      <c r="AG206" s="4">
        <f>IFERROR(SUMPRODUCT(--(tbl_bd_descente[wo_number]=W206),tbl_bd_descente[Al2O3],tbl_bd_descente[tons])/SUMIF(tbl_bd_descente[wo_number],W206,tbl_bd_descente[tons]),0)</f>
        <v>6.7733333333333334</v>
      </c>
      <c r="AH206" s="4">
        <f>IFERROR(SUMPRODUCT(--(tbl_bd_descente[wo_number]=W206),tbl_bd_descente[Fe2O3],tbl_bd_descente[tons])/SUMIF(tbl_bd_descente[wo_number],W206,tbl_bd_descente[tons]),0)</f>
        <v>1.2566666666666666</v>
      </c>
      <c r="AI206" s="4">
        <f>IFERROR(SUMPRODUCT(--(tbl_bd_descente[wo_number]=W206),tbl_bd_descente[MgO],tbl_bd_descente[tons])/SUMIF(tbl_bd_descente[wo_number],W206,tbl_bd_descente[tons]),0)</f>
        <v>31.8</v>
      </c>
      <c r="AJ206" s="4">
        <f>IFERROR(SUMPRODUCT(--(tbl_bd_descente[wo_number]=W206),tbl_bd_descente[CaOX],tbl_bd_descente[tons])/SUMIF(tbl_bd_descente[wo_number],W206,tbl_bd_descente[tons]),0)</f>
        <v>1.2566666666666666</v>
      </c>
      <c r="AK206" s="4">
        <f>IFERROR(SUMPRODUCT(--(tbl_bd_descente[wo_number]=W206),tbl_bd_descente[S],tbl_bd_descente[tons])/SUMIF(tbl_bd_descente[wo_number],W206,tbl_bd_descente[tons]),0)</f>
        <v>0.12633333333333335</v>
      </c>
      <c r="AL206" s="26"/>
      <c r="AM206" s="25"/>
    </row>
    <row r="207" spans="1:39" x14ac:dyDescent="0.15">
      <c r="A207" t="s">
        <v>1022</v>
      </c>
      <c r="B207" t="s">
        <v>23</v>
      </c>
      <c r="C207" t="s">
        <v>21</v>
      </c>
      <c r="D207" t="s">
        <v>23</v>
      </c>
      <c r="E207" s="18">
        <v>216.58100204467775</v>
      </c>
      <c r="F207">
        <v>79</v>
      </c>
      <c r="G207">
        <v>83.3</v>
      </c>
      <c r="H207">
        <v>89.8</v>
      </c>
      <c r="I207">
        <v>3.71</v>
      </c>
      <c r="J207">
        <v>0.91</v>
      </c>
      <c r="K207">
        <v>31.64</v>
      </c>
      <c r="L207">
        <v>0.81</v>
      </c>
      <c r="M207" s="1">
        <v>43594.670127777776</v>
      </c>
      <c r="N207" s="1">
        <v>43594.692454016207</v>
      </c>
      <c r="O207" s="1" t="s">
        <v>45</v>
      </c>
      <c r="P207" s="1"/>
      <c r="W207" t="s">
        <v>649</v>
      </c>
      <c r="X207" s="1">
        <v>43704.064583333333</v>
      </c>
      <c r="Y207" s="10">
        <v>300</v>
      </c>
      <c r="Z207" t="s">
        <v>26</v>
      </c>
      <c r="AA207" t="s">
        <v>28</v>
      </c>
      <c r="AB207" t="s">
        <v>26</v>
      </c>
      <c r="AC207">
        <v>2019</v>
      </c>
      <c r="AD207">
        <v>8</v>
      </c>
      <c r="AE207" s="2"/>
      <c r="AF207" s="4">
        <f>IFERROR(SUMPRODUCT(--(tbl_bd_descente[wo_number]=W207),tbl_bd_descente[Y],tbl_bd_descente[tons])/SUMIF(tbl_bd_descente[wo_number],W207,tbl_bd_descente[tons]),0)</f>
        <v>75.099999999999994</v>
      </c>
      <c r="AG207" s="4">
        <f>IFERROR(SUMPRODUCT(--(tbl_bd_descente[wo_number]=W207),tbl_bd_descente[Al2O3],tbl_bd_descente[tons])/SUMIF(tbl_bd_descente[wo_number],W207,tbl_bd_descente[tons]),0)</f>
        <v>6.7733333333333334</v>
      </c>
      <c r="AH207" s="4">
        <f>IFERROR(SUMPRODUCT(--(tbl_bd_descente[wo_number]=W207),tbl_bd_descente[Fe2O3],tbl_bd_descente[tons])/SUMIF(tbl_bd_descente[wo_number],W207,tbl_bd_descente[tons]),0)</f>
        <v>1.2566666666666666</v>
      </c>
      <c r="AI207" s="4">
        <f>IFERROR(SUMPRODUCT(--(tbl_bd_descente[wo_number]=W207),tbl_bd_descente[MgO],tbl_bd_descente[tons])/SUMIF(tbl_bd_descente[wo_number],W207,tbl_bd_descente[tons]),0)</f>
        <v>31.8</v>
      </c>
      <c r="AJ207" s="4">
        <f>IFERROR(SUMPRODUCT(--(tbl_bd_descente[wo_number]=W207),tbl_bd_descente[CaOX],tbl_bd_descente[tons])/SUMIF(tbl_bd_descente[wo_number],W207,tbl_bd_descente[tons]),0)</f>
        <v>1.2566666666666666</v>
      </c>
      <c r="AK207" s="4">
        <f>IFERROR(SUMPRODUCT(--(tbl_bd_descente[wo_number]=W207),tbl_bd_descente[S],tbl_bd_descente[tons])/SUMIF(tbl_bd_descente[wo_number],W207,tbl_bd_descente[tons]),0)</f>
        <v>0.12633333333333335</v>
      </c>
      <c r="AL207" s="26"/>
      <c r="AM207" s="25"/>
    </row>
    <row r="208" spans="1:39" x14ac:dyDescent="0.15">
      <c r="A208" t="s">
        <v>1023</v>
      </c>
      <c r="B208" t="s">
        <v>33</v>
      </c>
      <c r="C208" t="s">
        <v>39</v>
      </c>
      <c r="D208" t="s">
        <v>33</v>
      </c>
      <c r="E208" s="18">
        <v>148.04100189208984</v>
      </c>
      <c r="F208">
        <v>75</v>
      </c>
      <c r="G208">
        <v>79</v>
      </c>
      <c r="H208">
        <v>85.4</v>
      </c>
      <c r="I208">
        <v>2.76</v>
      </c>
      <c r="J208">
        <v>0.91</v>
      </c>
      <c r="K208">
        <v>31.66</v>
      </c>
      <c r="L208">
        <v>1.86</v>
      </c>
      <c r="M208" s="1">
        <v>43594.696291863424</v>
      </c>
      <c r="N208" s="1">
        <v>43594.708391782406</v>
      </c>
      <c r="O208" s="1" t="s">
        <v>45</v>
      </c>
      <c r="P208" s="1"/>
      <c r="W208" t="s">
        <v>648</v>
      </c>
      <c r="X208" s="1">
        <v>43703.779861111114</v>
      </c>
      <c r="Y208" s="10">
        <v>930</v>
      </c>
      <c r="Z208" t="s">
        <v>23</v>
      </c>
      <c r="AA208" t="s">
        <v>21</v>
      </c>
      <c r="AB208" t="s">
        <v>23</v>
      </c>
      <c r="AC208">
        <v>2019</v>
      </c>
      <c r="AD208">
        <v>8</v>
      </c>
      <c r="AE208" s="2"/>
      <c r="AF208" s="4">
        <f>IFERROR(SUMPRODUCT(--(tbl_bd_descente[wo_number]=W208),tbl_bd_descente[Y],tbl_bd_descente[tons])/SUMIF(tbl_bd_descente[wo_number],W208,tbl_bd_descente[tons]),0)</f>
        <v>84.2</v>
      </c>
      <c r="AG208" s="4">
        <f>IFERROR(SUMPRODUCT(--(tbl_bd_descente[wo_number]=W208),tbl_bd_descente[Al2O3],tbl_bd_descente[tons])/SUMIF(tbl_bd_descente[wo_number],W208,tbl_bd_descente[tons]),0)</f>
        <v>2.2907526881720432</v>
      </c>
      <c r="AH208" s="4">
        <f>IFERROR(SUMPRODUCT(--(tbl_bd_descente[wo_number]=W208),tbl_bd_descente[Fe2O3],tbl_bd_descente[tons])/SUMIF(tbl_bd_descente[wo_number],W208,tbl_bd_descente[tons]),0)</f>
        <v>0.6758064516129032</v>
      </c>
      <c r="AI208" s="4">
        <f>IFERROR(SUMPRODUCT(--(tbl_bd_descente[wo_number]=W208),tbl_bd_descente[MgO],tbl_bd_descente[tons])/SUMIF(tbl_bd_descente[wo_number],W208,tbl_bd_descente[tons]),0)</f>
        <v>31.404408602150539</v>
      </c>
      <c r="AJ208" s="4">
        <f>IFERROR(SUMPRODUCT(--(tbl_bd_descente[wo_number]=W208),tbl_bd_descente[CaOX],tbl_bd_descente[tons])/SUMIF(tbl_bd_descente[wo_number],W208,tbl_bd_descente[tons]),0)</f>
        <v>0.65720430107526884</v>
      </c>
      <c r="AK208" s="4">
        <f>IFERROR(SUMPRODUCT(--(tbl_bd_descente[wo_number]=W208),tbl_bd_descente[S],tbl_bd_descente[tons])/SUMIF(tbl_bd_descente[wo_number],W208,tbl_bd_descente[tons]),0)</f>
        <v>3.7881720430107534E-2</v>
      </c>
      <c r="AL208" s="26"/>
      <c r="AM208" s="25"/>
    </row>
    <row r="209" spans="1:39" x14ac:dyDescent="0.15">
      <c r="A209" t="s">
        <v>1024</v>
      </c>
      <c r="B209" t="s">
        <v>817</v>
      </c>
      <c r="C209" t="s">
        <v>15</v>
      </c>
      <c r="D209" t="s">
        <v>18</v>
      </c>
      <c r="E209" s="18">
        <v>177.14100036621093</v>
      </c>
      <c r="F209">
        <v>75.2</v>
      </c>
      <c r="G209">
        <v>79.5</v>
      </c>
      <c r="H209">
        <v>83.4</v>
      </c>
      <c r="I209">
        <v>12.8</v>
      </c>
      <c r="J209">
        <v>2.06</v>
      </c>
      <c r="K209">
        <v>31.25</v>
      </c>
      <c r="L209">
        <v>0.93</v>
      </c>
      <c r="M209" s="1">
        <v>43594.632026886575</v>
      </c>
      <c r="N209" s="1">
        <v>43594.669861111113</v>
      </c>
      <c r="O209" s="1" t="s">
        <v>46</v>
      </c>
      <c r="P209" s="1"/>
      <c r="W209" t="s">
        <v>647</v>
      </c>
      <c r="X209" s="1">
        <v>43703.564583333333</v>
      </c>
      <c r="Y209" s="10">
        <v>1200</v>
      </c>
      <c r="Z209" t="s">
        <v>23</v>
      </c>
      <c r="AA209" t="s">
        <v>21</v>
      </c>
      <c r="AB209" t="s">
        <v>23</v>
      </c>
      <c r="AC209">
        <v>2019</v>
      </c>
      <c r="AD209">
        <v>8</v>
      </c>
      <c r="AE209" s="2"/>
      <c r="AF209" s="4">
        <f>IFERROR(SUMPRODUCT(--(tbl_bd_descente[wo_number]=W209),tbl_bd_descente[Y],tbl_bd_descente[tons])/SUMIF(tbl_bd_descente[wo_number],W209,tbl_bd_descente[tons]),0)</f>
        <v>83.233333333333334</v>
      </c>
      <c r="AG209" s="4">
        <f>IFERROR(SUMPRODUCT(--(tbl_bd_descente[wo_number]=W209),tbl_bd_descente[Al2O3],tbl_bd_descente[tons])/SUMIF(tbl_bd_descente[wo_number],W209,tbl_bd_descente[tons]),0)</f>
        <v>2.7733333333333334</v>
      </c>
      <c r="AH209" s="4">
        <f>IFERROR(SUMPRODUCT(--(tbl_bd_descente[wo_number]=W209),tbl_bd_descente[Fe2O3],tbl_bd_descente[tons])/SUMIF(tbl_bd_descente[wo_number],W209,tbl_bd_descente[tons]),0)</f>
        <v>0.77666666666666662</v>
      </c>
      <c r="AI209" s="4">
        <f>IFERROR(SUMPRODUCT(--(tbl_bd_descente[wo_number]=W209),tbl_bd_descente[MgO],tbl_bd_descente[tons])/SUMIF(tbl_bd_descente[wo_number],W209,tbl_bd_descente[tons]),0)</f>
        <v>31.53</v>
      </c>
      <c r="AJ209" s="4">
        <f>IFERROR(SUMPRODUCT(--(tbl_bd_descente[wo_number]=W209),tbl_bd_descente[CaOX],tbl_bd_descente[tons])/SUMIF(tbl_bd_descente[wo_number],W209,tbl_bd_descente[tons]),0)</f>
        <v>1.3666666666666667</v>
      </c>
      <c r="AK209" s="4">
        <f>IFERROR(SUMPRODUCT(--(tbl_bd_descente[wo_number]=W209),tbl_bd_descente[S],tbl_bd_descente[tons])/SUMIF(tbl_bd_descente[wo_number],W209,tbl_bd_descente[tons]),0)</f>
        <v>6.8000000000000005E-2</v>
      </c>
      <c r="AL209" s="26"/>
      <c r="AM209" s="25"/>
    </row>
    <row r="210" spans="1:39" x14ac:dyDescent="0.15">
      <c r="A210" t="s">
        <v>1025</v>
      </c>
      <c r="B210" t="s">
        <v>26</v>
      </c>
      <c r="C210" t="s">
        <v>27</v>
      </c>
      <c r="D210" t="s">
        <v>26</v>
      </c>
      <c r="E210" s="18">
        <v>216.86700172424315</v>
      </c>
      <c r="F210">
        <v>63.5</v>
      </c>
      <c r="G210">
        <v>67</v>
      </c>
      <c r="H210">
        <v>72.900000000000006</v>
      </c>
      <c r="I210">
        <v>5.41</v>
      </c>
      <c r="J210">
        <v>1.26</v>
      </c>
      <c r="K210">
        <v>31.94</v>
      </c>
      <c r="L210">
        <v>0.63</v>
      </c>
      <c r="M210" s="1">
        <v>43594.500285034723</v>
      </c>
      <c r="N210" s="1">
        <v>43594.525874918982</v>
      </c>
      <c r="O210" s="1" t="s">
        <v>46</v>
      </c>
      <c r="P210" s="1"/>
      <c r="W210" t="s">
        <v>646</v>
      </c>
      <c r="X210" s="1">
        <v>43703.263194444444</v>
      </c>
      <c r="Y210" s="10">
        <v>713.33333333333337</v>
      </c>
      <c r="Z210" t="s">
        <v>26</v>
      </c>
      <c r="AA210" t="s">
        <v>27</v>
      </c>
      <c r="AB210" t="s">
        <v>26</v>
      </c>
      <c r="AC210">
        <v>2019</v>
      </c>
      <c r="AD210">
        <v>8</v>
      </c>
      <c r="AE210" s="2"/>
      <c r="AF210" s="4">
        <f>IFERROR(SUMPRODUCT(--(tbl_bd_descente[wo_number]=W210),tbl_bd_descente[Y],tbl_bd_descente[tons])/SUMIF(tbl_bd_descente[wo_number],W210,tbl_bd_descente[tons]),0)</f>
        <v>73.536448598130846</v>
      </c>
      <c r="AG210" s="4">
        <f>IFERROR(SUMPRODUCT(--(tbl_bd_descente[wo_number]=W210),tbl_bd_descente[Al2O3],tbl_bd_descente[tons])/SUMIF(tbl_bd_descente[wo_number],W210,tbl_bd_descente[tons]),0)</f>
        <v>7.5810280373831773</v>
      </c>
      <c r="AH210" s="4">
        <f>IFERROR(SUMPRODUCT(--(tbl_bd_descente[wo_number]=W210),tbl_bd_descente[Fe2O3],tbl_bd_descente[tons])/SUMIF(tbl_bd_descente[wo_number],W210,tbl_bd_descente[tons]),0)</f>
        <v>1.3435514018691588</v>
      </c>
      <c r="AI210" s="4">
        <f>IFERROR(SUMPRODUCT(--(tbl_bd_descente[wo_number]=W210),tbl_bd_descente[MgO],tbl_bd_descente[tons])/SUMIF(tbl_bd_descente[wo_number],W210,tbl_bd_descente[tons]),0)</f>
        <v>31.986448598130842</v>
      </c>
      <c r="AJ210" s="4">
        <f>IFERROR(SUMPRODUCT(--(tbl_bd_descente[wo_number]=W210),tbl_bd_descente[CaOX],tbl_bd_descente[tons])/SUMIF(tbl_bd_descente[wo_number],W210,tbl_bd_descente[tons]),0)</f>
        <v>1.5728971962616822</v>
      </c>
      <c r="AK210" s="4">
        <f>IFERROR(SUMPRODUCT(--(tbl_bd_descente[wo_number]=W210),tbl_bd_descente[S],tbl_bd_descente[tons])/SUMIF(tbl_bd_descente[wo_number],W210,tbl_bd_descente[tons]),0)</f>
        <v>0.16882242990654206</v>
      </c>
      <c r="AL210" s="26"/>
      <c r="AM210" s="25"/>
    </row>
    <row r="211" spans="1:39" x14ac:dyDescent="0.15">
      <c r="A211" t="s">
        <v>1026</v>
      </c>
      <c r="B211" t="s">
        <v>817</v>
      </c>
      <c r="C211" t="s">
        <v>34</v>
      </c>
      <c r="D211" t="s">
        <v>26</v>
      </c>
      <c r="E211" s="18">
        <v>286.6930015563965</v>
      </c>
      <c r="F211">
        <v>74.400000000000006</v>
      </c>
      <c r="G211">
        <v>78.5</v>
      </c>
      <c r="H211">
        <v>83</v>
      </c>
      <c r="I211">
        <v>11.57</v>
      </c>
      <c r="J211">
        <v>1.68</v>
      </c>
      <c r="K211">
        <v>31.32</v>
      </c>
      <c r="L211">
        <v>1.0900000000000001</v>
      </c>
      <c r="M211" s="1">
        <v>43602.360086805558</v>
      </c>
      <c r="N211" s="1">
        <v>43602.388694872687</v>
      </c>
      <c r="O211" s="1" t="s">
        <v>47</v>
      </c>
      <c r="W211" t="s">
        <v>646</v>
      </c>
      <c r="X211" s="1">
        <v>43703.263194444444</v>
      </c>
      <c r="Y211" s="10">
        <v>356.66666666666669</v>
      </c>
      <c r="Z211" t="s">
        <v>26</v>
      </c>
      <c r="AA211" t="s">
        <v>40</v>
      </c>
      <c r="AB211" t="s">
        <v>26</v>
      </c>
      <c r="AC211">
        <v>2019</v>
      </c>
      <c r="AD211">
        <v>8</v>
      </c>
      <c r="AE211" s="2"/>
      <c r="AF211" s="4">
        <f>IFERROR(SUMPRODUCT(--(tbl_bd_descente[wo_number]=W211),tbl_bd_descente[Y],tbl_bd_descente[tons])/SUMIF(tbl_bd_descente[wo_number],W211,tbl_bd_descente[tons]),0)</f>
        <v>73.536448598130846</v>
      </c>
      <c r="AG211" s="4">
        <f>IFERROR(SUMPRODUCT(--(tbl_bd_descente[wo_number]=W211),tbl_bd_descente[Al2O3],tbl_bd_descente[tons])/SUMIF(tbl_bd_descente[wo_number],W211,tbl_bd_descente[tons]),0)</f>
        <v>7.5810280373831773</v>
      </c>
      <c r="AH211" s="4">
        <f>IFERROR(SUMPRODUCT(--(tbl_bd_descente[wo_number]=W211),tbl_bd_descente[Fe2O3],tbl_bd_descente[tons])/SUMIF(tbl_bd_descente[wo_number],W211,tbl_bd_descente[tons]),0)</f>
        <v>1.3435514018691588</v>
      </c>
      <c r="AI211" s="4">
        <f>IFERROR(SUMPRODUCT(--(tbl_bd_descente[wo_number]=W211),tbl_bd_descente[MgO],tbl_bd_descente[tons])/SUMIF(tbl_bd_descente[wo_number],W211,tbl_bd_descente[tons]),0)</f>
        <v>31.986448598130842</v>
      </c>
      <c r="AJ211" s="4">
        <f>IFERROR(SUMPRODUCT(--(tbl_bd_descente[wo_number]=W211),tbl_bd_descente[CaOX],tbl_bd_descente[tons])/SUMIF(tbl_bd_descente[wo_number],W211,tbl_bd_descente[tons]),0)</f>
        <v>1.5728971962616822</v>
      </c>
      <c r="AK211" s="4">
        <f>IFERROR(SUMPRODUCT(--(tbl_bd_descente[wo_number]=W211),tbl_bd_descente[S],tbl_bd_descente[tons])/SUMIF(tbl_bd_descente[wo_number],W211,tbl_bd_descente[tons]),0)</f>
        <v>0.16882242990654206</v>
      </c>
      <c r="AL211" s="26"/>
      <c r="AM211" s="25"/>
    </row>
    <row r="212" spans="1:39" x14ac:dyDescent="0.15">
      <c r="A212" t="s">
        <v>1027</v>
      </c>
      <c r="B212" t="s">
        <v>817</v>
      </c>
      <c r="C212" t="s">
        <v>34</v>
      </c>
      <c r="D212" t="s">
        <v>26</v>
      </c>
      <c r="E212" s="18">
        <v>196.13200092315674</v>
      </c>
      <c r="F212">
        <v>74.099999999999994</v>
      </c>
      <c r="G212">
        <v>78.2</v>
      </c>
      <c r="H212">
        <v>83.4</v>
      </c>
      <c r="I212">
        <v>9.9700000000000006</v>
      </c>
      <c r="J212">
        <v>1.5</v>
      </c>
      <c r="K212">
        <v>31.61</v>
      </c>
      <c r="L212">
        <v>0.93</v>
      </c>
      <c r="M212" s="1">
        <v>43598.722599386572</v>
      </c>
      <c r="N212" s="1">
        <v>43598.777912268517</v>
      </c>
      <c r="O212" s="1" t="s">
        <v>47</v>
      </c>
      <c r="W212" t="s">
        <v>645</v>
      </c>
      <c r="X212" s="1">
        <v>43700.987500000003</v>
      </c>
      <c r="Y212" s="10">
        <v>600</v>
      </c>
      <c r="Z212" t="s">
        <v>26</v>
      </c>
      <c r="AA212" t="s">
        <v>27</v>
      </c>
      <c r="AB212" t="s">
        <v>26</v>
      </c>
      <c r="AC212">
        <v>2019</v>
      </c>
      <c r="AD212">
        <v>8</v>
      </c>
      <c r="AE212" s="2"/>
      <c r="AF212" s="4">
        <f>IFERROR(SUMPRODUCT(--(tbl_bd_descente[wo_number]=W212),tbl_bd_descente[Y],tbl_bd_descente[tons])/SUMIF(tbl_bd_descente[wo_number],W212,tbl_bd_descente[tons]),0)</f>
        <v>74.2</v>
      </c>
      <c r="AG212" s="4">
        <f>IFERROR(SUMPRODUCT(--(tbl_bd_descente[wo_number]=W212),tbl_bd_descente[Al2O3],tbl_bd_descente[tons])/SUMIF(tbl_bd_descente[wo_number],W212,tbl_bd_descente[tons]),0)</f>
        <v>7.1966666666666663</v>
      </c>
      <c r="AH212" s="4">
        <f>IFERROR(SUMPRODUCT(--(tbl_bd_descente[wo_number]=W212),tbl_bd_descente[Fe2O3],tbl_bd_descente[tons])/SUMIF(tbl_bd_descente[wo_number],W212,tbl_bd_descente[tons]),0)</f>
        <v>1.3</v>
      </c>
      <c r="AI212" s="4">
        <f>IFERROR(SUMPRODUCT(--(tbl_bd_descente[wo_number]=W212),tbl_bd_descente[MgO],tbl_bd_descente[tons])/SUMIF(tbl_bd_descente[wo_number],W212,tbl_bd_descente[tons]),0)</f>
        <v>32.006666666666668</v>
      </c>
      <c r="AJ212" s="4">
        <f>IFERROR(SUMPRODUCT(--(tbl_bd_descente[wo_number]=W212),tbl_bd_descente[CaOX],tbl_bd_descente[tons])/SUMIF(tbl_bd_descente[wo_number],W212,tbl_bd_descente[tons]),0)</f>
        <v>1.3266666666666667</v>
      </c>
      <c r="AK212" s="4">
        <f>IFERROR(SUMPRODUCT(--(tbl_bd_descente[wo_number]=W212),tbl_bd_descente[S],tbl_bd_descente[tons])/SUMIF(tbl_bd_descente[wo_number],W212,tbl_bd_descente[tons]),0)</f>
        <v>0.15566666666666665</v>
      </c>
      <c r="AL212" s="26"/>
      <c r="AM212" s="25"/>
    </row>
    <row r="213" spans="1:39" x14ac:dyDescent="0.15">
      <c r="A213" t="s">
        <v>1028</v>
      </c>
      <c r="B213" t="s">
        <v>14</v>
      </c>
      <c r="C213" t="s">
        <v>31</v>
      </c>
      <c r="D213" t="s">
        <v>14</v>
      </c>
      <c r="E213" s="18">
        <v>106.95600128173828</v>
      </c>
      <c r="F213">
        <v>75.900000000000006</v>
      </c>
      <c r="G213">
        <v>80</v>
      </c>
      <c r="H213">
        <v>85.7</v>
      </c>
      <c r="I213">
        <v>7.46</v>
      </c>
      <c r="J213">
        <v>1.27</v>
      </c>
      <c r="K213">
        <v>31.65</v>
      </c>
      <c r="L213">
        <v>0.72</v>
      </c>
      <c r="M213" s="1">
        <v>43598.483675578704</v>
      </c>
      <c r="N213" s="1">
        <v>43598.493802974539</v>
      </c>
      <c r="O213" s="1" t="s">
        <v>47</v>
      </c>
      <c r="W213" t="s">
        <v>645</v>
      </c>
      <c r="X213" s="1">
        <v>43700.987500000003</v>
      </c>
      <c r="Y213" s="10">
        <v>300</v>
      </c>
      <c r="Z213" t="s">
        <v>26</v>
      </c>
      <c r="AA213" t="s">
        <v>40</v>
      </c>
      <c r="AB213" t="s">
        <v>26</v>
      </c>
      <c r="AC213">
        <v>2019</v>
      </c>
      <c r="AD213">
        <v>8</v>
      </c>
      <c r="AE213" s="2"/>
      <c r="AF213" s="4">
        <f>IFERROR(SUMPRODUCT(--(tbl_bd_descente[wo_number]=W213),tbl_bd_descente[Y],tbl_bd_descente[tons])/SUMIF(tbl_bd_descente[wo_number],W213,tbl_bd_descente[tons]),0)</f>
        <v>74.2</v>
      </c>
      <c r="AG213" s="4">
        <f>IFERROR(SUMPRODUCT(--(tbl_bd_descente[wo_number]=W213),tbl_bd_descente[Al2O3],tbl_bd_descente[tons])/SUMIF(tbl_bd_descente[wo_number],W213,tbl_bd_descente[tons]),0)</f>
        <v>7.1966666666666663</v>
      </c>
      <c r="AH213" s="4">
        <f>IFERROR(SUMPRODUCT(--(tbl_bd_descente[wo_number]=W213),tbl_bd_descente[Fe2O3],tbl_bd_descente[tons])/SUMIF(tbl_bd_descente[wo_number],W213,tbl_bd_descente[tons]),0)</f>
        <v>1.3</v>
      </c>
      <c r="AI213" s="4">
        <f>IFERROR(SUMPRODUCT(--(tbl_bd_descente[wo_number]=W213),tbl_bd_descente[MgO],tbl_bd_descente[tons])/SUMIF(tbl_bd_descente[wo_number],W213,tbl_bd_descente[tons]),0)</f>
        <v>32.006666666666668</v>
      </c>
      <c r="AJ213" s="4">
        <f>IFERROR(SUMPRODUCT(--(tbl_bd_descente[wo_number]=W213),tbl_bd_descente[CaOX],tbl_bd_descente[tons])/SUMIF(tbl_bd_descente[wo_number],W213,tbl_bd_descente[tons]),0)</f>
        <v>1.3266666666666667</v>
      </c>
      <c r="AK213" s="4">
        <f>IFERROR(SUMPRODUCT(--(tbl_bd_descente[wo_number]=W213),tbl_bd_descente[S],tbl_bd_descente[tons])/SUMIF(tbl_bd_descente[wo_number],W213,tbl_bd_descente[tons]),0)</f>
        <v>0.15566666666666665</v>
      </c>
      <c r="AL213" s="26"/>
      <c r="AM213" s="25"/>
    </row>
    <row r="214" spans="1:39" x14ac:dyDescent="0.15">
      <c r="A214" t="s">
        <v>1029</v>
      </c>
      <c r="B214" t="s">
        <v>26</v>
      </c>
      <c r="C214" t="s">
        <v>27</v>
      </c>
      <c r="D214" t="s">
        <v>26</v>
      </c>
      <c r="E214" s="18">
        <v>335.17800292968752</v>
      </c>
      <c r="F214">
        <v>68.8</v>
      </c>
      <c r="G214">
        <v>72.5</v>
      </c>
      <c r="H214">
        <v>77.900000000000006</v>
      </c>
      <c r="I214">
        <v>10.78</v>
      </c>
      <c r="J214">
        <v>1.58</v>
      </c>
      <c r="K214">
        <v>31.23</v>
      </c>
      <c r="L214">
        <v>1.01</v>
      </c>
      <c r="M214" s="1">
        <v>43594.339699074073</v>
      </c>
      <c r="N214" s="1">
        <v>43594.624478043981</v>
      </c>
      <c r="O214" s="1" t="s">
        <v>53</v>
      </c>
      <c r="W214" t="s">
        <v>644</v>
      </c>
      <c r="X214" s="1">
        <v>43700.779861111114</v>
      </c>
      <c r="Y214" s="10">
        <v>856.66666666666663</v>
      </c>
      <c r="Z214" t="s">
        <v>14</v>
      </c>
      <c r="AA214" t="s">
        <v>38</v>
      </c>
      <c r="AB214" t="s">
        <v>14</v>
      </c>
      <c r="AC214">
        <v>2019</v>
      </c>
      <c r="AD214">
        <v>8</v>
      </c>
      <c r="AE214" s="2"/>
      <c r="AF214" s="4">
        <f>IFERROR(SUMPRODUCT(--(tbl_bd_descente[wo_number]=W214),tbl_bd_descente[Y],tbl_bd_descente[tons])/SUMIF(tbl_bd_descente[wo_number],W214,tbl_bd_descente[tons]),0)</f>
        <v>79.844357976653697</v>
      </c>
      <c r="AG214" s="4">
        <f>IFERROR(SUMPRODUCT(--(tbl_bd_descente[wo_number]=W214),tbl_bd_descente[Al2O3],tbl_bd_descente[tons])/SUMIF(tbl_bd_descente[wo_number],W214,tbl_bd_descente[tons]),0)</f>
        <v>2.3235019455252917</v>
      </c>
      <c r="AH214" s="4">
        <f>IFERROR(SUMPRODUCT(--(tbl_bd_descente[wo_number]=W214),tbl_bd_descente[Fe2O3],tbl_bd_descente[tons])/SUMIF(tbl_bd_descente[wo_number],W214,tbl_bd_descente[tons]),0)</f>
        <v>0.816887159533074</v>
      </c>
      <c r="AI214" s="4">
        <f>IFERROR(SUMPRODUCT(--(tbl_bd_descente[wo_number]=W214),tbl_bd_descente[MgO],tbl_bd_descente[tons])/SUMIF(tbl_bd_descente[wo_number],W214,tbl_bd_descente[tons]),0)</f>
        <v>31.378599221789884</v>
      </c>
      <c r="AJ214" s="4">
        <f>IFERROR(SUMPRODUCT(--(tbl_bd_descente[wo_number]=W214),tbl_bd_descente[CaOX],tbl_bd_descente[tons])/SUMIF(tbl_bd_descente[wo_number],W214,tbl_bd_descente[tons]),0)</f>
        <v>1.423852140077821</v>
      </c>
      <c r="AK214" s="4">
        <f>IFERROR(SUMPRODUCT(--(tbl_bd_descente[wo_number]=W214),tbl_bd_descente[S],tbl_bd_descente[tons])/SUMIF(tbl_bd_descente[wo_number],W214,tbl_bd_descente[tons]),0)</f>
        <v>7.3097276264591449E-2</v>
      </c>
      <c r="AL214" s="26"/>
      <c r="AM214" s="25"/>
    </row>
    <row r="215" spans="1:39" x14ac:dyDescent="0.15">
      <c r="A215" t="s">
        <v>1030</v>
      </c>
      <c r="B215" t="s">
        <v>26</v>
      </c>
      <c r="C215" t="s">
        <v>27</v>
      </c>
      <c r="D215" t="s">
        <v>26</v>
      </c>
      <c r="E215" s="18">
        <v>144.96700286865234</v>
      </c>
      <c r="F215">
        <v>62.5</v>
      </c>
      <c r="G215">
        <v>66</v>
      </c>
      <c r="H215">
        <v>71.400000000000006</v>
      </c>
      <c r="I215">
        <v>7.91</v>
      </c>
      <c r="J215">
        <v>1.71</v>
      </c>
      <c r="K215">
        <v>30.88</v>
      </c>
      <c r="L215">
        <v>0.91</v>
      </c>
      <c r="M215" s="1">
        <v>43594.380562812497</v>
      </c>
      <c r="N215" s="1">
        <v>43594.396627511574</v>
      </c>
      <c r="O215" s="1" t="s">
        <v>53</v>
      </c>
      <c r="W215" t="s">
        <v>644</v>
      </c>
      <c r="X215" s="1">
        <v>43700.779861111114</v>
      </c>
      <c r="Y215" s="10">
        <v>428.33333333333331</v>
      </c>
      <c r="Z215" t="s">
        <v>33</v>
      </c>
      <c r="AA215" t="s">
        <v>39</v>
      </c>
      <c r="AB215" t="s">
        <v>14</v>
      </c>
      <c r="AC215">
        <v>2019</v>
      </c>
      <c r="AD215">
        <v>8</v>
      </c>
      <c r="AE215" s="2"/>
      <c r="AF215" s="4">
        <f>IFERROR(SUMPRODUCT(--(tbl_bd_descente[wo_number]=W215),tbl_bd_descente[Y],tbl_bd_descente[tons])/SUMIF(tbl_bd_descente[wo_number],W215,tbl_bd_descente[tons]),0)</f>
        <v>79.844357976653697</v>
      </c>
      <c r="AG215" s="4">
        <f>IFERROR(SUMPRODUCT(--(tbl_bd_descente[wo_number]=W215),tbl_bd_descente[Al2O3],tbl_bd_descente[tons])/SUMIF(tbl_bd_descente[wo_number],W215,tbl_bd_descente[tons]),0)</f>
        <v>2.3235019455252917</v>
      </c>
      <c r="AH215" s="4">
        <f>IFERROR(SUMPRODUCT(--(tbl_bd_descente[wo_number]=W215),tbl_bd_descente[Fe2O3],tbl_bd_descente[tons])/SUMIF(tbl_bd_descente[wo_number],W215,tbl_bd_descente[tons]),0)</f>
        <v>0.816887159533074</v>
      </c>
      <c r="AI215" s="4">
        <f>IFERROR(SUMPRODUCT(--(tbl_bd_descente[wo_number]=W215),tbl_bd_descente[MgO],tbl_bd_descente[tons])/SUMIF(tbl_bd_descente[wo_number],W215,tbl_bd_descente[tons]),0)</f>
        <v>31.378599221789884</v>
      </c>
      <c r="AJ215" s="4">
        <f>IFERROR(SUMPRODUCT(--(tbl_bd_descente[wo_number]=W215),tbl_bd_descente[CaOX],tbl_bd_descente[tons])/SUMIF(tbl_bd_descente[wo_number],W215,tbl_bd_descente[tons]),0)</f>
        <v>1.423852140077821</v>
      </c>
      <c r="AK215" s="4">
        <f>IFERROR(SUMPRODUCT(--(tbl_bd_descente[wo_number]=W215),tbl_bd_descente[S],tbl_bd_descente[tons])/SUMIF(tbl_bd_descente[wo_number],W215,tbl_bd_descente[tons]),0)</f>
        <v>7.3097276264591449E-2</v>
      </c>
      <c r="AL215" s="26"/>
      <c r="AM215" s="25"/>
    </row>
    <row r="216" spans="1:39" x14ac:dyDescent="0.15">
      <c r="A216" t="s">
        <v>1031</v>
      </c>
      <c r="B216" t="s">
        <v>26</v>
      </c>
      <c r="C216" t="s">
        <v>28</v>
      </c>
      <c r="D216" t="s">
        <v>26</v>
      </c>
      <c r="E216" s="18">
        <v>185.06500244140625</v>
      </c>
      <c r="F216">
        <v>68.8</v>
      </c>
      <c r="G216">
        <v>72.5</v>
      </c>
      <c r="H216">
        <v>77.900000000000006</v>
      </c>
      <c r="I216">
        <v>8.94</v>
      </c>
      <c r="J216">
        <v>1.73</v>
      </c>
      <c r="K216">
        <v>30.92</v>
      </c>
      <c r="L216">
        <v>1.61</v>
      </c>
      <c r="M216" s="1">
        <v>43621.518564039354</v>
      </c>
      <c r="N216" s="1">
        <v>43621.540128125002</v>
      </c>
      <c r="O216" s="1" t="s">
        <v>53</v>
      </c>
      <c r="W216" t="s">
        <v>643</v>
      </c>
      <c r="X216" s="1">
        <v>43700.470138888886</v>
      </c>
      <c r="Y216" s="10">
        <v>800</v>
      </c>
      <c r="Z216" t="s">
        <v>14</v>
      </c>
      <c r="AA216" t="s">
        <v>38</v>
      </c>
      <c r="AB216" t="s">
        <v>14</v>
      </c>
      <c r="AC216">
        <v>2019</v>
      </c>
      <c r="AD216">
        <v>8</v>
      </c>
      <c r="AE216" s="2"/>
      <c r="AF216" s="4">
        <f>IFERROR(SUMPRODUCT(--(tbl_bd_descente[wo_number]=W216),tbl_bd_descente[Y],tbl_bd_descente[tons])/SUMIF(tbl_bd_descente[wo_number],W216,tbl_bd_descente[tons]),0)</f>
        <v>79.8</v>
      </c>
      <c r="AG216" s="4">
        <f>IFERROR(SUMPRODUCT(--(tbl_bd_descente[wo_number]=W216),tbl_bd_descente[Al2O3],tbl_bd_descente[tons])/SUMIF(tbl_bd_descente[wo_number],W216,tbl_bd_descente[tons]),0)</f>
        <v>2.6233333333333335</v>
      </c>
      <c r="AH216" s="4">
        <f>IFERROR(SUMPRODUCT(--(tbl_bd_descente[wo_number]=W216),tbl_bd_descente[Fe2O3],tbl_bd_descente[tons])/SUMIF(tbl_bd_descente[wo_number],W216,tbl_bd_descente[tons]),0)</f>
        <v>0.85666666666666669</v>
      </c>
      <c r="AI216" s="4">
        <f>IFERROR(SUMPRODUCT(--(tbl_bd_descente[wo_number]=W216),tbl_bd_descente[MgO],tbl_bd_descente[tons])/SUMIF(tbl_bd_descente[wo_number],W216,tbl_bd_descente[tons]),0)</f>
        <v>31.473333333333333</v>
      </c>
      <c r="AJ216" s="4">
        <f>IFERROR(SUMPRODUCT(--(tbl_bd_descente[wo_number]=W216),tbl_bd_descente[CaOX],tbl_bd_descente[tons])/SUMIF(tbl_bd_descente[wo_number],W216,tbl_bd_descente[tons]),0)</f>
        <v>1.21</v>
      </c>
      <c r="AK216" s="4">
        <f>IFERROR(SUMPRODUCT(--(tbl_bd_descente[wo_number]=W216),tbl_bd_descente[S],tbl_bd_descente[tons])/SUMIF(tbl_bd_descente[wo_number],W216,tbl_bd_descente[tons]),0)</f>
        <v>7.9333333333333339E-2</v>
      </c>
      <c r="AL216" s="26"/>
      <c r="AM216" s="25"/>
    </row>
    <row r="217" spans="1:39" x14ac:dyDescent="0.15">
      <c r="A217" t="s">
        <v>1032</v>
      </c>
      <c r="B217" t="s">
        <v>23</v>
      </c>
      <c r="C217" t="s">
        <v>21</v>
      </c>
      <c r="D217" t="s">
        <v>23</v>
      </c>
      <c r="E217" s="18">
        <v>153.48400115966797</v>
      </c>
      <c r="F217">
        <v>79.7</v>
      </c>
      <c r="G217">
        <v>84</v>
      </c>
      <c r="H217">
        <v>90.9</v>
      </c>
      <c r="I217">
        <v>3.01</v>
      </c>
      <c r="J217">
        <v>0.78</v>
      </c>
      <c r="K217">
        <v>32.119999999999997</v>
      </c>
      <c r="L217">
        <v>0.37</v>
      </c>
      <c r="M217" s="1">
        <v>43595.243108564813</v>
      </c>
      <c r="N217" s="1">
        <v>43595.252438344905</v>
      </c>
      <c r="O217" s="1" t="s">
        <v>48</v>
      </c>
      <c r="W217" t="s">
        <v>643</v>
      </c>
      <c r="X217" s="1">
        <v>43700.470138888886</v>
      </c>
      <c r="Y217" s="10">
        <v>400</v>
      </c>
      <c r="Z217" t="s">
        <v>33</v>
      </c>
      <c r="AA217" t="s">
        <v>39</v>
      </c>
      <c r="AB217" t="s">
        <v>14</v>
      </c>
      <c r="AC217">
        <v>2019</v>
      </c>
      <c r="AD217">
        <v>8</v>
      </c>
      <c r="AE217" s="2"/>
      <c r="AF217" s="4">
        <f>IFERROR(SUMPRODUCT(--(tbl_bd_descente[wo_number]=W217),tbl_bd_descente[Y],tbl_bd_descente[tons])/SUMIF(tbl_bd_descente[wo_number],W217,tbl_bd_descente[tons]),0)</f>
        <v>79.8</v>
      </c>
      <c r="AG217" s="4">
        <f>IFERROR(SUMPRODUCT(--(tbl_bd_descente[wo_number]=W217),tbl_bd_descente[Al2O3],tbl_bd_descente[tons])/SUMIF(tbl_bd_descente[wo_number],W217,tbl_bd_descente[tons]),0)</f>
        <v>2.6233333333333335</v>
      </c>
      <c r="AH217" s="4">
        <f>IFERROR(SUMPRODUCT(--(tbl_bd_descente[wo_number]=W217),tbl_bd_descente[Fe2O3],tbl_bd_descente[tons])/SUMIF(tbl_bd_descente[wo_number],W217,tbl_bd_descente[tons]),0)</f>
        <v>0.85666666666666669</v>
      </c>
      <c r="AI217" s="4">
        <f>IFERROR(SUMPRODUCT(--(tbl_bd_descente[wo_number]=W217),tbl_bd_descente[MgO],tbl_bd_descente[tons])/SUMIF(tbl_bd_descente[wo_number],W217,tbl_bd_descente[tons]),0)</f>
        <v>31.473333333333333</v>
      </c>
      <c r="AJ217" s="4">
        <f>IFERROR(SUMPRODUCT(--(tbl_bd_descente[wo_number]=W217),tbl_bd_descente[CaOX],tbl_bd_descente[tons])/SUMIF(tbl_bd_descente[wo_number],W217,tbl_bd_descente[tons]),0)</f>
        <v>1.21</v>
      </c>
      <c r="AK217" s="4">
        <f>IFERROR(SUMPRODUCT(--(tbl_bd_descente[wo_number]=W217),tbl_bd_descente[S],tbl_bd_descente[tons])/SUMIF(tbl_bd_descente[wo_number],W217,tbl_bd_descente[tons]),0)</f>
        <v>7.9333333333333339E-2</v>
      </c>
      <c r="AL217" s="26"/>
      <c r="AM217" s="25"/>
    </row>
    <row r="218" spans="1:39" x14ac:dyDescent="0.15">
      <c r="A218" t="s">
        <v>1033</v>
      </c>
      <c r="B218" t="s">
        <v>14</v>
      </c>
      <c r="C218" t="s">
        <v>19</v>
      </c>
      <c r="D218" t="s">
        <v>14</v>
      </c>
      <c r="E218" s="18">
        <v>221.62400436401367</v>
      </c>
      <c r="F218">
        <v>78</v>
      </c>
      <c r="G218">
        <v>82.2</v>
      </c>
      <c r="H218">
        <v>88.9</v>
      </c>
      <c r="I218">
        <v>3.26</v>
      </c>
      <c r="J218">
        <v>0.8</v>
      </c>
      <c r="K218">
        <v>31.98</v>
      </c>
      <c r="L218">
        <v>0.53</v>
      </c>
      <c r="M218" s="1">
        <v>43595.280068483793</v>
      </c>
      <c r="N218" s="1">
        <v>43595.29845628472</v>
      </c>
      <c r="O218" s="1" t="s">
        <v>48</v>
      </c>
      <c r="W218" t="s">
        <v>642</v>
      </c>
      <c r="X218" s="1">
        <v>43700.182638888888</v>
      </c>
      <c r="Y218" s="10">
        <v>417.33333333333331</v>
      </c>
      <c r="Z218" t="s">
        <v>26</v>
      </c>
      <c r="AA218" t="s">
        <v>27</v>
      </c>
      <c r="AB218" t="s">
        <v>26</v>
      </c>
      <c r="AC218">
        <v>2019</v>
      </c>
      <c r="AD218">
        <v>8</v>
      </c>
      <c r="AE218" s="2"/>
      <c r="AF218" s="4">
        <f>IFERROR(SUMPRODUCT(--(tbl_bd_descente[wo_number]=W218),tbl_bd_descente[Y],tbl_bd_descente[tons])/SUMIF(tbl_bd_descente[wo_number],W218,tbl_bd_descente[tons]),0)</f>
        <v>73.537380191693288</v>
      </c>
      <c r="AG218" s="4">
        <f>IFERROR(SUMPRODUCT(--(tbl_bd_descente[wo_number]=W218),tbl_bd_descente[Al2O3],tbl_bd_descente[tons])/SUMIF(tbl_bd_descente[wo_number],W218,tbl_bd_descente[tons]),0)</f>
        <v>8.5753993610223631</v>
      </c>
      <c r="AH218" s="4">
        <f>IFERROR(SUMPRODUCT(--(tbl_bd_descente[wo_number]=W218),tbl_bd_descente[Fe2O3],tbl_bd_descente[tons])/SUMIF(tbl_bd_descente[wo_number],W218,tbl_bd_descente[tons]),0)</f>
        <v>1.4591693290734826</v>
      </c>
      <c r="AI218" s="4">
        <f>IFERROR(SUMPRODUCT(--(tbl_bd_descente[wo_number]=W218),tbl_bd_descente[MgO],tbl_bd_descente[tons])/SUMIF(tbl_bd_descente[wo_number],W218,tbl_bd_descente[tons]),0)</f>
        <v>32.230415335463256</v>
      </c>
      <c r="AJ218" s="4">
        <f>IFERROR(SUMPRODUCT(--(tbl_bd_descente[wo_number]=W218),tbl_bd_descente[CaOX],tbl_bd_descente[tons])/SUMIF(tbl_bd_descente[wo_number],W218,tbl_bd_descente[tons]),0)</f>
        <v>1.2366773162939297</v>
      </c>
      <c r="AK218" s="4">
        <f>IFERROR(SUMPRODUCT(--(tbl_bd_descente[wo_number]=W218),tbl_bd_descente[S],tbl_bd_descente[tons])/SUMIF(tbl_bd_descente[wo_number],W218,tbl_bd_descente[tons]),0)</f>
        <v>0.1735623003194888</v>
      </c>
      <c r="AL218" s="26"/>
      <c r="AM218" s="25"/>
    </row>
    <row r="219" spans="1:39" x14ac:dyDescent="0.15">
      <c r="A219" t="s">
        <v>1034</v>
      </c>
      <c r="B219" t="s">
        <v>826</v>
      </c>
      <c r="C219" t="s">
        <v>21</v>
      </c>
      <c r="D219" t="s">
        <v>23</v>
      </c>
      <c r="E219" s="18">
        <v>148.3120002746582</v>
      </c>
      <c r="F219">
        <v>79.3</v>
      </c>
      <c r="G219">
        <v>83.5</v>
      </c>
      <c r="H219">
        <v>90.9</v>
      </c>
      <c r="I219">
        <v>0.95</v>
      </c>
      <c r="J219">
        <v>0.47</v>
      </c>
      <c r="K219">
        <v>31.73</v>
      </c>
      <c r="L219">
        <v>0.27</v>
      </c>
      <c r="M219" s="1">
        <v>43602.839937233795</v>
      </c>
      <c r="N219" s="1">
        <v>43602.857183182874</v>
      </c>
      <c r="O219" s="1" t="s">
        <v>53</v>
      </c>
      <c r="W219" t="s">
        <v>642</v>
      </c>
      <c r="X219" s="1">
        <v>43700.182638888888</v>
      </c>
      <c r="Y219" s="10">
        <v>208.66666666666666</v>
      </c>
      <c r="Z219" t="s">
        <v>26</v>
      </c>
      <c r="AA219" t="s">
        <v>28</v>
      </c>
      <c r="AB219" t="s">
        <v>26</v>
      </c>
      <c r="AC219">
        <v>2019</v>
      </c>
      <c r="AD219">
        <v>8</v>
      </c>
      <c r="AE219" s="2"/>
      <c r="AF219" s="4">
        <f>IFERROR(SUMPRODUCT(--(tbl_bd_descente[wo_number]=W219),tbl_bd_descente[Y],tbl_bd_descente[tons])/SUMIF(tbl_bd_descente[wo_number],W219,tbl_bd_descente[tons]),0)</f>
        <v>73.537380191693288</v>
      </c>
      <c r="AG219" s="4">
        <f>IFERROR(SUMPRODUCT(--(tbl_bd_descente[wo_number]=W219),tbl_bd_descente[Al2O3],tbl_bd_descente[tons])/SUMIF(tbl_bd_descente[wo_number],W219,tbl_bd_descente[tons]),0)</f>
        <v>8.5753993610223631</v>
      </c>
      <c r="AH219" s="4">
        <f>IFERROR(SUMPRODUCT(--(tbl_bd_descente[wo_number]=W219),tbl_bd_descente[Fe2O3],tbl_bd_descente[tons])/SUMIF(tbl_bd_descente[wo_number],W219,tbl_bd_descente[tons]),0)</f>
        <v>1.4591693290734826</v>
      </c>
      <c r="AI219" s="4">
        <f>IFERROR(SUMPRODUCT(--(tbl_bd_descente[wo_number]=W219),tbl_bd_descente[MgO],tbl_bd_descente[tons])/SUMIF(tbl_bd_descente[wo_number],W219,tbl_bd_descente[tons]),0)</f>
        <v>32.230415335463256</v>
      </c>
      <c r="AJ219" s="4">
        <f>IFERROR(SUMPRODUCT(--(tbl_bd_descente[wo_number]=W219),tbl_bd_descente[CaOX],tbl_bd_descente[tons])/SUMIF(tbl_bd_descente[wo_number],W219,tbl_bd_descente[tons]),0)</f>
        <v>1.2366773162939297</v>
      </c>
      <c r="AK219" s="4">
        <f>IFERROR(SUMPRODUCT(--(tbl_bd_descente[wo_number]=W219),tbl_bd_descente[S],tbl_bd_descente[tons])/SUMIF(tbl_bd_descente[wo_number],W219,tbl_bd_descente[tons]),0)</f>
        <v>0.1735623003194888</v>
      </c>
      <c r="AL219" s="26"/>
      <c r="AM219" s="25"/>
    </row>
    <row r="220" spans="1:39" x14ac:dyDescent="0.15">
      <c r="A220" t="s">
        <v>1035</v>
      </c>
      <c r="B220" t="s">
        <v>14</v>
      </c>
      <c r="C220" t="s">
        <v>19</v>
      </c>
      <c r="D220" t="s">
        <v>14</v>
      </c>
      <c r="E220" s="18">
        <v>174.81300163269043</v>
      </c>
      <c r="F220">
        <v>76.7</v>
      </c>
      <c r="G220">
        <v>80.8</v>
      </c>
      <c r="H220">
        <v>87.9</v>
      </c>
      <c r="I220">
        <v>1.58</v>
      </c>
      <c r="J220">
        <v>0.76</v>
      </c>
      <c r="K220">
        <v>31.78</v>
      </c>
      <c r="L220">
        <v>0.37</v>
      </c>
      <c r="M220" s="1">
        <v>43599.474751354166</v>
      </c>
      <c r="N220" s="1">
        <v>43599.492600891201</v>
      </c>
      <c r="O220" s="1" t="s">
        <v>45</v>
      </c>
      <c r="W220" t="s">
        <v>641</v>
      </c>
      <c r="X220" s="1">
        <v>43700.021527777775</v>
      </c>
      <c r="Y220" s="10">
        <v>600</v>
      </c>
      <c r="Z220" t="s">
        <v>26</v>
      </c>
      <c r="AA220" t="s">
        <v>28</v>
      </c>
      <c r="AB220" t="s">
        <v>26</v>
      </c>
      <c r="AC220">
        <v>2019</v>
      </c>
      <c r="AD220">
        <v>8</v>
      </c>
      <c r="AE220" s="2"/>
      <c r="AF220" s="4">
        <f>IFERROR(SUMPRODUCT(--(tbl_bd_descente[wo_number]=W220),tbl_bd_descente[Y],tbl_bd_descente[tons])/SUMIF(tbl_bd_descente[wo_number],W220,tbl_bd_descente[tons]),0)</f>
        <v>73.566666666666663</v>
      </c>
      <c r="AG220" s="4">
        <f>IFERROR(SUMPRODUCT(--(tbl_bd_descente[wo_number]=W220),tbl_bd_descente[Al2O3],tbl_bd_descente[tons])/SUMIF(tbl_bd_descente[wo_number],W220,tbl_bd_descente[tons]),0)</f>
        <v>8.9</v>
      </c>
      <c r="AH220" s="4">
        <f>IFERROR(SUMPRODUCT(--(tbl_bd_descente[wo_number]=W220),tbl_bd_descente[Fe2O3],tbl_bd_descente[tons])/SUMIF(tbl_bd_descente[wo_number],W220,tbl_bd_descente[tons]),0)</f>
        <v>1.4366666666666668</v>
      </c>
      <c r="AI220" s="4">
        <f>IFERROR(SUMPRODUCT(--(tbl_bd_descente[wo_number]=W220),tbl_bd_descente[MgO],tbl_bd_descente[tons])/SUMIF(tbl_bd_descente[wo_number],W220,tbl_bd_descente[tons]),0)</f>
        <v>32.19</v>
      </c>
      <c r="AJ220" s="4">
        <f>IFERROR(SUMPRODUCT(--(tbl_bd_descente[wo_number]=W220),tbl_bd_descente[CaOX],tbl_bd_descente[tons])/SUMIF(tbl_bd_descente[wo_number],W220,tbl_bd_descente[tons]),0)</f>
        <v>1.24</v>
      </c>
      <c r="AK220" s="4">
        <f>IFERROR(SUMPRODUCT(--(tbl_bd_descente[wo_number]=W220),tbl_bd_descente[S],tbl_bd_descente[tons])/SUMIF(tbl_bd_descente[wo_number],W220,tbl_bd_descente[tons]),0)</f>
        <v>0.16033333333333336</v>
      </c>
      <c r="AL220" s="26"/>
      <c r="AM220" s="25"/>
    </row>
    <row r="221" spans="1:39" x14ac:dyDescent="0.15">
      <c r="A221" t="s">
        <v>1036</v>
      </c>
      <c r="B221" t="s">
        <v>14</v>
      </c>
      <c r="C221" t="s">
        <v>19</v>
      </c>
      <c r="D221" t="s">
        <v>14</v>
      </c>
      <c r="E221" s="18">
        <v>188.0099998474121</v>
      </c>
      <c r="F221">
        <v>75.900000000000006</v>
      </c>
      <c r="G221">
        <v>79.900000000000006</v>
      </c>
      <c r="H221">
        <v>86.5</v>
      </c>
      <c r="I221">
        <v>2</v>
      </c>
      <c r="J221">
        <v>1.03</v>
      </c>
      <c r="K221">
        <v>31.68</v>
      </c>
      <c r="L221">
        <v>1.2</v>
      </c>
      <c r="M221" s="1">
        <v>43599.538652662035</v>
      </c>
      <c r="N221" s="1">
        <v>43599.556314386573</v>
      </c>
      <c r="O221" s="1" t="s">
        <v>45</v>
      </c>
      <c r="W221" t="s">
        <v>641</v>
      </c>
      <c r="X221" s="1">
        <v>43700.021527777775</v>
      </c>
      <c r="Y221" s="10">
        <v>300</v>
      </c>
      <c r="Z221" t="s">
        <v>26</v>
      </c>
      <c r="AA221" t="s">
        <v>27</v>
      </c>
      <c r="AB221" t="s">
        <v>26</v>
      </c>
      <c r="AC221">
        <v>2019</v>
      </c>
      <c r="AD221">
        <v>8</v>
      </c>
      <c r="AE221" s="2"/>
      <c r="AF221" s="4">
        <f>IFERROR(SUMPRODUCT(--(tbl_bd_descente[wo_number]=W221),tbl_bd_descente[Y],tbl_bd_descente[tons])/SUMIF(tbl_bd_descente[wo_number],W221,tbl_bd_descente[tons]),0)</f>
        <v>73.566666666666663</v>
      </c>
      <c r="AG221" s="4">
        <f>IFERROR(SUMPRODUCT(--(tbl_bd_descente[wo_number]=W221),tbl_bd_descente[Al2O3],tbl_bd_descente[tons])/SUMIF(tbl_bd_descente[wo_number],W221,tbl_bd_descente[tons]),0)</f>
        <v>8.9</v>
      </c>
      <c r="AH221" s="4">
        <f>IFERROR(SUMPRODUCT(--(tbl_bd_descente[wo_number]=W221),tbl_bd_descente[Fe2O3],tbl_bd_descente[tons])/SUMIF(tbl_bd_descente[wo_number],W221,tbl_bd_descente[tons]),0)</f>
        <v>1.4366666666666668</v>
      </c>
      <c r="AI221" s="4">
        <f>IFERROR(SUMPRODUCT(--(tbl_bd_descente[wo_number]=W221),tbl_bd_descente[MgO],tbl_bd_descente[tons])/SUMIF(tbl_bd_descente[wo_number],W221,tbl_bd_descente[tons]),0)</f>
        <v>32.19</v>
      </c>
      <c r="AJ221" s="4">
        <f>IFERROR(SUMPRODUCT(--(tbl_bd_descente[wo_number]=W221),tbl_bd_descente[CaOX],tbl_bd_descente[tons])/SUMIF(tbl_bd_descente[wo_number],W221,tbl_bd_descente[tons]),0)</f>
        <v>1.24</v>
      </c>
      <c r="AK221" s="4">
        <f>IFERROR(SUMPRODUCT(--(tbl_bd_descente[wo_number]=W221),tbl_bd_descente[S],tbl_bd_descente[tons])/SUMIF(tbl_bd_descente[wo_number],W221,tbl_bd_descente[tons]),0)</f>
        <v>0.16033333333333336</v>
      </c>
      <c r="AL221" s="26"/>
      <c r="AM221" s="25"/>
    </row>
    <row r="222" spans="1:39" x14ac:dyDescent="0.15">
      <c r="A222" t="s">
        <v>1037</v>
      </c>
      <c r="B222" t="s">
        <v>18</v>
      </c>
      <c r="C222" t="s">
        <v>44</v>
      </c>
      <c r="D222" t="s">
        <v>18</v>
      </c>
      <c r="E222" s="18">
        <v>148.052001953125</v>
      </c>
      <c r="F222">
        <v>78.8</v>
      </c>
      <c r="G222">
        <v>83.1</v>
      </c>
      <c r="H222">
        <v>88.3</v>
      </c>
      <c r="I222">
        <v>8.23</v>
      </c>
      <c r="J222">
        <v>1.32</v>
      </c>
      <c r="K222">
        <v>31.39</v>
      </c>
      <c r="L222">
        <v>0.81</v>
      </c>
      <c r="M222" s="1">
        <v>43598.78002337963</v>
      </c>
      <c r="N222" s="1">
        <v>43598.80152361111</v>
      </c>
      <c r="O222" s="1" t="s">
        <v>47</v>
      </c>
      <c r="W222" t="s">
        <v>640</v>
      </c>
      <c r="X222" s="1">
        <v>43699.814583333333</v>
      </c>
      <c r="Y222" s="10">
        <v>1020</v>
      </c>
      <c r="Z222" t="s">
        <v>20</v>
      </c>
      <c r="AA222" t="s">
        <v>35</v>
      </c>
      <c r="AB222" t="s">
        <v>20</v>
      </c>
      <c r="AC222">
        <v>2019</v>
      </c>
      <c r="AD222">
        <v>8</v>
      </c>
      <c r="AE222" s="2"/>
      <c r="AF222" s="4">
        <f>IFERROR(SUMPRODUCT(--(tbl_bd_descente[wo_number]=W222),tbl_bd_descente[Y],tbl_bd_descente[tons])/SUMIF(tbl_bd_descente[wo_number],W222,tbl_bd_descente[tons]),0)</f>
        <v>83.747058823529414</v>
      </c>
      <c r="AG222" s="4">
        <f>IFERROR(SUMPRODUCT(--(tbl_bd_descente[wo_number]=W222),tbl_bd_descente[Al2O3],tbl_bd_descente[tons])/SUMIF(tbl_bd_descente[wo_number],W222,tbl_bd_descente[tons]),0)</f>
        <v>5.3774509803921573</v>
      </c>
      <c r="AH222" s="4">
        <f>IFERROR(SUMPRODUCT(--(tbl_bd_descente[wo_number]=W222),tbl_bd_descente[Fe2O3],tbl_bd_descente[tons])/SUMIF(tbl_bd_descente[wo_number],W222,tbl_bd_descente[tons]),0)</f>
        <v>0.85176470588235287</v>
      </c>
      <c r="AI222" s="4">
        <f>IFERROR(SUMPRODUCT(--(tbl_bd_descente[wo_number]=W222),tbl_bd_descente[MgO],tbl_bd_descente[tons])/SUMIF(tbl_bd_descente[wo_number],W222,tbl_bd_descente[tons]),0)</f>
        <v>31.851176470588236</v>
      </c>
      <c r="AJ222" s="4">
        <f>IFERROR(SUMPRODUCT(--(tbl_bd_descente[wo_number]=W222),tbl_bd_descente[CaOX],tbl_bd_descente[tons])/SUMIF(tbl_bd_descente[wo_number],W222,tbl_bd_descente[tons]),0)</f>
        <v>0.73117647058823521</v>
      </c>
      <c r="AK222" s="4">
        <f>IFERROR(SUMPRODUCT(--(tbl_bd_descente[wo_number]=W222),tbl_bd_descente[S],tbl_bd_descente[tons])/SUMIF(tbl_bd_descente[wo_number],W222,tbl_bd_descente[tons]),0)</f>
        <v>5.6196078431372552E-2</v>
      </c>
      <c r="AL222" s="26"/>
      <c r="AM222" s="25"/>
    </row>
    <row r="223" spans="1:39" x14ac:dyDescent="0.15">
      <c r="A223" t="s">
        <v>1038</v>
      </c>
      <c r="B223" t="s">
        <v>14</v>
      </c>
      <c r="C223" t="s">
        <v>19</v>
      </c>
      <c r="D223" t="s">
        <v>14</v>
      </c>
      <c r="E223" s="18">
        <v>217.34900283813477</v>
      </c>
      <c r="F223">
        <v>77.3</v>
      </c>
      <c r="G223">
        <v>81.400000000000006</v>
      </c>
      <c r="H223">
        <v>88.1</v>
      </c>
      <c r="I223">
        <v>1.45</v>
      </c>
      <c r="J223">
        <v>0.78</v>
      </c>
      <c r="K223">
        <v>31.18</v>
      </c>
      <c r="L223">
        <v>2.5299999999999998</v>
      </c>
      <c r="M223" s="1">
        <v>43598.526789432872</v>
      </c>
      <c r="N223" s="1">
        <v>43598.546407719907</v>
      </c>
      <c r="O223" s="1" t="s">
        <v>47</v>
      </c>
      <c r="W223" t="s">
        <v>639</v>
      </c>
      <c r="X223" s="1">
        <v>43699.486805555556</v>
      </c>
      <c r="Y223" s="10">
        <v>1200</v>
      </c>
      <c r="Z223" t="s">
        <v>20</v>
      </c>
      <c r="AA223" t="s">
        <v>35</v>
      </c>
      <c r="AB223" t="s">
        <v>20</v>
      </c>
      <c r="AC223">
        <v>2019</v>
      </c>
      <c r="AD223">
        <v>8</v>
      </c>
      <c r="AE223" s="2"/>
      <c r="AF223" s="4">
        <f>IFERROR(SUMPRODUCT(--(tbl_bd_descente[wo_number]=W223),tbl_bd_descente[Y],tbl_bd_descente[tons])/SUMIF(tbl_bd_descente[wo_number],W223,tbl_bd_descente[tons]),0)</f>
        <v>83.2</v>
      </c>
      <c r="AG223" s="4">
        <f>IFERROR(SUMPRODUCT(--(tbl_bd_descente[wo_number]=W223),tbl_bd_descente[Al2O3],tbl_bd_descente[tons])/SUMIF(tbl_bd_descente[wo_number],W223,tbl_bd_descente[tons]),0)</f>
        <v>5.19</v>
      </c>
      <c r="AH223" s="4">
        <f>IFERROR(SUMPRODUCT(--(tbl_bd_descente[wo_number]=W223),tbl_bd_descente[Fe2O3],tbl_bd_descente[tons])/SUMIF(tbl_bd_descente[wo_number],W223,tbl_bd_descente[tons]),0)</f>
        <v>0.88666666666666671</v>
      </c>
      <c r="AI223" s="4">
        <f>IFERROR(SUMPRODUCT(--(tbl_bd_descente[wo_number]=W223),tbl_bd_descente[MgO],tbl_bd_descente[tons])/SUMIF(tbl_bd_descente[wo_number],W223,tbl_bd_descente[tons]),0)</f>
        <v>31.763333333333332</v>
      </c>
      <c r="AJ223" s="4">
        <f>IFERROR(SUMPRODUCT(--(tbl_bd_descente[wo_number]=W223),tbl_bd_descente[CaOX],tbl_bd_descente[tons])/SUMIF(tbl_bd_descente[wo_number],W223,tbl_bd_descente[tons]),0)</f>
        <v>0.71666666666666667</v>
      </c>
      <c r="AK223" s="4">
        <f>IFERROR(SUMPRODUCT(--(tbl_bd_descente[wo_number]=W223),tbl_bd_descente[S],tbl_bd_descente[tons])/SUMIF(tbl_bd_descente[wo_number],W223,tbl_bd_descente[tons]),0)</f>
        <v>3.966666666666667E-2</v>
      </c>
      <c r="AL223" s="26"/>
      <c r="AM223" s="25"/>
    </row>
    <row r="224" spans="1:39" x14ac:dyDescent="0.15">
      <c r="A224" t="s">
        <v>1039</v>
      </c>
      <c r="B224" t="s">
        <v>14</v>
      </c>
      <c r="C224" t="s">
        <v>19</v>
      </c>
      <c r="D224" t="s">
        <v>14</v>
      </c>
      <c r="E224" s="18">
        <v>130.07599830627441</v>
      </c>
      <c r="F224">
        <v>78</v>
      </c>
      <c r="G224">
        <v>82.2</v>
      </c>
      <c r="H224">
        <v>88.5</v>
      </c>
      <c r="I224">
        <v>3.01</v>
      </c>
      <c r="J224">
        <v>0.94</v>
      </c>
      <c r="K224">
        <v>31.48</v>
      </c>
      <c r="L224">
        <v>1.81</v>
      </c>
      <c r="M224" s="1">
        <v>43599.517124155092</v>
      </c>
      <c r="N224" s="1">
        <v>43599.537553240742</v>
      </c>
      <c r="O224" s="1" t="s">
        <v>45</v>
      </c>
      <c r="W224" t="s">
        <v>638</v>
      </c>
      <c r="X224" s="1">
        <v>43699.176388888889</v>
      </c>
      <c r="Y224" s="10">
        <v>144</v>
      </c>
      <c r="Z224" t="s">
        <v>26</v>
      </c>
      <c r="AA224" t="s">
        <v>27</v>
      </c>
      <c r="AB224" t="s">
        <v>26</v>
      </c>
      <c r="AC224">
        <v>2019</v>
      </c>
      <c r="AD224">
        <v>8</v>
      </c>
      <c r="AE224" s="2"/>
      <c r="AF224" s="4">
        <f>IFERROR(SUMPRODUCT(--(tbl_bd_descente[wo_number]=W224),tbl_bd_descente[Y],tbl_bd_descente[tons])/SUMIF(tbl_bd_descente[wo_number],W224,tbl_bd_descente[tons]),0)</f>
        <v>73.8</v>
      </c>
      <c r="AG224" s="4">
        <f>IFERROR(SUMPRODUCT(--(tbl_bd_descente[wo_number]=W224),tbl_bd_descente[Al2O3],tbl_bd_descente[tons])/SUMIF(tbl_bd_descente[wo_number],W224,tbl_bd_descente[tons]),0)</f>
        <v>7.77</v>
      </c>
      <c r="AH224" s="4">
        <f>IFERROR(SUMPRODUCT(--(tbl_bd_descente[wo_number]=W224),tbl_bd_descente[Fe2O3],tbl_bd_descente[tons])/SUMIF(tbl_bd_descente[wo_number],W224,tbl_bd_descente[tons]),0)</f>
        <v>1.37</v>
      </c>
      <c r="AI224" s="4">
        <f>IFERROR(SUMPRODUCT(--(tbl_bd_descente[wo_number]=W224),tbl_bd_descente[MgO],tbl_bd_descente[tons])/SUMIF(tbl_bd_descente[wo_number],W224,tbl_bd_descente[tons]),0)</f>
        <v>32.049999999999997</v>
      </c>
      <c r="AJ224" s="4">
        <f>IFERROR(SUMPRODUCT(--(tbl_bd_descente[wo_number]=W224),tbl_bd_descente[CaOX],tbl_bd_descente[tons])/SUMIF(tbl_bd_descente[wo_number],W224,tbl_bd_descente[tons]),0)</f>
        <v>1.64</v>
      </c>
      <c r="AK224" s="4">
        <f>IFERROR(SUMPRODUCT(--(tbl_bd_descente[wo_number]=W224),tbl_bd_descente[S],tbl_bd_descente[tons])/SUMIF(tbl_bd_descente[wo_number],W224,tbl_bd_descente[tons]),0)</f>
        <v>0.126</v>
      </c>
      <c r="AL224" s="26"/>
      <c r="AM224" s="25"/>
    </row>
    <row r="225" spans="1:39" x14ac:dyDescent="0.15">
      <c r="A225" t="s">
        <v>1040</v>
      </c>
      <c r="B225" t="s">
        <v>26</v>
      </c>
      <c r="C225" t="s">
        <v>28</v>
      </c>
      <c r="D225" t="s">
        <v>26</v>
      </c>
      <c r="E225" s="18">
        <v>270.79300308227539</v>
      </c>
      <c r="F225">
        <v>69</v>
      </c>
      <c r="G225">
        <v>72.7</v>
      </c>
      <c r="H225">
        <v>78.2</v>
      </c>
      <c r="I225">
        <v>8.82</v>
      </c>
      <c r="J225">
        <v>1.54</v>
      </c>
      <c r="K225">
        <v>31.18</v>
      </c>
      <c r="L225">
        <v>0.92</v>
      </c>
      <c r="M225" s="1">
        <v>43629.337009722221</v>
      </c>
      <c r="N225" s="1">
        <v>43629.358258217595</v>
      </c>
      <c r="O225" s="1" t="s">
        <v>966</v>
      </c>
      <c r="W225" t="s">
        <v>638</v>
      </c>
      <c r="X225" s="1">
        <v>43699.176388888889</v>
      </c>
      <c r="Y225" s="10">
        <v>144</v>
      </c>
      <c r="Z225" t="s">
        <v>26</v>
      </c>
      <c r="AA225" t="s">
        <v>28</v>
      </c>
      <c r="AB225" t="s">
        <v>26</v>
      </c>
      <c r="AC225">
        <v>2019</v>
      </c>
      <c r="AD225">
        <v>8</v>
      </c>
      <c r="AE225" s="2"/>
      <c r="AF225" s="4">
        <f>IFERROR(SUMPRODUCT(--(tbl_bd_descente[wo_number]=W225),tbl_bd_descente[Y],tbl_bd_descente[tons])/SUMIF(tbl_bd_descente[wo_number],W225,tbl_bd_descente[tons]),0)</f>
        <v>73.8</v>
      </c>
      <c r="AG225" s="4">
        <f>IFERROR(SUMPRODUCT(--(tbl_bd_descente[wo_number]=W225),tbl_bd_descente[Al2O3],tbl_bd_descente[tons])/SUMIF(tbl_bd_descente[wo_number],W225,tbl_bd_descente[tons]),0)</f>
        <v>7.77</v>
      </c>
      <c r="AH225" s="4">
        <f>IFERROR(SUMPRODUCT(--(tbl_bd_descente[wo_number]=W225),tbl_bd_descente[Fe2O3],tbl_bd_descente[tons])/SUMIF(tbl_bd_descente[wo_number],W225,tbl_bd_descente[tons]),0)</f>
        <v>1.37</v>
      </c>
      <c r="AI225" s="4">
        <f>IFERROR(SUMPRODUCT(--(tbl_bd_descente[wo_number]=W225),tbl_bd_descente[MgO],tbl_bd_descente[tons])/SUMIF(tbl_bd_descente[wo_number],W225,tbl_bd_descente[tons]),0)</f>
        <v>32.049999999999997</v>
      </c>
      <c r="AJ225" s="4">
        <f>IFERROR(SUMPRODUCT(--(tbl_bd_descente[wo_number]=W225),tbl_bd_descente[CaOX],tbl_bd_descente[tons])/SUMIF(tbl_bd_descente[wo_number],W225,tbl_bd_descente[tons]),0)</f>
        <v>1.64</v>
      </c>
      <c r="AK225" s="4">
        <f>IFERROR(SUMPRODUCT(--(tbl_bd_descente[wo_number]=W225),tbl_bd_descente[S],tbl_bd_descente[tons])/SUMIF(tbl_bd_descente[wo_number],W225,tbl_bd_descente[tons]),0)</f>
        <v>0.126</v>
      </c>
      <c r="AL225" s="26"/>
      <c r="AM225" s="25"/>
    </row>
    <row r="226" spans="1:39" x14ac:dyDescent="0.15">
      <c r="A226" t="s">
        <v>1041</v>
      </c>
      <c r="B226" t="s">
        <v>49</v>
      </c>
      <c r="C226" t="s">
        <v>42</v>
      </c>
      <c r="D226" t="s">
        <v>26</v>
      </c>
      <c r="E226" s="18">
        <v>187.1510009765625</v>
      </c>
      <c r="F226">
        <v>72.5</v>
      </c>
      <c r="G226">
        <v>76.5</v>
      </c>
      <c r="H226">
        <v>82.333333333333329</v>
      </c>
      <c r="I226">
        <v>4.0133333333333328</v>
      </c>
      <c r="J226">
        <v>1.9000000000000001</v>
      </c>
      <c r="K226">
        <v>21.39</v>
      </c>
      <c r="L226">
        <v>11.873333333333333</v>
      </c>
      <c r="M226" s="1">
        <v>43599.557980983795</v>
      </c>
      <c r="N226" s="1">
        <v>43599.586489733796</v>
      </c>
      <c r="O226" s="1" t="s">
        <v>45</v>
      </c>
      <c r="W226" t="s">
        <v>637</v>
      </c>
      <c r="X226" s="1">
        <v>43699.102083333331</v>
      </c>
      <c r="Y226" s="10">
        <v>600</v>
      </c>
      <c r="Z226" t="s">
        <v>26</v>
      </c>
      <c r="AA226" t="s">
        <v>27</v>
      </c>
      <c r="AB226" t="s">
        <v>26</v>
      </c>
      <c r="AC226">
        <v>2019</v>
      </c>
      <c r="AD226">
        <v>8</v>
      </c>
      <c r="AE226" s="2"/>
      <c r="AF226" s="4">
        <f>IFERROR(SUMPRODUCT(--(tbl_bd_descente[wo_number]=W226),tbl_bd_descente[Y],tbl_bd_descente[tons])/SUMIF(tbl_bd_descente[wo_number],W226,tbl_bd_descente[tons]),0)</f>
        <v>74.599999999999994</v>
      </c>
      <c r="AG226" s="4">
        <f>IFERROR(SUMPRODUCT(--(tbl_bd_descente[wo_number]=W226),tbl_bd_descente[Al2O3],tbl_bd_descente[tons])/SUMIF(tbl_bd_descente[wo_number],W226,tbl_bd_descente[tons]),0)</f>
        <v>7.35</v>
      </c>
      <c r="AH226" s="4">
        <f>IFERROR(SUMPRODUCT(--(tbl_bd_descente[wo_number]=W226),tbl_bd_descente[Fe2O3],tbl_bd_descente[tons])/SUMIF(tbl_bd_descente[wo_number],W226,tbl_bd_descente[tons]),0)</f>
        <v>1.3633333333333333</v>
      </c>
      <c r="AI226" s="4">
        <f>IFERROR(SUMPRODUCT(--(tbl_bd_descente[wo_number]=W226),tbl_bd_descente[MgO],tbl_bd_descente[tons])/SUMIF(tbl_bd_descente[wo_number],W226,tbl_bd_descente[tons]),0)</f>
        <v>32.013333333333335</v>
      </c>
      <c r="AJ226" s="4">
        <f>IFERROR(SUMPRODUCT(--(tbl_bd_descente[wo_number]=W226),tbl_bd_descente[CaOX],tbl_bd_descente[tons])/SUMIF(tbl_bd_descente[wo_number],W226,tbl_bd_descente[tons]),0)</f>
        <v>0.85333333333333339</v>
      </c>
      <c r="AK226" s="4">
        <f>IFERROR(SUMPRODUCT(--(tbl_bd_descente[wo_number]=W226),tbl_bd_descente[S],tbl_bd_descente[tons])/SUMIF(tbl_bd_descente[wo_number],W226,tbl_bd_descente[tons]),0)</f>
        <v>0.11266666666666668</v>
      </c>
      <c r="AL226" s="26"/>
      <c r="AM226" s="25"/>
    </row>
    <row r="227" spans="1:39" x14ac:dyDescent="0.15">
      <c r="A227" t="s">
        <v>1042</v>
      </c>
      <c r="B227" t="s">
        <v>14</v>
      </c>
      <c r="C227" t="s">
        <v>19</v>
      </c>
      <c r="D227" t="s">
        <v>14</v>
      </c>
      <c r="E227" s="18">
        <v>256.45899963378906</v>
      </c>
      <c r="F227">
        <v>73.5</v>
      </c>
      <c r="G227">
        <v>77.400000000000006</v>
      </c>
      <c r="H227">
        <v>83.7</v>
      </c>
      <c r="I227">
        <v>2.83</v>
      </c>
      <c r="J227">
        <v>1.03</v>
      </c>
      <c r="K227">
        <v>31.55</v>
      </c>
      <c r="L227">
        <v>1.3</v>
      </c>
      <c r="M227" s="1">
        <v>43599.617390624997</v>
      </c>
      <c r="N227" s="1">
        <v>43599.645307060186</v>
      </c>
      <c r="O227" s="1" t="s">
        <v>45</v>
      </c>
      <c r="W227" t="s">
        <v>637</v>
      </c>
      <c r="X227" s="1">
        <v>43699.102083333331</v>
      </c>
      <c r="Y227" s="10">
        <v>300</v>
      </c>
      <c r="Z227" t="s">
        <v>26</v>
      </c>
      <c r="AA227" t="s">
        <v>28</v>
      </c>
      <c r="AB227" t="s">
        <v>26</v>
      </c>
      <c r="AC227">
        <v>2019</v>
      </c>
      <c r="AD227">
        <v>8</v>
      </c>
      <c r="AE227" s="2"/>
      <c r="AF227" s="4">
        <f>IFERROR(SUMPRODUCT(--(tbl_bd_descente[wo_number]=W227),tbl_bd_descente[Y],tbl_bd_descente[tons])/SUMIF(tbl_bd_descente[wo_number],W227,tbl_bd_descente[tons]),0)</f>
        <v>74.599999999999994</v>
      </c>
      <c r="AG227" s="4">
        <f>IFERROR(SUMPRODUCT(--(tbl_bd_descente[wo_number]=W227),tbl_bd_descente[Al2O3],tbl_bd_descente[tons])/SUMIF(tbl_bd_descente[wo_number],W227,tbl_bd_descente[tons]),0)</f>
        <v>7.35</v>
      </c>
      <c r="AH227" s="4">
        <f>IFERROR(SUMPRODUCT(--(tbl_bd_descente[wo_number]=W227),tbl_bd_descente[Fe2O3],tbl_bd_descente[tons])/SUMIF(tbl_bd_descente[wo_number],W227,tbl_bd_descente[tons]),0)</f>
        <v>1.3633333333333333</v>
      </c>
      <c r="AI227" s="4">
        <f>IFERROR(SUMPRODUCT(--(tbl_bd_descente[wo_number]=W227),tbl_bd_descente[MgO],tbl_bd_descente[tons])/SUMIF(tbl_bd_descente[wo_number],W227,tbl_bd_descente[tons]),0)</f>
        <v>32.013333333333335</v>
      </c>
      <c r="AJ227" s="4">
        <f>IFERROR(SUMPRODUCT(--(tbl_bd_descente[wo_number]=W227),tbl_bd_descente[CaOX],tbl_bd_descente[tons])/SUMIF(tbl_bd_descente[wo_number],W227,tbl_bd_descente[tons]),0)</f>
        <v>0.85333333333333339</v>
      </c>
      <c r="AK227" s="4">
        <f>IFERROR(SUMPRODUCT(--(tbl_bd_descente[wo_number]=W227),tbl_bd_descente[S],tbl_bd_descente[tons])/SUMIF(tbl_bd_descente[wo_number],W227,tbl_bd_descente[tons]),0)</f>
        <v>0.11266666666666668</v>
      </c>
      <c r="AL227" s="26"/>
      <c r="AM227" s="25"/>
    </row>
    <row r="228" spans="1:39" x14ac:dyDescent="0.15">
      <c r="A228" t="s">
        <v>1043</v>
      </c>
      <c r="B228" t="s">
        <v>14</v>
      </c>
      <c r="C228" t="s">
        <v>19</v>
      </c>
      <c r="D228" t="s">
        <v>14</v>
      </c>
      <c r="E228" s="18">
        <v>192.7760009765625</v>
      </c>
      <c r="F228">
        <v>77.2</v>
      </c>
      <c r="G228">
        <v>81.3</v>
      </c>
      <c r="H228">
        <v>87.9</v>
      </c>
      <c r="I228">
        <v>1.93</v>
      </c>
      <c r="J228">
        <v>0.86</v>
      </c>
      <c r="K228">
        <v>31.74</v>
      </c>
      <c r="L228">
        <v>1.7</v>
      </c>
      <c r="M228" s="1">
        <v>43598.550468981484</v>
      </c>
      <c r="N228" s="1">
        <v>43598.56760991898</v>
      </c>
      <c r="O228" s="1" t="s">
        <v>47</v>
      </c>
      <c r="W228" t="s">
        <v>636</v>
      </c>
      <c r="X228" s="1">
        <v>43698.854861111111</v>
      </c>
      <c r="Y228" s="10">
        <v>1327</v>
      </c>
      <c r="Z228" t="s">
        <v>14</v>
      </c>
      <c r="AA228" t="s">
        <v>31</v>
      </c>
      <c r="AB228" t="s">
        <v>14</v>
      </c>
      <c r="AC228">
        <v>2019</v>
      </c>
      <c r="AD228">
        <v>8</v>
      </c>
      <c r="AE228" s="2"/>
      <c r="AF228" s="4">
        <f>IFERROR(SUMPRODUCT(--(tbl_bd_descente[wo_number]=W228),tbl_bd_descente[Y],tbl_bd_descente[tons])/SUMIF(tbl_bd_descente[wo_number],W228,tbl_bd_descente[tons]),0)</f>
        <v>79.398568198944986</v>
      </c>
      <c r="AG228" s="4">
        <f>IFERROR(SUMPRODUCT(--(tbl_bd_descente[wo_number]=W228),tbl_bd_descente[Al2O3],tbl_bd_descente[tons])/SUMIF(tbl_bd_descente[wo_number],W228,tbl_bd_descente[tons]),0)</f>
        <v>6.5955463451394127</v>
      </c>
      <c r="AH228" s="4">
        <f>IFERROR(SUMPRODUCT(--(tbl_bd_descente[wo_number]=W228),tbl_bd_descente[Fe2O3],tbl_bd_descente[tons])/SUMIF(tbl_bd_descente[wo_number],W228,tbl_bd_descente[tons]),0)</f>
        <v>1.0890429540316504</v>
      </c>
      <c r="AI228" s="4">
        <f>IFERROR(SUMPRODUCT(--(tbl_bd_descente[wo_number]=W228),tbl_bd_descente[MgO],tbl_bd_descente[tons])/SUMIF(tbl_bd_descente[wo_number],W228,tbl_bd_descente[tons]),0)</f>
        <v>31.894114544084399</v>
      </c>
      <c r="AJ228" s="4">
        <f>IFERROR(SUMPRODUCT(--(tbl_bd_descente[wo_number]=W228),tbl_bd_descente[CaOX],tbl_bd_descente[tons])/SUMIF(tbl_bd_descente[wo_number],W228,tbl_bd_descente[tons]),0)</f>
        <v>0.89152976639035419</v>
      </c>
      <c r="AK228" s="4">
        <f>IFERROR(SUMPRODUCT(--(tbl_bd_descente[wo_number]=W228),tbl_bd_descente[S],tbl_bd_descente[tons])/SUMIF(tbl_bd_descente[wo_number],W228,tbl_bd_descente[tons]),0)</f>
        <v>0.11616729464958556</v>
      </c>
      <c r="AL228" s="26"/>
      <c r="AM228" s="25"/>
    </row>
    <row r="229" spans="1:39" x14ac:dyDescent="0.15">
      <c r="A229" t="s">
        <v>1044</v>
      </c>
      <c r="B229" t="s">
        <v>33</v>
      </c>
      <c r="C229" t="s">
        <v>39</v>
      </c>
      <c r="D229" t="s">
        <v>33</v>
      </c>
      <c r="E229" s="18">
        <v>183.72400131225587</v>
      </c>
      <c r="F229">
        <v>75.7</v>
      </c>
      <c r="G229">
        <v>79.900000000000006</v>
      </c>
      <c r="H229">
        <v>86.8</v>
      </c>
      <c r="I229">
        <v>2.86</v>
      </c>
      <c r="J229">
        <v>1.24</v>
      </c>
      <c r="K229">
        <v>31.77</v>
      </c>
      <c r="L229">
        <v>0.91</v>
      </c>
      <c r="M229" s="1">
        <v>43598.600646412036</v>
      </c>
      <c r="N229" s="1">
        <v>43598.616974803241</v>
      </c>
      <c r="O229" s="1" t="s">
        <v>47</v>
      </c>
      <c r="W229" t="s">
        <v>635</v>
      </c>
      <c r="X229" s="1">
        <v>43698.177777777775</v>
      </c>
      <c r="Y229" s="10">
        <v>474</v>
      </c>
      <c r="Z229" t="s">
        <v>18</v>
      </c>
      <c r="AA229" t="s">
        <v>15</v>
      </c>
      <c r="AB229" t="s">
        <v>43</v>
      </c>
      <c r="AC229">
        <v>2019</v>
      </c>
      <c r="AD229">
        <v>8</v>
      </c>
      <c r="AE229" s="2"/>
      <c r="AF229" s="4">
        <f>IFERROR(SUMPRODUCT(--(tbl_bd_descente[wo_number]=W229),tbl_bd_descente[Y],tbl_bd_descente[tons])/SUMIF(tbl_bd_descente[wo_number],W229,tbl_bd_descente[tons]),0)</f>
        <v>80.779746835443035</v>
      </c>
      <c r="AG229" s="4">
        <f>IFERROR(SUMPRODUCT(--(tbl_bd_descente[wo_number]=W229),tbl_bd_descente[Al2O3],tbl_bd_descente[tons])/SUMIF(tbl_bd_descente[wo_number],W229,tbl_bd_descente[tons]),0)</f>
        <v>10.414599156118143</v>
      </c>
      <c r="AH229" s="4">
        <f>IFERROR(SUMPRODUCT(--(tbl_bd_descente[wo_number]=W229),tbl_bd_descente[Fe2O3],tbl_bd_descente[tons])/SUMIF(tbl_bd_descente[wo_number],W229,tbl_bd_descente[tons]),0)</f>
        <v>1.258902953586498</v>
      </c>
      <c r="AI229" s="4">
        <f>IFERROR(SUMPRODUCT(--(tbl_bd_descente[wo_number]=W229),tbl_bd_descente[MgO],tbl_bd_descente[tons])/SUMIF(tbl_bd_descente[wo_number],W229,tbl_bd_descente[tons]),0)</f>
        <v>32.399367088607598</v>
      </c>
      <c r="AJ229" s="4">
        <f>IFERROR(SUMPRODUCT(--(tbl_bd_descente[wo_number]=W229),tbl_bd_descente[CaOX],tbl_bd_descente[tons])/SUMIF(tbl_bd_descente[wo_number],W229,tbl_bd_descente[tons]),0)</f>
        <v>1.0356118143459916</v>
      </c>
      <c r="AK229" s="4">
        <f>IFERROR(SUMPRODUCT(--(tbl_bd_descente[wo_number]=W229),tbl_bd_descente[S],tbl_bd_descente[tons])/SUMIF(tbl_bd_descente[wo_number],W229,tbl_bd_descente[tons]),0)</f>
        <v>5.9704641350210974E-2</v>
      </c>
      <c r="AL229" s="26"/>
      <c r="AM229" s="25"/>
    </row>
    <row r="230" spans="1:39" x14ac:dyDescent="0.15">
      <c r="A230" t="s">
        <v>1045</v>
      </c>
      <c r="B230" t="s">
        <v>23</v>
      </c>
      <c r="C230" t="s">
        <v>24</v>
      </c>
      <c r="D230" t="s">
        <v>23</v>
      </c>
      <c r="E230" s="18">
        <v>197.58300113677979</v>
      </c>
      <c r="F230">
        <v>82.2</v>
      </c>
      <c r="G230">
        <v>86.7</v>
      </c>
      <c r="H230">
        <v>94.4</v>
      </c>
      <c r="I230">
        <v>1.38</v>
      </c>
      <c r="J230">
        <v>0.96</v>
      </c>
      <c r="K230">
        <v>31.92</v>
      </c>
      <c r="L230">
        <v>0.55000000000000004</v>
      </c>
      <c r="M230" s="1">
        <v>43598.572797488428</v>
      </c>
      <c r="N230" s="1">
        <v>43598.595423761573</v>
      </c>
      <c r="O230" s="1" t="s">
        <v>47</v>
      </c>
      <c r="W230" t="s">
        <v>635</v>
      </c>
      <c r="X230" s="1">
        <v>43698.177777777775</v>
      </c>
      <c r="Y230" s="10">
        <v>237</v>
      </c>
      <c r="Z230" t="s">
        <v>18</v>
      </c>
      <c r="AA230" t="s">
        <v>44</v>
      </c>
      <c r="AB230" t="s">
        <v>43</v>
      </c>
      <c r="AC230">
        <v>2019</v>
      </c>
      <c r="AD230">
        <v>8</v>
      </c>
      <c r="AE230" s="2"/>
      <c r="AF230" s="4">
        <f>IFERROR(SUMPRODUCT(--(tbl_bd_descente[wo_number]=W230),tbl_bd_descente[Y],tbl_bd_descente[tons])/SUMIF(tbl_bd_descente[wo_number],W230,tbl_bd_descente[tons]),0)</f>
        <v>80.779746835443035</v>
      </c>
      <c r="AG230" s="4">
        <f>IFERROR(SUMPRODUCT(--(tbl_bd_descente[wo_number]=W230),tbl_bd_descente[Al2O3],tbl_bd_descente[tons])/SUMIF(tbl_bd_descente[wo_number],W230,tbl_bd_descente[tons]),0)</f>
        <v>10.414599156118143</v>
      </c>
      <c r="AH230" s="4">
        <f>IFERROR(SUMPRODUCT(--(tbl_bd_descente[wo_number]=W230),tbl_bd_descente[Fe2O3],tbl_bd_descente[tons])/SUMIF(tbl_bd_descente[wo_number],W230,tbl_bd_descente[tons]),0)</f>
        <v>1.258902953586498</v>
      </c>
      <c r="AI230" s="4">
        <f>IFERROR(SUMPRODUCT(--(tbl_bd_descente[wo_number]=W230),tbl_bd_descente[MgO],tbl_bd_descente[tons])/SUMIF(tbl_bd_descente[wo_number],W230,tbl_bd_descente[tons]),0)</f>
        <v>32.399367088607598</v>
      </c>
      <c r="AJ230" s="4">
        <f>IFERROR(SUMPRODUCT(--(tbl_bd_descente[wo_number]=W230),tbl_bd_descente[CaOX],tbl_bd_descente[tons])/SUMIF(tbl_bd_descente[wo_number],W230,tbl_bd_descente[tons]),0)</f>
        <v>1.0356118143459916</v>
      </c>
      <c r="AK230" s="4">
        <f>IFERROR(SUMPRODUCT(--(tbl_bd_descente[wo_number]=W230),tbl_bd_descente[S],tbl_bd_descente[tons])/SUMIF(tbl_bd_descente[wo_number],W230,tbl_bd_descente[tons]),0)</f>
        <v>5.9704641350210974E-2</v>
      </c>
      <c r="AL230" s="26"/>
      <c r="AM230" s="25"/>
    </row>
    <row r="231" spans="1:39" x14ac:dyDescent="0.15">
      <c r="A231" t="s">
        <v>1046</v>
      </c>
      <c r="B231" t="s">
        <v>826</v>
      </c>
      <c r="C231" t="s">
        <v>21</v>
      </c>
      <c r="D231" t="s">
        <v>23</v>
      </c>
      <c r="E231" s="18">
        <v>219.71900177001953</v>
      </c>
      <c r="F231">
        <v>81.099999999999994</v>
      </c>
      <c r="G231">
        <v>85.4</v>
      </c>
      <c r="H231">
        <v>92.6</v>
      </c>
      <c r="I231">
        <v>1.78</v>
      </c>
      <c r="J231">
        <v>0.7</v>
      </c>
      <c r="K231">
        <v>32.82</v>
      </c>
      <c r="L231">
        <v>0.39</v>
      </c>
      <c r="M231" s="1">
        <v>43595.255486921298</v>
      </c>
      <c r="N231" s="1">
        <v>43595.275211574073</v>
      </c>
      <c r="O231" s="1" t="s">
        <v>48</v>
      </c>
      <c r="W231" t="s">
        <v>634</v>
      </c>
      <c r="X231" s="1">
        <v>43698.00277777778</v>
      </c>
      <c r="Y231" s="10">
        <v>600</v>
      </c>
      <c r="Z231" t="s">
        <v>18</v>
      </c>
      <c r="AA231" t="s">
        <v>15</v>
      </c>
      <c r="AB231" t="s">
        <v>43</v>
      </c>
      <c r="AC231">
        <v>2019</v>
      </c>
      <c r="AD231">
        <v>8</v>
      </c>
      <c r="AE231" s="2"/>
      <c r="AF231" s="4">
        <f>IFERROR(SUMPRODUCT(--(tbl_bd_descente[wo_number]=W231),tbl_bd_descente[Y],tbl_bd_descente[tons])/SUMIF(tbl_bd_descente[wo_number],W231,tbl_bd_descente[tons]),0)</f>
        <v>80.2</v>
      </c>
      <c r="AG231" s="4">
        <f>IFERROR(SUMPRODUCT(--(tbl_bd_descente[wo_number]=W231),tbl_bd_descente[Al2O3],tbl_bd_descente[tons])/SUMIF(tbl_bd_descente[wo_number],W231,tbl_bd_descente[tons]),0)</f>
        <v>8.7899999999999991</v>
      </c>
      <c r="AH231" s="4">
        <f>IFERROR(SUMPRODUCT(--(tbl_bd_descente[wo_number]=W231),tbl_bd_descente[Fe2O3],tbl_bd_descente[tons])/SUMIF(tbl_bd_descente[wo_number],W231,tbl_bd_descente[tons]),0)</f>
        <v>1.1933333333333334</v>
      </c>
      <c r="AI231" s="4">
        <f>IFERROR(SUMPRODUCT(--(tbl_bd_descente[wo_number]=W231),tbl_bd_descente[MgO],tbl_bd_descente[tons])/SUMIF(tbl_bd_descente[wo_number],W231,tbl_bd_descente[tons]),0)</f>
        <v>32.229999999999997</v>
      </c>
      <c r="AJ231" s="4">
        <f>IFERROR(SUMPRODUCT(--(tbl_bd_descente[wo_number]=W231),tbl_bd_descente[CaOX],tbl_bd_descente[tons])/SUMIF(tbl_bd_descente[wo_number],W231,tbl_bd_descente[tons]),0)</f>
        <v>0.81</v>
      </c>
      <c r="AK231" s="4">
        <f>IFERROR(SUMPRODUCT(--(tbl_bd_descente[wo_number]=W231),tbl_bd_descente[S],tbl_bd_descente[tons])/SUMIF(tbl_bd_descente[wo_number],W231,tbl_bd_descente[tons]),0)</f>
        <v>7.0999999999999994E-2</v>
      </c>
      <c r="AL231" s="26"/>
      <c r="AM231" s="25"/>
    </row>
    <row r="232" spans="1:39" x14ac:dyDescent="0.15">
      <c r="A232" t="s">
        <v>1047</v>
      </c>
      <c r="B232" t="s">
        <v>14</v>
      </c>
      <c r="C232" t="s">
        <v>31</v>
      </c>
      <c r="D232" t="s">
        <v>14</v>
      </c>
      <c r="E232" s="18">
        <v>239.31300258636475</v>
      </c>
      <c r="F232">
        <v>76.5</v>
      </c>
      <c r="G232">
        <v>80.7</v>
      </c>
      <c r="H232">
        <v>86.6</v>
      </c>
      <c r="I232">
        <v>7.25</v>
      </c>
      <c r="J232">
        <v>1.19</v>
      </c>
      <c r="K232">
        <v>31.3</v>
      </c>
      <c r="L232">
        <v>0.94</v>
      </c>
      <c r="M232" s="1">
        <v>43595.309057951388</v>
      </c>
      <c r="N232" s="1">
        <v>43595.329139895832</v>
      </c>
      <c r="O232" s="1" t="s">
        <v>48</v>
      </c>
      <c r="W232" t="s">
        <v>634</v>
      </c>
      <c r="X232" s="1">
        <v>43698.00277777778</v>
      </c>
      <c r="Y232" s="10">
        <v>300</v>
      </c>
      <c r="Z232" t="s">
        <v>18</v>
      </c>
      <c r="AA232" t="s">
        <v>44</v>
      </c>
      <c r="AB232" t="s">
        <v>43</v>
      </c>
      <c r="AC232">
        <v>2019</v>
      </c>
      <c r="AD232">
        <v>8</v>
      </c>
      <c r="AE232" s="2"/>
      <c r="AF232" s="4">
        <f>IFERROR(SUMPRODUCT(--(tbl_bd_descente[wo_number]=W232),tbl_bd_descente[Y],tbl_bd_descente[tons])/SUMIF(tbl_bd_descente[wo_number],W232,tbl_bd_descente[tons]),0)</f>
        <v>80.2</v>
      </c>
      <c r="AG232" s="4">
        <f>IFERROR(SUMPRODUCT(--(tbl_bd_descente[wo_number]=W232),tbl_bd_descente[Al2O3],tbl_bd_descente[tons])/SUMIF(tbl_bd_descente[wo_number],W232,tbl_bd_descente[tons]),0)</f>
        <v>8.7899999999999991</v>
      </c>
      <c r="AH232" s="4">
        <f>IFERROR(SUMPRODUCT(--(tbl_bd_descente[wo_number]=W232),tbl_bd_descente[Fe2O3],tbl_bd_descente[tons])/SUMIF(tbl_bd_descente[wo_number],W232,tbl_bd_descente[tons]),0)</f>
        <v>1.1933333333333334</v>
      </c>
      <c r="AI232" s="4">
        <f>IFERROR(SUMPRODUCT(--(tbl_bd_descente[wo_number]=W232),tbl_bd_descente[MgO],tbl_bd_descente[tons])/SUMIF(tbl_bd_descente[wo_number],W232,tbl_bd_descente[tons]),0)</f>
        <v>32.229999999999997</v>
      </c>
      <c r="AJ232" s="4">
        <f>IFERROR(SUMPRODUCT(--(tbl_bd_descente[wo_number]=W232),tbl_bd_descente[CaOX],tbl_bd_descente[tons])/SUMIF(tbl_bd_descente[wo_number],W232,tbl_bd_descente[tons]),0)</f>
        <v>0.81</v>
      </c>
      <c r="AK232" s="4">
        <f>IFERROR(SUMPRODUCT(--(tbl_bd_descente[wo_number]=W232),tbl_bd_descente[S],tbl_bd_descente[tons])/SUMIF(tbl_bd_descente[wo_number],W232,tbl_bd_descente[tons]),0)</f>
        <v>7.0999999999999994E-2</v>
      </c>
      <c r="AL232" s="26"/>
      <c r="AM232" s="25"/>
    </row>
    <row r="233" spans="1:39" x14ac:dyDescent="0.15">
      <c r="A233" t="s">
        <v>1048</v>
      </c>
      <c r="B233" t="s">
        <v>23</v>
      </c>
      <c r="C233" t="s">
        <v>21</v>
      </c>
      <c r="D233" t="s">
        <v>23</v>
      </c>
      <c r="E233" s="18">
        <v>186.12800025939941</v>
      </c>
      <c r="F233">
        <v>80.2</v>
      </c>
      <c r="G233">
        <v>84.5</v>
      </c>
      <c r="H233">
        <v>91.4</v>
      </c>
      <c r="I233">
        <v>1.65</v>
      </c>
      <c r="J233">
        <v>0.72</v>
      </c>
      <c r="K233">
        <v>31.12</v>
      </c>
      <c r="L233">
        <v>0.67</v>
      </c>
      <c r="M233" s="1">
        <v>43599.589844872688</v>
      </c>
      <c r="N233" s="1">
        <v>43599.611707488424</v>
      </c>
      <c r="O233" s="1" t="s">
        <v>45</v>
      </c>
      <c r="W233" t="s">
        <v>633</v>
      </c>
      <c r="X233" s="1">
        <v>43697.795138888891</v>
      </c>
      <c r="Y233" s="10">
        <v>314.66666666666669</v>
      </c>
      <c r="Z233" t="s">
        <v>26</v>
      </c>
      <c r="AA233" t="s">
        <v>40</v>
      </c>
      <c r="AB233" t="s">
        <v>26</v>
      </c>
      <c r="AC233">
        <v>2019</v>
      </c>
      <c r="AD233">
        <v>8</v>
      </c>
      <c r="AE233" s="2"/>
      <c r="AF233" s="4">
        <f>IFERROR(SUMPRODUCT(--(tbl_bd_descente[wo_number]=W233),tbl_bd_descente[Y],tbl_bd_descente[tons])/SUMIF(tbl_bd_descente[wo_number],W233,tbl_bd_descente[tons]),0)</f>
        <v>73.062711864406779</v>
      </c>
      <c r="AG233" s="4">
        <f>IFERROR(SUMPRODUCT(--(tbl_bd_descente[wo_number]=W233),tbl_bd_descente[Al2O3],tbl_bd_descente[tons])/SUMIF(tbl_bd_descente[wo_number],W233,tbl_bd_descente[tons]),0)</f>
        <v>7.5694491525423722</v>
      </c>
      <c r="AH233" s="4">
        <f>IFERROR(SUMPRODUCT(--(tbl_bd_descente[wo_number]=W233),tbl_bd_descente[Fe2O3],tbl_bd_descente[tons])/SUMIF(tbl_bd_descente[wo_number],W233,tbl_bd_descente[tons]),0)</f>
        <v>1.3676694915254237</v>
      </c>
      <c r="AI233" s="4">
        <f>IFERROR(SUMPRODUCT(--(tbl_bd_descente[wo_number]=W233),tbl_bd_descente[MgO],tbl_bd_descente[tons])/SUMIF(tbl_bd_descente[wo_number],W233,tbl_bd_descente[tons]),0)</f>
        <v>31.880932203389829</v>
      </c>
      <c r="AJ233" s="4">
        <f>IFERROR(SUMPRODUCT(--(tbl_bd_descente[wo_number]=W233),tbl_bd_descente[CaOX],tbl_bd_descente[tons])/SUMIF(tbl_bd_descente[wo_number],W233,tbl_bd_descente[tons]),0)</f>
        <v>1.5691101694915255</v>
      </c>
      <c r="AK233" s="4">
        <f>IFERROR(SUMPRODUCT(--(tbl_bd_descente[wo_number]=W233),tbl_bd_descente[S],tbl_bd_descente[tons])/SUMIF(tbl_bd_descente[wo_number],W233,tbl_bd_descente[tons]),0)</f>
        <v>0.14761864406779662</v>
      </c>
      <c r="AL233" s="26"/>
      <c r="AM233" s="25"/>
    </row>
    <row r="234" spans="1:39" x14ac:dyDescent="0.15">
      <c r="A234" t="s">
        <v>1049</v>
      </c>
      <c r="B234" t="s">
        <v>26</v>
      </c>
      <c r="C234" t="s">
        <v>27</v>
      </c>
      <c r="D234" t="s">
        <v>26</v>
      </c>
      <c r="E234" s="18">
        <v>258.28999710083008</v>
      </c>
      <c r="F234">
        <v>67.8</v>
      </c>
      <c r="G234">
        <v>71.5</v>
      </c>
      <c r="H234">
        <v>77.2</v>
      </c>
      <c r="I234">
        <v>7.94</v>
      </c>
      <c r="J234">
        <v>1.8</v>
      </c>
      <c r="K234">
        <v>31.49</v>
      </c>
      <c r="L234">
        <v>1.1599999999999999</v>
      </c>
      <c r="M234" s="1">
        <v>43599.262662696761</v>
      </c>
      <c r="N234" s="1">
        <v>43599.292969594906</v>
      </c>
      <c r="O234" s="1" t="s">
        <v>46</v>
      </c>
      <c r="W234" t="s">
        <v>633</v>
      </c>
      <c r="X234" s="1">
        <v>43697.795138888891</v>
      </c>
      <c r="Y234" s="10">
        <v>629.33333333333337</v>
      </c>
      <c r="Z234" t="s">
        <v>26</v>
      </c>
      <c r="AA234" t="s">
        <v>27</v>
      </c>
      <c r="AB234" t="s">
        <v>26</v>
      </c>
      <c r="AC234">
        <v>2019</v>
      </c>
      <c r="AD234">
        <v>8</v>
      </c>
      <c r="AE234" s="2"/>
      <c r="AF234" s="4">
        <f>IFERROR(SUMPRODUCT(--(tbl_bd_descente[wo_number]=W234),tbl_bd_descente[Y],tbl_bd_descente[tons])/SUMIF(tbl_bd_descente[wo_number],W234,tbl_bd_descente[tons]),0)</f>
        <v>73.062711864406779</v>
      </c>
      <c r="AG234" s="4">
        <f>IFERROR(SUMPRODUCT(--(tbl_bd_descente[wo_number]=W234),tbl_bd_descente[Al2O3],tbl_bd_descente[tons])/SUMIF(tbl_bd_descente[wo_number],W234,tbl_bd_descente[tons]),0)</f>
        <v>7.5694491525423722</v>
      </c>
      <c r="AH234" s="4">
        <f>IFERROR(SUMPRODUCT(--(tbl_bd_descente[wo_number]=W234),tbl_bd_descente[Fe2O3],tbl_bd_descente[tons])/SUMIF(tbl_bd_descente[wo_number],W234,tbl_bd_descente[tons]),0)</f>
        <v>1.3676694915254237</v>
      </c>
      <c r="AI234" s="4">
        <f>IFERROR(SUMPRODUCT(--(tbl_bd_descente[wo_number]=W234),tbl_bd_descente[MgO],tbl_bd_descente[tons])/SUMIF(tbl_bd_descente[wo_number],W234,tbl_bd_descente[tons]),0)</f>
        <v>31.880932203389829</v>
      </c>
      <c r="AJ234" s="4">
        <f>IFERROR(SUMPRODUCT(--(tbl_bd_descente[wo_number]=W234),tbl_bd_descente[CaOX],tbl_bd_descente[tons])/SUMIF(tbl_bd_descente[wo_number],W234,tbl_bd_descente[tons]),0)</f>
        <v>1.5691101694915255</v>
      </c>
      <c r="AK234" s="4">
        <f>IFERROR(SUMPRODUCT(--(tbl_bd_descente[wo_number]=W234),tbl_bd_descente[S],tbl_bd_descente[tons])/SUMIF(tbl_bd_descente[wo_number],W234,tbl_bd_descente[tons]),0)</f>
        <v>0.14761864406779662</v>
      </c>
      <c r="AL234" s="26"/>
      <c r="AM234" s="25"/>
    </row>
    <row r="235" spans="1:39" x14ac:dyDescent="0.15">
      <c r="A235" t="s">
        <v>1050</v>
      </c>
      <c r="B235" t="s">
        <v>23</v>
      </c>
      <c r="C235" t="s">
        <v>21</v>
      </c>
      <c r="D235" t="s">
        <v>23</v>
      </c>
      <c r="E235" s="18">
        <v>146.36100006103516</v>
      </c>
      <c r="F235">
        <v>79.099999999999994</v>
      </c>
      <c r="G235">
        <v>83.4</v>
      </c>
      <c r="H235">
        <v>90.4</v>
      </c>
      <c r="I235">
        <v>1.72</v>
      </c>
      <c r="J235">
        <v>0.81</v>
      </c>
      <c r="K235">
        <v>31.65</v>
      </c>
      <c r="L235">
        <v>1.47</v>
      </c>
      <c r="M235" s="1">
        <v>43599.49853665509</v>
      </c>
      <c r="N235" s="1">
        <v>43599.522622685188</v>
      </c>
      <c r="O235" s="1" t="s">
        <v>45</v>
      </c>
      <c r="W235" t="s">
        <v>632</v>
      </c>
      <c r="X235" s="1">
        <v>43697.442361111112</v>
      </c>
      <c r="Y235" s="10">
        <v>300</v>
      </c>
      <c r="Z235" t="s">
        <v>26</v>
      </c>
      <c r="AA235" t="s">
        <v>40</v>
      </c>
      <c r="AB235" t="s">
        <v>26</v>
      </c>
      <c r="AC235">
        <v>2019</v>
      </c>
      <c r="AD235">
        <v>8</v>
      </c>
      <c r="AE235" s="2"/>
      <c r="AF235" s="4">
        <f>IFERROR(SUMPRODUCT(--(tbl_bd_descente[wo_number]=W235),tbl_bd_descente[Y],tbl_bd_descente[tons])/SUMIF(tbl_bd_descente[wo_number],W235,tbl_bd_descente[tons]),0)</f>
        <v>73.86666666666666</v>
      </c>
      <c r="AG235" s="4">
        <f>IFERROR(SUMPRODUCT(--(tbl_bd_descente[wo_number]=W235),tbl_bd_descente[Al2O3],tbl_bd_descente[tons])/SUMIF(tbl_bd_descente[wo_number],W235,tbl_bd_descente[tons]),0)</f>
        <v>6.9533333333333331</v>
      </c>
      <c r="AH235" s="4">
        <f>IFERROR(SUMPRODUCT(--(tbl_bd_descente[wo_number]=W235),tbl_bd_descente[Fe2O3],tbl_bd_descente[tons])/SUMIF(tbl_bd_descente[wo_number],W235,tbl_bd_descente[tons]),0)</f>
        <v>1.36</v>
      </c>
      <c r="AI235" s="4">
        <f>IFERROR(SUMPRODUCT(--(tbl_bd_descente[wo_number]=W235),tbl_bd_descente[MgO],tbl_bd_descente[tons])/SUMIF(tbl_bd_descente[wo_number],W235,tbl_bd_descente[tons]),0)</f>
        <v>31.766666666666666</v>
      </c>
      <c r="AJ235" s="4">
        <f>IFERROR(SUMPRODUCT(--(tbl_bd_descente[wo_number]=W235),tbl_bd_descente[CaOX],tbl_bd_descente[tons])/SUMIF(tbl_bd_descente[wo_number],W235,tbl_bd_descente[tons]),0)</f>
        <v>1.48</v>
      </c>
      <c r="AK235" s="4">
        <f>IFERROR(SUMPRODUCT(--(tbl_bd_descente[wo_number]=W235),tbl_bd_descente[S],tbl_bd_descente[tons])/SUMIF(tbl_bd_descente[wo_number],W235,tbl_bd_descente[tons]),0)</f>
        <v>0.13666666666666666</v>
      </c>
      <c r="AL235" s="26"/>
      <c r="AM235" s="25"/>
    </row>
    <row r="236" spans="1:39" x14ac:dyDescent="0.15">
      <c r="A236" t="s">
        <v>1051</v>
      </c>
      <c r="B236" t="s">
        <v>26</v>
      </c>
      <c r="C236" t="s">
        <v>28</v>
      </c>
      <c r="D236" t="s">
        <v>26</v>
      </c>
      <c r="E236" s="18">
        <v>381.65000534057617</v>
      </c>
      <c r="F236">
        <v>69.900000000000006</v>
      </c>
      <c r="G236">
        <v>73.7</v>
      </c>
      <c r="H236">
        <v>79.599999999999994</v>
      </c>
      <c r="I236">
        <v>11.21</v>
      </c>
      <c r="J236">
        <v>1.67</v>
      </c>
      <c r="K236">
        <v>31.33</v>
      </c>
      <c r="L236">
        <v>1.1000000000000001</v>
      </c>
      <c r="M236" s="1">
        <v>43629.301094409719</v>
      </c>
      <c r="N236" s="1">
        <v>43629.331789467593</v>
      </c>
      <c r="O236" s="1" t="s">
        <v>46</v>
      </c>
      <c r="W236" t="s">
        <v>632</v>
      </c>
      <c r="X236" s="1">
        <v>43697.442361111112</v>
      </c>
      <c r="Y236" s="10">
        <v>600</v>
      </c>
      <c r="Z236" t="s">
        <v>26</v>
      </c>
      <c r="AA236" t="s">
        <v>27</v>
      </c>
      <c r="AB236" t="s">
        <v>26</v>
      </c>
      <c r="AC236">
        <v>2019</v>
      </c>
      <c r="AD236">
        <v>8</v>
      </c>
      <c r="AE236" s="2"/>
      <c r="AF236" s="4">
        <f>IFERROR(SUMPRODUCT(--(tbl_bd_descente[wo_number]=W236),tbl_bd_descente[Y],tbl_bd_descente[tons])/SUMIF(tbl_bd_descente[wo_number],W236,tbl_bd_descente[tons]),0)</f>
        <v>73.86666666666666</v>
      </c>
      <c r="AG236" s="4">
        <f>IFERROR(SUMPRODUCT(--(tbl_bd_descente[wo_number]=W236),tbl_bd_descente[Al2O3],tbl_bd_descente[tons])/SUMIF(tbl_bd_descente[wo_number],W236,tbl_bd_descente[tons]),0)</f>
        <v>6.9533333333333331</v>
      </c>
      <c r="AH236" s="4">
        <f>IFERROR(SUMPRODUCT(--(tbl_bd_descente[wo_number]=W236),tbl_bd_descente[Fe2O3],tbl_bd_descente[tons])/SUMIF(tbl_bd_descente[wo_number],W236,tbl_bd_descente[tons]),0)</f>
        <v>1.36</v>
      </c>
      <c r="AI236" s="4">
        <f>IFERROR(SUMPRODUCT(--(tbl_bd_descente[wo_number]=W236),tbl_bd_descente[MgO],tbl_bd_descente[tons])/SUMIF(tbl_bd_descente[wo_number],W236,tbl_bd_descente[tons]),0)</f>
        <v>31.766666666666666</v>
      </c>
      <c r="AJ236" s="4">
        <f>IFERROR(SUMPRODUCT(--(tbl_bd_descente[wo_number]=W236),tbl_bd_descente[CaOX],tbl_bd_descente[tons])/SUMIF(tbl_bd_descente[wo_number],W236,tbl_bd_descente[tons]),0)</f>
        <v>1.48</v>
      </c>
      <c r="AK236" s="4">
        <f>IFERROR(SUMPRODUCT(--(tbl_bd_descente[wo_number]=W236),tbl_bd_descente[S],tbl_bd_descente[tons])/SUMIF(tbl_bd_descente[wo_number],W236,tbl_bd_descente[tons]),0)</f>
        <v>0.13666666666666666</v>
      </c>
      <c r="AL236" s="26"/>
      <c r="AM236" s="25"/>
    </row>
    <row r="237" spans="1:39" x14ac:dyDescent="0.15">
      <c r="A237" t="s">
        <v>1052</v>
      </c>
      <c r="B237" t="s">
        <v>26</v>
      </c>
      <c r="C237" t="s">
        <v>28</v>
      </c>
      <c r="D237" t="s">
        <v>26</v>
      </c>
      <c r="E237" s="18">
        <v>188.2400016784668</v>
      </c>
      <c r="F237">
        <v>69.2</v>
      </c>
      <c r="G237">
        <v>73</v>
      </c>
      <c r="H237">
        <v>78.400000000000006</v>
      </c>
      <c r="I237">
        <v>8.5299999999999994</v>
      </c>
      <c r="J237">
        <v>1.62</v>
      </c>
      <c r="K237">
        <v>31.45</v>
      </c>
      <c r="L237">
        <v>1.29</v>
      </c>
      <c r="M237" s="1">
        <v>43595.333936111114</v>
      </c>
      <c r="N237" s="1">
        <v>43595.349845914352</v>
      </c>
      <c r="O237" s="1" t="s">
        <v>48</v>
      </c>
      <c r="W237" t="s">
        <v>631</v>
      </c>
      <c r="X237" s="1">
        <v>43697.181250000001</v>
      </c>
      <c r="Y237" s="10">
        <v>699</v>
      </c>
      <c r="Z237" t="s">
        <v>26</v>
      </c>
      <c r="AA237" t="s">
        <v>42</v>
      </c>
      <c r="AB237" t="s">
        <v>49</v>
      </c>
      <c r="AC237">
        <v>2019</v>
      </c>
      <c r="AD237">
        <v>8</v>
      </c>
      <c r="AE237" s="2"/>
      <c r="AF237" s="4">
        <f>IFERROR(SUMPRODUCT(--(tbl_bd_descente[wo_number]=W237),tbl_bd_descente[Y],tbl_bd_descente[tons])/SUMIF(tbl_bd_descente[wo_number],W237,tbl_bd_descente[tons]),0)</f>
        <v>74.830042918454936</v>
      </c>
      <c r="AG237" s="4">
        <f>IFERROR(SUMPRODUCT(--(tbl_bd_descente[wo_number]=W237),tbl_bd_descente[Al2O3],tbl_bd_descente[tons])/SUMIF(tbl_bd_descente[wo_number],W237,tbl_bd_descente[tons]),0)</f>
        <v>2.5614592274678114</v>
      </c>
      <c r="AH237" s="4">
        <f>IFERROR(SUMPRODUCT(--(tbl_bd_descente[wo_number]=W237),tbl_bd_descente[Fe2O3],tbl_bd_descente[tons])/SUMIF(tbl_bd_descente[wo_number],W237,tbl_bd_descente[tons]),0)</f>
        <v>0.98854077253218886</v>
      </c>
      <c r="AI237" s="4">
        <f>IFERROR(SUMPRODUCT(--(tbl_bd_descente[wo_number]=W237),tbl_bd_descente[MgO],tbl_bd_descente[tons])/SUMIF(tbl_bd_descente[wo_number],W237,tbl_bd_descente[tons]),0)</f>
        <v>31.50287553648069</v>
      </c>
      <c r="AJ237" s="4">
        <f>IFERROR(SUMPRODUCT(--(tbl_bd_descente[wo_number]=W237),tbl_bd_descente[CaOX],tbl_bd_descente[tons])/SUMIF(tbl_bd_descente[wo_number],W237,tbl_bd_descente[tons]),0)</f>
        <v>0.93708154506437769</v>
      </c>
      <c r="AK237" s="4">
        <f>IFERROR(SUMPRODUCT(--(tbl_bd_descente[wo_number]=W237),tbl_bd_descente[S],tbl_bd_descente[tons])/SUMIF(tbl_bd_descente[wo_number],W237,tbl_bd_descente[tons]),0)</f>
        <v>8.6120171673819745E-2</v>
      </c>
      <c r="AL237" s="26"/>
      <c r="AM237" s="25"/>
    </row>
    <row r="238" spans="1:39" x14ac:dyDescent="0.15">
      <c r="A238" t="s">
        <v>1053</v>
      </c>
      <c r="B238" t="s">
        <v>14</v>
      </c>
      <c r="C238" t="s">
        <v>31</v>
      </c>
      <c r="D238" t="s">
        <v>14</v>
      </c>
      <c r="E238" s="18">
        <v>301.90800476074219</v>
      </c>
      <c r="F238">
        <v>74.2</v>
      </c>
      <c r="G238">
        <v>78.2</v>
      </c>
      <c r="H238">
        <v>84.1</v>
      </c>
      <c r="I238">
        <v>6.64</v>
      </c>
      <c r="J238">
        <v>1.33</v>
      </c>
      <c r="K238">
        <v>31.5</v>
      </c>
      <c r="L238">
        <v>1.0900000000000001</v>
      </c>
      <c r="M238" s="1">
        <v>43595.367333333335</v>
      </c>
      <c r="N238" s="1">
        <v>43595.428599571758</v>
      </c>
      <c r="O238" s="1" t="s">
        <v>48</v>
      </c>
      <c r="W238" t="s">
        <v>630</v>
      </c>
      <c r="X238" s="1">
        <v>43696.99722222222</v>
      </c>
      <c r="Y238" s="10">
        <v>900</v>
      </c>
      <c r="Z238" t="s">
        <v>26</v>
      </c>
      <c r="AA238" t="s">
        <v>42</v>
      </c>
      <c r="AB238" t="s">
        <v>49</v>
      </c>
      <c r="AC238">
        <v>2019</v>
      </c>
      <c r="AD238">
        <v>8</v>
      </c>
      <c r="AE238" s="2"/>
      <c r="AF238" s="4">
        <f>IFERROR(SUMPRODUCT(--(tbl_bd_descente[wo_number]=W238),tbl_bd_descente[Y],tbl_bd_descente[tons])/SUMIF(tbl_bd_descente[wo_number],W238,tbl_bd_descente[tons]),0)</f>
        <v>77.566666666666663</v>
      </c>
      <c r="AG238" s="4">
        <f>IFERROR(SUMPRODUCT(--(tbl_bd_descente[wo_number]=W238),tbl_bd_descente[Al2O3],tbl_bd_descente[tons])/SUMIF(tbl_bd_descente[wo_number],W238,tbl_bd_descente[tons]),0)</f>
        <v>2.8033333333333332</v>
      </c>
      <c r="AH238" s="4">
        <f>IFERROR(SUMPRODUCT(--(tbl_bd_descente[wo_number]=W238),tbl_bd_descente[Fe2O3],tbl_bd_descente[tons])/SUMIF(tbl_bd_descente[wo_number],W238,tbl_bd_descente[tons]),0)</f>
        <v>0.94666666666666666</v>
      </c>
      <c r="AI238" s="4">
        <f>IFERROR(SUMPRODUCT(--(tbl_bd_descente[wo_number]=W238),tbl_bd_descente[MgO],tbl_bd_descente[tons])/SUMIF(tbl_bd_descente[wo_number],W238,tbl_bd_descente[tons]),0)</f>
        <v>31.473333333333333</v>
      </c>
      <c r="AJ238" s="4">
        <f>IFERROR(SUMPRODUCT(--(tbl_bd_descente[wo_number]=W238),tbl_bd_descente[CaOX],tbl_bd_descente[tons])/SUMIF(tbl_bd_descente[wo_number],W238,tbl_bd_descente[tons]),0)</f>
        <v>1.38</v>
      </c>
      <c r="AK238" s="4">
        <f>IFERROR(SUMPRODUCT(--(tbl_bd_descente[wo_number]=W238),tbl_bd_descente[S],tbl_bd_descente[tons])/SUMIF(tbl_bd_descente[wo_number],W238,tbl_bd_descente[tons]),0)</f>
        <v>9.8333333333333328E-2</v>
      </c>
      <c r="AL238" s="26"/>
      <c r="AM238" s="25"/>
    </row>
    <row r="239" spans="1:39" x14ac:dyDescent="0.15">
      <c r="A239" t="s">
        <v>1054</v>
      </c>
      <c r="B239" t="s">
        <v>817</v>
      </c>
      <c r="C239" t="s">
        <v>15</v>
      </c>
      <c r="D239" t="s">
        <v>18</v>
      </c>
      <c r="E239" s="18">
        <v>293.10900497436523</v>
      </c>
      <c r="F239">
        <v>75.7</v>
      </c>
      <c r="G239">
        <v>79.900000000000006</v>
      </c>
      <c r="H239">
        <v>86.8</v>
      </c>
      <c r="I239">
        <v>9.93</v>
      </c>
      <c r="J239">
        <v>1.8</v>
      </c>
      <c r="K239">
        <v>31.51</v>
      </c>
      <c r="L239">
        <v>1.68</v>
      </c>
      <c r="M239" s="1">
        <v>43598.621072650465</v>
      </c>
      <c r="N239" s="1">
        <v>43598.651206909723</v>
      </c>
      <c r="O239" s="1" t="s">
        <v>47</v>
      </c>
      <c r="W239" t="s">
        <v>629</v>
      </c>
      <c r="X239" s="1">
        <v>43696.777777777781</v>
      </c>
      <c r="Y239" s="10">
        <v>408</v>
      </c>
      <c r="Z239" t="s">
        <v>26</v>
      </c>
      <c r="AA239" t="s">
        <v>27</v>
      </c>
      <c r="AB239" t="s">
        <v>26</v>
      </c>
      <c r="AC239">
        <v>2019</v>
      </c>
      <c r="AD239">
        <v>8</v>
      </c>
      <c r="AE239" s="2"/>
      <c r="AF239" s="4">
        <f>IFERROR(SUMPRODUCT(--(tbl_bd_descente[wo_number]=W239),tbl_bd_descente[Y],tbl_bd_descente[tons])/SUMIF(tbl_bd_descente[wo_number],W239,tbl_bd_descente[tons]),0)</f>
        <v>74.158823529411762</v>
      </c>
      <c r="AG239" s="4">
        <f>IFERROR(SUMPRODUCT(--(tbl_bd_descente[wo_number]=W239),tbl_bd_descente[Al2O3],tbl_bd_descente[tons])/SUMIF(tbl_bd_descente[wo_number],W239,tbl_bd_descente[tons]),0)</f>
        <v>7.7245098039215678</v>
      </c>
      <c r="AH239" s="4">
        <f>IFERROR(SUMPRODUCT(--(tbl_bd_descente[wo_number]=W239),tbl_bd_descente[Fe2O3],tbl_bd_descente[tons])/SUMIF(tbl_bd_descente[wo_number],W239,tbl_bd_descente[tons]),0)</f>
        <v>1.3592156862745099</v>
      </c>
      <c r="AI239" s="4">
        <f>IFERROR(SUMPRODUCT(--(tbl_bd_descente[wo_number]=W239),tbl_bd_descente[MgO],tbl_bd_descente[tons])/SUMIF(tbl_bd_descente[wo_number],W239,tbl_bd_descente[tons]),0)</f>
        <v>32.049999999999997</v>
      </c>
      <c r="AJ239" s="4">
        <f>IFERROR(SUMPRODUCT(--(tbl_bd_descente[wo_number]=W239),tbl_bd_descente[CaOX],tbl_bd_descente[tons])/SUMIF(tbl_bd_descente[wo_number],W239,tbl_bd_descente[tons]),0)</f>
        <v>1.2182352941176469</v>
      </c>
      <c r="AK239" s="4">
        <f>IFERROR(SUMPRODUCT(--(tbl_bd_descente[wo_number]=W239),tbl_bd_descente[S],tbl_bd_descente[tons])/SUMIF(tbl_bd_descente[wo_number],W239,tbl_bd_descente[tons]),0)</f>
        <v>0.15101960784313725</v>
      </c>
      <c r="AL239" s="26"/>
      <c r="AM239" s="25"/>
    </row>
    <row r="240" spans="1:39" x14ac:dyDescent="0.15">
      <c r="A240" t="s">
        <v>1055</v>
      </c>
      <c r="B240" t="s">
        <v>26</v>
      </c>
      <c r="C240" t="s">
        <v>27</v>
      </c>
      <c r="D240" t="s">
        <v>26</v>
      </c>
      <c r="E240" s="18">
        <v>266.52900218963623</v>
      </c>
      <c r="F240">
        <v>72.8</v>
      </c>
      <c r="G240">
        <v>76.7</v>
      </c>
      <c r="H240">
        <v>82.3</v>
      </c>
      <c r="I240">
        <v>8.59</v>
      </c>
      <c r="J240">
        <v>1.58</v>
      </c>
      <c r="K240">
        <v>31.46</v>
      </c>
      <c r="L240">
        <v>1.44</v>
      </c>
      <c r="M240" s="1">
        <v>43599.687054594906</v>
      </c>
      <c r="N240" s="1">
        <v>43599.713502511571</v>
      </c>
      <c r="O240" s="1" t="s">
        <v>47</v>
      </c>
      <c r="W240" t="s">
        <v>629</v>
      </c>
      <c r="X240" s="1">
        <v>43696.777777777781</v>
      </c>
      <c r="Y240" s="10">
        <v>204</v>
      </c>
      <c r="Z240" t="s">
        <v>26</v>
      </c>
      <c r="AA240" t="s">
        <v>28</v>
      </c>
      <c r="AB240" t="s">
        <v>26</v>
      </c>
      <c r="AC240">
        <v>2019</v>
      </c>
      <c r="AD240">
        <v>8</v>
      </c>
      <c r="AE240" s="2"/>
      <c r="AF240" s="4">
        <f>IFERROR(SUMPRODUCT(--(tbl_bd_descente[wo_number]=W240),tbl_bd_descente[Y],tbl_bd_descente[tons])/SUMIF(tbl_bd_descente[wo_number],W240,tbl_bd_descente[tons]),0)</f>
        <v>74.158823529411762</v>
      </c>
      <c r="AG240" s="4">
        <f>IFERROR(SUMPRODUCT(--(tbl_bd_descente[wo_number]=W240),tbl_bd_descente[Al2O3],tbl_bd_descente[tons])/SUMIF(tbl_bd_descente[wo_number],W240,tbl_bd_descente[tons]),0)</f>
        <v>7.7245098039215678</v>
      </c>
      <c r="AH240" s="4">
        <f>IFERROR(SUMPRODUCT(--(tbl_bd_descente[wo_number]=W240),tbl_bd_descente[Fe2O3],tbl_bd_descente[tons])/SUMIF(tbl_bd_descente[wo_number],W240,tbl_bd_descente[tons]),0)</f>
        <v>1.3592156862745099</v>
      </c>
      <c r="AI240" s="4">
        <f>IFERROR(SUMPRODUCT(--(tbl_bd_descente[wo_number]=W240),tbl_bd_descente[MgO],tbl_bd_descente[tons])/SUMIF(tbl_bd_descente[wo_number],W240,tbl_bd_descente[tons]),0)</f>
        <v>32.049999999999997</v>
      </c>
      <c r="AJ240" s="4">
        <f>IFERROR(SUMPRODUCT(--(tbl_bd_descente[wo_number]=W240),tbl_bd_descente[CaOX],tbl_bd_descente[tons])/SUMIF(tbl_bd_descente[wo_number],W240,tbl_bd_descente[tons]),0)</f>
        <v>1.2182352941176469</v>
      </c>
      <c r="AK240" s="4">
        <f>IFERROR(SUMPRODUCT(--(tbl_bd_descente[wo_number]=W240),tbl_bd_descente[S],tbl_bd_descente[tons])/SUMIF(tbl_bd_descente[wo_number],W240,tbl_bd_descente[tons]),0)</f>
        <v>0.15101960784313725</v>
      </c>
      <c r="AL240" s="26"/>
      <c r="AM240" s="25"/>
    </row>
    <row r="241" spans="1:39" x14ac:dyDescent="0.15">
      <c r="A241" t="s">
        <v>1056</v>
      </c>
      <c r="B241" t="s">
        <v>26</v>
      </c>
      <c r="C241" t="s">
        <v>27</v>
      </c>
      <c r="D241" t="s">
        <v>26</v>
      </c>
      <c r="E241" s="18">
        <v>139.61499786376953</v>
      </c>
      <c r="F241">
        <v>63.9</v>
      </c>
      <c r="G241">
        <v>67.400000000000006</v>
      </c>
      <c r="H241">
        <v>73.099999999999994</v>
      </c>
      <c r="I241">
        <v>5.44</v>
      </c>
      <c r="J241">
        <v>1.37</v>
      </c>
      <c r="K241">
        <v>31.68</v>
      </c>
      <c r="L241">
        <v>0.87</v>
      </c>
      <c r="M241" s="1">
        <v>43598.707228206018</v>
      </c>
      <c r="N241" s="1">
        <v>43598.71812060185</v>
      </c>
      <c r="O241" s="1" t="s">
        <v>47</v>
      </c>
      <c r="W241" t="s">
        <v>628</v>
      </c>
      <c r="X241" s="1">
        <v>43696.62777777778</v>
      </c>
      <c r="Y241" s="10">
        <v>600</v>
      </c>
      <c r="Z241" t="s">
        <v>26</v>
      </c>
      <c r="AA241" t="s">
        <v>27</v>
      </c>
      <c r="AB241" t="s">
        <v>26</v>
      </c>
      <c r="AC241">
        <v>2019</v>
      </c>
      <c r="AD241">
        <v>8</v>
      </c>
      <c r="AE241" s="2"/>
      <c r="AF241" s="4">
        <f>IFERROR(SUMPRODUCT(--(tbl_bd_descente[wo_number]=W241),tbl_bd_descente[Y],tbl_bd_descente[tons])/SUMIF(tbl_bd_descente[wo_number],W241,tbl_bd_descente[tons]),0)</f>
        <v>72.86666666666666</v>
      </c>
      <c r="AG241" s="4">
        <f>IFERROR(SUMPRODUCT(--(tbl_bd_descente[wo_number]=W241),tbl_bd_descente[Al2O3],tbl_bd_descente[tons])/SUMIF(tbl_bd_descente[wo_number],W241,tbl_bd_descente[tons]),0)</f>
        <v>7.67</v>
      </c>
      <c r="AH241" s="4">
        <f>IFERROR(SUMPRODUCT(--(tbl_bd_descente[wo_number]=W241),tbl_bd_descente[Fe2O3],tbl_bd_descente[tons])/SUMIF(tbl_bd_descente[wo_number],W241,tbl_bd_descente[tons]),0)</f>
        <v>1.4166666666666667</v>
      </c>
      <c r="AI241" s="4">
        <f>IFERROR(SUMPRODUCT(--(tbl_bd_descente[wo_number]=W241),tbl_bd_descente[MgO],tbl_bd_descente[tons])/SUMIF(tbl_bd_descente[wo_number],W241,tbl_bd_descente[tons]),0)</f>
        <v>31.786666666666665</v>
      </c>
      <c r="AJ241" s="4">
        <f>IFERROR(SUMPRODUCT(--(tbl_bd_descente[wo_number]=W241),tbl_bd_descente[CaOX],tbl_bd_descente[tons])/SUMIF(tbl_bd_descente[wo_number],W241,tbl_bd_descente[tons]),0)</f>
        <v>1.45</v>
      </c>
      <c r="AK241" s="4">
        <f>IFERROR(SUMPRODUCT(--(tbl_bd_descente[wo_number]=W241),tbl_bd_descente[S],tbl_bd_descente[tons])/SUMIF(tbl_bd_descente[wo_number],W241,tbl_bd_descente[tons]),0)</f>
        <v>0.20833333333333334</v>
      </c>
      <c r="AL241" s="26"/>
      <c r="AM241" s="25"/>
    </row>
    <row r="242" spans="1:39" x14ac:dyDescent="0.15">
      <c r="A242" t="s">
        <v>1057</v>
      </c>
      <c r="B242" t="s">
        <v>817</v>
      </c>
      <c r="C242" t="s">
        <v>15</v>
      </c>
      <c r="D242" t="s">
        <v>18</v>
      </c>
      <c r="E242" s="18">
        <v>184.15700149536133</v>
      </c>
      <c r="F242">
        <v>74.8</v>
      </c>
      <c r="G242">
        <v>79.2</v>
      </c>
      <c r="H242">
        <v>83.6</v>
      </c>
      <c r="I242">
        <v>16.190000000000001</v>
      </c>
      <c r="J242">
        <v>2.46</v>
      </c>
      <c r="K242">
        <v>31.52</v>
      </c>
      <c r="L242">
        <v>1.64</v>
      </c>
      <c r="M242" s="1">
        <v>43600.625619988423</v>
      </c>
      <c r="N242" s="1">
        <v>43600.648155671297</v>
      </c>
      <c r="O242" s="1" t="s">
        <v>48</v>
      </c>
      <c r="W242" t="s">
        <v>628</v>
      </c>
      <c r="X242" s="1">
        <v>43696.62777777778</v>
      </c>
      <c r="Y242" s="10">
        <v>300</v>
      </c>
      <c r="Z242" t="s">
        <v>26</v>
      </c>
      <c r="AA242" t="s">
        <v>28</v>
      </c>
      <c r="AB242" t="s">
        <v>26</v>
      </c>
      <c r="AC242">
        <v>2019</v>
      </c>
      <c r="AD242">
        <v>8</v>
      </c>
      <c r="AE242" s="2"/>
      <c r="AF242" s="4">
        <f>IFERROR(SUMPRODUCT(--(tbl_bd_descente[wo_number]=W242),tbl_bd_descente[Y],tbl_bd_descente[tons])/SUMIF(tbl_bd_descente[wo_number],W242,tbl_bd_descente[tons]),0)</f>
        <v>72.86666666666666</v>
      </c>
      <c r="AG242" s="4">
        <f>IFERROR(SUMPRODUCT(--(tbl_bd_descente[wo_number]=W242),tbl_bd_descente[Al2O3],tbl_bd_descente[tons])/SUMIF(tbl_bd_descente[wo_number],W242,tbl_bd_descente[tons]),0)</f>
        <v>7.67</v>
      </c>
      <c r="AH242" s="4">
        <f>IFERROR(SUMPRODUCT(--(tbl_bd_descente[wo_number]=W242),tbl_bd_descente[Fe2O3],tbl_bd_descente[tons])/SUMIF(tbl_bd_descente[wo_number],W242,tbl_bd_descente[tons]),0)</f>
        <v>1.4166666666666667</v>
      </c>
      <c r="AI242" s="4">
        <f>IFERROR(SUMPRODUCT(--(tbl_bd_descente[wo_number]=W242),tbl_bd_descente[MgO],tbl_bd_descente[tons])/SUMIF(tbl_bd_descente[wo_number],W242,tbl_bd_descente[tons]),0)</f>
        <v>31.786666666666665</v>
      </c>
      <c r="AJ242" s="4">
        <f>IFERROR(SUMPRODUCT(--(tbl_bd_descente[wo_number]=W242),tbl_bd_descente[CaOX],tbl_bd_descente[tons])/SUMIF(tbl_bd_descente[wo_number],W242,tbl_bd_descente[tons]),0)</f>
        <v>1.45</v>
      </c>
      <c r="AK242" s="4">
        <f>IFERROR(SUMPRODUCT(--(tbl_bd_descente[wo_number]=W242),tbl_bd_descente[S],tbl_bd_descente[tons])/SUMIF(tbl_bd_descente[wo_number],W242,tbl_bd_descente[tons]),0)</f>
        <v>0.20833333333333334</v>
      </c>
      <c r="AL242" s="26"/>
      <c r="AM242" s="25"/>
    </row>
    <row r="243" spans="1:39" x14ac:dyDescent="0.15">
      <c r="A243" t="s">
        <v>1058</v>
      </c>
      <c r="B243" t="s">
        <v>26</v>
      </c>
      <c r="C243" t="s">
        <v>28</v>
      </c>
      <c r="D243" t="s">
        <v>26</v>
      </c>
      <c r="E243" s="18">
        <v>114.93900299072266</v>
      </c>
      <c r="F243">
        <v>71.400000000000006</v>
      </c>
      <c r="G243">
        <v>75.400000000000006</v>
      </c>
      <c r="H243">
        <v>81.2</v>
      </c>
      <c r="I243">
        <v>11.45</v>
      </c>
      <c r="J243">
        <v>1.79</v>
      </c>
      <c r="K243">
        <v>31.47</v>
      </c>
      <c r="L243">
        <v>1.33</v>
      </c>
      <c r="M243" s="1">
        <v>43605.924960613425</v>
      </c>
      <c r="N243" s="1">
        <v>43605.939115127316</v>
      </c>
      <c r="O243" s="1" t="s">
        <v>48</v>
      </c>
      <c r="W243" t="s">
        <v>627</v>
      </c>
      <c r="X243" s="1">
        <v>43691.771527777775</v>
      </c>
      <c r="Y243" s="10">
        <v>1252</v>
      </c>
      <c r="Z243" t="s">
        <v>23</v>
      </c>
      <c r="AA243" t="s">
        <v>21</v>
      </c>
      <c r="AB243" t="s">
        <v>23</v>
      </c>
      <c r="AC243">
        <v>2019</v>
      </c>
      <c r="AD243">
        <v>8</v>
      </c>
      <c r="AE243" s="2"/>
      <c r="AF243" s="4">
        <f>IFERROR(SUMPRODUCT(--(tbl_bd_descente[wo_number]=W243),tbl_bd_descente[Y],tbl_bd_descente[tons])/SUMIF(tbl_bd_descente[wo_number],W243,tbl_bd_descente[tons]),0)</f>
        <v>83.155591054313106</v>
      </c>
      <c r="AG243" s="4">
        <f>IFERROR(SUMPRODUCT(--(tbl_bd_descente[wo_number]=W243),tbl_bd_descente[Al2O3],tbl_bd_descente[tons])/SUMIF(tbl_bd_descente[wo_number],W243,tbl_bd_descente[tons]),0)</f>
        <v>1.5202555910543132</v>
      </c>
      <c r="AH243" s="4">
        <f>IFERROR(SUMPRODUCT(--(tbl_bd_descente[wo_number]=W243),tbl_bd_descente[Fe2O3],tbl_bd_descente[tons])/SUMIF(tbl_bd_descente[wo_number],W243,tbl_bd_descente[tons]),0)</f>
        <v>0.68763578274760384</v>
      </c>
      <c r="AI243" s="4">
        <f>IFERROR(SUMPRODUCT(--(tbl_bd_descente[wo_number]=W243),tbl_bd_descente[MgO],tbl_bd_descente[tons])/SUMIF(tbl_bd_descente[wo_number],W243,tbl_bd_descente[tons]),0)</f>
        <v>31.413482428115017</v>
      </c>
      <c r="AJ243" s="4">
        <f>IFERROR(SUMPRODUCT(--(tbl_bd_descente[wo_number]=W243),tbl_bd_descente[CaOX],tbl_bd_descente[tons])/SUMIF(tbl_bd_descente[wo_number],W243,tbl_bd_descente[tons]),0)</f>
        <v>1.3793290734824282</v>
      </c>
      <c r="AK243" s="4">
        <f>IFERROR(SUMPRODUCT(--(tbl_bd_descente[wo_number]=W243),tbl_bd_descente[S],tbl_bd_descente[tons])/SUMIF(tbl_bd_descente[wo_number],W243,tbl_bd_descente[tons]),0)</f>
        <v>7.1859424920127798E-2</v>
      </c>
      <c r="AL243" s="26"/>
      <c r="AM243" s="25"/>
    </row>
    <row r="244" spans="1:39" x14ac:dyDescent="0.15">
      <c r="A244" t="s">
        <v>1059</v>
      </c>
      <c r="B244" t="s">
        <v>26</v>
      </c>
      <c r="C244" t="s">
        <v>28</v>
      </c>
      <c r="D244" t="s">
        <v>26</v>
      </c>
      <c r="E244" s="18">
        <v>194.40700149536133</v>
      </c>
      <c r="F244">
        <v>71.2</v>
      </c>
      <c r="G244">
        <v>75.2</v>
      </c>
      <c r="H244">
        <v>80.900000000000006</v>
      </c>
      <c r="I244">
        <v>9.32</v>
      </c>
      <c r="J244">
        <v>1.74</v>
      </c>
      <c r="K244">
        <v>31.52</v>
      </c>
      <c r="L244">
        <v>0.97</v>
      </c>
      <c r="M244" s="1">
        <v>43605.835504282404</v>
      </c>
      <c r="N244" s="1">
        <v>43605.868560613424</v>
      </c>
      <c r="O244" s="1" t="s">
        <v>48</v>
      </c>
      <c r="W244" t="s">
        <v>626</v>
      </c>
      <c r="X244" s="1">
        <v>43691.472222222219</v>
      </c>
      <c r="Y244" s="10">
        <v>1200</v>
      </c>
      <c r="Z244" t="s">
        <v>23</v>
      </c>
      <c r="AA244" t="s">
        <v>21</v>
      </c>
      <c r="AB244" t="s">
        <v>23</v>
      </c>
      <c r="AC244">
        <v>2019</v>
      </c>
      <c r="AD244">
        <v>8</v>
      </c>
      <c r="AE244" s="2"/>
      <c r="AF244" s="4">
        <f>IFERROR(SUMPRODUCT(--(tbl_bd_descente[wo_number]=W244),tbl_bd_descente[Y],tbl_bd_descente[tons])/SUMIF(tbl_bd_descente[wo_number],W244,tbl_bd_descente[tons]),0)</f>
        <v>83.4</v>
      </c>
      <c r="AG244" s="4">
        <f>IFERROR(SUMPRODUCT(--(tbl_bd_descente[wo_number]=W244),tbl_bd_descente[Al2O3],tbl_bd_descente[tons])/SUMIF(tbl_bd_descente[wo_number],W244,tbl_bd_descente[tons]),0)</f>
        <v>2.9533333333333331</v>
      </c>
      <c r="AH244" s="4">
        <f>IFERROR(SUMPRODUCT(--(tbl_bd_descente[wo_number]=W244),tbl_bd_descente[Fe2O3],tbl_bd_descente[tons])/SUMIF(tbl_bd_descente[wo_number],W244,tbl_bd_descente[tons]),0)</f>
        <v>0.75666666666666671</v>
      </c>
      <c r="AI244" s="4">
        <f>IFERROR(SUMPRODUCT(--(tbl_bd_descente[wo_number]=W244),tbl_bd_descente[MgO],tbl_bd_descente[tons])/SUMIF(tbl_bd_descente[wo_number],W244,tbl_bd_descente[tons]),0)</f>
        <v>31.593333333333334</v>
      </c>
      <c r="AJ244" s="4">
        <f>IFERROR(SUMPRODUCT(--(tbl_bd_descente[wo_number]=W244),tbl_bd_descente[CaOX],tbl_bd_descente[tons])/SUMIF(tbl_bd_descente[wo_number],W244,tbl_bd_descente[tons]),0)</f>
        <v>0.39</v>
      </c>
      <c r="AK244" s="4">
        <f>IFERROR(SUMPRODUCT(--(tbl_bd_descente[wo_number]=W244),tbl_bd_descente[S],tbl_bd_descente[tons])/SUMIF(tbl_bd_descente[wo_number],W244,tbl_bd_descente[tons]),0)</f>
        <v>3.7999999999999999E-2</v>
      </c>
      <c r="AL244" s="26"/>
      <c r="AM244" s="25"/>
    </row>
    <row r="245" spans="1:39" x14ac:dyDescent="0.15">
      <c r="A245" t="s">
        <v>1060</v>
      </c>
      <c r="B245" t="s">
        <v>14</v>
      </c>
      <c r="C245" t="s">
        <v>19</v>
      </c>
      <c r="D245" t="s">
        <v>14</v>
      </c>
      <c r="E245" s="18">
        <v>329.07200164794921</v>
      </c>
      <c r="F245">
        <v>78.099999999999994</v>
      </c>
      <c r="G245">
        <v>82.3</v>
      </c>
      <c r="H245">
        <v>89.2</v>
      </c>
      <c r="I245">
        <v>1.44</v>
      </c>
      <c r="J245">
        <v>0.97</v>
      </c>
      <c r="K245">
        <v>32.020000000000003</v>
      </c>
      <c r="L245">
        <v>0.36</v>
      </c>
      <c r="M245" s="1">
        <v>43599.336349074074</v>
      </c>
      <c r="N245" s="1">
        <v>43599.37740258102</v>
      </c>
      <c r="O245" s="1" t="s">
        <v>45</v>
      </c>
      <c r="W245" t="s">
        <v>625</v>
      </c>
      <c r="X245" s="1">
        <v>43691.1875</v>
      </c>
      <c r="Y245" s="10">
        <v>284.66666666666669</v>
      </c>
      <c r="Z245" t="s">
        <v>26</v>
      </c>
      <c r="AA245" t="s">
        <v>27</v>
      </c>
      <c r="AB245" t="s">
        <v>26</v>
      </c>
      <c r="AC245">
        <v>2019</v>
      </c>
      <c r="AD245">
        <v>8</v>
      </c>
      <c r="AE245" s="2"/>
      <c r="AF245" s="4">
        <f>IFERROR(SUMPRODUCT(--(tbl_bd_descente[wo_number]=W245),tbl_bd_descente[Y],tbl_bd_descente[tons])/SUMIF(tbl_bd_descente[wo_number],W245,tbl_bd_descente[tons]),0)</f>
        <v>74.3</v>
      </c>
      <c r="AG245" s="4">
        <f>IFERROR(SUMPRODUCT(--(tbl_bd_descente[wo_number]=W245),tbl_bd_descente[Al2O3],tbl_bd_descente[tons])/SUMIF(tbl_bd_descente[wo_number],W245,tbl_bd_descente[tons]),0)</f>
        <v>8.6199999999999992</v>
      </c>
      <c r="AH245" s="4">
        <f>IFERROR(SUMPRODUCT(--(tbl_bd_descente[wo_number]=W245),tbl_bd_descente[Fe2O3],tbl_bd_descente[tons])/SUMIF(tbl_bd_descente[wo_number],W245,tbl_bd_descente[tons]),0)</f>
        <v>1.4</v>
      </c>
      <c r="AI245" s="4">
        <f>IFERROR(SUMPRODUCT(--(tbl_bd_descente[wo_number]=W245),tbl_bd_descente[MgO],tbl_bd_descente[tons])/SUMIF(tbl_bd_descente[wo_number],W245,tbl_bd_descente[tons]),0)</f>
        <v>32.19</v>
      </c>
      <c r="AJ245" s="4">
        <f>IFERROR(SUMPRODUCT(--(tbl_bd_descente[wo_number]=W245),tbl_bd_descente[CaOX],tbl_bd_descente[tons])/SUMIF(tbl_bd_descente[wo_number],W245,tbl_bd_descente[tons]),0)</f>
        <v>1</v>
      </c>
      <c r="AK245" s="4">
        <f>IFERROR(SUMPRODUCT(--(tbl_bd_descente[wo_number]=W245),tbl_bd_descente[S],tbl_bd_descente[tons])/SUMIF(tbl_bd_descente[wo_number],W245,tbl_bd_descente[tons]),0)</f>
        <v>0.114</v>
      </c>
      <c r="AL245" s="26"/>
      <c r="AM245" s="25"/>
    </row>
    <row r="246" spans="1:39" x14ac:dyDescent="0.15">
      <c r="A246" t="s">
        <v>1061</v>
      </c>
      <c r="B246" t="s">
        <v>33</v>
      </c>
      <c r="C246" t="s">
        <v>39</v>
      </c>
      <c r="D246" t="s">
        <v>33</v>
      </c>
      <c r="E246" s="18">
        <v>263.20600509643555</v>
      </c>
      <c r="F246">
        <v>74</v>
      </c>
      <c r="G246">
        <v>78</v>
      </c>
      <c r="H246">
        <v>85</v>
      </c>
      <c r="I246">
        <v>0.89</v>
      </c>
      <c r="J246">
        <v>0.76</v>
      </c>
      <c r="K246">
        <v>31.83</v>
      </c>
      <c r="L246">
        <v>0.92</v>
      </c>
      <c r="M246" s="1">
        <v>43599.380782442131</v>
      </c>
      <c r="N246" s="1">
        <v>43599.436789664353</v>
      </c>
      <c r="O246" s="1" t="s">
        <v>45</v>
      </c>
      <c r="W246" t="s">
        <v>625</v>
      </c>
      <c r="X246" s="1">
        <v>43691.1875</v>
      </c>
      <c r="Y246" s="10">
        <v>142.33333333333334</v>
      </c>
      <c r="Z246" t="s">
        <v>26</v>
      </c>
      <c r="AA246" t="s">
        <v>28</v>
      </c>
      <c r="AB246" t="s">
        <v>26</v>
      </c>
      <c r="AC246">
        <v>2019</v>
      </c>
      <c r="AD246">
        <v>8</v>
      </c>
      <c r="AE246" s="2"/>
      <c r="AF246" s="4">
        <f>IFERROR(SUMPRODUCT(--(tbl_bd_descente[wo_number]=W246),tbl_bd_descente[Y],tbl_bd_descente[tons])/SUMIF(tbl_bd_descente[wo_number],W246,tbl_bd_descente[tons]),0)</f>
        <v>74.3</v>
      </c>
      <c r="AG246" s="4">
        <f>IFERROR(SUMPRODUCT(--(tbl_bd_descente[wo_number]=W246),tbl_bd_descente[Al2O3],tbl_bd_descente[tons])/SUMIF(tbl_bd_descente[wo_number],W246,tbl_bd_descente[tons]),0)</f>
        <v>8.6199999999999992</v>
      </c>
      <c r="AH246" s="4">
        <f>IFERROR(SUMPRODUCT(--(tbl_bd_descente[wo_number]=W246),tbl_bd_descente[Fe2O3],tbl_bd_descente[tons])/SUMIF(tbl_bd_descente[wo_number],W246,tbl_bd_descente[tons]),0)</f>
        <v>1.4</v>
      </c>
      <c r="AI246" s="4">
        <f>IFERROR(SUMPRODUCT(--(tbl_bd_descente[wo_number]=W246),tbl_bd_descente[MgO],tbl_bd_descente[tons])/SUMIF(tbl_bd_descente[wo_number],W246,tbl_bd_descente[tons]),0)</f>
        <v>32.19</v>
      </c>
      <c r="AJ246" s="4">
        <f>IFERROR(SUMPRODUCT(--(tbl_bd_descente[wo_number]=W246),tbl_bd_descente[CaOX],tbl_bd_descente[tons])/SUMIF(tbl_bd_descente[wo_number],W246,tbl_bd_descente[tons]),0)</f>
        <v>1</v>
      </c>
      <c r="AK246" s="4">
        <f>IFERROR(SUMPRODUCT(--(tbl_bd_descente[wo_number]=W246),tbl_bd_descente[S],tbl_bd_descente[tons])/SUMIF(tbl_bd_descente[wo_number],W246,tbl_bd_descente[tons]),0)</f>
        <v>0.114</v>
      </c>
      <c r="AL246" s="26"/>
      <c r="AM246" s="25"/>
    </row>
    <row r="247" spans="1:39" x14ac:dyDescent="0.15">
      <c r="A247" t="s">
        <v>1062</v>
      </c>
      <c r="B247" t="s">
        <v>33</v>
      </c>
      <c r="C247" t="s">
        <v>39</v>
      </c>
      <c r="D247" t="s">
        <v>33</v>
      </c>
      <c r="E247" s="18">
        <v>215.81800079345703</v>
      </c>
      <c r="F247">
        <v>73.5</v>
      </c>
      <c r="G247">
        <v>77.400000000000006</v>
      </c>
      <c r="H247">
        <v>84.3</v>
      </c>
      <c r="I247">
        <v>0.92</v>
      </c>
      <c r="J247">
        <v>0.85</v>
      </c>
      <c r="K247">
        <v>31.69</v>
      </c>
      <c r="L247">
        <v>1.22</v>
      </c>
      <c r="M247" s="1">
        <v>43599.301650347224</v>
      </c>
      <c r="N247" s="1">
        <v>43599.330631828707</v>
      </c>
      <c r="O247" s="1" t="s">
        <v>45</v>
      </c>
      <c r="W247" t="s">
        <v>624</v>
      </c>
      <c r="X247" s="1">
        <v>43690.781944444447</v>
      </c>
      <c r="Y247" s="10">
        <v>950</v>
      </c>
      <c r="Z247" t="s">
        <v>26</v>
      </c>
      <c r="AA247" t="s">
        <v>34</v>
      </c>
      <c r="AB247" t="s">
        <v>26</v>
      </c>
      <c r="AC247">
        <v>2019</v>
      </c>
      <c r="AD247">
        <v>8</v>
      </c>
      <c r="AE247" s="2"/>
      <c r="AF247" s="4">
        <f>IFERROR(SUMPRODUCT(--(tbl_bd_descente[wo_number]=W247),tbl_bd_descente[Y],tbl_bd_descente[tons])/SUMIF(tbl_bd_descente[wo_number],W247,tbl_bd_descente[tons]),0)</f>
        <v>77.005263157894731</v>
      </c>
      <c r="AG247" s="4">
        <f>IFERROR(SUMPRODUCT(--(tbl_bd_descente[wo_number]=W247),tbl_bd_descente[Al2O3],tbl_bd_descente[tons])/SUMIF(tbl_bd_descente[wo_number],W247,tbl_bd_descente[tons]),0)</f>
        <v>9.43</v>
      </c>
      <c r="AH247" s="4">
        <f>IFERROR(SUMPRODUCT(--(tbl_bd_descente[wo_number]=W247),tbl_bd_descente[Fe2O3],tbl_bd_descente[tons])/SUMIF(tbl_bd_descente[wo_number],W247,tbl_bd_descente[tons]),0)</f>
        <v>1.3557894736842104</v>
      </c>
      <c r="AI247" s="4">
        <f>IFERROR(SUMPRODUCT(--(tbl_bd_descente[wo_number]=W247),tbl_bd_descente[MgO],tbl_bd_descente[tons])/SUMIF(tbl_bd_descente[wo_number],W247,tbl_bd_descente[tons]),0)</f>
        <v>32.231578947368419</v>
      </c>
      <c r="AJ247" s="4">
        <f>IFERROR(SUMPRODUCT(--(tbl_bd_descente[wo_number]=W247),tbl_bd_descente[CaOX],tbl_bd_descente[tons])/SUMIF(tbl_bd_descente[wo_number],W247,tbl_bd_descente[tons]),0)</f>
        <v>1.1168421052631579</v>
      </c>
      <c r="AK247" s="4">
        <f>IFERROR(SUMPRODUCT(--(tbl_bd_descente[wo_number]=W247),tbl_bd_descente[S],tbl_bd_descente[tons])/SUMIF(tbl_bd_descente[wo_number],W247,tbl_bd_descente[tons]),0)</f>
        <v>0.13084210526315787</v>
      </c>
      <c r="AL247" s="26"/>
      <c r="AM247" s="25"/>
    </row>
    <row r="248" spans="1:39" x14ac:dyDescent="0.15">
      <c r="A248" t="s">
        <v>1063</v>
      </c>
      <c r="B248" t="s">
        <v>33</v>
      </c>
      <c r="C248" t="s">
        <v>39</v>
      </c>
      <c r="D248" t="s">
        <v>33</v>
      </c>
      <c r="E248" s="18">
        <v>222.1670036315918</v>
      </c>
      <c r="F248">
        <v>73.400000000000006</v>
      </c>
      <c r="G248">
        <v>77.400000000000006</v>
      </c>
      <c r="H248">
        <v>84.6</v>
      </c>
      <c r="I248">
        <v>1.54</v>
      </c>
      <c r="J248">
        <v>0.76</v>
      </c>
      <c r="K248">
        <v>32</v>
      </c>
      <c r="L248">
        <v>0.38</v>
      </c>
      <c r="M248" s="1">
        <v>43601.553310729163</v>
      </c>
      <c r="N248" s="1">
        <v>43601.626453206016</v>
      </c>
      <c r="O248" s="1" t="s">
        <v>45</v>
      </c>
      <c r="W248" t="s">
        <v>623</v>
      </c>
      <c r="X248" s="1">
        <v>43690.525694444441</v>
      </c>
      <c r="Y248" s="10">
        <v>1200</v>
      </c>
      <c r="Z248" t="s">
        <v>26</v>
      </c>
      <c r="AA248" t="s">
        <v>34</v>
      </c>
      <c r="AB248" t="s">
        <v>26</v>
      </c>
      <c r="AC248">
        <v>2019</v>
      </c>
      <c r="AD248">
        <v>8</v>
      </c>
      <c r="AE248" s="2"/>
      <c r="AF248" s="4">
        <f>IFERROR(SUMPRODUCT(--(tbl_bd_descente[wo_number]=W248),tbl_bd_descente[Y],tbl_bd_descente[tons])/SUMIF(tbl_bd_descente[wo_number],W248,tbl_bd_descente[tons]),0)</f>
        <v>77.766666666666666</v>
      </c>
      <c r="AG248" s="4">
        <f>IFERROR(SUMPRODUCT(--(tbl_bd_descente[wo_number]=W248),tbl_bd_descente[Al2O3],tbl_bd_descente[tons])/SUMIF(tbl_bd_descente[wo_number],W248,tbl_bd_descente[tons]),0)</f>
        <v>8.25</v>
      </c>
      <c r="AH248" s="4">
        <f>IFERROR(SUMPRODUCT(--(tbl_bd_descente[wo_number]=W248),tbl_bd_descente[Fe2O3],tbl_bd_descente[tons])/SUMIF(tbl_bd_descente[wo_number],W248,tbl_bd_descente[tons]),0)</f>
        <v>1.29</v>
      </c>
      <c r="AI248" s="4">
        <f>IFERROR(SUMPRODUCT(--(tbl_bd_descente[wo_number]=W248),tbl_bd_descente[MgO],tbl_bd_descente[tons])/SUMIF(tbl_bd_descente[wo_number],W248,tbl_bd_descente[tons]),0)</f>
        <v>31.943333333333332</v>
      </c>
      <c r="AJ248" s="4">
        <f>IFERROR(SUMPRODUCT(--(tbl_bd_descente[wo_number]=W248),tbl_bd_descente[CaOX],tbl_bd_descente[tons])/SUMIF(tbl_bd_descente[wo_number],W248,tbl_bd_descente[tons]),0)</f>
        <v>1.3433333333333333</v>
      </c>
      <c r="AK248" s="4">
        <f>IFERROR(SUMPRODUCT(--(tbl_bd_descente[wo_number]=W248),tbl_bd_descente[S],tbl_bd_descente[tons])/SUMIF(tbl_bd_descente[wo_number],W248,tbl_bd_descente[tons]),0)</f>
        <v>8.9666666666666672E-2</v>
      </c>
      <c r="AL248" s="26"/>
      <c r="AM248" s="25"/>
    </row>
    <row r="249" spans="1:39" x14ac:dyDescent="0.15">
      <c r="A249" t="s">
        <v>1064</v>
      </c>
      <c r="B249" t="s">
        <v>26</v>
      </c>
      <c r="C249" t="s">
        <v>28</v>
      </c>
      <c r="D249" t="s">
        <v>26</v>
      </c>
      <c r="E249" s="18">
        <v>260.74800338745115</v>
      </c>
      <c r="F249">
        <v>72.8</v>
      </c>
      <c r="G249">
        <v>76.8</v>
      </c>
      <c r="H249">
        <v>82.4</v>
      </c>
      <c r="I249">
        <v>8.4</v>
      </c>
      <c r="J249">
        <v>1.66</v>
      </c>
      <c r="K249">
        <v>31.45</v>
      </c>
      <c r="L249">
        <v>1.83</v>
      </c>
      <c r="M249" s="1">
        <v>43606.653314201387</v>
      </c>
      <c r="N249" s="1">
        <v>43606.687812303244</v>
      </c>
      <c r="O249" s="1" t="s">
        <v>48</v>
      </c>
      <c r="W249" t="s">
        <v>622</v>
      </c>
      <c r="X249" s="1">
        <v>43690.216666666667</v>
      </c>
      <c r="Y249" s="10">
        <v>398</v>
      </c>
      <c r="Z249" t="s">
        <v>26</v>
      </c>
      <c r="AA249" t="s">
        <v>42</v>
      </c>
      <c r="AB249" t="s">
        <v>49</v>
      </c>
      <c r="AC249">
        <v>2019</v>
      </c>
      <c r="AD249">
        <v>8</v>
      </c>
      <c r="AE249" s="2"/>
      <c r="AF249" s="4">
        <f>IFERROR(SUMPRODUCT(--(tbl_bd_descente[wo_number]=W249),tbl_bd_descente[Y],tbl_bd_descente[tons])/SUMIF(tbl_bd_descente[wo_number],W249,tbl_bd_descente[tons]),0)</f>
        <v>74.099999999999994</v>
      </c>
      <c r="AG249" s="4">
        <f>IFERROR(SUMPRODUCT(--(tbl_bd_descente[wo_number]=W249),tbl_bd_descente[Al2O3],tbl_bd_descente[tons])/SUMIF(tbl_bd_descente[wo_number],W249,tbl_bd_descente[tons]),0)</f>
        <v>3.68</v>
      </c>
      <c r="AH249" s="4">
        <f>IFERROR(SUMPRODUCT(--(tbl_bd_descente[wo_number]=W249),tbl_bd_descente[Fe2O3],tbl_bd_descente[tons])/SUMIF(tbl_bd_descente[wo_number],W249,tbl_bd_descente[tons]),0)</f>
        <v>1</v>
      </c>
      <c r="AI249" s="4">
        <f>IFERROR(SUMPRODUCT(--(tbl_bd_descente[wo_number]=W249),tbl_bd_descente[MgO],tbl_bd_descente[tons])/SUMIF(tbl_bd_descente[wo_number],W249,tbl_bd_descente[tons]),0)</f>
        <v>31.41</v>
      </c>
      <c r="AJ249" s="4">
        <f>IFERROR(SUMPRODUCT(--(tbl_bd_descente[wo_number]=W249),tbl_bd_descente[CaOX],tbl_bd_descente[tons])/SUMIF(tbl_bd_descente[wo_number],W249,tbl_bd_descente[tons]),0)</f>
        <v>1.47</v>
      </c>
      <c r="AK249" s="4">
        <f>IFERROR(SUMPRODUCT(--(tbl_bd_descente[wo_number]=W249),tbl_bd_descente[S],tbl_bd_descente[tons])/SUMIF(tbl_bd_descente[wo_number],W249,tbl_bd_descente[tons]),0)</f>
        <v>7.0999999999999994E-2</v>
      </c>
      <c r="AL249" s="26"/>
      <c r="AM249" s="25"/>
    </row>
    <row r="250" spans="1:39" x14ac:dyDescent="0.15">
      <c r="A250" t="s">
        <v>1065</v>
      </c>
      <c r="B250" t="s">
        <v>14</v>
      </c>
      <c r="C250" t="s">
        <v>31</v>
      </c>
      <c r="D250" t="s">
        <v>14</v>
      </c>
      <c r="E250" s="18">
        <v>216.86600112915039</v>
      </c>
      <c r="F250">
        <v>76.8</v>
      </c>
      <c r="G250">
        <v>81</v>
      </c>
      <c r="H250">
        <v>87.4</v>
      </c>
      <c r="I250">
        <v>4.88</v>
      </c>
      <c r="J250">
        <v>1.25</v>
      </c>
      <c r="K250">
        <v>31.76</v>
      </c>
      <c r="L250">
        <v>1.28</v>
      </c>
      <c r="M250" s="1">
        <v>43600.300115937498</v>
      </c>
      <c r="N250" s="1">
        <v>43600.325620104166</v>
      </c>
      <c r="O250" s="1" t="s">
        <v>48</v>
      </c>
      <c r="W250" t="s">
        <v>621</v>
      </c>
      <c r="X250" s="1">
        <v>43689.78125</v>
      </c>
      <c r="Y250" s="10">
        <v>695</v>
      </c>
      <c r="Z250" t="s">
        <v>14</v>
      </c>
      <c r="AA250" t="s">
        <v>38</v>
      </c>
      <c r="AB250" t="s">
        <v>14</v>
      </c>
      <c r="AC250">
        <v>2019</v>
      </c>
      <c r="AD250">
        <v>8</v>
      </c>
      <c r="AE250" s="2"/>
      <c r="AF250" s="4">
        <f>IFERROR(SUMPRODUCT(--(tbl_bd_descente[wo_number]=W250),tbl_bd_descente[Y],tbl_bd_descente[tons])/SUMIF(tbl_bd_descente[wo_number],W250,tbl_bd_descente[tons]),0)</f>
        <v>78.564028776978418</v>
      </c>
      <c r="AG250" s="4">
        <f>IFERROR(SUMPRODUCT(--(tbl_bd_descente[wo_number]=W250),tbl_bd_descente[Al2O3],tbl_bd_descente[tons])/SUMIF(tbl_bd_descente[wo_number],W250,tbl_bd_descente[tons]),0)</f>
        <v>2.267841726618705</v>
      </c>
      <c r="AH250" s="4">
        <f>IFERROR(SUMPRODUCT(--(tbl_bd_descente[wo_number]=W250),tbl_bd_descente[Fe2O3],tbl_bd_descente[tons])/SUMIF(tbl_bd_descente[wo_number],W250,tbl_bd_descente[tons]),0)</f>
        <v>0.89604316546762586</v>
      </c>
      <c r="AI250" s="4">
        <f>IFERROR(SUMPRODUCT(--(tbl_bd_descente[wo_number]=W250),tbl_bd_descente[MgO],tbl_bd_descente[tons])/SUMIF(tbl_bd_descente[wo_number],W250,tbl_bd_descente[tons]),0)</f>
        <v>31.415179856115106</v>
      </c>
      <c r="AJ250" s="4">
        <f>IFERROR(SUMPRODUCT(--(tbl_bd_descente[wo_number]=W250),tbl_bd_descente[CaOX],tbl_bd_descente[tons])/SUMIF(tbl_bd_descente[wo_number],W250,tbl_bd_descente[tons]),0)</f>
        <v>1.9074820143884892</v>
      </c>
      <c r="AK250" s="4">
        <f>IFERROR(SUMPRODUCT(--(tbl_bd_descente[wo_number]=W250),tbl_bd_descente[S],tbl_bd_descente[tons])/SUMIF(tbl_bd_descente[wo_number],W250,tbl_bd_descente[tons]),0)</f>
        <v>0.16325179856115107</v>
      </c>
      <c r="AL250" s="26"/>
      <c r="AM250" s="25"/>
    </row>
    <row r="251" spans="1:39" x14ac:dyDescent="0.15">
      <c r="A251" t="s">
        <v>1066</v>
      </c>
      <c r="B251" t="s">
        <v>49</v>
      </c>
      <c r="C251" t="s">
        <v>42</v>
      </c>
      <c r="D251" t="s">
        <v>26</v>
      </c>
      <c r="E251" s="18">
        <v>129.45400047302246</v>
      </c>
      <c r="F251">
        <v>69.5</v>
      </c>
      <c r="G251">
        <v>73.2</v>
      </c>
      <c r="H251">
        <v>79.400000000000006</v>
      </c>
      <c r="I251">
        <v>4.7300000000000004</v>
      </c>
      <c r="J251">
        <v>1.08</v>
      </c>
      <c r="K251">
        <v>31.91</v>
      </c>
      <c r="L251">
        <v>0.62</v>
      </c>
      <c r="M251" s="1">
        <v>43598.694001006945</v>
      </c>
      <c r="N251" s="1">
        <v>43598.704173530095</v>
      </c>
      <c r="O251" s="1" t="s">
        <v>47</v>
      </c>
      <c r="W251" t="s">
        <v>620</v>
      </c>
      <c r="X251" s="1">
        <v>43689.617361111108</v>
      </c>
      <c r="Y251" s="10">
        <v>1200</v>
      </c>
      <c r="Z251" t="s">
        <v>14</v>
      </c>
      <c r="AA251" t="s">
        <v>38</v>
      </c>
      <c r="AB251" t="s">
        <v>14</v>
      </c>
      <c r="AC251">
        <v>2019</v>
      </c>
      <c r="AD251">
        <v>8</v>
      </c>
      <c r="AE251" s="2"/>
      <c r="AF251" s="4">
        <f>IFERROR(SUMPRODUCT(--(tbl_bd_descente[wo_number]=W251),tbl_bd_descente[Y],tbl_bd_descente[tons])/SUMIF(tbl_bd_descente[wo_number],W251,tbl_bd_descente[tons]),0)</f>
        <v>79.5</v>
      </c>
      <c r="AG251" s="4">
        <f>IFERROR(SUMPRODUCT(--(tbl_bd_descente[wo_number]=W251),tbl_bd_descente[Al2O3],tbl_bd_descente[tons])/SUMIF(tbl_bd_descente[wo_number],W251,tbl_bd_descente[tons]),0)</f>
        <v>3.4033333333333333</v>
      </c>
      <c r="AH251" s="4">
        <f>IFERROR(SUMPRODUCT(--(tbl_bd_descente[wo_number]=W251),tbl_bd_descente[Fe2O3],tbl_bd_descente[tons])/SUMIF(tbl_bd_descente[wo_number],W251,tbl_bd_descente[tons]),0)</f>
        <v>0.8833333333333333</v>
      </c>
      <c r="AI251" s="4">
        <f>IFERROR(SUMPRODUCT(--(tbl_bd_descente[wo_number]=W251),tbl_bd_descente[MgO],tbl_bd_descente[tons])/SUMIF(tbl_bd_descente[wo_number],W251,tbl_bd_descente[tons]),0)</f>
        <v>31.546666666666667</v>
      </c>
      <c r="AJ251" s="4">
        <f>IFERROR(SUMPRODUCT(--(tbl_bd_descente[wo_number]=W251),tbl_bd_descente[CaOX],tbl_bd_descente[tons])/SUMIF(tbl_bd_descente[wo_number],W251,tbl_bd_descente[tons]),0)</f>
        <v>1.0233333333333334</v>
      </c>
      <c r="AK251" s="4">
        <f>IFERROR(SUMPRODUCT(--(tbl_bd_descente[wo_number]=W251),tbl_bd_descente[S],tbl_bd_descente[tons])/SUMIF(tbl_bd_descente[wo_number],W251,tbl_bd_descente[tons]),0)</f>
        <v>6.8666666666666668E-2</v>
      </c>
      <c r="AL251" s="26"/>
      <c r="AM251" s="25"/>
    </row>
    <row r="252" spans="1:39" x14ac:dyDescent="0.15">
      <c r="A252" t="s">
        <v>1067</v>
      </c>
      <c r="B252" t="s">
        <v>14</v>
      </c>
      <c r="C252" t="s">
        <v>19</v>
      </c>
      <c r="D252" t="s">
        <v>14</v>
      </c>
      <c r="E252" s="18">
        <v>249.5629997253418</v>
      </c>
      <c r="F252">
        <v>79.900000000000006</v>
      </c>
      <c r="G252">
        <v>81.099999999999994</v>
      </c>
      <c r="H252">
        <v>87.7</v>
      </c>
      <c r="I252">
        <v>3.2</v>
      </c>
      <c r="J252">
        <v>0.97</v>
      </c>
      <c r="K252">
        <v>32.39</v>
      </c>
      <c r="L252">
        <v>0.43</v>
      </c>
      <c r="M252" s="1">
        <v>43599.876490706018</v>
      </c>
      <c r="N252" s="1">
        <v>43599.906164780092</v>
      </c>
      <c r="O252" s="1" t="s">
        <v>47</v>
      </c>
      <c r="W252" t="s">
        <v>619</v>
      </c>
      <c r="X252" s="1">
        <v>43689.179861111108</v>
      </c>
      <c r="Y252" s="10">
        <v>53</v>
      </c>
      <c r="Z252" t="s">
        <v>26</v>
      </c>
      <c r="AA252" t="s">
        <v>28</v>
      </c>
      <c r="AB252" t="s">
        <v>26</v>
      </c>
      <c r="AC252">
        <v>2019</v>
      </c>
      <c r="AD252">
        <v>8</v>
      </c>
      <c r="AE252" s="2"/>
      <c r="AF252" s="4">
        <f>IFERROR(SUMPRODUCT(--(tbl_bd_descente[wo_number]=W252),tbl_bd_descente[Y],tbl_bd_descente[tons])/SUMIF(tbl_bd_descente[wo_number],W252,tbl_bd_descente[tons]),0)</f>
        <v>74.2</v>
      </c>
      <c r="AG252" s="4">
        <f>IFERROR(SUMPRODUCT(--(tbl_bd_descente[wo_number]=W252),tbl_bd_descente[Al2O3],tbl_bd_descente[tons])/SUMIF(tbl_bd_descente[wo_number],W252,tbl_bd_descente[tons]),0)</f>
        <v>7.08</v>
      </c>
      <c r="AH252" s="4">
        <f>IFERROR(SUMPRODUCT(--(tbl_bd_descente[wo_number]=W252),tbl_bd_descente[Fe2O3],tbl_bd_descente[tons])/SUMIF(tbl_bd_descente[wo_number],W252,tbl_bd_descente[tons]),0)</f>
        <v>1.33</v>
      </c>
      <c r="AI252" s="4">
        <f>IFERROR(SUMPRODUCT(--(tbl_bd_descente[wo_number]=W252),tbl_bd_descente[MgO],tbl_bd_descente[tons])/SUMIF(tbl_bd_descente[wo_number],W252,tbl_bd_descente[tons]),0)</f>
        <v>32.049999999999997</v>
      </c>
      <c r="AJ252" s="4">
        <f>IFERROR(SUMPRODUCT(--(tbl_bd_descente[wo_number]=W252),tbl_bd_descente[CaOX],tbl_bd_descente[tons])/SUMIF(tbl_bd_descente[wo_number],W252,tbl_bd_descente[tons]),0)</f>
        <v>1.1599999999999999</v>
      </c>
      <c r="AK252" s="4">
        <f>IFERROR(SUMPRODUCT(--(tbl_bd_descente[wo_number]=W252),tbl_bd_descente[S],tbl_bd_descente[tons])/SUMIF(tbl_bd_descente[wo_number],W252,tbl_bd_descente[tons]),0)</f>
        <v>0.17199999999999999</v>
      </c>
      <c r="AL252" s="26"/>
      <c r="AM252" s="25"/>
    </row>
    <row r="253" spans="1:39" x14ac:dyDescent="0.15">
      <c r="A253" t="s">
        <v>1068</v>
      </c>
      <c r="B253" t="s">
        <v>29</v>
      </c>
      <c r="C253" t="s">
        <v>22</v>
      </c>
      <c r="D253" t="s">
        <v>29</v>
      </c>
      <c r="E253" s="18">
        <v>245.3900032043457</v>
      </c>
      <c r="F253">
        <v>82.3</v>
      </c>
      <c r="G253">
        <v>86.8</v>
      </c>
      <c r="H253">
        <v>92.4</v>
      </c>
      <c r="I253">
        <v>9.34</v>
      </c>
      <c r="J253">
        <v>1.0900000000000001</v>
      </c>
      <c r="K253">
        <v>31.84</v>
      </c>
      <c r="L253">
        <v>0.75</v>
      </c>
      <c r="M253" s="1">
        <v>43599.811106168978</v>
      </c>
      <c r="N253" s="1">
        <v>43599.834937418978</v>
      </c>
      <c r="O253" s="1" t="s">
        <v>47</v>
      </c>
      <c r="W253" t="s">
        <v>619</v>
      </c>
      <c r="X253" s="1">
        <v>43689.179861111108</v>
      </c>
      <c r="Y253" s="10">
        <v>106</v>
      </c>
      <c r="Z253" t="s">
        <v>26</v>
      </c>
      <c r="AA253" t="s">
        <v>27</v>
      </c>
      <c r="AB253" t="s">
        <v>26</v>
      </c>
      <c r="AC253">
        <v>2019</v>
      </c>
      <c r="AD253">
        <v>8</v>
      </c>
      <c r="AE253" s="2"/>
      <c r="AF253" s="4">
        <f>IFERROR(SUMPRODUCT(--(tbl_bd_descente[wo_number]=W253),tbl_bd_descente[Y],tbl_bd_descente[tons])/SUMIF(tbl_bd_descente[wo_number],W253,tbl_bd_descente[tons]),0)</f>
        <v>74.2</v>
      </c>
      <c r="AG253" s="4">
        <f>IFERROR(SUMPRODUCT(--(tbl_bd_descente[wo_number]=W253),tbl_bd_descente[Al2O3],tbl_bd_descente[tons])/SUMIF(tbl_bd_descente[wo_number],W253,tbl_bd_descente[tons]),0)</f>
        <v>7.08</v>
      </c>
      <c r="AH253" s="4">
        <f>IFERROR(SUMPRODUCT(--(tbl_bd_descente[wo_number]=W253),tbl_bd_descente[Fe2O3],tbl_bd_descente[tons])/SUMIF(tbl_bd_descente[wo_number],W253,tbl_bd_descente[tons]),0)</f>
        <v>1.33</v>
      </c>
      <c r="AI253" s="4">
        <f>IFERROR(SUMPRODUCT(--(tbl_bd_descente[wo_number]=W253),tbl_bd_descente[MgO],tbl_bd_descente[tons])/SUMIF(tbl_bd_descente[wo_number],W253,tbl_bd_descente[tons]),0)</f>
        <v>32.049999999999997</v>
      </c>
      <c r="AJ253" s="4">
        <f>IFERROR(SUMPRODUCT(--(tbl_bd_descente[wo_number]=W253),tbl_bd_descente[CaOX],tbl_bd_descente[tons])/SUMIF(tbl_bd_descente[wo_number],W253,tbl_bd_descente[tons]),0)</f>
        <v>1.1599999999999999</v>
      </c>
      <c r="AK253" s="4">
        <f>IFERROR(SUMPRODUCT(--(tbl_bd_descente[wo_number]=W253),tbl_bd_descente[S],tbl_bd_descente[tons])/SUMIF(tbl_bd_descente[wo_number],W253,tbl_bd_descente[tons]),0)</f>
        <v>0.17199999999999999</v>
      </c>
      <c r="AL253" s="26"/>
      <c r="AM253" s="25"/>
    </row>
    <row r="254" spans="1:39" x14ac:dyDescent="0.15">
      <c r="A254" t="s">
        <v>1069</v>
      </c>
      <c r="B254" t="s">
        <v>14</v>
      </c>
      <c r="C254" t="s">
        <v>31</v>
      </c>
      <c r="D254" t="s">
        <v>14</v>
      </c>
      <c r="E254" s="18">
        <v>104.41600036621094</v>
      </c>
      <c r="F254">
        <v>77.8</v>
      </c>
      <c r="G254">
        <v>82</v>
      </c>
      <c r="H254">
        <v>88.3</v>
      </c>
      <c r="I254">
        <v>5.57</v>
      </c>
      <c r="J254">
        <v>1.1000000000000001</v>
      </c>
      <c r="K254">
        <v>31.81</v>
      </c>
      <c r="L254">
        <v>0.65</v>
      </c>
      <c r="M254" s="1">
        <v>43599.798721840278</v>
      </c>
      <c r="N254" s="1">
        <v>43599.805759606483</v>
      </c>
      <c r="O254" s="1" t="s">
        <v>47</v>
      </c>
      <c r="W254" t="s">
        <v>618</v>
      </c>
      <c r="X254" s="1">
        <v>43687.104861111111</v>
      </c>
      <c r="Y254" s="10">
        <v>600</v>
      </c>
      <c r="Z254" t="s">
        <v>26</v>
      </c>
      <c r="AA254" t="s">
        <v>27</v>
      </c>
      <c r="AB254" t="s">
        <v>26</v>
      </c>
      <c r="AC254">
        <v>2019</v>
      </c>
      <c r="AD254">
        <v>8</v>
      </c>
      <c r="AE254" s="2"/>
      <c r="AF254" s="4">
        <f>IFERROR(SUMPRODUCT(--(tbl_bd_descente[wo_number]=W254),tbl_bd_descente[Y],tbl_bd_descente[tons])/SUMIF(tbl_bd_descente[wo_number],W254,tbl_bd_descente[tons]),0)</f>
        <v>74.433333333333337</v>
      </c>
      <c r="AG254" s="4">
        <f>IFERROR(SUMPRODUCT(--(tbl_bd_descente[wo_number]=W254),tbl_bd_descente[Al2O3],tbl_bd_descente[tons])/SUMIF(tbl_bd_descente[wo_number],W254,tbl_bd_descente[tons]),0)</f>
        <v>7.5633333333333335</v>
      </c>
      <c r="AH254" s="4">
        <f>IFERROR(SUMPRODUCT(--(tbl_bd_descente[wo_number]=W254),tbl_bd_descente[Fe2O3],tbl_bd_descente[tons])/SUMIF(tbl_bd_descente[wo_number],W254,tbl_bd_descente[tons]),0)</f>
        <v>1.37</v>
      </c>
      <c r="AI254" s="4">
        <f>IFERROR(SUMPRODUCT(--(tbl_bd_descente[wo_number]=W254),tbl_bd_descente[MgO],tbl_bd_descente[tons])/SUMIF(tbl_bd_descente[wo_number],W254,tbl_bd_descente[tons]),0)</f>
        <v>32.096666666666664</v>
      </c>
      <c r="AJ254" s="4">
        <f>IFERROR(SUMPRODUCT(--(tbl_bd_descente[wo_number]=W254),tbl_bd_descente[CaOX],tbl_bd_descente[tons])/SUMIF(tbl_bd_descente[wo_number],W254,tbl_bd_descente[tons]),0)</f>
        <v>0.98333333333333328</v>
      </c>
      <c r="AK254" s="4">
        <f>IFERROR(SUMPRODUCT(--(tbl_bd_descente[wo_number]=W254),tbl_bd_descente[S],tbl_bd_descente[tons])/SUMIF(tbl_bd_descente[wo_number],W254,tbl_bd_descente[tons]),0)</f>
        <v>0.16766666666666663</v>
      </c>
      <c r="AL254" s="26"/>
      <c r="AM254" s="25"/>
    </row>
    <row r="255" spans="1:39" x14ac:dyDescent="0.15">
      <c r="A255" t="s">
        <v>1070</v>
      </c>
      <c r="B255" t="s">
        <v>18</v>
      </c>
      <c r="C255" t="s">
        <v>44</v>
      </c>
      <c r="D255" t="s">
        <v>18</v>
      </c>
      <c r="E255" s="18">
        <v>160.38899993896484</v>
      </c>
      <c r="F255">
        <v>80</v>
      </c>
      <c r="G255">
        <v>84.5</v>
      </c>
      <c r="H255">
        <v>89.7</v>
      </c>
      <c r="I255">
        <v>11.94</v>
      </c>
      <c r="J255">
        <v>1.24</v>
      </c>
      <c r="K255">
        <v>31.45</v>
      </c>
      <c r="L255">
        <v>0.71</v>
      </c>
      <c r="M255" s="1">
        <v>43599.780910648151</v>
      </c>
      <c r="N255" s="1">
        <v>43599.795203969908</v>
      </c>
      <c r="O255" s="1" t="s">
        <v>47</v>
      </c>
      <c r="W255" t="s">
        <v>618</v>
      </c>
      <c r="X255" s="1">
        <v>43687.104861111111</v>
      </c>
      <c r="Y255" s="10">
        <v>300</v>
      </c>
      <c r="Z255" t="s">
        <v>26</v>
      </c>
      <c r="AA255" t="s">
        <v>28</v>
      </c>
      <c r="AB255" t="s">
        <v>26</v>
      </c>
      <c r="AC255">
        <v>2019</v>
      </c>
      <c r="AD255">
        <v>8</v>
      </c>
      <c r="AE255" s="2"/>
      <c r="AF255" s="4">
        <f>IFERROR(SUMPRODUCT(--(tbl_bd_descente[wo_number]=W255),tbl_bd_descente[Y],tbl_bd_descente[tons])/SUMIF(tbl_bd_descente[wo_number],W255,tbl_bd_descente[tons]),0)</f>
        <v>74.433333333333337</v>
      </c>
      <c r="AG255" s="4">
        <f>IFERROR(SUMPRODUCT(--(tbl_bd_descente[wo_number]=W255),tbl_bd_descente[Al2O3],tbl_bd_descente[tons])/SUMIF(tbl_bd_descente[wo_number],W255,tbl_bd_descente[tons]),0)</f>
        <v>7.5633333333333335</v>
      </c>
      <c r="AH255" s="4">
        <f>IFERROR(SUMPRODUCT(--(tbl_bd_descente[wo_number]=W255),tbl_bd_descente[Fe2O3],tbl_bd_descente[tons])/SUMIF(tbl_bd_descente[wo_number],W255,tbl_bd_descente[tons]),0)</f>
        <v>1.37</v>
      </c>
      <c r="AI255" s="4">
        <f>IFERROR(SUMPRODUCT(--(tbl_bd_descente[wo_number]=W255),tbl_bd_descente[MgO],tbl_bd_descente[tons])/SUMIF(tbl_bd_descente[wo_number],W255,tbl_bd_descente[tons]),0)</f>
        <v>32.096666666666664</v>
      </c>
      <c r="AJ255" s="4">
        <f>IFERROR(SUMPRODUCT(--(tbl_bd_descente[wo_number]=W255),tbl_bd_descente[CaOX],tbl_bd_descente[tons])/SUMIF(tbl_bd_descente[wo_number],W255,tbl_bd_descente[tons]),0)</f>
        <v>0.98333333333333328</v>
      </c>
      <c r="AK255" s="4">
        <f>IFERROR(SUMPRODUCT(--(tbl_bd_descente[wo_number]=W255),tbl_bd_descente[S],tbl_bd_descente[tons])/SUMIF(tbl_bd_descente[wo_number],W255,tbl_bd_descente[tons]),0)</f>
        <v>0.16766666666666663</v>
      </c>
      <c r="AL255" s="26"/>
      <c r="AM255" s="25"/>
    </row>
    <row r="256" spans="1:39" x14ac:dyDescent="0.15">
      <c r="A256" t="s">
        <v>1071</v>
      </c>
      <c r="B256" t="s">
        <v>23</v>
      </c>
      <c r="C256" t="s">
        <v>24</v>
      </c>
      <c r="D256" t="s">
        <v>23</v>
      </c>
      <c r="E256" s="18">
        <v>252.47700042724611</v>
      </c>
      <c r="F256">
        <v>82.7</v>
      </c>
      <c r="G256">
        <v>87.2</v>
      </c>
      <c r="H256">
        <v>94.1</v>
      </c>
      <c r="I256">
        <v>3.21</v>
      </c>
      <c r="J256">
        <v>0.84</v>
      </c>
      <c r="K256">
        <v>32.049999999999997</v>
      </c>
      <c r="L256">
        <v>0.46</v>
      </c>
      <c r="M256" s="1">
        <v>43599.443109803244</v>
      </c>
      <c r="N256" s="1">
        <v>43599.46933576389</v>
      </c>
      <c r="O256" s="1" t="s">
        <v>45</v>
      </c>
      <c r="W256" t="s">
        <v>617</v>
      </c>
      <c r="X256" s="1">
        <v>43686.79791666667</v>
      </c>
      <c r="Y256" s="10">
        <v>1330</v>
      </c>
      <c r="Z256" t="s">
        <v>20</v>
      </c>
      <c r="AA256" t="s">
        <v>35</v>
      </c>
      <c r="AB256" t="s">
        <v>20</v>
      </c>
      <c r="AC256">
        <v>2019</v>
      </c>
      <c r="AD256">
        <v>8</v>
      </c>
      <c r="AE256" s="2"/>
      <c r="AF256" s="4">
        <f>IFERROR(SUMPRODUCT(--(tbl_bd_descente[wo_number]=W256),tbl_bd_descente[Y],tbl_bd_descente[tons])/SUMIF(tbl_bd_descente[wo_number],W256,tbl_bd_descente[tons]),0)</f>
        <v>82.553383458646621</v>
      </c>
      <c r="AG256" s="4">
        <f>IFERROR(SUMPRODUCT(--(tbl_bd_descente[wo_number]=W256),tbl_bd_descente[Al2O3],tbl_bd_descente[tons])/SUMIF(tbl_bd_descente[wo_number],W256,tbl_bd_descente[tons]),0)</f>
        <v>4.5506766917293229</v>
      </c>
      <c r="AH256" s="4">
        <f>IFERROR(SUMPRODUCT(--(tbl_bd_descente[wo_number]=W256),tbl_bd_descente[Fe2O3],tbl_bd_descente[tons])/SUMIF(tbl_bd_descente[wo_number],W256,tbl_bd_descente[tons]),0)</f>
        <v>0.88992481203007512</v>
      </c>
      <c r="AI256" s="4">
        <f>IFERROR(SUMPRODUCT(--(tbl_bd_descente[wo_number]=W256),tbl_bd_descente[MgO],tbl_bd_descente[tons])/SUMIF(tbl_bd_descente[wo_number],W256,tbl_bd_descente[tons]),0)</f>
        <v>31.687744360902254</v>
      </c>
      <c r="AJ256" s="4">
        <f>IFERROR(SUMPRODUCT(--(tbl_bd_descente[wo_number]=W256),tbl_bd_descente[CaOX],tbl_bd_descente[tons])/SUMIF(tbl_bd_descente[wo_number],W256,tbl_bd_descente[tons]),0)</f>
        <v>0.4779699248120301</v>
      </c>
      <c r="AK256" s="4">
        <f>IFERROR(SUMPRODUCT(--(tbl_bd_descente[wo_number]=W256),tbl_bd_descente[S],tbl_bd_descente[tons])/SUMIF(tbl_bd_descente[wo_number],W256,tbl_bd_descente[tons]),0)</f>
        <v>7.2488721804511269E-2</v>
      </c>
      <c r="AL256" s="26"/>
      <c r="AM256" s="25"/>
    </row>
    <row r="257" spans="1:39" x14ac:dyDescent="0.15">
      <c r="A257" t="s">
        <v>1072</v>
      </c>
      <c r="B257" t="s">
        <v>26</v>
      </c>
      <c r="C257" t="s">
        <v>28</v>
      </c>
      <c r="D257" t="s">
        <v>26</v>
      </c>
      <c r="E257" s="18">
        <v>149.4110008239746</v>
      </c>
      <c r="F257">
        <v>68.099999999999994</v>
      </c>
      <c r="G257">
        <v>71.8</v>
      </c>
      <c r="H257">
        <v>76.3</v>
      </c>
      <c r="I257">
        <v>11.79</v>
      </c>
      <c r="J257">
        <v>2.41</v>
      </c>
      <c r="K257">
        <v>30.2</v>
      </c>
      <c r="L257">
        <v>1.37</v>
      </c>
      <c r="M257" s="1">
        <v>43640.429115509258</v>
      </c>
      <c r="N257" s="1">
        <v>43640.440932638892</v>
      </c>
      <c r="O257" s="1" t="s">
        <v>46</v>
      </c>
      <c r="W257" t="s">
        <v>616</v>
      </c>
      <c r="X257" s="1">
        <v>43686.436805555553</v>
      </c>
      <c r="Y257" s="10">
        <v>1200</v>
      </c>
      <c r="Z257" t="s">
        <v>20</v>
      </c>
      <c r="AA257" t="s">
        <v>35</v>
      </c>
      <c r="AB257" t="s">
        <v>20</v>
      </c>
      <c r="AC257">
        <v>2019</v>
      </c>
      <c r="AD257">
        <v>8</v>
      </c>
      <c r="AE257" s="2"/>
      <c r="AF257" s="4">
        <f>IFERROR(SUMPRODUCT(--(tbl_bd_descente[wo_number]=W257),tbl_bd_descente[Y],tbl_bd_descente[tons])/SUMIF(tbl_bd_descente[wo_number],W257,tbl_bd_descente[tons]),0)</f>
        <v>82.8</v>
      </c>
      <c r="AG257" s="4">
        <f>IFERROR(SUMPRODUCT(--(tbl_bd_descente[wo_number]=W257),tbl_bd_descente[Al2O3],tbl_bd_descente[tons])/SUMIF(tbl_bd_descente[wo_number],W257,tbl_bd_descente[tons]),0)</f>
        <v>5.3366666666666669</v>
      </c>
      <c r="AH257" s="4">
        <f>IFERROR(SUMPRODUCT(--(tbl_bd_descente[wo_number]=W257),tbl_bd_descente[Fe2O3],tbl_bd_descente[tons])/SUMIF(tbl_bd_descente[wo_number],W257,tbl_bd_descente[tons]),0)</f>
        <v>0.90333333333333332</v>
      </c>
      <c r="AI257" s="4">
        <f>IFERROR(SUMPRODUCT(--(tbl_bd_descente[wo_number]=W257),tbl_bd_descente[MgO],tbl_bd_descente[tons])/SUMIF(tbl_bd_descente[wo_number],W257,tbl_bd_descente[tons]),0)</f>
        <v>31.906666666666666</v>
      </c>
      <c r="AJ257" s="4">
        <f>IFERROR(SUMPRODUCT(--(tbl_bd_descente[wo_number]=W257),tbl_bd_descente[CaOX],tbl_bd_descente[tons])/SUMIF(tbl_bd_descente[wo_number],W257,tbl_bd_descente[tons]),0)</f>
        <v>0.68333333333333335</v>
      </c>
      <c r="AK257" s="4">
        <f>IFERROR(SUMPRODUCT(--(tbl_bd_descente[wo_number]=W257),tbl_bd_descente[S],tbl_bd_descente[tons])/SUMIF(tbl_bd_descente[wo_number],W257,tbl_bd_descente[tons]),0)</f>
        <v>6.1333333333333344E-2</v>
      </c>
      <c r="AL257" s="26"/>
      <c r="AM257" s="25"/>
    </row>
    <row r="258" spans="1:39" x14ac:dyDescent="0.15">
      <c r="A258" t="s">
        <v>1073</v>
      </c>
      <c r="B258" t="s">
        <v>23</v>
      </c>
      <c r="C258" t="s">
        <v>21</v>
      </c>
      <c r="D258" t="s">
        <v>23</v>
      </c>
      <c r="E258" s="18">
        <v>251.90200233459473</v>
      </c>
      <c r="F258">
        <v>80.400000000000006</v>
      </c>
      <c r="G258">
        <v>84.7</v>
      </c>
      <c r="H258">
        <v>92.1</v>
      </c>
      <c r="I258">
        <v>1.19</v>
      </c>
      <c r="J258">
        <v>0.49</v>
      </c>
      <c r="K258">
        <v>31.66</v>
      </c>
      <c r="L258">
        <v>0.31</v>
      </c>
      <c r="M258" s="1">
        <v>43602.848445752315</v>
      </c>
      <c r="N258" s="1">
        <v>43602.878502349537</v>
      </c>
      <c r="O258" s="1" t="s">
        <v>53</v>
      </c>
      <c r="W258" t="s">
        <v>615</v>
      </c>
      <c r="X258" s="1">
        <v>43686.134722222225</v>
      </c>
      <c r="Y258" s="10">
        <v>388</v>
      </c>
      <c r="Z258" t="s">
        <v>26</v>
      </c>
      <c r="AA258" t="s">
        <v>27</v>
      </c>
      <c r="AB258" t="s">
        <v>26</v>
      </c>
      <c r="AC258">
        <v>2019</v>
      </c>
      <c r="AD258">
        <v>8</v>
      </c>
      <c r="AE258" s="2"/>
      <c r="AF258" s="4">
        <f>IFERROR(SUMPRODUCT(--(tbl_bd_descente[wo_number]=W258),tbl_bd_descente[Y],tbl_bd_descente[tons])/SUMIF(tbl_bd_descente[wo_number],W258,tbl_bd_descente[tons]),0)</f>
        <v>73.867010309278342</v>
      </c>
      <c r="AG258" s="4">
        <f>IFERROR(SUMPRODUCT(--(tbl_bd_descente[wo_number]=W258),tbl_bd_descente[Al2O3],tbl_bd_descente[tons])/SUMIF(tbl_bd_descente[wo_number],W258,tbl_bd_descente[tons]),0)</f>
        <v>8.6823711340206184</v>
      </c>
      <c r="AH258" s="4">
        <f>IFERROR(SUMPRODUCT(--(tbl_bd_descente[wo_number]=W258),tbl_bd_descente[Fe2O3],tbl_bd_descente[tons])/SUMIF(tbl_bd_descente[wo_number],W258,tbl_bd_descente[tons]),0)</f>
        <v>1.4042268041237114</v>
      </c>
      <c r="AI258" s="4">
        <f>IFERROR(SUMPRODUCT(--(tbl_bd_descente[wo_number]=W258),tbl_bd_descente[MgO],tbl_bd_descente[tons])/SUMIF(tbl_bd_descente[wo_number],W258,tbl_bd_descente[tons]),0)</f>
        <v>32.247525773195875</v>
      </c>
      <c r="AJ258" s="4">
        <f>IFERROR(SUMPRODUCT(--(tbl_bd_descente[wo_number]=W258),tbl_bd_descente[CaOX],tbl_bd_descente[tons])/SUMIF(tbl_bd_descente[wo_number],W258,tbl_bd_descente[tons]),0)</f>
        <v>1.2580412371134022</v>
      </c>
      <c r="AK258" s="4">
        <f>IFERROR(SUMPRODUCT(--(tbl_bd_descente[wo_number]=W258),tbl_bd_descente[S],tbl_bd_descente[tons])/SUMIF(tbl_bd_descente[wo_number],W258,tbl_bd_descente[tons]),0)</f>
        <v>0.13823711340206185</v>
      </c>
      <c r="AL258" s="26"/>
      <c r="AM258" s="25"/>
    </row>
    <row r="259" spans="1:39" x14ac:dyDescent="0.15">
      <c r="A259" t="s">
        <v>1074</v>
      </c>
      <c r="B259" t="s">
        <v>817</v>
      </c>
      <c r="C259" t="s">
        <v>34</v>
      </c>
      <c r="D259" t="s">
        <v>26</v>
      </c>
      <c r="E259" s="18">
        <v>262.65800247192385</v>
      </c>
      <c r="F259">
        <v>74.2</v>
      </c>
      <c r="G259">
        <v>78.2</v>
      </c>
      <c r="H259">
        <v>84.2</v>
      </c>
      <c r="I259">
        <v>6.71</v>
      </c>
      <c r="J259">
        <v>1.53</v>
      </c>
      <c r="K259">
        <v>31.51</v>
      </c>
      <c r="L259">
        <v>0.36</v>
      </c>
      <c r="M259" s="1">
        <v>43606.59533113426</v>
      </c>
      <c r="N259" s="1">
        <v>43606.622148726849</v>
      </c>
      <c r="O259" s="1" t="s">
        <v>48</v>
      </c>
      <c r="W259" t="s">
        <v>615</v>
      </c>
      <c r="X259" s="1">
        <v>43686.134722222225</v>
      </c>
      <c r="Y259" s="10">
        <v>194</v>
      </c>
      <c r="Z259" t="s">
        <v>26</v>
      </c>
      <c r="AA259" t="s">
        <v>28</v>
      </c>
      <c r="AB259" t="s">
        <v>26</v>
      </c>
      <c r="AC259">
        <v>2019</v>
      </c>
      <c r="AD259">
        <v>8</v>
      </c>
      <c r="AE259" s="2"/>
      <c r="AF259" s="4">
        <f>IFERROR(SUMPRODUCT(--(tbl_bd_descente[wo_number]=W259),tbl_bd_descente[Y],tbl_bd_descente[tons])/SUMIF(tbl_bd_descente[wo_number],W259,tbl_bd_descente[tons]),0)</f>
        <v>73.867010309278342</v>
      </c>
      <c r="AG259" s="4">
        <f>IFERROR(SUMPRODUCT(--(tbl_bd_descente[wo_number]=W259),tbl_bd_descente[Al2O3],tbl_bd_descente[tons])/SUMIF(tbl_bd_descente[wo_number],W259,tbl_bd_descente[tons]),0)</f>
        <v>8.6823711340206184</v>
      </c>
      <c r="AH259" s="4">
        <f>IFERROR(SUMPRODUCT(--(tbl_bd_descente[wo_number]=W259),tbl_bd_descente[Fe2O3],tbl_bd_descente[tons])/SUMIF(tbl_bd_descente[wo_number],W259,tbl_bd_descente[tons]),0)</f>
        <v>1.4042268041237114</v>
      </c>
      <c r="AI259" s="4">
        <f>IFERROR(SUMPRODUCT(--(tbl_bd_descente[wo_number]=W259),tbl_bd_descente[MgO],tbl_bd_descente[tons])/SUMIF(tbl_bd_descente[wo_number],W259,tbl_bd_descente[tons]),0)</f>
        <v>32.247525773195875</v>
      </c>
      <c r="AJ259" s="4">
        <f>IFERROR(SUMPRODUCT(--(tbl_bd_descente[wo_number]=W259),tbl_bd_descente[CaOX],tbl_bd_descente[tons])/SUMIF(tbl_bd_descente[wo_number],W259,tbl_bd_descente[tons]),0)</f>
        <v>1.2580412371134022</v>
      </c>
      <c r="AK259" s="4">
        <f>IFERROR(SUMPRODUCT(--(tbl_bd_descente[wo_number]=W259),tbl_bd_descente[S],tbl_bd_descente[tons])/SUMIF(tbl_bd_descente[wo_number],W259,tbl_bd_descente[tons]),0)</f>
        <v>0.13823711340206185</v>
      </c>
      <c r="AL259" s="26"/>
      <c r="AM259" s="25"/>
    </row>
    <row r="260" spans="1:39" x14ac:dyDescent="0.15">
      <c r="A260" t="s">
        <v>1075</v>
      </c>
      <c r="B260" t="s">
        <v>18</v>
      </c>
      <c r="C260" t="s">
        <v>44</v>
      </c>
      <c r="D260" t="s">
        <v>18</v>
      </c>
      <c r="E260" s="18">
        <v>176.21400146484376</v>
      </c>
      <c r="F260">
        <v>78.5</v>
      </c>
      <c r="G260">
        <v>82.8</v>
      </c>
      <c r="H260">
        <v>89.2</v>
      </c>
      <c r="I260">
        <v>6.73</v>
      </c>
      <c r="J260">
        <v>1.07</v>
      </c>
      <c r="K260">
        <v>32.020000000000003</v>
      </c>
      <c r="L260">
        <v>0.71</v>
      </c>
      <c r="M260" s="1">
        <v>43600.279671180557</v>
      </c>
      <c r="N260" s="1">
        <v>43600.29156917824</v>
      </c>
      <c r="O260" s="1" t="s">
        <v>48</v>
      </c>
      <c r="W260" t="s">
        <v>614</v>
      </c>
      <c r="X260" s="1">
        <v>43685.99722222222</v>
      </c>
      <c r="Y260" s="10">
        <v>600</v>
      </c>
      <c r="Z260" t="s">
        <v>26</v>
      </c>
      <c r="AA260" t="s">
        <v>27</v>
      </c>
      <c r="AB260" t="s">
        <v>26</v>
      </c>
      <c r="AC260">
        <v>2019</v>
      </c>
      <c r="AD260">
        <v>8</v>
      </c>
      <c r="AE260" s="2"/>
      <c r="AF260" s="4">
        <f>IFERROR(SUMPRODUCT(--(tbl_bd_descente[wo_number]=W260),tbl_bd_descente[Y],tbl_bd_descente[tons])/SUMIF(tbl_bd_descente[wo_number],W260,tbl_bd_descente[tons]),0)</f>
        <v>74.5</v>
      </c>
      <c r="AG260" s="4">
        <f>IFERROR(SUMPRODUCT(--(tbl_bd_descente[wo_number]=W260),tbl_bd_descente[Al2O3],tbl_bd_descente[tons])/SUMIF(tbl_bd_descente[wo_number],W260,tbl_bd_descente[tons]),0)</f>
        <v>7.56</v>
      </c>
      <c r="AH260" s="4">
        <f>IFERROR(SUMPRODUCT(--(tbl_bd_descente[wo_number]=W260),tbl_bd_descente[Fe2O3],tbl_bd_descente[tons])/SUMIF(tbl_bd_descente[wo_number],W260,tbl_bd_descente[tons]),0)</f>
        <v>1.32</v>
      </c>
      <c r="AI260" s="4">
        <f>IFERROR(SUMPRODUCT(--(tbl_bd_descente[wo_number]=W260),tbl_bd_descente[MgO],tbl_bd_descente[tons])/SUMIF(tbl_bd_descente[wo_number],W260,tbl_bd_descente[tons]),0)</f>
        <v>32.03</v>
      </c>
      <c r="AJ260" s="4">
        <f>IFERROR(SUMPRODUCT(--(tbl_bd_descente[wo_number]=W260),tbl_bd_descente[CaOX],tbl_bd_descente[tons])/SUMIF(tbl_bd_descente[wo_number],W260,tbl_bd_descente[tons]),0)</f>
        <v>1.49</v>
      </c>
      <c r="AK260" s="4">
        <f>IFERROR(SUMPRODUCT(--(tbl_bd_descente[wo_number]=W260),tbl_bd_descente[S],tbl_bd_descente[tons])/SUMIF(tbl_bd_descente[wo_number],W260,tbl_bd_descente[tons]),0)</f>
        <v>0.15</v>
      </c>
      <c r="AL260" s="26"/>
      <c r="AM260" s="25"/>
    </row>
    <row r="261" spans="1:39" x14ac:dyDescent="0.15">
      <c r="A261" t="s">
        <v>1076</v>
      </c>
      <c r="B261" t="s">
        <v>33</v>
      </c>
      <c r="C261" t="s">
        <v>39</v>
      </c>
      <c r="D261" t="s">
        <v>33</v>
      </c>
      <c r="E261" s="18">
        <v>141.35900115966797</v>
      </c>
      <c r="F261">
        <v>74.8</v>
      </c>
      <c r="G261">
        <v>78.8</v>
      </c>
      <c r="H261">
        <v>85.8</v>
      </c>
      <c r="I261">
        <v>1.06</v>
      </c>
      <c r="J261">
        <v>0.8</v>
      </c>
      <c r="K261">
        <v>31.58</v>
      </c>
      <c r="L261">
        <v>0.32</v>
      </c>
      <c r="M261" s="1">
        <v>43600.235759571762</v>
      </c>
      <c r="N261" s="1">
        <v>43600.249532789348</v>
      </c>
      <c r="O261" s="1" t="s">
        <v>48</v>
      </c>
      <c r="W261" t="s">
        <v>614</v>
      </c>
      <c r="X261" s="1">
        <v>43685.99722222222</v>
      </c>
      <c r="Y261" s="10">
        <v>300</v>
      </c>
      <c r="Z261" t="s">
        <v>26</v>
      </c>
      <c r="AA261" t="s">
        <v>28</v>
      </c>
      <c r="AB261" t="s">
        <v>26</v>
      </c>
      <c r="AC261">
        <v>2019</v>
      </c>
      <c r="AD261">
        <v>8</v>
      </c>
      <c r="AE261" s="2"/>
      <c r="AF261" s="4">
        <f>IFERROR(SUMPRODUCT(--(tbl_bd_descente[wo_number]=W261),tbl_bd_descente[Y],tbl_bd_descente[tons])/SUMIF(tbl_bd_descente[wo_number],W261,tbl_bd_descente[tons]),0)</f>
        <v>74.5</v>
      </c>
      <c r="AG261" s="4">
        <f>IFERROR(SUMPRODUCT(--(tbl_bd_descente[wo_number]=W261),tbl_bd_descente[Al2O3],tbl_bd_descente[tons])/SUMIF(tbl_bd_descente[wo_number],W261,tbl_bd_descente[tons]),0)</f>
        <v>7.56</v>
      </c>
      <c r="AH261" s="4">
        <f>IFERROR(SUMPRODUCT(--(tbl_bd_descente[wo_number]=W261),tbl_bd_descente[Fe2O3],tbl_bd_descente[tons])/SUMIF(tbl_bd_descente[wo_number],W261,tbl_bd_descente[tons]),0)</f>
        <v>1.32</v>
      </c>
      <c r="AI261" s="4">
        <f>IFERROR(SUMPRODUCT(--(tbl_bd_descente[wo_number]=W261),tbl_bd_descente[MgO],tbl_bd_descente[tons])/SUMIF(tbl_bd_descente[wo_number],W261,tbl_bd_descente[tons]),0)</f>
        <v>32.03</v>
      </c>
      <c r="AJ261" s="4">
        <f>IFERROR(SUMPRODUCT(--(tbl_bd_descente[wo_number]=W261),tbl_bd_descente[CaOX],tbl_bd_descente[tons])/SUMIF(tbl_bd_descente[wo_number],W261,tbl_bd_descente[tons]),0)</f>
        <v>1.49</v>
      </c>
      <c r="AK261" s="4">
        <f>IFERROR(SUMPRODUCT(--(tbl_bd_descente[wo_number]=W261),tbl_bd_descente[S],tbl_bd_descente[tons])/SUMIF(tbl_bd_descente[wo_number],W261,tbl_bd_descente[tons]),0)</f>
        <v>0.15</v>
      </c>
      <c r="AL261" s="26"/>
      <c r="AM261" s="25"/>
    </row>
    <row r="262" spans="1:39" x14ac:dyDescent="0.15">
      <c r="A262" t="s">
        <v>1077</v>
      </c>
      <c r="B262" t="s">
        <v>20</v>
      </c>
      <c r="C262" t="s">
        <v>30</v>
      </c>
      <c r="D262" t="s">
        <v>20</v>
      </c>
      <c r="E262" s="18">
        <v>171.92000198364258</v>
      </c>
      <c r="F262">
        <v>82.1</v>
      </c>
      <c r="G262">
        <v>86.6</v>
      </c>
      <c r="H262">
        <v>93.1</v>
      </c>
      <c r="I262">
        <v>8.34</v>
      </c>
      <c r="J262">
        <v>1.01</v>
      </c>
      <c r="K262">
        <v>32.049999999999997</v>
      </c>
      <c r="L262">
        <v>0.64</v>
      </c>
      <c r="M262" s="1">
        <v>43599.925238738426</v>
      </c>
      <c r="N262" s="1">
        <v>43600.230964317132</v>
      </c>
      <c r="O262" s="1" t="s">
        <v>48</v>
      </c>
      <c r="W262" t="s">
        <v>613</v>
      </c>
      <c r="X262" s="1">
        <v>43685.789583333331</v>
      </c>
      <c r="Y262" s="10">
        <v>450</v>
      </c>
      <c r="Z262" t="s">
        <v>14</v>
      </c>
      <c r="AA262" t="s">
        <v>38</v>
      </c>
      <c r="AB262" t="s">
        <v>14</v>
      </c>
      <c r="AC262">
        <v>2019</v>
      </c>
      <c r="AD262">
        <v>8</v>
      </c>
      <c r="AE262" s="2"/>
      <c r="AF262" s="4">
        <f>IFERROR(SUMPRODUCT(--(tbl_bd_descente[wo_number]=W262),tbl_bd_descente[Y],tbl_bd_descente[tons])/SUMIF(tbl_bd_descente[wo_number],W262,tbl_bd_descente[tons]),0)</f>
        <v>77.599999999999994</v>
      </c>
      <c r="AG262" s="4">
        <f>IFERROR(SUMPRODUCT(--(tbl_bd_descente[wo_number]=W262),tbl_bd_descente[Al2O3],tbl_bd_descente[tons])/SUMIF(tbl_bd_descente[wo_number],W262,tbl_bd_descente[tons]),0)</f>
        <v>3.09</v>
      </c>
      <c r="AH262" s="4">
        <f>IFERROR(SUMPRODUCT(--(tbl_bd_descente[wo_number]=W262),tbl_bd_descente[Fe2O3],tbl_bd_descente[tons])/SUMIF(tbl_bd_descente[wo_number],W262,tbl_bd_descente[tons]),0)</f>
        <v>0.86</v>
      </c>
      <c r="AI262" s="4">
        <f>IFERROR(SUMPRODUCT(--(tbl_bd_descente[wo_number]=W262),tbl_bd_descente[MgO],tbl_bd_descente[tons])/SUMIF(tbl_bd_descente[wo_number],W262,tbl_bd_descente[tons]),0)</f>
        <v>31.43</v>
      </c>
      <c r="AJ262" s="4">
        <f>IFERROR(SUMPRODUCT(--(tbl_bd_descente[wo_number]=W262),tbl_bd_descente[CaOX],tbl_bd_descente[tons])/SUMIF(tbl_bd_descente[wo_number],W262,tbl_bd_descente[tons]),0)</f>
        <v>0.74</v>
      </c>
      <c r="AK262" s="4">
        <f>IFERROR(SUMPRODUCT(--(tbl_bd_descente[wo_number]=W262),tbl_bd_descente[S],tbl_bd_descente[tons])/SUMIF(tbl_bd_descente[wo_number],W262,tbl_bd_descente[tons]),0)</f>
        <v>0.13400000000000001</v>
      </c>
      <c r="AL262" s="26"/>
      <c r="AM262" s="25"/>
    </row>
    <row r="263" spans="1:39" x14ac:dyDescent="0.15">
      <c r="A263" t="s">
        <v>1078</v>
      </c>
      <c r="B263" t="s">
        <v>826</v>
      </c>
      <c r="C263" t="s">
        <v>21</v>
      </c>
      <c r="D263" t="s">
        <v>23</v>
      </c>
      <c r="E263" s="18">
        <v>174.9420021057129</v>
      </c>
      <c r="F263">
        <v>80.400000000000006</v>
      </c>
      <c r="G263">
        <v>84.7</v>
      </c>
      <c r="H263">
        <v>92</v>
      </c>
      <c r="I263">
        <v>1.06</v>
      </c>
      <c r="J263">
        <v>0.7</v>
      </c>
      <c r="K263">
        <v>31.86</v>
      </c>
      <c r="L263">
        <v>0.3</v>
      </c>
      <c r="M263" s="1">
        <v>43600.253490474533</v>
      </c>
      <c r="N263" s="1">
        <v>43600.276373645836</v>
      </c>
      <c r="O263" s="1" t="s">
        <v>48</v>
      </c>
      <c r="W263" t="s">
        <v>612</v>
      </c>
      <c r="X263" s="1">
        <v>43685.68472222222</v>
      </c>
      <c r="Y263" s="10">
        <v>1215</v>
      </c>
      <c r="Z263" t="s">
        <v>14</v>
      </c>
      <c r="AA263" t="s">
        <v>38</v>
      </c>
      <c r="AB263" t="s">
        <v>14</v>
      </c>
      <c r="AC263">
        <v>2019</v>
      </c>
      <c r="AD263">
        <v>8</v>
      </c>
      <c r="AE263" s="2"/>
      <c r="AF263" s="4">
        <f>IFERROR(SUMPRODUCT(--(tbl_bd_descente[wo_number]=W263),tbl_bd_descente[Y],tbl_bd_descente[tons])/SUMIF(tbl_bd_descente[wo_number],W263,tbl_bd_descente[tons]),0)</f>
        <v>78.52057613168725</v>
      </c>
      <c r="AG263" s="4">
        <f>IFERROR(SUMPRODUCT(--(tbl_bd_descente[wo_number]=W263),tbl_bd_descente[Al2O3],tbl_bd_descente[tons])/SUMIF(tbl_bd_descente[wo_number],W263,tbl_bd_descente[tons]),0)</f>
        <v>3.1372427983539093</v>
      </c>
      <c r="AH263" s="4">
        <f>IFERROR(SUMPRODUCT(--(tbl_bd_descente[wo_number]=W263),tbl_bd_descente[Fe2O3],tbl_bd_descente[tons])/SUMIF(tbl_bd_descente[wo_number],W263,tbl_bd_descente[tons]),0)</f>
        <v>0.89024691358024699</v>
      </c>
      <c r="AI263" s="4">
        <f>IFERROR(SUMPRODUCT(--(tbl_bd_descente[wo_number]=W263),tbl_bd_descente[MgO],tbl_bd_descente[tons])/SUMIF(tbl_bd_descente[wo_number],W263,tbl_bd_descente[tons]),0)</f>
        <v>31.381111111111114</v>
      </c>
      <c r="AJ263" s="4">
        <f>IFERROR(SUMPRODUCT(--(tbl_bd_descente[wo_number]=W263),tbl_bd_descente[CaOX],tbl_bd_descente[tons])/SUMIF(tbl_bd_descente[wo_number],W263,tbl_bd_descente[tons]),0)</f>
        <v>0.97337448559670792</v>
      </c>
      <c r="AK263" s="4">
        <f>IFERROR(SUMPRODUCT(--(tbl_bd_descente[wo_number]=W263),tbl_bd_descente[S],tbl_bd_descente[tons])/SUMIF(tbl_bd_descente[wo_number],W263,tbl_bd_descente[tons]),0)</f>
        <v>6.2E-2</v>
      </c>
      <c r="AL263" s="26"/>
      <c r="AM263" s="25"/>
    </row>
    <row r="264" spans="1:39" x14ac:dyDescent="0.15">
      <c r="A264" t="s">
        <v>1079</v>
      </c>
      <c r="B264" t="s">
        <v>29</v>
      </c>
      <c r="C264" t="s">
        <v>22</v>
      </c>
      <c r="D264" t="s">
        <v>29</v>
      </c>
      <c r="E264" s="18">
        <v>472.76200485229492</v>
      </c>
      <c r="F264">
        <v>80.5</v>
      </c>
      <c r="G264">
        <v>84.9</v>
      </c>
      <c r="H264">
        <v>90.2</v>
      </c>
      <c r="I264">
        <v>12.39</v>
      </c>
      <c r="J264">
        <v>1.49</v>
      </c>
      <c r="K264">
        <v>32.03</v>
      </c>
      <c r="L264">
        <v>0.75</v>
      </c>
      <c r="M264" s="1">
        <v>43600.448553472219</v>
      </c>
      <c r="N264" s="1">
        <v>43600.506135104166</v>
      </c>
      <c r="O264" s="1" t="s">
        <v>1080</v>
      </c>
      <c r="W264" t="s">
        <v>611</v>
      </c>
      <c r="X264" s="1">
        <v>43685.114583333336</v>
      </c>
      <c r="Y264" s="10">
        <v>401</v>
      </c>
      <c r="Z264" t="s">
        <v>33</v>
      </c>
      <c r="AA264" t="s">
        <v>39</v>
      </c>
      <c r="AB264" t="s">
        <v>33</v>
      </c>
      <c r="AC264">
        <v>2019</v>
      </c>
      <c r="AD264">
        <v>8</v>
      </c>
      <c r="AE264" s="2"/>
      <c r="AF264" s="4">
        <f>IFERROR(SUMPRODUCT(--(tbl_bd_descente[wo_number]=W264),tbl_bd_descente[Y],tbl_bd_descente[tons])/SUMIF(tbl_bd_descente[wo_number],W264,tbl_bd_descente[tons]),0)</f>
        <v>79.3</v>
      </c>
      <c r="AG264" s="4">
        <f>IFERROR(SUMPRODUCT(--(tbl_bd_descente[wo_number]=W264),tbl_bd_descente[Al2O3],tbl_bd_descente[tons])/SUMIF(tbl_bd_descente[wo_number],W264,tbl_bd_descente[tons]),0)</f>
        <v>2.95</v>
      </c>
      <c r="AH264" s="4">
        <f>IFERROR(SUMPRODUCT(--(tbl_bd_descente[wo_number]=W264),tbl_bd_descente[Fe2O3],tbl_bd_descente[tons])/SUMIF(tbl_bd_descente[wo_number],W264,tbl_bd_descente[tons]),0)</f>
        <v>0.86</v>
      </c>
      <c r="AI264" s="4">
        <f>IFERROR(SUMPRODUCT(--(tbl_bd_descente[wo_number]=W264),tbl_bd_descente[MgO],tbl_bd_descente[tons])/SUMIF(tbl_bd_descente[wo_number],W264,tbl_bd_descente[tons]),0)</f>
        <v>31.62</v>
      </c>
      <c r="AJ264" s="4">
        <f>IFERROR(SUMPRODUCT(--(tbl_bd_descente[wo_number]=W264),tbl_bd_descente[CaOX],tbl_bd_descente[tons])/SUMIF(tbl_bd_descente[wo_number],W264,tbl_bd_descente[tons]),0)</f>
        <v>0.87</v>
      </c>
      <c r="AK264" s="4">
        <f>IFERROR(SUMPRODUCT(--(tbl_bd_descente[wo_number]=W264),tbl_bd_descente[S],tbl_bd_descente[tons])/SUMIF(tbl_bd_descente[wo_number],W264,tbl_bd_descente[tons]),0)</f>
        <v>6.9000000000000006E-2</v>
      </c>
      <c r="AL264" s="26"/>
      <c r="AM264" s="25"/>
    </row>
    <row r="265" spans="1:39" x14ac:dyDescent="0.15">
      <c r="A265" t="s">
        <v>1081</v>
      </c>
      <c r="B265" t="s">
        <v>49</v>
      </c>
      <c r="C265" t="s">
        <v>42</v>
      </c>
      <c r="D265" t="s">
        <v>26</v>
      </c>
      <c r="E265" s="18">
        <v>241.81600036621094</v>
      </c>
      <c r="F265">
        <v>70.3</v>
      </c>
      <c r="G265">
        <v>74</v>
      </c>
      <c r="H265">
        <v>80.2</v>
      </c>
      <c r="I265">
        <v>2.94</v>
      </c>
      <c r="J265">
        <v>0.96</v>
      </c>
      <c r="K265">
        <v>31.7</v>
      </c>
      <c r="L265">
        <v>2.16</v>
      </c>
      <c r="M265" s="1">
        <v>43600.379277581022</v>
      </c>
      <c r="N265" s="1">
        <v>43600.437662187498</v>
      </c>
      <c r="O265" s="1" t="s">
        <v>931</v>
      </c>
      <c r="W265" t="s">
        <v>610</v>
      </c>
      <c r="X265" s="1">
        <v>43685.024305555555</v>
      </c>
      <c r="Y265" s="10">
        <v>900</v>
      </c>
      <c r="Z265" t="s">
        <v>33</v>
      </c>
      <c r="AA265" t="s">
        <v>39</v>
      </c>
      <c r="AB265" t="s">
        <v>33</v>
      </c>
      <c r="AC265">
        <v>2019</v>
      </c>
      <c r="AD265">
        <v>8</v>
      </c>
      <c r="AE265" s="2"/>
      <c r="AF265" s="4">
        <f>IFERROR(SUMPRODUCT(--(tbl_bd_descente[wo_number]=W265),tbl_bd_descente[Y],tbl_bd_descente[tons])/SUMIF(tbl_bd_descente[wo_number],W265,tbl_bd_descente[tons]),0)</f>
        <v>79</v>
      </c>
      <c r="AG265" s="4">
        <f>IFERROR(SUMPRODUCT(--(tbl_bd_descente[wo_number]=W265),tbl_bd_descente[Al2O3],tbl_bd_descente[tons])/SUMIF(tbl_bd_descente[wo_number],W265,tbl_bd_descente[tons]),0)</f>
        <v>2.65</v>
      </c>
      <c r="AH265" s="4">
        <f>IFERROR(SUMPRODUCT(--(tbl_bd_descente[wo_number]=W265),tbl_bd_descente[Fe2O3],tbl_bd_descente[tons])/SUMIF(tbl_bd_descente[wo_number],W265,tbl_bd_descente[tons]),0)</f>
        <v>0.81333333333333335</v>
      </c>
      <c r="AI265" s="4">
        <f>IFERROR(SUMPRODUCT(--(tbl_bd_descente[wo_number]=W265),tbl_bd_descente[MgO],tbl_bd_descente[tons])/SUMIF(tbl_bd_descente[wo_number],W265,tbl_bd_descente[tons]),0)</f>
        <v>31.513333333333332</v>
      </c>
      <c r="AJ265" s="4">
        <f>IFERROR(SUMPRODUCT(--(tbl_bd_descente[wo_number]=W265),tbl_bd_descente[CaOX],tbl_bd_descente[tons])/SUMIF(tbl_bd_descente[wo_number],W265,tbl_bd_descente[tons]),0)</f>
        <v>1.4233333333333333</v>
      </c>
      <c r="AK265" s="4">
        <f>IFERROR(SUMPRODUCT(--(tbl_bd_descente[wo_number]=W265),tbl_bd_descente[S],tbl_bd_descente[tons])/SUMIF(tbl_bd_descente[wo_number],W265,tbl_bd_descente[tons]),0)</f>
        <v>7.3666666666666686E-2</v>
      </c>
      <c r="AL265" s="26"/>
      <c r="AM265" s="25"/>
    </row>
    <row r="266" spans="1:39" x14ac:dyDescent="0.15">
      <c r="A266" t="s">
        <v>1082</v>
      </c>
      <c r="B266" t="s">
        <v>26</v>
      </c>
      <c r="C266" t="s">
        <v>27</v>
      </c>
      <c r="D266" t="s">
        <v>26</v>
      </c>
      <c r="E266" s="18">
        <v>223.0880027770996</v>
      </c>
      <c r="F266">
        <v>72.900000000000006</v>
      </c>
      <c r="G266">
        <v>76.900000000000006</v>
      </c>
      <c r="H266">
        <v>82.5</v>
      </c>
      <c r="I266">
        <v>7.29</v>
      </c>
      <c r="J266">
        <v>1.52</v>
      </c>
      <c r="K266">
        <v>31.64</v>
      </c>
      <c r="L266">
        <v>1.42</v>
      </c>
      <c r="M266" s="1">
        <v>43600.331897569442</v>
      </c>
      <c r="N266" s="1">
        <v>43600.588627974539</v>
      </c>
      <c r="O266" s="1" t="s">
        <v>48</v>
      </c>
      <c r="W266" t="s">
        <v>609</v>
      </c>
      <c r="X266" s="1">
        <v>43684.800000000003</v>
      </c>
      <c r="Y266" s="10">
        <v>623</v>
      </c>
      <c r="Z266" t="s">
        <v>23</v>
      </c>
      <c r="AA266" t="s">
        <v>24</v>
      </c>
      <c r="AB266" t="s">
        <v>23</v>
      </c>
      <c r="AC266">
        <v>2019</v>
      </c>
      <c r="AD266">
        <v>8</v>
      </c>
      <c r="AE266" s="2"/>
      <c r="AF266" s="4">
        <f>IFERROR(SUMPRODUCT(--(tbl_bd_descente[wo_number]=W266),tbl_bd_descente[Y],tbl_bd_descente[tons])/SUMIF(tbl_bd_descente[wo_number],W266,tbl_bd_descente[tons]),0)</f>
        <v>85.992616372391637</v>
      </c>
      <c r="AG266" s="4">
        <f>IFERROR(SUMPRODUCT(--(tbl_bd_descente[wo_number]=W266),tbl_bd_descente[Al2O3],tbl_bd_descente[tons])/SUMIF(tbl_bd_descente[wo_number],W266,tbl_bd_descente[tons]),0)</f>
        <v>2.1245425361155696</v>
      </c>
      <c r="AH266" s="4">
        <f>IFERROR(SUMPRODUCT(--(tbl_bd_descente[wo_number]=W266),tbl_bd_descente[Fe2O3],tbl_bd_descente[tons])/SUMIF(tbl_bd_descente[wo_number],W266,tbl_bd_descente[tons]),0)</f>
        <v>0.65357945425361152</v>
      </c>
      <c r="AI266" s="4">
        <f>IFERROR(SUMPRODUCT(--(tbl_bd_descente[wo_number]=W266),tbl_bd_descente[MgO],tbl_bd_descente[tons])/SUMIF(tbl_bd_descente[wo_number],W266,tbl_bd_descente[tons]),0)</f>
        <v>31.487271268057786</v>
      </c>
      <c r="AJ266" s="4">
        <f>IFERROR(SUMPRODUCT(--(tbl_bd_descente[wo_number]=W266),tbl_bd_descente[CaOX],tbl_bd_descente[tons])/SUMIF(tbl_bd_descente[wo_number],W266,tbl_bd_descente[tons]),0)</f>
        <v>0.44306581059390043</v>
      </c>
      <c r="AK266" s="4">
        <f>IFERROR(SUMPRODUCT(--(tbl_bd_descente[wo_number]=W266),tbl_bd_descente[S],tbl_bd_descente[tons])/SUMIF(tbl_bd_descente[wo_number],W266,tbl_bd_descente[tons]),0)</f>
        <v>2.8136436597110754E-2</v>
      </c>
      <c r="AL266" s="26"/>
      <c r="AM266" s="25"/>
    </row>
    <row r="267" spans="1:39" x14ac:dyDescent="0.15">
      <c r="A267" t="s">
        <v>1083</v>
      </c>
      <c r="B267" t="s">
        <v>14</v>
      </c>
      <c r="C267" t="s">
        <v>19</v>
      </c>
      <c r="D267" t="s">
        <v>14</v>
      </c>
      <c r="E267" s="18">
        <v>221.79199981689453</v>
      </c>
      <c r="F267">
        <v>77.900000000000006</v>
      </c>
      <c r="G267">
        <v>82.1</v>
      </c>
      <c r="H267">
        <v>89.4</v>
      </c>
      <c r="I267">
        <v>1.57</v>
      </c>
      <c r="J267">
        <v>0.72</v>
      </c>
      <c r="K267">
        <v>31.77</v>
      </c>
      <c r="L267">
        <v>0.6</v>
      </c>
      <c r="M267" s="1">
        <v>43600.648421446756</v>
      </c>
      <c r="N267" s="1">
        <v>43601.34244197917</v>
      </c>
      <c r="O267" s="1" t="s">
        <v>48</v>
      </c>
      <c r="W267" t="s">
        <v>608</v>
      </c>
      <c r="X267" s="1">
        <v>43684.655555555553</v>
      </c>
      <c r="Y267" s="10">
        <v>1200</v>
      </c>
      <c r="Z267" t="s">
        <v>23</v>
      </c>
      <c r="AA267" t="s">
        <v>24</v>
      </c>
      <c r="AB267" t="s">
        <v>23</v>
      </c>
      <c r="AC267">
        <v>2019</v>
      </c>
      <c r="AD267">
        <v>8</v>
      </c>
      <c r="AE267" s="2"/>
      <c r="AF267" s="4">
        <f>IFERROR(SUMPRODUCT(--(tbl_bd_descente[wo_number]=W267),tbl_bd_descente[Y],tbl_bd_descente[tons])/SUMIF(tbl_bd_descente[wo_number],W267,tbl_bd_descente[tons]),0)</f>
        <v>85.766666666666666</v>
      </c>
      <c r="AG267" s="4">
        <f>IFERROR(SUMPRODUCT(--(tbl_bd_descente[wo_number]=W267),tbl_bd_descente[Al2O3],tbl_bd_descente[tons])/SUMIF(tbl_bd_descente[wo_number],W267,tbl_bd_descente[tons]),0)</f>
        <v>2.0866666666666664</v>
      </c>
      <c r="AH267" s="4">
        <f>IFERROR(SUMPRODUCT(--(tbl_bd_descente[wo_number]=W267),tbl_bd_descente[Fe2O3],tbl_bd_descente[tons])/SUMIF(tbl_bd_descente[wo_number],W267,tbl_bd_descente[tons]),0)</f>
        <v>0.66666666666666663</v>
      </c>
      <c r="AI267" s="4">
        <f>IFERROR(SUMPRODUCT(--(tbl_bd_descente[wo_number]=W267),tbl_bd_descente[MgO],tbl_bd_descente[tons])/SUMIF(tbl_bd_descente[wo_number],W267,tbl_bd_descente[tons]),0)</f>
        <v>31.423333333333332</v>
      </c>
      <c r="AJ267" s="4">
        <f>IFERROR(SUMPRODUCT(--(tbl_bd_descente[wo_number]=W267),tbl_bd_descente[CaOX],tbl_bd_descente[tons])/SUMIF(tbl_bd_descente[wo_number],W267,tbl_bd_descente[tons]),0)</f>
        <v>0.64666666666666661</v>
      </c>
      <c r="AK267" s="4">
        <f>IFERROR(SUMPRODUCT(--(tbl_bd_descente[wo_number]=W267),tbl_bd_descente[S],tbl_bd_descente[tons])/SUMIF(tbl_bd_descente[wo_number],W267,tbl_bd_descente[tons]),0)</f>
        <v>3.3000000000000002E-2</v>
      </c>
      <c r="AL267" s="26"/>
      <c r="AM267" s="25"/>
    </row>
    <row r="268" spans="1:39" x14ac:dyDescent="0.15">
      <c r="A268" t="s">
        <v>1084</v>
      </c>
      <c r="B268" t="s">
        <v>23</v>
      </c>
      <c r="C268" t="s">
        <v>24</v>
      </c>
      <c r="D268" t="s">
        <v>23</v>
      </c>
      <c r="E268" s="18">
        <v>150.0470027923584</v>
      </c>
      <c r="F268">
        <v>82.8</v>
      </c>
      <c r="G268">
        <v>87.3</v>
      </c>
      <c r="H268">
        <v>94.6</v>
      </c>
      <c r="I268">
        <v>2.5</v>
      </c>
      <c r="J268">
        <v>0.77</v>
      </c>
      <c r="K268">
        <v>31.73</v>
      </c>
      <c r="L268">
        <v>0.31</v>
      </c>
      <c r="M268" s="1">
        <v>43601.628849340275</v>
      </c>
      <c r="N268" s="1">
        <v>43601.645563113423</v>
      </c>
      <c r="O268" s="1" t="s">
        <v>45</v>
      </c>
      <c r="W268" t="s">
        <v>607</v>
      </c>
      <c r="X268" s="1">
        <v>43684.31527777778</v>
      </c>
      <c r="Y268" s="10">
        <v>318</v>
      </c>
      <c r="Z268" t="s">
        <v>18</v>
      </c>
      <c r="AA268" t="s">
        <v>44</v>
      </c>
      <c r="AB268" t="s">
        <v>43</v>
      </c>
      <c r="AC268">
        <v>2019</v>
      </c>
      <c r="AD268">
        <v>8</v>
      </c>
      <c r="AE268" s="2"/>
      <c r="AF268" s="4">
        <f>IFERROR(SUMPRODUCT(--(tbl_bd_descente[wo_number]=W268),tbl_bd_descente[Y],tbl_bd_descente[tons])/SUMIF(tbl_bd_descente[wo_number],W268,tbl_bd_descente[tons]),0)</f>
        <v>81.230188679245288</v>
      </c>
      <c r="AG268" s="4">
        <f>IFERROR(SUMPRODUCT(--(tbl_bd_descente[wo_number]=W268),tbl_bd_descente[Al2O3],tbl_bd_descente[tons])/SUMIF(tbl_bd_descente[wo_number],W268,tbl_bd_descente[tons]),0)</f>
        <v>11.256415094339623</v>
      </c>
      <c r="AH268" s="4">
        <f>IFERROR(SUMPRODUCT(--(tbl_bd_descente[wo_number]=W268),tbl_bd_descente[Fe2O3],tbl_bd_descente[tons])/SUMIF(tbl_bd_descente[wo_number],W268,tbl_bd_descente[tons]),0)</f>
        <v>1.3452830188679246</v>
      </c>
      <c r="AI268" s="4">
        <f>IFERROR(SUMPRODUCT(--(tbl_bd_descente[wo_number]=W268),tbl_bd_descente[MgO],tbl_bd_descente[tons])/SUMIF(tbl_bd_descente[wo_number],W268,tbl_bd_descente[tons]),0)</f>
        <v>32.52943396226415</v>
      </c>
      <c r="AJ268" s="4">
        <f>IFERROR(SUMPRODUCT(--(tbl_bd_descente[wo_number]=W268),tbl_bd_descente[CaOX],tbl_bd_descente[tons])/SUMIF(tbl_bd_descente[wo_number],W268,tbl_bd_descente[tons]),0)</f>
        <v>0.88075471698113217</v>
      </c>
      <c r="AK268" s="4">
        <f>IFERROR(SUMPRODUCT(--(tbl_bd_descente[wo_number]=W268),tbl_bd_descente[S],tbl_bd_descente[tons])/SUMIF(tbl_bd_descente[wo_number],W268,tbl_bd_descente[tons]),0)</f>
        <v>5.6660377358490568E-2</v>
      </c>
      <c r="AL268" s="26"/>
      <c r="AM268" s="25"/>
    </row>
    <row r="269" spans="1:39" x14ac:dyDescent="0.15">
      <c r="A269" t="s">
        <v>1085</v>
      </c>
      <c r="B269" t="s">
        <v>16</v>
      </c>
      <c r="C269" t="s">
        <v>37</v>
      </c>
      <c r="D269" t="s">
        <v>16</v>
      </c>
      <c r="E269" s="18">
        <v>264.62400245666504</v>
      </c>
      <c r="F269">
        <v>86.3</v>
      </c>
      <c r="G269">
        <v>91</v>
      </c>
      <c r="H269">
        <v>98.3</v>
      </c>
      <c r="I269">
        <v>2.1800000000000002</v>
      </c>
      <c r="J269">
        <v>0.74</v>
      </c>
      <c r="K269">
        <v>31.65</v>
      </c>
      <c r="L269">
        <v>0.28999999999999998</v>
      </c>
      <c r="M269" s="1">
        <v>43601.650053784724</v>
      </c>
      <c r="N269" s="1">
        <v>43601.677842511577</v>
      </c>
      <c r="O269" s="1" t="s">
        <v>45</v>
      </c>
      <c r="W269" t="s">
        <v>607</v>
      </c>
      <c r="X269" s="1">
        <v>43684.31527777778</v>
      </c>
      <c r="Y269" s="10">
        <v>318</v>
      </c>
      <c r="Z269" t="s">
        <v>18</v>
      </c>
      <c r="AA269" t="s">
        <v>15</v>
      </c>
      <c r="AB269" t="s">
        <v>43</v>
      </c>
      <c r="AC269">
        <v>2019</v>
      </c>
      <c r="AD269">
        <v>8</v>
      </c>
      <c r="AE269" s="2"/>
      <c r="AF269" s="4">
        <f>IFERROR(SUMPRODUCT(--(tbl_bd_descente[wo_number]=W269),tbl_bd_descente[Y],tbl_bd_descente[tons])/SUMIF(tbl_bd_descente[wo_number],W269,tbl_bd_descente[tons]),0)</f>
        <v>81.230188679245288</v>
      </c>
      <c r="AG269" s="4">
        <f>IFERROR(SUMPRODUCT(--(tbl_bd_descente[wo_number]=W269),tbl_bd_descente[Al2O3],tbl_bd_descente[tons])/SUMIF(tbl_bd_descente[wo_number],W269,tbl_bd_descente[tons]),0)</f>
        <v>11.256415094339623</v>
      </c>
      <c r="AH269" s="4">
        <f>IFERROR(SUMPRODUCT(--(tbl_bd_descente[wo_number]=W269),tbl_bd_descente[Fe2O3],tbl_bd_descente[tons])/SUMIF(tbl_bd_descente[wo_number],W269,tbl_bd_descente[tons]),0)</f>
        <v>1.3452830188679246</v>
      </c>
      <c r="AI269" s="4">
        <f>IFERROR(SUMPRODUCT(--(tbl_bd_descente[wo_number]=W269),tbl_bd_descente[MgO],tbl_bd_descente[tons])/SUMIF(tbl_bd_descente[wo_number],W269,tbl_bd_descente[tons]),0)</f>
        <v>32.52943396226415</v>
      </c>
      <c r="AJ269" s="4">
        <f>IFERROR(SUMPRODUCT(--(tbl_bd_descente[wo_number]=W269),tbl_bd_descente[CaOX],tbl_bd_descente[tons])/SUMIF(tbl_bd_descente[wo_number],W269,tbl_bd_descente[tons]),0)</f>
        <v>0.88075471698113217</v>
      </c>
      <c r="AK269" s="4">
        <f>IFERROR(SUMPRODUCT(--(tbl_bd_descente[wo_number]=W269),tbl_bd_descente[S],tbl_bd_descente[tons])/SUMIF(tbl_bd_descente[wo_number],W269,tbl_bd_descente[tons]),0)</f>
        <v>5.6660377358490568E-2</v>
      </c>
      <c r="AL269" s="26"/>
      <c r="AM269" s="25"/>
    </row>
    <row r="270" spans="1:39" x14ac:dyDescent="0.15">
      <c r="A270" t="s">
        <v>1086</v>
      </c>
      <c r="B270" t="s">
        <v>26</v>
      </c>
      <c r="C270" t="s">
        <v>28</v>
      </c>
      <c r="D270" t="s">
        <v>26</v>
      </c>
      <c r="E270" s="18">
        <v>111.12900161743164</v>
      </c>
      <c r="F270">
        <v>72.2</v>
      </c>
      <c r="G270">
        <v>76.2</v>
      </c>
      <c r="H270">
        <v>81</v>
      </c>
      <c r="I270">
        <v>14.35</v>
      </c>
      <c r="J270">
        <v>1.95</v>
      </c>
      <c r="K270">
        <v>30.16</v>
      </c>
      <c r="L270">
        <v>1.25</v>
      </c>
      <c r="M270" s="1">
        <v>43640.445191666666</v>
      </c>
      <c r="N270" s="1">
        <v>43640.452113043983</v>
      </c>
      <c r="O270" s="1" t="s">
        <v>966</v>
      </c>
      <c r="W270" t="s">
        <v>606</v>
      </c>
      <c r="X270" s="1">
        <v>43684.166666666664</v>
      </c>
      <c r="Y270" s="10">
        <v>450</v>
      </c>
      <c r="Z270" t="s">
        <v>18</v>
      </c>
      <c r="AA270" t="s">
        <v>44</v>
      </c>
      <c r="AB270" t="s">
        <v>43</v>
      </c>
      <c r="AC270">
        <v>2019</v>
      </c>
      <c r="AD270">
        <v>8</v>
      </c>
      <c r="AE270" s="2"/>
      <c r="AF270" s="4">
        <f>IFERROR(SUMPRODUCT(--(tbl_bd_descente[wo_number]=W270),tbl_bd_descente[Y],tbl_bd_descente[tons])/SUMIF(tbl_bd_descente[wo_number],W270,tbl_bd_descente[tons]),0)</f>
        <v>81.433333333333337</v>
      </c>
      <c r="AG270" s="4">
        <f>IFERROR(SUMPRODUCT(--(tbl_bd_descente[wo_number]=W270),tbl_bd_descente[Al2O3],tbl_bd_descente[tons])/SUMIF(tbl_bd_descente[wo_number],W270,tbl_bd_descente[tons]),0)</f>
        <v>9.7899999999999991</v>
      </c>
      <c r="AH270" s="4">
        <f>IFERROR(SUMPRODUCT(--(tbl_bd_descente[wo_number]=W270),tbl_bd_descente[Fe2O3],tbl_bd_descente[tons])/SUMIF(tbl_bd_descente[wo_number],W270,tbl_bd_descente[tons]),0)</f>
        <v>1.2666666666666666</v>
      </c>
      <c r="AI270" s="4">
        <f>IFERROR(SUMPRODUCT(--(tbl_bd_descente[wo_number]=W270),tbl_bd_descente[MgO],tbl_bd_descente[tons])/SUMIF(tbl_bd_descente[wo_number],W270,tbl_bd_descente[tons]),0)</f>
        <v>32.396666666666668</v>
      </c>
      <c r="AJ270" s="4">
        <f>IFERROR(SUMPRODUCT(--(tbl_bd_descente[wo_number]=W270),tbl_bd_descente[CaOX],tbl_bd_descente[tons])/SUMIF(tbl_bd_descente[wo_number],W270,tbl_bd_descente[tons]),0)</f>
        <v>1.0633333333333332</v>
      </c>
      <c r="AK270" s="4">
        <f>IFERROR(SUMPRODUCT(--(tbl_bd_descente[wo_number]=W270),tbl_bd_descente[S],tbl_bd_descente[tons])/SUMIF(tbl_bd_descente[wo_number],W270,tbl_bd_descente[tons]),0)</f>
        <v>7.2000000000000008E-2</v>
      </c>
      <c r="AL270" s="26"/>
      <c r="AM270" s="25"/>
    </row>
    <row r="271" spans="1:39" x14ac:dyDescent="0.15">
      <c r="A271" t="s">
        <v>1087</v>
      </c>
      <c r="B271" t="s">
        <v>26</v>
      </c>
      <c r="C271" t="s">
        <v>28</v>
      </c>
      <c r="D271" t="s">
        <v>26</v>
      </c>
      <c r="E271" s="18">
        <v>685.35000610351562</v>
      </c>
      <c r="F271">
        <v>66.400000000000006</v>
      </c>
      <c r="G271">
        <v>70.099999999999994</v>
      </c>
      <c r="H271">
        <v>74.599999999999994</v>
      </c>
      <c r="I271">
        <v>13.23</v>
      </c>
      <c r="J271">
        <v>2.2000000000000002</v>
      </c>
      <c r="K271">
        <v>30.76</v>
      </c>
      <c r="L271">
        <v>1.32</v>
      </c>
      <c r="M271" s="1">
        <v>43608.914798067133</v>
      </c>
      <c r="N271" s="1">
        <v>43609.2741508912</v>
      </c>
      <c r="O271" s="1" t="s">
        <v>966</v>
      </c>
      <c r="W271" t="s">
        <v>606</v>
      </c>
      <c r="X271" s="1">
        <v>43684.166666666664</v>
      </c>
      <c r="Y271" s="10">
        <v>450</v>
      </c>
      <c r="Z271" t="s">
        <v>18</v>
      </c>
      <c r="AA271" t="s">
        <v>15</v>
      </c>
      <c r="AB271" t="s">
        <v>43</v>
      </c>
      <c r="AC271">
        <v>2019</v>
      </c>
      <c r="AD271">
        <v>8</v>
      </c>
      <c r="AE271" s="2"/>
      <c r="AF271" s="4">
        <f>IFERROR(SUMPRODUCT(--(tbl_bd_descente[wo_number]=W271),tbl_bd_descente[Y],tbl_bd_descente[tons])/SUMIF(tbl_bd_descente[wo_number],W271,tbl_bd_descente[tons]),0)</f>
        <v>81.433333333333337</v>
      </c>
      <c r="AG271" s="4">
        <f>IFERROR(SUMPRODUCT(--(tbl_bd_descente[wo_number]=W271),tbl_bd_descente[Al2O3],tbl_bd_descente[tons])/SUMIF(tbl_bd_descente[wo_number],W271,tbl_bd_descente[tons]),0)</f>
        <v>9.7899999999999991</v>
      </c>
      <c r="AH271" s="4">
        <f>IFERROR(SUMPRODUCT(--(tbl_bd_descente[wo_number]=W271),tbl_bd_descente[Fe2O3],tbl_bd_descente[tons])/SUMIF(tbl_bd_descente[wo_number],W271,tbl_bd_descente[tons]),0)</f>
        <v>1.2666666666666666</v>
      </c>
      <c r="AI271" s="4">
        <f>IFERROR(SUMPRODUCT(--(tbl_bd_descente[wo_number]=W271),tbl_bd_descente[MgO],tbl_bd_descente[tons])/SUMIF(tbl_bd_descente[wo_number],W271,tbl_bd_descente[tons]),0)</f>
        <v>32.396666666666668</v>
      </c>
      <c r="AJ271" s="4">
        <f>IFERROR(SUMPRODUCT(--(tbl_bd_descente[wo_number]=W271),tbl_bd_descente[CaOX],tbl_bd_descente[tons])/SUMIF(tbl_bd_descente[wo_number],W271,tbl_bd_descente[tons]),0)</f>
        <v>1.0633333333333332</v>
      </c>
      <c r="AK271" s="4">
        <f>IFERROR(SUMPRODUCT(--(tbl_bd_descente[wo_number]=W271),tbl_bd_descente[S],tbl_bd_descente[tons])/SUMIF(tbl_bd_descente[wo_number],W271,tbl_bd_descente[tons]),0)</f>
        <v>7.2000000000000008E-2</v>
      </c>
      <c r="AL271" s="26"/>
      <c r="AM271" s="25"/>
    </row>
    <row r="272" spans="1:39" x14ac:dyDescent="0.15">
      <c r="A272" t="s">
        <v>1088</v>
      </c>
      <c r="B272" t="s">
        <v>14</v>
      </c>
      <c r="C272" t="s">
        <v>19</v>
      </c>
      <c r="D272" t="s">
        <v>14</v>
      </c>
      <c r="E272" s="18">
        <v>187.60400009155273</v>
      </c>
      <c r="F272">
        <v>77.900000000000006</v>
      </c>
      <c r="G272">
        <v>82.1</v>
      </c>
      <c r="H272">
        <v>89.3</v>
      </c>
      <c r="I272">
        <v>2.12</v>
      </c>
      <c r="J272">
        <v>0.81</v>
      </c>
      <c r="K272">
        <v>31.36</v>
      </c>
      <c r="L272">
        <v>0.97</v>
      </c>
      <c r="M272" s="1">
        <v>43600.574289201388</v>
      </c>
      <c r="N272" s="1">
        <v>43600.612130706017</v>
      </c>
      <c r="O272" s="1" t="s">
        <v>48</v>
      </c>
      <c r="W272" t="s">
        <v>605</v>
      </c>
      <c r="X272" s="1">
        <v>43683.951388888891</v>
      </c>
      <c r="Y272" s="10">
        <v>788</v>
      </c>
      <c r="Z272" t="s">
        <v>14</v>
      </c>
      <c r="AA272" t="s">
        <v>31</v>
      </c>
      <c r="AB272" t="s">
        <v>14</v>
      </c>
      <c r="AC272">
        <v>2019</v>
      </c>
      <c r="AD272">
        <v>8</v>
      </c>
      <c r="AE272" s="2"/>
      <c r="AF272" s="4">
        <f>IFERROR(SUMPRODUCT(--(tbl_bd_descente[wo_number]=W272),tbl_bd_descente[Y],tbl_bd_descente[tons])/SUMIF(tbl_bd_descente[wo_number],W272,tbl_bd_descente[tons]),0)</f>
        <v>80.55640025990904</v>
      </c>
      <c r="AG272" s="4">
        <f>IFERROR(SUMPRODUCT(--(tbl_bd_descente[wo_number]=W272),tbl_bd_descente[Al2O3],tbl_bd_descente[tons])/SUMIF(tbl_bd_descente[wo_number],W272,tbl_bd_descente[tons]),0)</f>
        <v>8.4162443144899282</v>
      </c>
      <c r="AH272" s="4">
        <f>IFERROR(SUMPRODUCT(--(tbl_bd_descente[wo_number]=W272),tbl_bd_descente[Fe2O3],tbl_bd_descente[tons])/SUMIF(tbl_bd_descente[wo_number],W272,tbl_bd_descente[tons]),0)</f>
        <v>1.1327745289148798</v>
      </c>
      <c r="AI272" s="4">
        <f>IFERROR(SUMPRODUCT(--(tbl_bd_descente[wo_number]=W272),tbl_bd_descente[MgO],tbl_bd_descente[tons])/SUMIF(tbl_bd_descente[wo_number],W272,tbl_bd_descente[tons]),0)</f>
        <v>32.19695906432748</v>
      </c>
      <c r="AJ272" s="4">
        <f>IFERROR(SUMPRODUCT(--(tbl_bd_descente[wo_number]=W272),tbl_bd_descente[CaOX],tbl_bd_descente[tons])/SUMIF(tbl_bd_descente[wo_number],W272,tbl_bd_descente[tons]),0)</f>
        <v>0.78294996751137103</v>
      </c>
      <c r="AK272" s="4">
        <f>IFERROR(SUMPRODUCT(--(tbl_bd_descente[wo_number]=W272),tbl_bd_descente[S],tbl_bd_descente[tons])/SUMIF(tbl_bd_descente[wo_number],W272,tbl_bd_descente[tons]),0)</f>
        <v>5.6176088369070822E-2</v>
      </c>
      <c r="AL272" s="26"/>
      <c r="AM272" s="25"/>
    </row>
    <row r="273" spans="1:39" x14ac:dyDescent="0.15">
      <c r="A273" t="s">
        <v>1089</v>
      </c>
      <c r="B273" t="s">
        <v>817</v>
      </c>
      <c r="C273" t="s">
        <v>34</v>
      </c>
      <c r="D273" t="s">
        <v>26</v>
      </c>
      <c r="E273" s="18">
        <v>265.44000244140625</v>
      </c>
      <c r="F273">
        <v>74.5</v>
      </c>
      <c r="G273">
        <v>78.599999999999994</v>
      </c>
      <c r="H273">
        <v>84.8</v>
      </c>
      <c r="I273">
        <v>6.09</v>
      </c>
      <c r="J273">
        <v>1.2</v>
      </c>
      <c r="K273">
        <v>31.67</v>
      </c>
      <c r="L273">
        <v>1.28</v>
      </c>
      <c r="M273" s="1">
        <v>43605.86942855324</v>
      </c>
      <c r="N273" s="1">
        <v>43605.916823877313</v>
      </c>
      <c r="O273" s="1" t="s">
        <v>48</v>
      </c>
      <c r="W273" t="s">
        <v>605</v>
      </c>
      <c r="X273" s="1">
        <v>43683.951388888891</v>
      </c>
      <c r="Y273" s="10">
        <v>788</v>
      </c>
      <c r="Z273" t="s">
        <v>18</v>
      </c>
      <c r="AA273" t="s">
        <v>44</v>
      </c>
      <c r="AB273" t="s">
        <v>14</v>
      </c>
      <c r="AC273">
        <v>2019</v>
      </c>
      <c r="AD273">
        <v>8</v>
      </c>
      <c r="AE273" s="2"/>
      <c r="AF273" s="4">
        <f>IFERROR(SUMPRODUCT(--(tbl_bd_descente[wo_number]=W273),tbl_bd_descente[Y],tbl_bd_descente[tons])/SUMIF(tbl_bd_descente[wo_number],W273,tbl_bd_descente[tons]),0)</f>
        <v>80.55640025990904</v>
      </c>
      <c r="AG273" s="4">
        <f>IFERROR(SUMPRODUCT(--(tbl_bd_descente[wo_number]=W273),tbl_bd_descente[Al2O3],tbl_bd_descente[tons])/SUMIF(tbl_bd_descente[wo_number],W273,tbl_bd_descente[tons]),0)</f>
        <v>8.4162443144899282</v>
      </c>
      <c r="AH273" s="4">
        <f>IFERROR(SUMPRODUCT(--(tbl_bd_descente[wo_number]=W273),tbl_bd_descente[Fe2O3],tbl_bd_descente[tons])/SUMIF(tbl_bd_descente[wo_number],W273,tbl_bd_descente[tons]),0)</f>
        <v>1.1327745289148798</v>
      </c>
      <c r="AI273" s="4">
        <f>IFERROR(SUMPRODUCT(--(tbl_bd_descente[wo_number]=W273),tbl_bd_descente[MgO],tbl_bd_descente[tons])/SUMIF(tbl_bd_descente[wo_number],W273,tbl_bd_descente[tons]),0)</f>
        <v>32.19695906432748</v>
      </c>
      <c r="AJ273" s="4">
        <f>IFERROR(SUMPRODUCT(--(tbl_bd_descente[wo_number]=W273),tbl_bd_descente[CaOX],tbl_bd_descente[tons])/SUMIF(tbl_bd_descente[wo_number],W273,tbl_bd_descente[tons]),0)</f>
        <v>0.78294996751137103</v>
      </c>
      <c r="AK273" s="4">
        <f>IFERROR(SUMPRODUCT(--(tbl_bd_descente[wo_number]=W273),tbl_bd_descente[S],tbl_bd_descente[tons])/SUMIF(tbl_bd_descente[wo_number],W273,tbl_bd_descente[tons]),0)</f>
        <v>5.6176088369070822E-2</v>
      </c>
      <c r="AL273" s="26"/>
      <c r="AM273" s="25"/>
    </row>
    <row r="274" spans="1:39" x14ac:dyDescent="0.15">
      <c r="A274" t="s">
        <v>1090</v>
      </c>
      <c r="B274" t="s">
        <v>18</v>
      </c>
      <c r="C274" t="s">
        <v>44</v>
      </c>
      <c r="D274" t="s">
        <v>18</v>
      </c>
      <c r="E274" s="18">
        <v>178.98600158691406</v>
      </c>
      <c r="F274">
        <v>77.099999999999994</v>
      </c>
      <c r="G274">
        <v>82</v>
      </c>
      <c r="H274">
        <v>87.5</v>
      </c>
      <c r="I274">
        <v>9.9499999999999993</v>
      </c>
      <c r="J274">
        <v>1.47</v>
      </c>
      <c r="K274">
        <v>31.54</v>
      </c>
      <c r="L274">
        <v>0.72</v>
      </c>
      <c r="M274" s="1">
        <v>43600.521839814814</v>
      </c>
      <c r="N274" s="1">
        <v>43600.542750196757</v>
      </c>
      <c r="O274" s="1" t="s">
        <v>1080</v>
      </c>
      <c r="W274" t="s">
        <v>604</v>
      </c>
      <c r="X274" s="1">
        <v>43683.472916666666</v>
      </c>
      <c r="Y274" s="10">
        <v>125.5</v>
      </c>
      <c r="Z274" t="s">
        <v>14</v>
      </c>
      <c r="AA274" t="s">
        <v>31</v>
      </c>
      <c r="AB274" t="s">
        <v>14</v>
      </c>
      <c r="AC274">
        <v>2019</v>
      </c>
      <c r="AD274">
        <v>8</v>
      </c>
      <c r="AE274" s="2"/>
      <c r="AF274" s="4">
        <f>IFERROR(SUMPRODUCT(--(tbl_bd_descente[wo_number]=W274),tbl_bd_descente[Y],tbl_bd_descente[tons])/SUMIF(tbl_bd_descente[wo_number],W274,tbl_bd_descente[tons]),0)</f>
        <v>76.7</v>
      </c>
      <c r="AG274" s="4">
        <f>IFERROR(SUMPRODUCT(--(tbl_bd_descente[wo_number]=W274),tbl_bd_descente[Al2O3],tbl_bd_descente[tons])/SUMIF(tbl_bd_descente[wo_number],W274,tbl_bd_descente[tons]),0)</f>
        <v>8.7100000000000009</v>
      </c>
      <c r="AH274" s="4">
        <f>IFERROR(SUMPRODUCT(--(tbl_bd_descente[wo_number]=W274),tbl_bd_descente[Fe2O3],tbl_bd_descente[tons])/SUMIF(tbl_bd_descente[wo_number],W274,tbl_bd_descente[tons]),0)</f>
        <v>1.36</v>
      </c>
      <c r="AI274" s="4">
        <f>IFERROR(SUMPRODUCT(--(tbl_bd_descente[wo_number]=W274),tbl_bd_descente[MgO],tbl_bd_descente[tons])/SUMIF(tbl_bd_descente[wo_number],W274,tbl_bd_descente[tons]),0)</f>
        <v>32.07</v>
      </c>
      <c r="AJ274" s="4">
        <f>IFERROR(SUMPRODUCT(--(tbl_bd_descente[wo_number]=W274),tbl_bd_descente[CaOX],tbl_bd_descente[tons])/SUMIF(tbl_bd_descente[wo_number],W274,tbl_bd_descente[tons]),0)</f>
        <v>0.56999999999999995</v>
      </c>
      <c r="AK274" s="4">
        <f>IFERROR(SUMPRODUCT(--(tbl_bd_descente[wo_number]=W274),tbl_bd_descente[S],tbl_bd_descente[tons])/SUMIF(tbl_bd_descente[wo_number],W274,tbl_bd_descente[tons]),0)</f>
        <v>0.112</v>
      </c>
      <c r="AL274" s="26"/>
      <c r="AM274" s="25"/>
    </row>
    <row r="275" spans="1:39" x14ac:dyDescent="0.15">
      <c r="A275" t="s">
        <v>1091</v>
      </c>
      <c r="B275" t="s">
        <v>26</v>
      </c>
      <c r="C275" t="s">
        <v>28</v>
      </c>
      <c r="D275" t="s">
        <v>26</v>
      </c>
      <c r="E275" s="18">
        <v>187.96700286865234</v>
      </c>
      <c r="F275">
        <v>71.5</v>
      </c>
      <c r="G275">
        <v>75.400000000000006</v>
      </c>
      <c r="H275">
        <v>80.8</v>
      </c>
      <c r="I275">
        <v>10.09</v>
      </c>
      <c r="J275">
        <v>1.63</v>
      </c>
      <c r="K275">
        <v>31.51</v>
      </c>
      <c r="L275">
        <v>0.85</v>
      </c>
      <c r="M275" s="1">
        <v>43600.546997685182</v>
      </c>
      <c r="N275" s="1">
        <v>43600.564039965277</v>
      </c>
      <c r="O275" s="1" t="s">
        <v>1080</v>
      </c>
      <c r="W275" t="s">
        <v>604</v>
      </c>
      <c r="X275" s="1">
        <v>43683.472916666666</v>
      </c>
      <c r="Y275" s="10">
        <v>125.5</v>
      </c>
      <c r="Z275" t="s">
        <v>18</v>
      </c>
      <c r="AA275" t="s">
        <v>44</v>
      </c>
      <c r="AB275" t="s">
        <v>14</v>
      </c>
      <c r="AC275">
        <v>2019</v>
      </c>
      <c r="AD275">
        <v>8</v>
      </c>
      <c r="AE275" s="2"/>
      <c r="AF275" s="4">
        <f>IFERROR(SUMPRODUCT(--(tbl_bd_descente[wo_number]=W275),tbl_bd_descente[Y],tbl_bd_descente[tons])/SUMIF(tbl_bd_descente[wo_number],W275,tbl_bd_descente[tons]),0)</f>
        <v>76.7</v>
      </c>
      <c r="AG275" s="4">
        <f>IFERROR(SUMPRODUCT(--(tbl_bd_descente[wo_number]=W275),tbl_bd_descente[Al2O3],tbl_bd_descente[tons])/SUMIF(tbl_bd_descente[wo_number],W275,tbl_bd_descente[tons]),0)</f>
        <v>8.7100000000000009</v>
      </c>
      <c r="AH275" s="4">
        <f>IFERROR(SUMPRODUCT(--(tbl_bd_descente[wo_number]=W275),tbl_bd_descente[Fe2O3],tbl_bd_descente[tons])/SUMIF(tbl_bd_descente[wo_number],W275,tbl_bd_descente[tons]),0)</f>
        <v>1.36</v>
      </c>
      <c r="AI275" s="4">
        <f>IFERROR(SUMPRODUCT(--(tbl_bd_descente[wo_number]=W275),tbl_bd_descente[MgO],tbl_bd_descente[tons])/SUMIF(tbl_bd_descente[wo_number],W275,tbl_bd_descente[tons]),0)</f>
        <v>32.07</v>
      </c>
      <c r="AJ275" s="4">
        <f>IFERROR(SUMPRODUCT(--(tbl_bd_descente[wo_number]=W275),tbl_bd_descente[CaOX],tbl_bd_descente[tons])/SUMIF(tbl_bd_descente[wo_number],W275,tbl_bd_descente[tons]),0)</f>
        <v>0.56999999999999995</v>
      </c>
      <c r="AK275" s="4">
        <f>IFERROR(SUMPRODUCT(--(tbl_bd_descente[wo_number]=W275),tbl_bd_descente[S],tbl_bd_descente[tons])/SUMIF(tbl_bd_descente[wo_number],W275,tbl_bd_descente[tons]),0)</f>
        <v>0.112</v>
      </c>
      <c r="AL275" s="26"/>
      <c r="AM275" s="25"/>
    </row>
    <row r="276" spans="1:39" x14ac:dyDescent="0.15">
      <c r="A276" t="s">
        <v>1092</v>
      </c>
      <c r="B276" t="s">
        <v>33</v>
      </c>
      <c r="C276" t="s">
        <v>39</v>
      </c>
      <c r="D276" t="s">
        <v>33</v>
      </c>
      <c r="E276" s="18">
        <v>225.51399993896484</v>
      </c>
      <c r="F276">
        <v>76.099999999999994</v>
      </c>
      <c r="G276">
        <v>80.2</v>
      </c>
      <c r="H276">
        <v>87.1</v>
      </c>
      <c r="I276">
        <v>2.5499999999999998</v>
      </c>
      <c r="J276">
        <v>0.98</v>
      </c>
      <c r="K276">
        <v>31.73</v>
      </c>
      <c r="L276">
        <v>0.44</v>
      </c>
      <c r="M276" s="1">
        <v>43599.759694409724</v>
      </c>
      <c r="N276" s="1">
        <v>43599.777171064816</v>
      </c>
      <c r="O276" s="1" t="s">
        <v>47</v>
      </c>
      <c r="W276" t="s">
        <v>603</v>
      </c>
      <c r="X276" s="1">
        <v>43683.413888888892</v>
      </c>
      <c r="Y276" s="10">
        <v>800</v>
      </c>
      <c r="Z276" t="s">
        <v>14</v>
      </c>
      <c r="AA276" t="s">
        <v>31</v>
      </c>
      <c r="AB276" t="s">
        <v>14</v>
      </c>
      <c r="AC276">
        <v>2019</v>
      </c>
      <c r="AD276">
        <v>8</v>
      </c>
      <c r="AE276" s="2"/>
      <c r="AF276" s="4">
        <f>IFERROR(SUMPRODUCT(--(tbl_bd_descente[wo_number]=W276),tbl_bd_descente[Y],tbl_bd_descente[tons])/SUMIF(tbl_bd_descente[wo_number],W276,tbl_bd_descente[tons]),0)</f>
        <v>78.099999999999994</v>
      </c>
      <c r="AG276" s="4">
        <f>IFERROR(SUMPRODUCT(--(tbl_bd_descente[wo_number]=W276),tbl_bd_descente[Al2O3],tbl_bd_descente[tons])/SUMIF(tbl_bd_descente[wo_number],W276,tbl_bd_descente[tons]),0)</f>
        <v>7.83</v>
      </c>
      <c r="AH276" s="4">
        <f>IFERROR(SUMPRODUCT(--(tbl_bd_descente[wo_number]=W276),tbl_bd_descente[Fe2O3],tbl_bd_descente[tons])/SUMIF(tbl_bd_descente[wo_number],W276,tbl_bd_descente[tons]),0)</f>
        <v>1.2450000000000001</v>
      </c>
      <c r="AI276" s="4">
        <f>IFERROR(SUMPRODUCT(--(tbl_bd_descente[wo_number]=W276),tbl_bd_descente[MgO],tbl_bd_descente[tons])/SUMIF(tbl_bd_descente[wo_number],W276,tbl_bd_descente[tons]),0)</f>
        <v>32.020000000000003</v>
      </c>
      <c r="AJ276" s="4">
        <f>IFERROR(SUMPRODUCT(--(tbl_bd_descente[wo_number]=W276),tbl_bd_descente[CaOX],tbl_bd_descente[tons])/SUMIF(tbl_bd_descente[wo_number],W276,tbl_bd_descente[tons]),0)</f>
        <v>0.72499999999999998</v>
      </c>
      <c r="AK276" s="4">
        <f>IFERROR(SUMPRODUCT(--(tbl_bd_descente[wo_number]=W276),tbl_bd_descente[S],tbl_bd_descente[tons])/SUMIF(tbl_bd_descente[wo_number],W276,tbl_bd_descente[tons]),0)</f>
        <v>9.3000000000000013E-2</v>
      </c>
      <c r="AL276" s="26"/>
      <c r="AM276" s="25"/>
    </row>
    <row r="277" spans="1:39" x14ac:dyDescent="0.15">
      <c r="A277" t="s">
        <v>1093</v>
      </c>
      <c r="B277" t="s">
        <v>18</v>
      </c>
      <c r="C277" t="s">
        <v>44</v>
      </c>
      <c r="D277" t="s">
        <v>18</v>
      </c>
      <c r="E277" s="18">
        <v>187.28500137329101</v>
      </c>
      <c r="F277">
        <v>79.2</v>
      </c>
      <c r="G277">
        <v>84.2</v>
      </c>
      <c r="H277">
        <v>90.1</v>
      </c>
      <c r="I277">
        <v>8.33</v>
      </c>
      <c r="J277">
        <v>1.17</v>
      </c>
      <c r="K277">
        <v>31.66</v>
      </c>
      <c r="L277">
        <v>0.54</v>
      </c>
      <c r="M277" s="1">
        <v>43602.457982835651</v>
      </c>
      <c r="N277" s="1">
        <v>43602.476349502314</v>
      </c>
      <c r="O277" s="1" t="s">
        <v>47</v>
      </c>
      <c r="W277" t="s">
        <v>602</v>
      </c>
      <c r="X277" s="1">
        <v>43683.227777777778</v>
      </c>
      <c r="Y277" s="10">
        <v>299.33333333333331</v>
      </c>
      <c r="Z277" t="s">
        <v>18</v>
      </c>
      <c r="AA277" t="s">
        <v>15</v>
      </c>
      <c r="AB277" t="s">
        <v>43</v>
      </c>
      <c r="AC277">
        <v>2019</v>
      </c>
      <c r="AD277">
        <v>8</v>
      </c>
      <c r="AE277" s="2"/>
      <c r="AF277" s="4">
        <f>IFERROR(SUMPRODUCT(--(tbl_bd_descente[wo_number]=W277),tbl_bd_descente[Y],tbl_bd_descente[tons])/SUMIF(tbl_bd_descente[wo_number],W277,tbl_bd_descente[tons]),0)</f>
        <v>81.566369710467711</v>
      </c>
      <c r="AG277" s="4">
        <f>IFERROR(SUMPRODUCT(--(tbl_bd_descente[wo_number]=W277),tbl_bd_descente[Al2O3],tbl_bd_descente[tons])/SUMIF(tbl_bd_descente[wo_number],W277,tbl_bd_descente[tons]),0)</f>
        <v>10.168997772828508</v>
      </c>
      <c r="AH277" s="4">
        <f>IFERROR(SUMPRODUCT(--(tbl_bd_descente[wo_number]=W277),tbl_bd_descente[Fe2O3],tbl_bd_descente[tons])/SUMIF(tbl_bd_descente[wo_number],W277,tbl_bd_descente[tons]),0)</f>
        <v>1.24</v>
      </c>
      <c r="AI277" s="4">
        <f>IFERROR(SUMPRODUCT(--(tbl_bd_descente[wo_number]=W277),tbl_bd_descente[MgO],tbl_bd_descente[tons])/SUMIF(tbl_bd_descente[wo_number],W277,tbl_bd_descente[tons]),0)</f>
        <v>32.476859688195994</v>
      </c>
      <c r="AJ277" s="4">
        <f>IFERROR(SUMPRODUCT(--(tbl_bd_descente[wo_number]=W277),tbl_bd_descente[CaOX],tbl_bd_descente[tons])/SUMIF(tbl_bd_descente[wo_number],W277,tbl_bd_descente[tons]),0)</f>
        <v>0.90694877505567939</v>
      </c>
      <c r="AK277" s="4">
        <f>IFERROR(SUMPRODUCT(--(tbl_bd_descente[wo_number]=W277),tbl_bd_descente[S],tbl_bd_descente[tons])/SUMIF(tbl_bd_descente[wo_number],W277,tbl_bd_descente[tons]),0)</f>
        <v>5.7322939866369708E-2</v>
      </c>
      <c r="AL277" s="26"/>
      <c r="AM277" s="25"/>
    </row>
    <row r="278" spans="1:39" x14ac:dyDescent="0.15">
      <c r="A278" t="s">
        <v>1094</v>
      </c>
      <c r="B278" t="s">
        <v>29</v>
      </c>
      <c r="C278" t="s">
        <v>22</v>
      </c>
      <c r="D278" t="s">
        <v>29</v>
      </c>
      <c r="E278" s="18">
        <v>185.49200057983398</v>
      </c>
      <c r="F278">
        <v>80.099999999999994</v>
      </c>
      <c r="G278">
        <v>84.6</v>
      </c>
      <c r="H278">
        <v>89.8</v>
      </c>
      <c r="I278">
        <v>11.87</v>
      </c>
      <c r="J278">
        <v>1.17</v>
      </c>
      <c r="K278">
        <v>31.41</v>
      </c>
      <c r="L278">
        <v>0.61</v>
      </c>
      <c r="M278" s="1">
        <v>43601.720138923614</v>
      </c>
      <c r="N278" s="1">
        <v>43601.779092708333</v>
      </c>
      <c r="O278" s="1" t="s">
        <v>47</v>
      </c>
      <c r="W278" t="s">
        <v>602</v>
      </c>
      <c r="X278" s="1">
        <v>43683.227777777778</v>
      </c>
      <c r="Y278" s="10">
        <v>149.66666666666666</v>
      </c>
      <c r="Z278" t="s">
        <v>18</v>
      </c>
      <c r="AA278" t="s">
        <v>44</v>
      </c>
      <c r="AB278" t="s">
        <v>43</v>
      </c>
      <c r="AC278">
        <v>2019</v>
      </c>
      <c r="AD278">
        <v>8</v>
      </c>
      <c r="AE278" s="2"/>
      <c r="AF278" s="4">
        <f>IFERROR(SUMPRODUCT(--(tbl_bd_descente[wo_number]=W278),tbl_bd_descente[Y],tbl_bd_descente[tons])/SUMIF(tbl_bd_descente[wo_number],W278,tbl_bd_descente[tons]),0)</f>
        <v>81.566369710467711</v>
      </c>
      <c r="AG278" s="4">
        <f>IFERROR(SUMPRODUCT(--(tbl_bd_descente[wo_number]=W278),tbl_bd_descente[Al2O3],tbl_bd_descente[tons])/SUMIF(tbl_bd_descente[wo_number],W278,tbl_bd_descente[tons]),0)</f>
        <v>10.168997772828508</v>
      </c>
      <c r="AH278" s="4">
        <f>IFERROR(SUMPRODUCT(--(tbl_bd_descente[wo_number]=W278),tbl_bd_descente[Fe2O3],tbl_bd_descente[tons])/SUMIF(tbl_bd_descente[wo_number],W278,tbl_bd_descente[tons]),0)</f>
        <v>1.24</v>
      </c>
      <c r="AI278" s="4">
        <f>IFERROR(SUMPRODUCT(--(tbl_bd_descente[wo_number]=W278),tbl_bd_descente[MgO],tbl_bd_descente[tons])/SUMIF(tbl_bd_descente[wo_number],W278,tbl_bd_descente[tons]),0)</f>
        <v>32.476859688195994</v>
      </c>
      <c r="AJ278" s="4">
        <f>IFERROR(SUMPRODUCT(--(tbl_bd_descente[wo_number]=W278),tbl_bd_descente[CaOX],tbl_bd_descente[tons])/SUMIF(tbl_bd_descente[wo_number],W278,tbl_bd_descente[tons]),0)</f>
        <v>0.90694877505567939</v>
      </c>
      <c r="AK278" s="4">
        <f>IFERROR(SUMPRODUCT(--(tbl_bd_descente[wo_number]=W278),tbl_bd_descente[S],tbl_bd_descente[tons])/SUMIF(tbl_bd_descente[wo_number],W278,tbl_bd_descente[tons]),0)</f>
        <v>5.7322939866369708E-2</v>
      </c>
      <c r="AL278" s="26"/>
      <c r="AM278" s="25"/>
    </row>
    <row r="279" spans="1:39" x14ac:dyDescent="0.15">
      <c r="A279" t="s">
        <v>1095</v>
      </c>
      <c r="B279" t="s">
        <v>29</v>
      </c>
      <c r="C279" t="s">
        <v>22</v>
      </c>
      <c r="D279" t="s">
        <v>29</v>
      </c>
      <c r="E279" s="18">
        <v>150.31900024414062</v>
      </c>
      <c r="F279">
        <v>80.099999999999994</v>
      </c>
      <c r="G279">
        <v>84.6</v>
      </c>
      <c r="H279">
        <v>90</v>
      </c>
      <c r="I279">
        <v>12.96</v>
      </c>
      <c r="J279">
        <v>1.0900000000000001</v>
      </c>
      <c r="K279">
        <v>31.96</v>
      </c>
      <c r="L279">
        <v>0.78</v>
      </c>
      <c r="M279" s="1">
        <v>43601.783005358797</v>
      </c>
      <c r="N279" s="1">
        <v>43601.796951585646</v>
      </c>
      <c r="O279" s="1" t="s">
        <v>47</v>
      </c>
      <c r="W279" t="s">
        <v>601</v>
      </c>
      <c r="X279" s="1">
        <v>43683.079861111109</v>
      </c>
      <c r="Y279" s="10">
        <v>1383</v>
      </c>
      <c r="Z279" t="s">
        <v>14</v>
      </c>
      <c r="AA279" t="s">
        <v>31</v>
      </c>
      <c r="AB279" t="s">
        <v>14</v>
      </c>
      <c r="AC279">
        <v>2019</v>
      </c>
      <c r="AD279">
        <v>8</v>
      </c>
      <c r="AE279" s="2"/>
      <c r="AF279" s="4">
        <f>IFERROR(SUMPRODUCT(--(tbl_bd_descente[wo_number]=W279),tbl_bd_descente[Y],tbl_bd_descente[tons])/SUMIF(tbl_bd_descente[wo_number],W279,tbl_bd_descente[tons]),0)</f>
        <v>78.874114244396239</v>
      </c>
      <c r="AG279" s="4">
        <f>IFERROR(SUMPRODUCT(--(tbl_bd_descente[wo_number]=W279),tbl_bd_descente[Al2O3],tbl_bd_descente[tons])/SUMIF(tbl_bd_descente[wo_number],W279,tbl_bd_descente[tons]),0)</f>
        <v>6.2386261749819241</v>
      </c>
      <c r="AH279" s="4">
        <f>IFERROR(SUMPRODUCT(--(tbl_bd_descente[wo_number]=W279),tbl_bd_descente[Fe2O3],tbl_bd_descente[tons])/SUMIF(tbl_bd_descente[wo_number],W279,tbl_bd_descente[tons]),0)</f>
        <v>1.1312653651482285</v>
      </c>
      <c r="AI279" s="4">
        <f>IFERROR(SUMPRODUCT(--(tbl_bd_descente[wo_number]=W279),tbl_bd_descente[MgO],tbl_bd_descente[tons])/SUMIF(tbl_bd_descente[wo_number],W279,tbl_bd_descente[tons]),0)</f>
        <v>32.00680404916848</v>
      </c>
      <c r="AJ279" s="4">
        <f>IFERROR(SUMPRODUCT(--(tbl_bd_descente[wo_number]=W279),tbl_bd_descente[CaOX],tbl_bd_descente[tons])/SUMIF(tbl_bd_descente[wo_number],W279,tbl_bd_descente[tons]),0)</f>
        <v>0.70005784526391901</v>
      </c>
      <c r="AK279" s="4">
        <f>IFERROR(SUMPRODUCT(--(tbl_bd_descente[wo_number]=W279),tbl_bd_descente[S],tbl_bd_descente[tons])/SUMIF(tbl_bd_descente[wo_number],W279,tbl_bd_descente[tons]),0)</f>
        <v>0.11747071583514097</v>
      </c>
      <c r="AL279" s="26"/>
      <c r="AM279" s="25"/>
    </row>
    <row r="280" spans="1:39" x14ac:dyDescent="0.15">
      <c r="A280" t="s">
        <v>1096</v>
      </c>
      <c r="B280" t="s">
        <v>817</v>
      </c>
      <c r="C280" t="s">
        <v>15</v>
      </c>
      <c r="D280" t="s">
        <v>18</v>
      </c>
      <c r="E280" s="18">
        <v>149.68100128173828</v>
      </c>
      <c r="F280">
        <v>75</v>
      </c>
      <c r="G280">
        <v>79</v>
      </c>
      <c r="H280">
        <v>84</v>
      </c>
      <c r="I280">
        <v>8.89</v>
      </c>
      <c r="J280">
        <v>1.48</v>
      </c>
      <c r="K280">
        <v>31.42</v>
      </c>
      <c r="L280">
        <v>0.98</v>
      </c>
      <c r="M280" s="1">
        <v>43602.522033761576</v>
      </c>
      <c r="N280" s="1">
        <v>43602.533906446763</v>
      </c>
      <c r="O280" s="1" t="s">
        <v>47</v>
      </c>
      <c r="W280" t="s">
        <v>600</v>
      </c>
      <c r="X280" s="1">
        <v>43682.664583333331</v>
      </c>
      <c r="Y280" s="10">
        <v>1200</v>
      </c>
      <c r="Z280" t="s">
        <v>14</v>
      </c>
      <c r="AA280" t="s">
        <v>31</v>
      </c>
      <c r="AB280" t="s">
        <v>14</v>
      </c>
      <c r="AC280">
        <v>2019</v>
      </c>
      <c r="AD280">
        <v>8</v>
      </c>
      <c r="AE280" s="2"/>
      <c r="AF280" s="4">
        <f>IFERROR(SUMPRODUCT(--(tbl_bd_descente[wo_number]=W280),tbl_bd_descente[Y],tbl_bd_descente[tons])/SUMIF(tbl_bd_descente[wo_number],W280,tbl_bd_descente[tons]),0)</f>
        <v>78.63333333333334</v>
      </c>
      <c r="AG280" s="4">
        <f>IFERROR(SUMPRODUCT(--(tbl_bd_descente[wo_number]=W280),tbl_bd_descente[Al2O3],tbl_bd_descente[tons])/SUMIF(tbl_bd_descente[wo_number],W280,tbl_bd_descente[tons]),0)</f>
        <v>5.7266666666666666</v>
      </c>
      <c r="AH280" s="4">
        <f>IFERROR(SUMPRODUCT(--(tbl_bd_descente[wo_number]=W280),tbl_bd_descente[Fe2O3],tbl_bd_descente[tons])/SUMIF(tbl_bd_descente[wo_number],W280,tbl_bd_descente[tons]),0)</f>
        <v>1.06</v>
      </c>
      <c r="AI280" s="4">
        <f>IFERROR(SUMPRODUCT(--(tbl_bd_descente[wo_number]=W280),tbl_bd_descente[MgO],tbl_bd_descente[tons])/SUMIF(tbl_bd_descente[wo_number],W280,tbl_bd_descente[tons]),0)</f>
        <v>31.79</v>
      </c>
      <c r="AJ280" s="4">
        <f>IFERROR(SUMPRODUCT(--(tbl_bd_descente[wo_number]=W280),tbl_bd_descente[CaOX],tbl_bd_descente[tons])/SUMIF(tbl_bd_descente[wo_number],W280,tbl_bd_descente[tons]),0)</f>
        <v>1.7633333333333334</v>
      </c>
      <c r="AK280" s="4">
        <f>IFERROR(SUMPRODUCT(--(tbl_bd_descente[wo_number]=W280),tbl_bd_descente[S],tbl_bd_descente[tons])/SUMIF(tbl_bd_descente[wo_number],W280,tbl_bd_descente[tons]),0)</f>
        <v>0.11</v>
      </c>
      <c r="AL280" s="26"/>
      <c r="AM280" s="25"/>
    </row>
    <row r="281" spans="1:39" x14ac:dyDescent="0.15">
      <c r="A281" t="s">
        <v>1097</v>
      </c>
      <c r="B281" t="s">
        <v>14</v>
      </c>
      <c r="C281" t="s">
        <v>19</v>
      </c>
      <c r="D281" t="s">
        <v>14</v>
      </c>
      <c r="E281" s="18">
        <v>125.91599941253662</v>
      </c>
      <c r="F281">
        <v>75.900000000000006</v>
      </c>
      <c r="G281">
        <v>80</v>
      </c>
      <c r="H281">
        <v>86.3</v>
      </c>
      <c r="I281">
        <v>2.66</v>
      </c>
      <c r="J281">
        <v>0.85</v>
      </c>
      <c r="K281">
        <v>31.55</v>
      </c>
      <c r="L281">
        <v>2.2400000000000002</v>
      </c>
      <c r="M281" s="1">
        <v>43601.684404398147</v>
      </c>
      <c r="N281" s="1">
        <v>43601.695945949075</v>
      </c>
      <c r="O281" s="1" t="s">
        <v>45</v>
      </c>
      <c r="W281" t="s">
        <v>599</v>
      </c>
      <c r="X281" s="1">
        <v>43682.206944444442</v>
      </c>
      <c r="Y281" s="10">
        <v>466</v>
      </c>
      <c r="Z281" t="s">
        <v>26</v>
      </c>
      <c r="AA281" t="s">
        <v>27</v>
      </c>
      <c r="AB281" t="s">
        <v>26</v>
      </c>
      <c r="AC281">
        <v>2019</v>
      </c>
      <c r="AD281">
        <v>8</v>
      </c>
      <c r="AE281" s="2"/>
      <c r="AF281" s="4">
        <f>IFERROR(SUMPRODUCT(--(tbl_bd_descente[wo_number]=W281),tbl_bd_descente[Y],tbl_bd_descente[tons])/SUMIF(tbl_bd_descente[wo_number],W281,tbl_bd_descente[tons]),0)</f>
        <v>72.970386266094422</v>
      </c>
      <c r="AG281" s="4">
        <f>IFERROR(SUMPRODUCT(--(tbl_bd_descente[wo_number]=W281),tbl_bd_descente[Al2O3],tbl_bd_descente[tons])/SUMIF(tbl_bd_descente[wo_number],W281,tbl_bd_descente[tons]),0)</f>
        <v>7.9840772532188842</v>
      </c>
      <c r="AH281" s="4">
        <f>IFERROR(SUMPRODUCT(--(tbl_bd_descente[wo_number]=W281),tbl_bd_descente[Fe2O3],tbl_bd_descente[tons])/SUMIF(tbl_bd_descente[wo_number],W281,tbl_bd_descente[tons]),0)</f>
        <v>1.3942489270386265</v>
      </c>
      <c r="AI281" s="4">
        <f>IFERROR(SUMPRODUCT(--(tbl_bd_descente[wo_number]=W281),tbl_bd_descente[MgO],tbl_bd_descente[tons])/SUMIF(tbl_bd_descente[wo_number],W281,tbl_bd_descente[tons]),0)</f>
        <v>32.148583690987124</v>
      </c>
      <c r="AJ281" s="4">
        <f>IFERROR(SUMPRODUCT(--(tbl_bd_descente[wo_number]=W281),tbl_bd_descente[CaOX],tbl_bd_descente[tons])/SUMIF(tbl_bd_descente[wo_number],W281,tbl_bd_descente[tons]),0)</f>
        <v>1.0621459227467811</v>
      </c>
      <c r="AK281" s="4">
        <f>IFERROR(SUMPRODUCT(--(tbl_bd_descente[wo_number]=W281),tbl_bd_descente[S],tbl_bd_descente[tons])/SUMIF(tbl_bd_descente[wo_number],W281,tbl_bd_descente[tons]),0)</f>
        <v>0.11756223175965666</v>
      </c>
      <c r="AL281" s="26"/>
      <c r="AM281" s="25"/>
    </row>
    <row r="282" spans="1:39" x14ac:dyDescent="0.15">
      <c r="A282" t="s">
        <v>1098</v>
      </c>
      <c r="B282" t="s">
        <v>49</v>
      </c>
      <c r="C282" t="s">
        <v>42</v>
      </c>
      <c r="D282" t="s">
        <v>26</v>
      </c>
      <c r="E282" s="18">
        <v>321.42800216674806</v>
      </c>
      <c r="F282">
        <v>72.7</v>
      </c>
      <c r="G282">
        <v>76.599999999999994</v>
      </c>
      <c r="H282">
        <v>83.2</v>
      </c>
      <c r="I282">
        <v>2.67</v>
      </c>
      <c r="J282">
        <v>0.88</v>
      </c>
      <c r="K282">
        <v>31.58</v>
      </c>
      <c r="L282">
        <v>1.86</v>
      </c>
      <c r="M282" s="1">
        <v>43601.439683252313</v>
      </c>
      <c r="N282" s="1">
        <v>43601.469613541667</v>
      </c>
      <c r="O282" s="1" t="s">
        <v>45</v>
      </c>
      <c r="W282" t="s">
        <v>599</v>
      </c>
      <c r="X282" s="1">
        <v>43682.206944444442</v>
      </c>
      <c r="Y282" s="10">
        <v>233</v>
      </c>
      <c r="Z282" t="s">
        <v>26</v>
      </c>
      <c r="AA282" t="s">
        <v>28</v>
      </c>
      <c r="AB282" t="s">
        <v>26</v>
      </c>
      <c r="AC282">
        <v>2019</v>
      </c>
      <c r="AD282">
        <v>8</v>
      </c>
      <c r="AE282" s="2"/>
      <c r="AF282" s="4">
        <f>IFERROR(SUMPRODUCT(--(tbl_bd_descente[wo_number]=W282),tbl_bd_descente[Y],tbl_bd_descente[tons])/SUMIF(tbl_bd_descente[wo_number],W282,tbl_bd_descente[tons]),0)</f>
        <v>72.970386266094422</v>
      </c>
      <c r="AG282" s="4">
        <f>IFERROR(SUMPRODUCT(--(tbl_bd_descente[wo_number]=W282),tbl_bd_descente[Al2O3],tbl_bd_descente[tons])/SUMIF(tbl_bd_descente[wo_number],W282,tbl_bd_descente[tons]),0)</f>
        <v>7.9840772532188842</v>
      </c>
      <c r="AH282" s="4">
        <f>IFERROR(SUMPRODUCT(--(tbl_bd_descente[wo_number]=W282),tbl_bd_descente[Fe2O3],tbl_bd_descente[tons])/SUMIF(tbl_bd_descente[wo_number],W282,tbl_bd_descente[tons]),0)</f>
        <v>1.3942489270386265</v>
      </c>
      <c r="AI282" s="4">
        <f>IFERROR(SUMPRODUCT(--(tbl_bd_descente[wo_number]=W282),tbl_bd_descente[MgO],tbl_bd_descente[tons])/SUMIF(tbl_bd_descente[wo_number],W282,tbl_bd_descente[tons]),0)</f>
        <v>32.148583690987124</v>
      </c>
      <c r="AJ282" s="4">
        <f>IFERROR(SUMPRODUCT(--(tbl_bd_descente[wo_number]=W282),tbl_bd_descente[CaOX],tbl_bd_descente[tons])/SUMIF(tbl_bd_descente[wo_number],W282,tbl_bd_descente[tons]),0)</f>
        <v>1.0621459227467811</v>
      </c>
      <c r="AK282" s="4">
        <f>IFERROR(SUMPRODUCT(--(tbl_bd_descente[wo_number]=W282),tbl_bd_descente[S],tbl_bd_descente[tons])/SUMIF(tbl_bd_descente[wo_number],W282,tbl_bd_descente[tons]),0)</f>
        <v>0.11756223175965666</v>
      </c>
      <c r="AL282" s="26"/>
      <c r="AM282" s="25"/>
    </row>
    <row r="283" spans="1:39" x14ac:dyDescent="0.15">
      <c r="A283" t="s">
        <v>1099</v>
      </c>
      <c r="B283" t="s">
        <v>49</v>
      </c>
      <c r="C283" t="s">
        <v>42</v>
      </c>
      <c r="D283" t="s">
        <v>26</v>
      </c>
      <c r="E283" s="18">
        <v>188.59000015258789</v>
      </c>
      <c r="F283">
        <v>71</v>
      </c>
      <c r="G283">
        <v>74.8</v>
      </c>
      <c r="H283">
        <v>81.2</v>
      </c>
      <c r="I283">
        <v>2.69</v>
      </c>
      <c r="J283">
        <v>0.98</v>
      </c>
      <c r="K283">
        <v>31.72</v>
      </c>
      <c r="L283">
        <v>2.78</v>
      </c>
      <c r="M283" s="1">
        <v>43608.492082407407</v>
      </c>
      <c r="N283" s="1">
        <v>43608.508993784722</v>
      </c>
      <c r="O283" s="1" t="s">
        <v>45</v>
      </c>
      <c r="W283" t="s">
        <v>598</v>
      </c>
      <c r="X283" s="1">
        <v>43680.008333333331</v>
      </c>
      <c r="Y283" s="10">
        <v>600</v>
      </c>
      <c r="Z283" t="s">
        <v>26</v>
      </c>
      <c r="AA283" t="s">
        <v>27</v>
      </c>
      <c r="AB283" t="s">
        <v>26</v>
      </c>
      <c r="AC283">
        <v>2019</v>
      </c>
      <c r="AD283">
        <v>8</v>
      </c>
      <c r="AE283" s="2"/>
      <c r="AF283" s="4">
        <f>IFERROR(SUMPRODUCT(--(tbl_bd_descente[wo_number]=W283),tbl_bd_descente[Y],tbl_bd_descente[tons])/SUMIF(tbl_bd_descente[wo_number],W283,tbl_bd_descente[tons]),0)</f>
        <v>73.933333333333337</v>
      </c>
      <c r="AG283" s="4">
        <f>IFERROR(SUMPRODUCT(--(tbl_bd_descente[wo_number]=W283),tbl_bd_descente[Al2O3],tbl_bd_descente[tons])/SUMIF(tbl_bd_descente[wo_number],W283,tbl_bd_descente[tons]),0)</f>
        <v>8.35</v>
      </c>
      <c r="AH283" s="4">
        <f>IFERROR(SUMPRODUCT(--(tbl_bd_descente[wo_number]=W283),tbl_bd_descente[Fe2O3],tbl_bd_descente[tons])/SUMIF(tbl_bd_descente[wo_number],W283,tbl_bd_descente[tons]),0)</f>
        <v>1.45</v>
      </c>
      <c r="AI283" s="4">
        <f>IFERROR(SUMPRODUCT(--(tbl_bd_descente[wo_number]=W283),tbl_bd_descente[MgO],tbl_bd_descente[tons])/SUMIF(tbl_bd_descente[wo_number],W283,tbl_bd_descente[tons]),0)</f>
        <v>32.159999999999997</v>
      </c>
      <c r="AJ283" s="4">
        <f>IFERROR(SUMPRODUCT(--(tbl_bd_descente[wo_number]=W283),tbl_bd_descente[CaOX],tbl_bd_descente[tons])/SUMIF(tbl_bd_descente[wo_number],W283,tbl_bd_descente[tons]),0)</f>
        <v>1.0066666666666666</v>
      </c>
      <c r="AK283" s="4">
        <f>IFERROR(SUMPRODUCT(--(tbl_bd_descente[wo_number]=W283),tbl_bd_descente[S],tbl_bd_descente[tons])/SUMIF(tbl_bd_descente[wo_number],W283,tbl_bd_descente[tons]),0)</f>
        <v>0.14733333333333332</v>
      </c>
      <c r="AL283" s="26"/>
      <c r="AM283" s="25"/>
    </row>
    <row r="284" spans="1:39" x14ac:dyDescent="0.15">
      <c r="A284" t="s">
        <v>1100</v>
      </c>
      <c r="B284" t="s">
        <v>23</v>
      </c>
      <c r="C284" t="s">
        <v>21</v>
      </c>
      <c r="D284" t="s">
        <v>23</v>
      </c>
      <c r="E284" s="18">
        <v>181.4740020751953</v>
      </c>
      <c r="F284">
        <v>79.7</v>
      </c>
      <c r="G284">
        <v>84</v>
      </c>
      <c r="H284">
        <v>90.7</v>
      </c>
      <c r="I284">
        <v>3.73</v>
      </c>
      <c r="J284">
        <v>0.78</v>
      </c>
      <c r="K284">
        <v>31.84</v>
      </c>
      <c r="L284">
        <v>0.59</v>
      </c>
      <c r="M284" s="1">
        <v>43608.568085995372</v>
      </c>
      <c r="N284" s="1">
        <v>43608.595793553242</v>
      </c>
      <c r="O284" s="1" t="s">
        <v>45</v>
      </c>
      <c r="W284" t="s">
        <v>598</v>
      </c>
      <c r="X284" s="1">
        <v>43680.008333333331</v>
      </c>
      <c r="Y284" s="10">
        <v>300</v>
      </c>
      <c r="Z284" t="s">
        <v>26</v>
      </c>
      <c r="AA284" t="s">
        <v>28</v>
      </c>
      <c r="AB284" t="s">
        <v>26</v>
      </c>
      <c r="AC284">
        <v>2019</v>
      </c>
      <c r="AD284">
        <v>8</v>
      </c>
      <c r="AE284" s="2"/>
      <c r="AF284" s="4">
        <f>IFERROR(SUMPRODUCT(--(tbl_bd_descente[wo_number]=W284),tbl_bd_descente[Y],tbl_bd_descente[tons])/SUMIF(tbl_bd_descente[wo_number],W284,tbl_bd_descente[tons]),0)</f>
        <v>73.933333333333337</v>
      </c>
      <c r="AG284" s="4">
        <f>IFERROR(SUMPRODUCT(--(tbl_bd_descente[wo_number]=W284),tbl_bd_descente[Al2O3],tbl_bd_descente[tons])/SUMIF(tbl_bd_descente[wo_number],W284,tbl_bd_descente[tons]),0)</f>
        <v>8.35</v>
      </c>
      <c r="AH284" s="4">
        <f>IFERROR(SUMPRODUCT(--(tbl_bd_descente[wo_number]=W284),tbl_bd_descente[Fe2O3],tbl_bd_descente[tons])/SUMIF(tbl_bd_descente[wo_number],W284,tbl_bd_descente[tons]),0)</f>
        <v>1.45</v>
      </c>
      <c r="AI284" s="4">
        <f>IFERROR(SUMPRODUCT(--(tbl_bd_descente[wo_number]=W284),tbl_bd_descente[MgO],tbl_bd_descente[tons])/SUMIF(tbl_bd_descente[wo_number],W284,tbl_bd_descente[tons]),0)</f>
        <v>32.159999999999997</v>
      </c>
      <c r="AJ284" s="4">
        <f>IFERROR(SUMPRODUCT(--(tbl_bd_descente[wo_number]=W284),tbl_bd_descente[CaOX],tbl_bd_descente[tons])/SUMIF(tbl_bd_descente[wo_number],W284,tbl_bd_descente[tons]),0)</f>
        <v>1.0066666666666666</v>
      </c>
      <c r="AK284" s="4">
        <f>IFERROR(SUMPRODUCT(--(tbl_bd_descente[wo_number]=W284),tbl_bd_descente[S],tbl_bd_descente[tons])/SUMIF(tbl_bd_descente[wo_number],W284,tbl_bd_descente[tons]),0)</f>
        <v>0.14733333333333332</v>
      </c>
      <c r="AL284" s="26"/>
      <c r="AM284" s="25"/>
    </row>
    <row r="285" spans="1:39" x14ac:dyDescent="0.15">
      <c r="A285" t="s">
        <v>1101</v>
      </c>
      <c r="B285" t="s">
        <v>16</v>
      </c>
      <c r="C285" t="s">
        <v>32</v>
      </c>
      <c r="D285" t="s">
        <v>16</v>
      </c>
      <c r="E285" s="18">
        <v>252.92100143432617</v>
      </c>
      <c r="F285">
        <v>84.3</v>
      </c>
      <c r="G285">
        <v>88.9</v>
      </c>
      <c r="H285">
        <v>96.1</v>
      </c>
      <c r="I285">
        <v>1.49</v>
      </c>
      <c r="J285">
        <v>0.67</v>
      </c>
      <c r="K285">
        <v>31.61</v>
      </c>
      <c r="L285">
        <v>0.28000000000000003</v>
      </c>
      <c r="M285" s="1">
        <v>43608.516674270832</v>
      </c>
      <c r="N285" s="1">
        <v>43608.537390243058</v>
      </c>
      <c r="O285" s="1" t="s">
        <v>45</v>
      </c>
      <c r="W285" t="s">
        <v>597</v>
      </c>
      <c r="X285" s="1">
        <v>43679.8</v>
      </c>
      <c r="Y285" s="10">
        <v>1106</v>
      </c>
      <c r="Z285" t="s">
        <v>26</v>
      </c>
      <c r="AA285" t="s">
        <v>34</v>
      </c>
      <c r="AB285" t="s">
        <v>26</v>
      </c>
      <c r="AC285">
        <v>2019</v>
      </c>
      <c r="AD285">
        <v>8</v>
      </c>
      <c r="AE285" s="2"/>
      <c r="AF285" s="4">
        <f>IFERROR(SUMPRODUCT(--(tbl_bd_descente[wo_number]=W285),tbl_bd_descente[Y],tbl_bd_descente[tons])/SUMIF(tbl_bd_descente[wo_number],W285,tbl_bd_descente[tons]),0)</f>
        <v>76.447016274864367</v>
      </c>
      <c r="AG285" s="4">
        <f>IFERROR(SUMPRODUCT(--(tbl_bd_descente[wo_number]=W285),tbl_bd_descente[Al2O3],tbl_bd_descente[tons])/SUMIF(tbl_bd_descente[wo_number],W285,tbl_bd_descente[tons]),0)</f>
        <v>9.3959493670886083</v>
      </c>
      <c r="AH285" s="4">
        <f>IFERROR(SUMPRODUCT(--(tbl_bd_descente[wo_number]=W285),tbl_bd_descente[Fe2O3],tbl_bd_descente[tons])/SUMIF(tbl_bd_descente[wo_number],W285,tbl_bd_descente[tons]),0)</f>
        <v>1.384249547920434</v>
      </c>
      <c r="AI285" s="4">
        <f>IFERROR(SUMPRODUCT(--(tbl_bd_descente[wo_number]=W285),tbl_bd_descente[MgO],tbl_bd_descente[tons])/SUMIF(tbl_bd_descente[wo_number],W285,tbl_bd_descente[tons]),0)</f>
        <v>32.183634719710668</v>
      </c>
      <c r="AJ285" s="4">
        <f>IFERROR(SUMPRODUCT(--(tbl_bd_descente[wo_number]=W285),tbl_bd_descente[CaOX],tbl_bd_descente[tons])/SUMIF(tbl_bd_descente[wo_number],W285,tbl_bd_descente[tons]),0)</f>
        <v>0.99658227848101266</v>
      </c>
      <c r="AK285" s="4">
        <f>IFERROR(SUMPRODUCT(--(tbl_bd_descente[wo_number]=W285),tbl_bd_descente[S],tbl_bd_descente[tons])/SUMIF(tbl_bd_descente[wo_number],W285,tbl_bd_descente[tons]),0)</f>
        <v>0.14869801084990958</v>
      </c>
      <c r="AL285" s="26"/>
      <c r="AM285" s="25"/>
    </row>
    <row r="286" spans="1:39" x14ac:dyDescent="0.15">
      <c r="A286" t="s">
        <v>1102</v>
      </c>
      <c r="B286" t="s">
        <v>14</v>
      </c>
      <c r="C286" t="s">
        <v>19</v>
      </c>
      <c r="D286" t="s">
        <v>14</v>
      </c>
      <c r="E286" s="18">
        <v>178.61800231933594</v>
      </c>
      <c r="F286">
        <v>77.8</v>
      </c>
      <c r="G286">
        <v>82</v>
      </c>
      <c r="H286">
        <v>88.9</v>
      </c>
      <c r="I286">
        <v>2.92</v>
      </c>
      <c r="J286">
        <v>0.72</v>
      </c>
      <c r="K286">
        <v>31.82</v>
      </c>
      <c r="L286">
        <v>0.46</v>
      </c>
      <c r="M286" s="1">
        <v>43608.649266006942</v>
      </c>
      <c r="N286" s="1">
        <v>43608.666968900463</v>
      </c>
      <c r="O286" s="1" t="s">
        <v>45</v>
      </c>
      <c r="W286" t="s">
        <v>596</v>
      </c>
      <c r="X286" s="1">
        <v>43679.505555555559</v>
      </c>
      <c r="Y286" s="10">
        <v>1200</v>
      </c>
      <c r="Z286" t="s">
        <v>26</v>
      </c>
      <c r="AA286" t="s">
        <v>34</v>
      </c>
      <c r="AB286" t="s">
        <v>26</v>
      </c>
      <c r="AC286">
        <v>2019</v>
      </c>
      <c r="AD286">
        <v>8</v>
      </c>
      <c r="AE286" s="2"/>
      <c r="AF286" s="4">
        <f>IFERROR(SUMPRODUCT(--(tbl_bd_descente[wo_number]=W286),tbl_bd_descente[Y],tbl_bd_descente[tons])/SUMIF(tbl_bd_descente[wo_number],W286,tbl_bd_descente[tons]),0)</f>
        <v>75.36666666666666</v>
      </c>
      <c r="AG286" s="4">
        <f>IFERROR(SUMPRODUCT(--(tbl_bd_descente[wo_number]=W286),tbl_bd_descente[Al2O3],tbl_bd_descente[tons])/SUMIF(tbl_bd_descente[wo_number],W286,tbl_bd_descente[tons]),0)</f>
        <v>8.4966666666666661</v>
      </c>
      <c r="AH286" s="4">
        <f>IFERROR(SUMPRODUCT(--(tbl_bd_descente[wo_number]=W286),tbl_bd_descente[Fe2O3],tbl_bd_descente[tons])/SUMIF(tbl_bd_descente[wo_number],W286,tbl_bd_descente[tons]),0)</f>
        <v>1.41</v>
      </c>
      <c r="AI286" s="4">
        <f>IFERROR(SUMPRODUCT(--(tbl_bd_descente[wo_number]=W286),tbl_bd_descente[MgO],tbl_bd_descente[tons])/SUMIF(tbl_bd_descente[wo_number],W286,tbl_bd_descente[tons]),0)</f>
        <v>31.98</v>
      </c>
      <c r="AJ286" s="4">
        <f>IFERROR(SUMPRODUCT(--(tbl_bd_descente[wo_number]=W286),tbl_bd_descente[CaOX],tbl_bd_descente[tons])/SUMIF(tbl_bd_descente[wo_number],W286,tbl_bd_descente[tons]),0)</f>
        <v>1.1499999999999999</v>
      </c>
      <c r="AK286" s="4">
        <f>IFERROR(SUMPRODUCT(--(tbl_bd_descente[wo_number]=W286),tbl_bd_descente[S],tbl_bd_descente[tons])/SUMIF(tbl_bd_descente[wo_number],W286,tbl_bd_descente[tons]),0)</f>
        <v>0.15066666666666664</v>
      </c>
      <c r="AL286" s="26"/>
      <c r="AM286" s="25"/>
    </row>
    <row r="287" spans="1:39" x14ac:dyDescent="0.15">
      <c r="A287" t="s">
        <v>1103</v>
      </c>
      <c r="B287" t="s">
        <v>33</v>
      </c>
      <c r="C287" t="s">
        <v>39</v>
      </c>
      <c r="D287" t="s">
        <v>33</v>
      </c>
      <c r="E287" s="18">
        <v>219.44900131225586</v>
      </c>
      <c r="F287">
        <v>73.400000000000006</v>
      </c>
      <c r="G287">
        <v>77.3</v>
      </c>
      <c r="H287">
        <v>84.3</v>
      </c>
      <c r="I287">
        <v>0.94</v>
      </c>
      <c r="J287">
        <v>0.64</v>
      </c>
      <c r="K287">
        <v>31.54</v>
      </c>
      <c r="L287">
        <v>1.39</v>
      </c>
      <c r="M287" s="1">
        <v>43608.672275960649</v>
      </c>
      <c r="N287" s="1">
        <v>43608.69438144676</v>
      </c>
      <c r="O287" s="1" t="s">
        <v>45</v>
      </c>
      <c r="W287" t="s">
        <v>595</v>
      </c>
      <c r="X287" s="1">
        <v>43679.213194444441</v>
      </c>
      <c r="Y287" s="10">
        <v>614.66666666666663</v>
      </c>
      <c r="Z287" t="s">
        <v>26</v>
      </c>
      <c r="AA287" t="s">
        <v>27</v>
      </c>
      <c r="AB287" t="s">
        <v>26</v>
      </c>
      <c r="AC287">
        <v>2019</v>
      </c>
      <c r="AD287">
        <v>8</v>
      </c>
      <c r="AE287" s="2"/>
      <c r="AF287" s="4">
        <f>IFERROR(SUMPRODUCT(--(tbl_bd_descente[wo_number]=W287),tbl_bd_descente[Y],tbl_bd_descente[tons])/SUMIF(tbl_bd_descente[wo_number],W287,tbl_bd_descente[tons]),0)</f>
        <v>72.726247288503259</v>
      </c>
      <c r="AG287" s="4">
        <f>IFERROR(SUMPRODUCT(--(tbl_bd_descente[wo_number]=W287),tbl_bd_descente[Al2O3],tbl_bd_descente[tons])/SUMIF(tbl_bd_descente[wo_number],W287,tbl_bd_descente[tons]),0)</f>
        <v>8.3529067245119304</v>
      </c>
      <c r="AH287" s="4">
        <f>IFERROR(SUMPRODUCT(--(tbl_bd_descente[wo_number]=W287),tbl_bd_descente[Fe2O3],tbl_bd_descente[tons])/SUMIF(tbl_bd_descente[wo_number],W287,tbl_bd_descente[tons]),0)</f>
        <v>1.5492841648590023</v>
      </c>
      <c r="AI287" s="4">
        <f>IFERROR(SUMPRODUCT(--(tbl_bd_descente[wo_number]=W287),tbl_bd_descente[MgO],tbl_bd_descente[tons])/SUMIF(tbl_bd_descente[wo_number],W287,tbl_bd_descente[tons]),0)</f>
        <v>31.875704989154016</v>
      </c>
      <c r="AJ287" s="4">
        <f>IFERROR(SUMPRODUCT(--(tbl_bd_descente[wo_number]=W287),tbl_bd_descente[CaOX],tbl_bd_descente[tons])/SUMIF(tbl_bd_descente[wo_number],W287,tbl_bd_descente[tons]),0)</f>
        <v>1.287700650759219</v>
      </c>
      <c r="AK287" s="4">
        <f>IFERROR(SUMPRODUCT(--(tbl_bd_descente[wo_number]=W287),tbl_bd_descente[S],tbl_bd_descente[tons])/SUMIF(tbl_bd_descente[wo_number],W287,tbl_bd_descente[tons]),0)</f>
        <v>0.11838177874186551</v>
      </c>
      <c r="AL287" s="26"/>
      <c r="AM287" s="25"/>
    </row>
    <row r="288" spans="1:39" x14ac:dyDescent="0.15">
      <c r="A288" t="s">
        <v>1104</v>
      </c>
      <c r="B288" t="s">
        <v>817</v>
      </c>
      <c r="C288" t="s">
        <v>27</v>
      </c>
      <c r="D288" t="s">
        <v>26</v>
      </c>
      <c r="E288" s="18">
        <v>178.03900146484375</v>
      </c>
      <c r="F288">
        <v>72.8</v>
      </c>
      <c r="G288">
        <v>76.8</v>
      </c>
      <c r="H288">
        <v>83</v>
      </c>
      <c r="I288">
        <v>4.5</v>
      </c>
      <c r="J288">
        <v>1.05</v>
      </c>
      <c r="K288">
        <v>31.74</v>
      </c>
      <c r="L288">
        <v>2.15</v>
      </c>
      <c r="M288" s="1">
        <v>43606.790887997682</v>
      </c>
      <c r="N288" s="1">
        <v>43606.807955405093</v>
      </c>
      <c r="O288" s="1" t="s">
        <v>48</v>
      </c>
      <c r="W288" t="s">
        <v>595</v>
      </c>
      <c r="X288" s="1">
        <v>43679.213194444441</v>
      </c>
      <c r="Y288" s="10">
        <v>307.33333333333331</v>
      </c>
      <c r="Z288" t="s">
        <v>26</v>
      </c>
      <c r="AA288" t="s">
        <v>28</v>
      </c>
      <c r="AB288" t="s">
        <v>26</v>
      </c>
      <c r="AC288">
        <v>2019</v>
      </c>
      <c r="AD288">
        <v>8</v>
      </c>
      <c r="AE288" s="2"/>
      <c r="AF288" s="4">
        <f>IFERROR(SUMPRODUCT(--(tbl_bd_descente[wo_number]=W288),tbl_bd_descente[Y],tbl_bd_descente[tons])/SUMIF(tbl_bd_descente[wo_number],W288,tbl_bd_descente[tons]),0)</f>
        <v>72.726247288503259</v>
      </c>
      <c r="AG288" s="4">
        <f>IFERROR(SUMPRODUCT(--(tbl_bd_descente[wo_number]=W288),tbl_bd_descente[Al2O3],tbl_bd_descente[tons])/SUMIF(tbl_bd_descente[wo_number],W288,tbl_bd_descente[tons]),0)</f>
        <v>8.3529067245119304</v>
      </c>
      <c r="AH288" s="4">
        <f>IFERROR(SUMPRODUCT(--(tbl_bd_descente[wo_number]=W288),tbl_bd_descente[Fe2O3],tbl_bd_descente[tons])/SUMIF(tbl_bd_descente[wo_number],W288,tbl_bd_descente[tons]),0)</f>
        <v>1.5492841648590023</v>
      </c>
      <c r="AI288" s="4">
        <f>IFERROR(SUMPRODUCT(--(tbl_bd_descente[wo_number]=W288),tbl_bd_descente[MgO],tbl_bd_descente[tons])/SUMIF(tbl_bd_descente[wo_number],W288,tbl_bd_descente[tons]),0)</f>
        <v>31.875704989154016</v>
      </c>
      <c r="AJ288" s="4">
        <f>IFERROR(SUMPRODUCT(--(tbl_bd_descente[wo_number]=W288),tbl_bd_descente[CaOX],tbl_bd_descente[tons])/SUMIF(tbl_bd_descente[wo_number],W288,tbl_bd_descente[tons]),0)</f>
        <v>1.287700650759219</v>
      </c>
      <c r="AK288" s="4">
        <f>IFERROR(SUMPRODUCT(--(tbl_bd_descente[wo_number]=W288),tbl_bd_descente[S],tbl_bd_descente[tons])/SUMIF(tbl_bd_descente[wo_number],W288,tbl_bd_descente[tons]),0)</f>
        <v>0.11838177874186551</v>
      </c>
      <c r="AL288" s="26"/>
      <c r="AM288" s="25"/>
    </row>
    <row r="289" spans="1:39" x14ac:dyDescent="0.15">
      <c r="A289" t="s">
        <v>1105</v>
      </c>
      <c r="B289" t="s">
        <v>49</v>
      </c>
      <c r="C289" t="s">
        <v>42</v>
      </c>
      <c r="D289" t="s">
        <v>26</v>
      </c>
      <c r="E289" s="18">
        <v>186.97000122070312</v>
      </c>
      <c r="F289">
        <v>71.5</v>
      </c>
      <c r="G289">
        <v>75.400000000000006</v>
      </c>
      <c r="H289">
        <v>81.599999999999994</v>
      </c>
      <c r="I289">
        <v>3.68</v>
      </c>
      <c r="J289">
        <v>0.94</v>
      </c>
      <c r="K289">
        <v>31.78</v>
      </c>
      <c r="L289">
        <v>1.48</v>
      </c>
      <c r="M289" s="1">
        <v>43607.455220567128</v>
      </c>
      <c r="N289" s="1">
        <v>43607.470782442128</v>
      </c>
      <c r="O289" s="1" t="s">
        <v>931</v>
      </c>
      <c r="W289" t="s">
        <v>594</v>
      </c>
      <c r="X289" s="1">
        <v>43678.988888888889</v>
      </c>
      <c r="Y289" s="10">
        <v>600</v>
      </c>
      <c r="Z289" t="s">
        <v>26</v>
      </c>
      <c r="AA289" t="s">
        <v>27</v>
      </c>
      <c r="AB289" t="s">
        <v>26</v>
      </c>
      <c r="AC289">
        <v>2019</v>
      </c>
      <c r="AD289">
        <v>8</v>
      </c>
      <c r="AE289" s="2"/>
      <c r="AF289" s="4">
        <f>IFERROR(SUMPRODUCT(--(tbl_bd_descente[wo_number]=W289),tbl_bd_descente[Y],tbl_bd_descente[tons])/SUMIF(tbl_bd_descente[wo_number],W289,tbl_bd_descente[tons]),0)</f>
        <v>73</v>
      </c>
      <c r="AG289" s="4">
        <f>IFERROR(SUMPRODUCT(--(tbl_bd_descente[wo_number]=W289),tbl_bd_descente[Al2O3],tbl_bd_descente[tons])/SUMIF(tbl_bd_descente[wo_number],W289,tbl_bd_descente[tons]),0)</f>
        <v>8.2866666666666653</v>
      </c>
      <c r="AH289" s="4">
        <f>IFERROR(SUMPRODUCT(--(tbl_bd_descente[wo_number]=W289),tbl_bd_descente[Fe2O3],tbl_bd_descente[tons])/SUMIF(tbl_bd_descente[wo_number],W289,tbl_bd_descente[tons]),0)</f>
        <v>1.5133333333333334</v>
      </c>
      <c r="AI289" s="4">
        <f>IFERROR(SUMPRODUCT(--(tbl_bd_descente[wo_number]=W289),tbl_bd_descente[MgO],tbl_bd_descente[tons])/SUMIF(tbl_bd_descente[wo_number],W289,tbl_bd_descente[tons]),0)</f>
        <v>31.976666666666667</v>
      </c>
      <c r="AJ289" s="4">
        <f>IFERROR(SUMPRODUCT(--(tbl_bd_descente[wo_number]=W289),tbl_bd_descente[CaOX],tbl_bd_descente[tons])/SUMIF(tbl_bd_descente[wo_number],W289,tbl_bd_descente[tons]),0)</f>
        <v>1.36</v>
      </c>
      <c r="AK289" s="4">
        <f>IFERROR(SUMPRODUCT(--(tbl_bd_descente[wo_number]=W289),tbl_bd_descente[S],tbl_bd_descente[tons])/SUMIF(tbl_bd_descente[wo_number],W289,tbl_bd_descente[tons]),0)</f>
        <v>0.11633333333333332</v>
      </c>
      <c r="AL289" s="26"/>
      <c r="AM289" s="25"/>
    </row>
    <row r="290" spans="1:39" x14ac:dyDescent="0.15">
      <c r="A290" t="s">
        <v>1106</v>
      </c>
      <c r="B290" t="s">
        <v>18</v>
      </c>
      <c r="C290" t="s">
        <v>15</v>
      </c>
      <c r="D290" t="s">
        <v>18</v>
      </c>
      <c r="E290" s="18">
        <v>329.34300155639647</v>
      </c>
      <c r="F290">
        <v>77.099999999999994</v>
      </c>
      <c r="G290">
        <v>81.3</v>
      </c>
      <c r="H290">
        <v>86.2</v>
      </c>
      <c r="I290">
        <v>8.7100000000000009</v>
      </c>
      <c r="J290">
        <v>1.53</v>
      </c>
      <c r="K290">
        <v>31.38</v>
      </c>
      <c r="L290">
        <v>0.98</v>
      </c>
      <c r="M290" s="1">
        <v>43602.454868715278</v>
      </c>
      <c r="N290" s="1">
        <v>43602.516129131945</v>
      </c>
      <c r="O290" s="1" t="s">
        <v>47</v>
      </c>
      <c r="W290" t="s">
        <v>594</v>
      </c>
      <c r="X290" s="1">
        <v>43678.988888888889</v>
      </c>
      <c r="Y290" s="10">
        <v>300</v>
      </c>
      <c r="Z290" t="s">
        <v>26</v>
      </c>
      <c r="AA290" t="s">
        <v>28</v>
      </c>
      <c r="AB290" t="s">
        <v>26</v>
      </c>
      <c r="AC290">
        <v>2019</v>
      </c>
      <c r="AD290">
        <v>8</v>
      </c>
      <c r="AE290" s="2"/>
      <c r="AF290" s="4">
        <f>IFERROR(SUMPRODUCT(--(tbl_bd_descente[wo_number]=W290),tbl_bd_descente[Y],tbl_bd_descente[tons])/SUMIF(tbl_bd_descente[wo_number],W290,tbl_bd_descente[tons]),0)</f>
        <v>73</v>
      </c>
      <c r="AG290" s="4">
        <f>IFERROR(SUMPRODUCT(--(tbl_bd_descente[wo_number]=W290),tbl_bd_descente[Al2O3],tbl_bd_descente[tons])/SUMIF(tbl_bd_descente[wo_number],W290,tbl_bd_descente[tons]),0)</f>
        <v>8.2866666666666653</v>
      </c>
      <c r="AH290" s="4">
        <f>IFERROR(SUMPRODUCT(--(tbl_bd_descente[wo_number]=W290),tbl_bd_descente[Fe2O3],tbl_bd_descente[tons])/SUMIF(tbl_bd_descente[wo_number],W290,tbl_bd_descente[tons]),0)</f>
        <v>1.5133333333333334</v>
      </c>
      <c r="AI290" s="4">
        <f>IFERROR(SUMPRODUCT(--(tbl_bd_descente[wo_number]=W290),tbl_bd_descente[MgO],tbl_bd_descente[tons])/SUMIF(tbl_bd_descente[wo_number],W290,tbl_bd_descente[tons]),0)</f>
        <v>31.976666666666667</v>
      </c>
      <c r="AJ290" s="4">
        <f>IFERROR(SUMPRODUCT(--(tbl_bd_descente[wo_number]=W290),tbl_bd_descente[CaOX],tbl_bd_descente[tons])/SUMIF(tbl_bd_descente[wo_number],W290,tbl_bd_descente[tons]),0)</f>
        <v>1.36</v>
      </c>
      <c r="AK290" s="4">
        <f>IFERROR(SUMPRODUCT(--(tbl_bd_descente[wo_number]=W290),tbl_bd_descente[S],tbl_bd_descente[tons])/SUMIF(tbl_bd_descente[wo_number],W290,tbl_bd_descente[tons]),0)</f>
        <v>0.11633333333333332</v>
      </c>
      <c r="AL290" s="26"/>
      <c r="AM290" s="25"/>
    </row>
    <row r="291" spans="1:39" x14ac:dyDescent="0.15">
      <c r="A291" t="s">
        <v>1107</v>
      </c>
      <c r="B291" t="s">
        <v>33</v>
      </c>
      <c r="C291" t="s">
        <v>39</v>
      </c>
      <c r="D291" t="s">
        <v>33</v>
      </c>
      <c r="E291" s="18">
        <v>224.53800048828126</v>
      </c>
      <c r="F291">
        <v>73.3</v>
      </c>
      <c r="G291">
        <v>77.3</v>
      </c>
      <c r="H291">
        <v>83.3</v>
      </c>
      <c r="I291">
        <v>3.38</v>
      </c>
      <c r="J291">
        <v>1.06</v>
      </c>
      <c r="K291">
        <v>31.67</v>
      </c>
      <c r="L291">
        <v>0.45</v>
      </c>
      <c r="M291" s="1">
        <v>43602.428896493053</v>
      </c>
      <c r="N291" s="1">
        <v>43602.450451354169</v>
      </c>
      <c r="O291" s="1" t="s">
        <v>47</v>
      </c>
      <c r="W291" t="s">
        <v>593</v>
      </c>
      <c r="X291" s="1">
        <v>43678.780555555553</v>
      </c>
      <c r="Y291" s="10">
        <v>876</v>
      </c>
      <c r="Z291" t="s">
        <v>14</v>
      </c>
      <c r="AA291" t="s">
        <v>38</v>
      </c>
      <c r="AB291" t="s">
        <v>14</v>
      </c>
      <c r="AC291">
        <v>2019</v>
      </c>
      <c r="AD291">
        <v>8</v>
      </c>
      <c r="AE291" s="2"/>
      <c r="AF291" s="4">
        <f>IFERROR(SUMPRODUCT(--(tbl_bd_descente[wo_number]=W291),tbl_bd_descente[Y],tbl_bd_descente[tons])/SUMIF(tbl_bd_descente[wo_number],W291,tbl_bd_descente[tons]),0)</f>
        <v>81.202283105022829</v>
      </c>
      <c r="AG291" s="4">
        <f>IFERROR(SUMPRODUCT(--(tbl_bd_descente[wo_number]=W291),tbl_bd_descente[Al2O3],tbl_bd_descente[tons])/SUMIF(tbl_bd_descente[wo_number],W291,tbl_bd_descente[tons]),0)</f>
        <v>2.4464840182648402</v>
      </c>
      <c r="AH291" s="4">
        <f>IFERROR(SUMPRODUCT(--(tbl_bd_descente[wo_number]=W291),tbl_bd_descente[Fe2O3],tbl_bd_descente[tons])/SUMIF(tbl_bd_descente[wo_number],W291,tbl_bd_descente[tons]),0)</f>
        <v>0.76977168949771679</v>
      </c>
      <c r="AI291" s="4">
        <f>IFERROR(SUMPRODUCT(--(tbl_bd_descente[wo_number]=W291),tbl_bd_descente[MgO],tbl_bd_descente[tons])/SUMIF(tbl_bd_descente[wo_number],W291,tbl_bd_descente[tons]),0)</f>
        <v>31.624109589041097</v>
      </c>
      <c r="AJ291" s="4">
        <f>IFERROR(SUMPRODUCT(--(tbl_bd_descente[wo_number]=W291),tbl_bd_descente[CaOX],tbl_bd_descente[tons])/SUMIF(tbl_bd_descente[wo_number],W291,tbl_bd_descente[tons]),0)</f>
        <v>0.87178082191780826</v>
      </c>
      <c r="AK291" s="4">
        <f>IFERROR(SUMPRODUCT(--(tbl_bd_descente[wo_number]=W291),tbl_bd_descente[S],tbl_bd_descente[tons])/SUMIF(tbl_bd_descente[wo_number],W291,tbl_bd_descente[tons]),0)</f>
        <v>4.6342465753424662E-2</v>
      </c>
      <c r="AL291" s="26"/>
      <c r="AM291" s="25"/>
    </row>
    <row r="292" spans="1:39" x14ac:dyDescent="0.15">
      <c r="A292" t="s">
        <v>1108</v>
      </c>
      <c r="B292" t="s">
        <v>26</v>
      </c>
      <c r="C292" t="s">
        <v>27</v>
      </c>
      <c r="D292" t="s">
        <v>26</v>
      </c>
      <c r="E292" s="18">
        <v>260.552001953125</v>
      </c>
      <c r="F292">
        <v>64.5</v>
      </c>
      <c r="G292">
        <v>68</v>
      </c>
      <c r="H292">
        <v>73.8</v>
      </c>
      <c r="I292">
        <v>4.75</v>
      </c>
      <c r="J292">
        <v>1.07</v>
      </c>
      <c r="K292">
        <v>31.82</v>
      </c>
      <c r="L292">
        <v>0.56000000000000005</v>
      </c>
      <c r="M292" s="1">
        <v>43602.297750543985</v>
      </c>
      <c r="N292" s="1">
        <v>43602.348050775465</v>
      </c>
      <c r="O292" s="1" t="s">
        <v>47</v>
      </c>
      <c r="W292" t="s">
        <v>592</v>
      </c>
      <c r="X292" s="1">
        <v>43678.439583333333</v>
      </c>
      <c r="Y292" s="10">
        <v>1200</v>
      </c>
      <c r="Z292" t="s">
        <v>14</v>
      </c>
      <c r="AA292" t="s">
        <v>38</v>
      </c>
      <c r="AB292" t="s">
        <v>14</v>
      </c>
      <c r="AC292">
        <v>2019</v>
      </c>
      <c r="AD292">
        <v>8</v>
      </c>
      <c r="AE292" s="2"/>
      <c r="AF292" s="4">
        <f>IFERROR(SUMPRODUCT(--(tbl_bd_descente[wo_number]=W292),tbl_bd_descente[Y],tbl_bd_descente[tons])/SUMIF(tbl_bd_descente[wo_number],W292,tbl_bd_descente[tons]),0)</f>
        <v>79.033333333333331</v>
      </c>
      <c r="AG292" s="4">
        <f>IFERROR(SUMPRODUCT(--(tbl_bd_descente[wo_number]=W292),tbl_bd_descente[Al2O3],tbl_bd_descente[tons])/SUMIF(tbl_bd_descente[wo_number],W292,tbl_bd_descente[tons]),0)</f>
        <v>3.3833333333333333</v>
      </c>
      <c r="AH292" s="4">
        <f>IFERROR(SUMPRODUCT(--(tbl_bd_descente[wo_number]=W292),tbl_bd_descente[Fe2O3],tbl_bd_descente[tons])/SUMIF(tbl_bd_descente[wo_number],W292,tbl_bd_descente[tons]),0)</f>
        <v>0.91666666666666663</v>
      </c>
      <c r="AI292" s="4">
        <f>IFERROR(SUMPRODUCT(--(tbl_bd_descente[wo_number]=W292),tbl_bd_descente[MgO],tbl_bd_descente[tons])/SUMIF(tbl_bd_descente[wo_number],W292,tbl_bd_descente[tons]),0)</f>
        <v>31.46</v>
      </c>
      <c r="AJ292" s="4">
        <f>IFERROR(SUMPRODUCT(--(tbl_bd_descente[wo_number]=W292),tbl_bd_descente[CaOX],tbl_bd_descente[tons])/SUMIF(tbl_bd_descente[wo_number],W292,tbl_bd_descente[tons]),0)</f>
        <v>1.1166666666666667</v>
      </c>
      <c r="AK292" s="4">
        <f>IFERROR(SUMPRODUCT(--(tbl_bd_descente[wo_number]=W292),tbl_bd_descente[S],tbl_bd_descente[tons])/SUMIF(tbl_bd_descente[wo_number],W292,tbl_bd_descente[tons]),0)</f>
        <v>0.11599999999999999</v>
      </c>
      <c r="AL292" s="26"/>
      <c r="AM292" s="25"/>
    </row>
    <row r="293" spans="1:39" x14ac:dyDescent="0.15">
      <c r="A293" t="s">
        <v>1109</v>
      </c>
      <c r="B293" t="s">
        <v>26</v>
      </c>
      <c r="C293" t="s">
        <v>27</v>
      </c>
      <c r="D293" t="s">
        <v>26</v>
      </c>
      <c r="E293" s="18">
        <v>290.40999984741211</v>
      </c>
      <c r="F293">
        <v>67.7</v>
      </c>
      <c r="G293">
        <v>71.3</v>
      </c>
      <c r="H293">
        <v>77.2</v>
      </c>
      <c r="I293">
        <v>5.33</v>
      </c>
      <c r="J293">
        <v>1.05</v>
      </c>
      <c r="K293">
        <v>31.69</v>
      </c>
      <c r="L293">
        <v>0.62</v>
      </c>
      <c r="M293" s="1">
        <v>43601.930214849534</v>
      </c>
      <c r="N293" s="1">
        <v>43602.293595914351</v>
      </c>
      <c r="O293" s="1" t="s">
        <v>47</v>
      </c>
      <c r="W293" t="s">
        <v>591</v>
      </c>
      <c r="X293" s="1">
        <v>43678.144444444442</v>
      </c>
      <c r="Y293" s="10">
        <v>283</v>
      </c>
      <c r="Z293" t="s">
        <v>33</v>
      </c>
      <c r="AA293" t="s">
        <v>39</v>
      </c>
      <c r="AB293" t="s">
        <v>33</v>
      </c>
      <c r="AC293">
        <v>2019</v>
      </c>
      <c r="AD293">
        <v>8</v>
      </c>
      <c r="AE293" s="2"/>
      <c r="AF293" s="4">
        <f>IFERROR(SUMPRODUCT(--(tbl_bd_descente[wo_number]=W293),tbl_bd_descente[Y],tbl_bd_descente[tons])/SUMIF(tbl_bd_descente[wo_number],W293,tbl_bd_descente[tons]),0)</f>
        <v>80.8</v>
      </c>
      <c r="AG293" s="4">
        <f>IFERROR(SUMPRODUCT(--(tbl_bd_descente[wo_number]=W293),tbl_bd_descente[Al2O3],tbl_bd_descente[tons])/SUMIF(tbl_bd_descente[wo_number],W293,tbl_bd_descente[tons]),0)</f>
        <v>2.9</v>
      </c>
      <c r="AH293" s="4">
        <f>IFERROR(SUMPRODUCT(--(tbl_bd_descente[wo_number]=W293),tbl_bd_descente[Fe2O3],tbl_bd_descente[tons])/SUMIF(tbl_bd_descente[wo_number],W293,tbl_bd_descente[tons]),0)</f>
        <v>0.82</v>
      </c>
      <c r="AI293" s="4">
        <f>IFERROR(SUMPRODUCT(--(tbl_bd_descente[wo_number]=W293),tbl_bd_descente[MgO],tbl_bd_descente[tons])/SUMIF(tbl_bd_descente[wo_number],W293,tbl_bd_descente[tons]),0)</f>
        <v>31.600000000000005</v>
      </c>
      <c r="AJ293" s="4">
        <f>IFERROR(SUMPRODUCT(--(tbl_bd_descente[wo_number]=W293),tbl_bd_descente[CaOX],tbl_bd_descente[tons])/SUMIF(tbl_bd_descente[wo_number],W293,tbl_bd_descente[tons]),0)</f>
        <v>0.57999999999999996</v>
      </c>
      <c r="AK293" s="4">
        <f>IFERROR(SUMPRODUCT(--(tbl_bd_descente[wo_number]=W293),tbl_bd_descente[S],tbl_bd_descente[tons])/SUMIF(tbl_bd_descente[wo_number],W293,tbl_bd_descente[tons]),0)</f>
        <v>4.5999999999999999E-2</v>
      </c>
      <c r="AL293" s="26"/>
      <c r="AM293" s="25"/>
    </row>
    <row r="294" spans="1:39" x14ac:dyDescent="0.15">
      <c r="A294" t="s">
        <v>1110</v>
      </c>
      <c r="B294" t="s">
        <v>23</v>
      </c>
      <c r="C294" t="s">
        <v>21</v>
      </c>
      <c r="D294" t="s">
        <v>23</v>
      </c>
      <c r="E294" s="18">
        <v>149.04900360107422</v>
      </c>
      <c r="F294">
        <v>79.599999999999994</v>
      </c>
      <c r="G294">
        <v>83.8</v>
      </c>
      <c r="H294">
        <v>91</v>
      </c>
      <c r="I294">
        <v>1.83</v>
      </c>
      <c r="J294">
        <v>0.56999999999999995</v>
      </c>
      <c r="K294">
        <v>31.65</v>
      </c>
      <c r="L294">
        <v>0.39</v>
      </c>
      <c r="M294" s="1">
        <v>43605.621639004632</v>
      </c>
      <c r="N294" s="1">
        <v>43605.640088078704</v>
      </c>
      <c r="O294" s="1" t="s">
        <v>48</v>
      </c>
      <c r="W294" t="s">
        <v>590</v>
      </c>
      <c r="X294" s="1">
        <v>43678.071527777778</v>
      </c>
      <c r="Y294" s="10">
        <v>308</v>
      </c>
      <c r="Z294" t="s">
        <v>23</v>
      </c>
      <c r="AA294" t="s">
        <v>24</v>
      </c>
      <c r="AB294" t="s">
        <v>23</v>
      </c>
      <c r="AC294">
        <v>2019</v>
      </c>
      <c r="AD294">
        <v>8</v>
      </c>
      <c r="AE294" s="2"/>
      <c r="AF294" s="4">
        <f>IFERROR(SUMPRODUCT(--(tbl_bd_descente[wo_number]=W294),tbl_bd_descente[Y],tbl_bd_descente[tons])/SUMIF(tbl_bd_descente[wo_number],W294,tbl_bd_descente[tons]),0)</f>
        <v>85.4</v>
      </c>
      <c r="AG294" s="4">
        <f>IFERROR(SUMPRODUCT(--(tbl_bd_descente[wo_number]=W294),tbl_bd_descente[Al2O3],tbl_bd_descente[tons])/SUMIF(tbl_bd_descente[wo_number],W294,tbl_bd_descente[tons]),0)</f>
        <v>2.9</v>
      </c>
      <c r="AH294" s="4">
        <f>IFERROR(SUMPRODUCT(--(tbl_bd_descente[wo_number]=W294),tbl_bd_descente[Fe2O3],tbl_bd_descente[tons])/SUMIF(tbl_bd_descente[wo_number],W294,tbl_bd_descente[tons]),0)</f>
        <v>0.73</v>
      </c>
      <c r="AI294" s="4">
        <f>IFERROR(SUMPRODUCT(--(tbl_bd_descente[wo_number]=W294),tbl_bd_descente[MgO],tbl_bd_descente[tons])/SUMIF(tbl_bd_descente[wo_number],W294,tbl_bd_descente[tons]),0)</f>
        <v>31.450000000000003</v>
      </c>
      <c r="AJ294" s="4">
        <f>IFERROR(SUMPRODUCT(--(tbl_bd_descente[wo_number]=W294),tbl_bd_descente[CaOX],tbl_bd_descente[tons])/SUMIF(tbl_bd_descente[wo_number],W294,tbl_bd_descente[tons]),0)</f>
        <v>0.68</v>
      </c>
      <c r="AK294" s="4">
        <f>IFERROR(SUMPRODUCT(--(tbl_bd_descente[wo_number]=W294),tbl_bd_descente[S],tbl_bd_descente[tons])/SUMIF(tbl_bd_descente[wo_number],W294,tbl_bd_descente[tons]),0)</f>
        <v>3.0000000000000002E-2</v>
      </c>
      <c r="AL294" s="26"/>
      <c r="AM294" s="25"/>
    </row>
    <row r="295" spans="1:39" x14ac:dyDescent="0.15">
      <c r="A295" t="s">
        <v>1111</v>
      </c>
      <c r="B295" t="s">
        <v>826</v>
      </c>
      <c r="C295" t="s">
        <v>21</v>
      </c>
      <c r="D295" t="s">
        <v>23</v>
      </c>
      <c r="E295" s="18">
        <v>188.33900146484376</v>
      </c>
      <c r="F295">
        <v>79.400000000000006</v>
      </c>
      <c r="G295">
        <v>83.7</v>
      </c>
      <c r="H295">
        <v>90.8</v>
      </c>
      <c r="I295">
        <v>1.8</v>
      </c>
      <c r="J295">
        <v>0.64</v>
      </c>
      <c r="K295">
        <v>31.74</v>
      </c>
      <c r="L295">
        <v>0.61</v>
      </c>
      <c r="M295" s="1">
        <v>43605.648675497687</v>
      </c>
      <c r="N295" s="1">
        <v>43605.671652002318</v>
      </c>
      <c r="O295" s="1" t="s">
        <v>48</v>
      </c>
      <c r="W295" t="s">
        <v>589</v>
      </c>
      <c r="X295" s="1">
        <v>43677.999305555553</v>
      </c>
      <c r="Y295" s="10">
        <v>340</v>
      </c>
      <c r="Z295" t="s">
        <v>23</v>
      </c>
      <c r="AA295" t="s">
        <v>24</v>
      </c>
      <c r="AB295" t="s">
        <v>23</v>
      </c>
      <c r="AC295">
        <v>2019</v>
      </c>
      <c r="AD295">
        <v>7</v>
      </c>
      <c r="AE295" s="2"/>
      <c r="AF295" s="4">
        <f>IFERROR(SUMPRODUCT(--(tbl_bd_descente[wo_number]=W295),tbl_bd_descente[Y],tbl_bd_descente[tons])/SUMIF(tbl_bd_descente[wo_number],W295,tbl_bd_descente[tons]),0)</f>
        <v>86.4</v>
      </c>
      <c r="AG295" s="4">
        <f>IFERROR(SUMPRODUCT(--(tbl_bd_descente[wo_number]=W295),tbl_bd_descente[Al2O3],tbl_bd_descente[tons])/SUMIF(tbl_bd_descente[wo_number],W295,tbl_bd_descente[tons]),0)</f>
        <v>2.92</v>
      </c>
      <c r="AH295" s="4">
        <f>IFERROR(SUMPRODUCT(--(tbl_bd_descente[wo_number]=W295),tbl_bd_descente[Fe2O3],tbl_bd_descente[tons])/SUMIF(tbl_bd_descente[wo_number],W295,tbl_bd_descente[tons]),0)</f>
        <v>0.7</v>
      </c>
      <c r="AI295" s="4">
        <f>IFERROR(SUMPRODUCT(--(tbl_bd_descente[wo_number]=W295),tbl_bd_descente[MgO],tbl_bd_descente[tons])/SUMIF(tbl_bd_descente[wo_number],W295,tbl_bd_descente[tons]),0)</f>
        <v>31.64</v>
      </c>
      <c r="AJ295" s="4">
        <f>IFERROR(SUMPRODUCT(--(tbl_bd_descente[wo_number]=W295),tbl_bd_descente[CaOX],tbl_bd_descente[tons])/SUMIF(tbl_bd_descente[wo_number],W295,tbl_bd_descente[tons]),0)</f>
        <v>0.4</v>
      </c>
      <c r="AK295" s="4">
        <f>IFERROR(SUMPRODUCT(--(tbl_bd_descente[wo_number]=W295),tbl_bd_descente[S],tbl_bd_descente[tons])/SUMIF(tbl_bd_descente[wo_number],W295,tbl_bd_descente[tons]),0)</f>
        <v>2.5999999999999999E-2</v>
      </c>
      <c r="AL295" s="26"/>
      <c r="AM295" s="25"/>
    </row>
    <row r="296" spans="1:39" x14ac:dyDescent="0.15">
      <c r="A296" t="s">
        <v>1112</v>
      </c>
      <c r="B296" t="s">
        <v>14</v>
      </c>
      <c r="C296" t="s">
        <v>19</v>
      </c>
      <c r="D296" t="s">
        <v>14</v>
      </c>
      <c r="E296" s="18">
        <v>202.55200328826905</v>
      </c>
      <c r="F296">
        <v>75.3</v>
      </c>
      <c r="G296">
        <v>79.3</v>
      </c>
      <c r="H296">
        <v>85.9</v>
      </c>
      <c r="I296">
        <v>3.22</v>
      </c>
      <c r="J296">
        <v>0.88</v>
      </c>
      <c r="K296">
        <v>31.67</v>
      </c>
      <c r="L296">
        <v>1.91</v>
      </c>
      <c r="M296" s="1">
        <v>43601.868225659724</v>
      </c>
      <c r="N296" s="1">
        <v>43601.89250775463</v>
      </c>
      <c r="O296" s="1" t="s">
        <v>47</v>
      </c>
      <c r="W296" t="s">
        <v>588</v>
      </c>
      <c r="X296" s="1">
        <v>43677.913888888892</v>
      </c>
      <c r="Y296" s="10">
        <v>763</v>
      </c>
      <c r="Z296" t="s">
        <v>29</v>
      </c>
      <c r="AA296" t="s">
        <v>22</v>
      </c>
      <c r="AB296" t="s">
        <v>29</v>
      </c>
      <c r="AC296">
        <v>2019</v>
      </c>
      <c r="AD296">
        <v>7</v>
      </c>
      <c r="AE296" s="2"/>
      <c r="AF296" s="4">
        <f>IFERROR(SUMPRODUCT(--(tbl_bd_descente[wo_number]=W296),tbl_bd_descente[Y],tbl_bd_descente[tons])/SUMIF(tbl_bd_descente[wo_number],W296,tbl_bd_descente[tons]),0)</f>
        <v>84.875229357798176</v>
      </c>
      <c r="AG296" s="4">
        <f>IFERROR(SUMPRODUCT(--(tbl_bd_descente[wo_number]=W296),tbl_bd_descente[Al2O3],tbl_bd_descente[tons])/SUMIF(tbl_bd_descente[wo_number],W296,tbl_bd_descente[tons]),0)</f>
        <v>12.569528178243774</v>
      </c>
      <c r="AH296" s="4">
        <f>IFERROR(SUMPRODUCT(--(tbl_bd_descente[wo_number]=W296),tbl_bd_descente[Fe2O3],tbl_bd_descente[tons])/SUMIF(tbl_bd_descente[wo_number],W296,tbl_bd_descente[tons]),0)</f>
        <v>1.2111140235910878</v>
      </c>
      <c r="AI296" s="4">
        <f>IFERROR(SUMPRODUCT(--(tbl_bd_descente[wo_number]=W296),tbl_bd_descente[MgO],tbl_bd_descente[tons])/SUMIF(tbl_bd_descente[wo_number],W296,tbl_bd_descente[tons]),0)</f>
        <v>32.702568807339446</v>
      </c>
      <c r="AJ296" s="4">
        <f>IFERROR(SUMPRODUCT(--(tbl_bd_descente[wo_number]=W296),tbl_bd_descente[CaOX],tbl_bd_descente[tons])/SUMIF(tbl_bd_descente[wo_number],W296,tbl_bd_descente[tons]),0)</f>
        <v>0.57340760157273918</v>
      </c>
      <c r="AK296" s="4">
        <f>IFERROR(SUMPRODUCT(--(tbl_bd_descente[wo_number]=W296),tbl_bd_descente[S],tbl_bd_descente[tons])/SUMIF(tbl_bd_descente[wo_number],W296,tbl_bd_descente[tons]),0)</f>
        <v>2.9393184796854523E-2</v>
      </c>
      <c r="AL296" s="26"/>
      <c r="AM296" s="25"/>
    </row>
    <row r="297" spans="1:39" x14ac:dyDescent="0.15">
      <c r="A297" t="s">
        <v>1113</v>
      </c>
      <c r="B297" t="s">
        <v>20</v>
      </c>
      <c r="C297" t="s">
        <v>35</v>
      </c>
      <c r="D297" t="s">
        <v>20</v>
      </c>
      <c r="E297" s="18">
        <v>113.21599960327148</v>
      </c>
      <c r="F297">
        <v>79</v>
      </c>
      <c r="G297">
        <v>83.3</v>
      </c>
      <c r="H297">
        <v>89.4</v>
      </c>
      <c r="I297">
        <v>6.12</v>
      </c>
      <c r="J297">
        <v>0.93</v>
      </c>
      <c r="K297">
        <v>32.22</v>
      </c>
      <c r="L297">
        <v>0.89</v>
      </c>
      <c r="M297" s="1">
        <v>43601.856697187497</v>
      </c>
      <c r="N297" s="1">
        <v>43601.864346956019</v>
      </c>
      <c r="O297" s="1" t="s">
        <v>47</v>
      </c>
      <c r="W297" t="s">
        <v>586</v>
      </c>
      <c r="X297" s="1">
        <v>43677.280555555553</v>
      </c>
      <c r="Y297" s="10">
        <v>900</v>
      </c>
      <c r="Z297" t="s">
        <v>29</v>
      </c>
      <c r="AA297" t="s">
        <v>22</v>
      </c>
      <c r="AB297" t="s">
        <v>29</v>
      </c>
      <c r="AC297">
        <v>2019</v>
      </c>
      <c r="AD297">
        <v>7</v>
      </c>
      <c r="AE297" s="2"/>
      <c r="AF297" s="4">
        <f>IFERROR(SUMPRODUCT(--(tbl_bd_descente[wo_number]=W297),tbl_bd_descente[Y],tbl_bd_descente[tons])/SUMIF(tbl_bd_descente[wo_number],W297,tbl_bd_descente[tons]),0)</f>
        <v>84.433333333333337</v>
      </c>
      <c r="AG297" s="4">
        <f>IFERROR(SUMPRODUCT(--(tbl_bd_descente[wo_number]=W297),tbl_bd_descente[Al2O3],tbl_bd_descente[tons])/SUMIF(tbl_bd_descente[wo_number],W297,tbl_bd_descente[tons]),0)</f>
        <v>11.773333333333333</v>
      </c>
      <c r="AH297" s="4">
        <f>IFERROR(SUMPRODUCT(--(tbl_bd_descente[wo_number]=W297),tbl_bd_descente[Fe2O3],tbl_bd_descente[tons])/SUMIF(tbl_bd_descente[wo_number],W297,tbl_bd_descente[tons]),0)</f>
        <v>1.23</v>
      </c>
      <c r="AI297" s="4">
        <f>IFERROR(SUMPRODUCT(--(tbl_bd_descente[wo_number]=W297),tbl_bd_descente[MgO],tbl_bd_descente[tons])/SUMIF(tbl_bd_descente[wo_number],W297,tbl_bd_descente[tons]),0)</f>
        <v>32.423333333333332</v>
      </c>
      <c r="AJ297" s="4">
        <f>IFERROR(SUMPRODUCT(--(tbl_bd_descente[wo_number]=W297),tbl_bd_descente[CaOX],tbl_bd_descente[tons])/SUMIF(tbl_bd_descente[wo_number],W297,tbl_bd_descente[tons]),0)</f>
        <v>0.7</v>
      </c>
      <c r="AK297" s="4">
        <f>IFERROR(SUMPRODUCT(--(tbl_bd_descente[wo_number]=W297),tbl_bd_descente[S],tbl_bd_descente[tons])/SUMIF(tbl_bd_descente[wo_number],W297,tbl_bd_descente[tons]),0)</f>
        <v>1.9666666666666666E-2</v>
      </c>
      <c r="AL297" s="26"/>
      <c r="AM297" s="25"/>
    </row>
    <row r="298" spans="1:39" x14ac:dyDescent="0.15">
      <c r="A298" t="s">
        <v>1114</v>
      </c>
      <c r="B298" t="s">
        <v>26</v>
      </c>
      <c r="C298" t="s">
        <v>27</v>
      </c>
      <c r="D298" t="s">
        <v>26</v>
      </c>
      <c r="E298" s="18">
        <v>263.26300430297852</v>
      </c>
      <c r="F298">
        <v>70.5</v>
      </c>
      <c r="G298">
        <v>74.3</v>
      </c>
      <c r="H298">
        <v>79.900000000000006</v>
      </c>
      <c r="I298">
        <v>7.43</v>
      </c>
      <c r="J298">
        <v>1.42</v>
      </c>
      <c r="K298">
        <v>32.14</v>
      </c>
      <c r="L298">
        <v>1.64</v>
      </c>
      <c r="M298" s="1">
        <v>43601.823097187502</v>
      </c>
      <c r="N298" s="1">
        <v>43601.848293981478</v>
      </c>
      <c r="O298" s="1" t="s">
        <v>47</v>
      </c>
      <c r="W298" t="s">
        <v>585</v>
      </c>
      <c r="X298" s="1">
        <v>43677.061111111114</v>
      </c>
      <c r="Y298" s="10">
        <v>1010</v>
      </c>
      <c r="Z298" t="s">
        <v>20</v>
      </c>
      <c r="AA298" t="s">
        <v>36</v>
      </c>
      <c r="AB298" t="s">
        <v>20</v>
      </c>
      <c r="AC298">
        <v>2019</v>
      </c>
      <c r="AD298">
        <v>7</v>
      </c>
      <c r="AE298" s="2"/>
      <c r="AF298" s="4">
        <f>IFERROR(SUMPRODUCT(--(tbl_bd_descente[wo_number]=W298),tbl_bd_descente[Y],tbl_bd_descente[tons])/SUMIF(tbl_bd_descente[wo_number],W298,tbl_bd_descente[tons]),0)</f>
        <v>84.207920792079207</v>
      </c>
      <c r="AG298" s="4">
        <f>IFERROR(SUMPRODUCT(--(tbl_bd_descente[wo_number]=W298),tbl_bd_descente[Al2O3],tbl_bd_descente[tons])/SUMIF(tbl_bd_descente[wo_number],W298,tbl_bd_descente[tons]),0)</f>
        <v>5.6308910891089106</v>
      </c>
      <c r="AH298" s="4">
        <f>IFERROR(SUMPRODUCT(--(tbl_bd_descente[wo_number]=W298),tbl_bd_descente[Fe2O3],tbl_bd_descente[tons])/SUMIF(tbl_bd_descente[wo_number],W298,tbl_bd_descente[tons]),0)</f>
        <v>0.78792079207920784</v>
      </c>
      <c r="AI298" s="4">
        <f>IFERROR(SUMPRODUCT(--(tbl_bd_descente[wo_number]=W298),tbl_bd_descente[MgO],tbl_bd_descente[tons])/SUMIF(tbl_bd_descente[wo_number],W298,tbl_bd_descente[tons]),0)</f>
        <v>31.771485148514852</v>
      </c>
      <c r="AJ298" s="4">
        <f>IFERROR(SUMPRODUCT(--(tbl_bd_descente[wo_number]=W298),tbl_bd_descente[CaOX],tbl_bd_descente[tons])/SUMIF(tbl_bd_descente[wo_number],W298,tbl_bd_descente[tons]),0)</f>
        <v>1.6187128712871288</v>
      </c>
      <c r="AK298" s="4">
        <f>IFERROR(SUMPRODUCT(--(tbl_bd_descente[wo_number]=W298),tbl_bd_descente[S],tbl_bd_descente[tons])/SUMIF(tbl_bd_descente[wo_number],W298,tbl_bd_descente[tons]),0)</f>
        <v>3.1485148514851485E-2</v>
      </c>
      <c r="AL298" s="26"/>
      <c r="AM298" s="25"/>
    </row>
    <row r="299" spans="1:39" x14ac:dyDescent="0.15">
      <c r="A299" t="s">
        <v>1115</v>
      </c>
      <c r="B299" t="s">
        <v>20</v>
      </c>
      <c r="C299" t="s">
        <v>35</v>
      </c>
      <c r="D299" t="s">
        <v>20</v>
      </c>
      <c r="E299" s="18">
        <v>231.875</v>
      </c>
      <c r="F299">
        <v>80.5</v>
      </c>
      <c r="G299">
        <v>84.8</v>
      </c>
      <c r="H299">
        <v>91.5</v>
      </c>
      <c r="I299">
        <v>5.47</v>
      </c>
      <c r="J299">
        <v>0.76</v>
      </c>
      <c r="K299">
        <v>32.119999999999997</v>
      </c>
      <c r="L299">
        <v>1.1000000000000001</v>
      </c>
      <c r="M299" s="1">
        <v>43605.67780690972</v>
      </c>
      <c r="N299" s="1">
        <v>43605.716165243059</v>
      </c>
      <c r="O299" s="1" t="s">
        <v>48</v>
      </c>
      <c r="W299" t="s">
        <v>584</v>
      </c>
      <c r="X299" s="1">
        <v>43676.818055555559</v>
      </c>
      <c r="Y299" s="10">
        <v>536</v>
      </c>
      <c r="Z299" t="s">
        <v>20</v>
      </c>
      <c r="AA299" t="s">
        <v>30</v>
      </c>
      <c r="AB299" t="s">
        <v>20</v>
      </c>
      <c r="AC299">
        <v>2019</v>
      </c>
      <c r="AD299">
        <v>7</v>
      </c>
      <c r="AE299" s="2"/>
      <c r="AF299" s="4">
        <f>IFERROR(SUMPRODUCT(--(tbl_bd_descente[wo_number]=W299),tbl_bd_descente[Y],tbl_bd_descente[tons])/SUMIF(tbl_bd_descente[wo_number],W299,tbl_bd_descente[tons]),0)</f>
        <v>84.328358208955223</v>
      </c>
      <c r="AG299" s="4">
        <f>IFERROR(SUMPRODUCT(--(tbl_bd_descente[wo_number]=W299),tbl_bd_descente[Al2O3],tbl_bd_descente[tons])/SUMIF(tbl_bd_descente[wo_number],W299,tbl_bd_descente[tons]),0)</f>
        <v>4.4591044776119402</v>
      </c>
      <c r="AH299" s="4">
        <f>IFERROR(SUMPRODUCT(--(tbl_bd_descente[wo_number]=W299),tbl_bd_descente[Fe2O3],tbl_bd_descente[tons])/SUMIF(tbl_bd_descente[wo_number],W299,tbl_bd_descente[tons]),0)</f>
        <v>0.78477611940298508</v>
      </c>
      <c r="AI299" s="4">
        <f>IFERROR(SUMPRODUCT(--(tbl_bd_descente[wo_number]=W299),tbl_bd_descente[MgO],tbl_bd_descente[tons])/SUMIF(tbl_bd_descente[wo_number],W299,tbl_bd_descente[tons]),0)</f>
        <v>31.887313432835818</v>
      </c>
      <c r="AJ299" s="4">
        <f>IFERROR(SUMPRODUCT(--(tbl_bd_descente[wo_number]=W299),tbl_bd_descente[CaOX],tbl_bd_descente[tons])/SUMIF(tbl_bd_descente[wo_number],W299,tbl_bd_descente[tons]),0)</f>
        <v>0.47776119402985073</v>
      </c>
      <c r="AK299" s="4">
        <f>IFERROR(SUMPRODUCT(--(tbl_bd_descente[wo_number]=W299),tbl_bd_descente[S],tbl_bd_descente[tons])/SUMIF(tbl_bd_descente[wo_number],W299,tbl_bd_descente[tons]),0)</f>
        <v>4.2477611940298504E-2</v>
      </c>
      <c r="AL299" s="26"/>
      <c r="AM299" s="25"/>
    </row>
    <row r="300" spans="1:39" x14ac:dyDescent="0.15">
      <c r="A300" t="s">
        <v>1116</v>
      </c>
      <c r="B300" t="s">
        <v>14</v>
      </c>
      <c r="C300" t="s">
        <v>19</v>
      </c>
      <c r="D300" t="s">
        <v>14</v>
      </c>
      <c r="E300" s="18">
        <v>260.75200195312499</v>
      </c>
      <c r="F300">
        <v>77.099999999999994</v>
      </c>
      <c r="G300">
        <v>81.2</v>
      </c>
      <c r="H300">
        <v>88.1</v>
      </c>
      <c r="I300">
        <v>2.93</v>
      </c>
      <c r="J300">
        <v>0.82</v>
      </c>
      <c r="K300">
        <v>31.89</v>
      </c>
      <c r="L300">
        <v>0.52</v>
      </c>
      <c r="M300" s="1">
        <v>43606.690388692128</v>
      </c>
      <c r="N300" s="1">
        <v>43606.7267434838</v>
      </c>
      <c r="O300" s="1" t="s">
        <v>48</v>
      </c>
      <c r="W300" t="s">
        <v>582</v>
      </c>
      <c r="X300" s="1">
        <v>43676.695138888892</v>
      </c>
      <c r="Y300" s="10">
        <v>759</v>
      </c>
      <c r="Z300" t="s">
        <v>26</v>
      </c>
      <c r="AA300" t="s">
        <v>28</v>
      </c>
      <c r="AB300" t="s">
        <v>26</v>
      </c>
      <c r="AC300">
        <v>2019</v>
      </c>
      <c r="AD300">
        <v>7</v>
      </c>
      <c r="AE300" s="2"/>
      <c r="AF300" s="4">
        <f>IFERROR(SUMPRODUCT(--(tbl_bd_descente[wo_number]=W300),tbl_bd_descente[Y],tbl_bd_descente[tons])/SUMIF(tbl_bd_descente[wo_number],W300,tbl_bd_descente[tons]),0)</f>
        <v>71.481027667984193</v>
      </c>
      <c r="AG300" s="4">
        <f>IFERROR(SUMPRODUCT(--(tbl_bd_descente[wo_number]=W300),tbl_bd_descente[Al2O3],tbl_bd_descente[tons])/SUMIF(tbl_bd_descente[wo_number],W300,tbl_bd_descente[tons]),0)</f>
        <v>9.9806719367588936</v>
      </c>
      <c r="AH300" s="4">
        <f>IFERROR(SUMPRODUCT(--(tbl_bd_descente[wo_number]=W300),tbl_bd_descente[Fe2O3],tbl_bd_descente[tons])/SUMIF(tbl_bd_descente[wo_number],W300,tbl_bd_descente[tons]),0)</f>
        <v>1.598893280632411</v>
      </c>
      <c r="AI300" s="4">
        <f>IFERROR(SUMPRODUCT(--(tbl_bd_descente[wo_number]=W300),tbl_bd_descente[MgO],tbl_bd_descente[tons])/SUMIF(tbl_bd_descente[wo_number],W300,tbl_bd_descente[tons]),0)</f>
        <v>32.271146245059285</v>
      </c>
      <c r="AJ300" s="4">
        <f>IFERROR(SUMPRODUCT(--(tbl_bd_descente[wo_number]=W300),tbl_bd_descente[CaOX],tbl_bd_descente[tons])/SUMIF(tbl_bd_descente[wo_number],W300,tbl_bd_descente[tons]),0)</f>
        <v>1.539683794466403</v>
      </c>
      <c r="AK300" s="4">
        <f>IFERROR(SUMPRODUCT(--(tbl_bd_descente[wo_number]=W300),tbl_bd_descente[S],tbl_bd_descente[tons])/SUMIF(tbl_bd_descente[wo_number],W300,tbl_bd_descente[tons]),0)</f>
        <v>0.12305138339920949</v>
      </c>
      <c r="AL300" s="26"/>
      <c r="AM300" s="25"/>
    </row>
    <row r="301" spans="1:39" x14ac:dyDescent="0.15">
      <c r="A301" t="s">
        <v>1117</v>
      </c>
      <c r="B301" t="s">
        <v>14</v>
      </c>
      <c r="C301" t="s">
        <v>19</v>
      </c>
      <c r="D301" t="s">
        <v>14</v>
      </c>
      <c r="E301" s="18">
        <v>149.59400177001953</v>
      </c>
      <c r="F301">
        <v>77.8</v>
      </c>
      <c r="G301">
        <v>82</v>
      </c>
      <c r="H301">
        <v>88.6</v>
      </c>
      <c r="I301">
        <v>3.96</v>
      </c>
      <c r="J301">
        <v>0.86</v>
      </c>
      <c r="K301">
        <v>32</v>
      </c>
      <c r="L301">
        <v>0.68</v>
      </c>
      <c r="M301" s="1">
        <v>43606.631383715277</v>
      </c>
      <c r="N301" s="1">
        <v>43606.645562118058</v>
      </c>
      <c r="O301" s="1" t="s">
        <v>48</v>
      </c>
      <c r="W301" t="s">
        <v>581</v>
      </c>
      <c r="X301" s="1">
        <v>43676.490277777775</v>
      </c>
      <c r="Y301" s="10">
        <v>900</v>
      </c>
      <c r="Z301" t="s">
        <v>26</v>
      </c>
      <c r="AA301" t="s">
        <v>28</v>
      </c>
      <c r="AB301" t="s">
        <v>26</v>
      </c>
      <c r="AC301">
        <v>2019</v>
      </c>
      <c r="AD301">
        <v>7</v>
      </c>
      <c r="AE301" s="2"/>
      <c r="AF301" s="4">
        <f>IFERROR(SUMPRODUCT(--(tbl_bd_descente[wo_number]=W301),tbl_bd_descente[Y],tbl_bd_descente[tons])/SUMIF(tbl_bd_descente[wo_number],W301,tbl_bd_descente[tons]),0)</f>
        <v>72.233333333333334</v>
      </c>
      <c r="AG301" s="4">
        <f>IFERROR(SUMPRODUCT(--(tbl_bd_descente[wo_number]=W301),tbl_bd_descente[Al2O3],tbl_bd_descente[tons])/SUMIF(tbl_bd_descente[wo_number],W301,tbl_bd_descente[tons]),0)</f>
        <v>10.893333333333333</v>
      </c>
      <c r="AH301" s="4">
        <f>IFERROR(SUMPRODUCT(--(tbl_bd_descente[wo_number]=W301),tbl_bd_descente[Fe2O3],tbl_bd_descente[tons])/SUMIF(tbl_bd_descente[wo_number],W301,tbl_bd_descente[tons]),0)</f>
        <v>1.7166666666666666</v>
      </c>
      <c r="AI301" s="4">
        <f>IFERROR(SUMPRODUCT(--(tbl_bd_descente[wo_number]=W301),tbl_bd_descente[MgO],tbl_bd_descente[tons])/SUMIF(tbl_bd_descente[wo_number],W301,tbl_bd_descente[tons]),0)</f>
        <v>32.33</v>
      </c>
      <c r="AJ301" s="4">
        <f>IFERROR(SUMPRODUCT(--(tbl_bd_descente[wo_number]=W301),tbl_bd_descente[CaOX],tbl_bd_descente[tons])/SUMIF(tbl_bd_descente[wo_number],W301,tbl_bd_descente[tons]),0)</f>
        <v>1.3833333333333333</v>
      </c>
      <c r="AK301" s="4">
        <f>IFERROR(SUMPRODUCT(--(tbl_bd_descente[wo_number]=W301),tbl_bd_descente[S],tbl_bd_descente[tons])/SUMIF(tbl_bd_descente[wo_number],W301,tbl_bd_descente[tons]),0)</f>
        <v>0.12966666666666665</v>
      </c>
      <c r="AL301" s="26"/>
      <c r="AM301" s="25"/>
    </row>
    <row r="302" spans="1:39" x14ac:dyDescent="0.15">
      <c r="A302" t="s">
        <v>1118</v>
      </c>
      <c r="B302" t="s">
        <v>18</v>
      </c>
      <c r="C302" t="s">
        <v>15</v>
      </c>
      <c r="D302" t="s">
        <v>18</v>
      </c>
      <c r="E302" s="18">
        <v>212.3700008392334</v>
      </c>
      <c r="F302">
        <v>77.599999999999994</v>
      </c>
      <c r="G302">
        <v>81.900000000000006</v>
      </c>
      <c r="H302">
        <v>86.9</v>
      </c>
      <c r="I302">
        <v>14.99</v>
      </c>
      <c r="J302">
        <v>1.56</v>
      </c>
      <c r="K302">
        <v>32.96</v>
      </c>
      <c r="L302">
        <v>0.56999999999999995</v>
      </c>
      <c r="M302" s="1">
        <v>43606.24575170139</v>
      </c>
      <c r="N302" s="1">
        <v>43606.273086539353</v>
      </c>
      <c r="O302" s="1" t="s">
        <v>1080</v>
      </c>
      <c r="W302" t="s">
        <v>580</v>
      </c>
      <c r="X302" s="1">
        <v>43676.26458333333</v>
      </c>
      <c r="Y302" s="10">
        <v>450</v>
      </c>
      <c r="Z302" t="s">
        <v>26</v>
      </c>
      <c r="AA302" t="s">
        <v>28</v>
      </c>
      <c r="AB302" t="s">
        <v>26</v>
      </c>
      <c r="AC302">
        <v>2019</v>
      </c>
      <c r="AD302">
        <v>7</v>
      </c>
      <c r="AE302" s="2"/>
      <c r="AF302" s="4">
        <f>IFERROR(SUMPRODUCT(--(tbl_bd_descente[wo_number]=W302),tbl_bd_descente[Y],tbl_bd_descente[tons])/SUMIF(tbl_bd_descente[wo_number],W302,tbl_bd_descente[tons]),0)</f>
        <v>73.066666666666663</v>
      </c>
      <c r="AG302" s="4">
        <f>IFERROR(SUMPRODUCT(--(tbl_bd_descente[wo_number]=W302),tbl_bd_descente[Al2O3],tbl_bd_descente[tons])/SUMIF(tbl_bd_descente[wo_number],W302,tbl_bd_descente[tons]),0)</f>
        <v>9.2733333333333334</v>
      </c>
      <c r="AH302" s="4">
        <f>IFERROR(SUMPRODUCT(--(tbl_bd_descente[wo_number]=W302),tbl_bd_descente[Fe2O3],tbl_bd_descente[tons])/SUMIF(tbl_bd_descente[wo_number],W302,tbl_bd_descente[tons]),0)</f>
        <v>1.4966666666666666</v>
      </c>
      <c r="AI302" s="4">
        <f>IFERROR(SUMPRODUCT(--(tbl_bd_descente[wo_number]=W302),tbl_bd_descente[MgO],tbl_bd_descente[tons])/SUMIF(tbl_bd_descente[wo_number],W302,tbl_bd_descente[tons]),0)</f>
        <v>32.07</v>
      </c>
      <c r="AJ302" s="4">
        <f>IFERROR(SUMPRODUCT(--(tbl_bd_descente[wo_number]=W302),tbl_bd_descente[CaOX],tbl_bd_descente[tons])/SUMIF(tbl_bd_descente[wo_number],W302,tbl_bd_descente[tons]),0)</f>
        <v>1.4966666666666666</v>
      </c>
      <c r="AK302" s="4">
        <f>IFERROR(SUMPRODUCT(--(tbl_bd_descente[wo_number]=W302),tbl_bd_descente[S],tbl_bd_descente[tons])/SUMIF(tbl_bd_descente[wo_number],W302,tbl_bd_descente[tons]),0)</f>
        <v>0.13299999999999998</v>
      </c>
      <c r="AL302" s="26"/>
      <c r="AM302" s="25"/>
    </row>
    <row r="303" spans="1:39" x14ac:dyDescent="0.15">
      <c r="A303" t="s">
        <v>1119</v>
      </c>
      <c r="B303" t="s">
        <v>18</v>
      </c>
      <c r="C303" t="s">
        <v>15</v>
      </c>
      <c r="D303" t="s">
        <v>18</v>
      </c>
      <c r="E303" s="18">
        <v>252.82900047302246</v>
      </c>
      <c r="F303">
        <v>78.2</v>
      </c>
      <c r="G303">
        <v>82.4</v>
      </c>
      <c r="H303">
        <v>89.3</v>
      </c>
      <c r="I303">
        <v>4.1100000000000003</v>
      </c>
      <c r="J303">
        <v>0.73</v>
      </c>
      <c r="K303">
        <v>31.84</v>
      </c>
      <c r="L303">
        <v>0.76</v>
      </c>
      <c r="M303" s="1">
        <v>43605.723501967594</v>
      </c>
      <c r="N303" s="1">
        <v>43605.783096990737</v>
      </c>
      <c r="O303" s="1" t="s">
        <v>48</v>
      </c>
      <c r="W303" t="s">
        <v>580</v>
      </c>
      <c r="X303" s="1">
        <v>43676.26458333333</v>
      </c>
      <c r="Y303" s="10">
        <v>450</v>
      </c>
      <c r="Z303" t="s">
        <v>26</v>
      </c>
      <c r="AA303" t="s">
        <v>27</v>
      </c>
      <c r="AB303" t="s">
        <v>26</v>
      </c>
      <c r="AC303">
        <v>2019</v>
      </c>
      <c r="AD303">
        <v>7</v>
      </c>
      <c r="AE303" s="2"/>
      <c r="AF303" s="4">
        <f>IFERROR(SUMPRODUCT(--(tbl_bd_descente[wo_number]=W303),tbl_bd_descente[Y],tbl_bd_descente[tons])/SUMIF(tbl_bd_descente[wo_number],W303,tbl_bd_descente[tons]),0)</f>
        <v>73.066666666666663</v>
      </c>
      <c r="AG303" s="4">
        <f>IFERROR(SUMPRODUCT(--(tbl_bd_descente[wo_number]=W303),tbl_bd_descente[Al2O3],tbl_bd_descente[tons])/SUMIF(tbl_bd_descente[wo_number],W303,tbl_bd_descente[tons]),0)</f>
        <v>9.2733333333333334</v>
      </c>
      <c r="AH303" s="4">
        <f>IFERROR(SUMPRODUCT(--(tbl_bd_descente[wo_number]=W303),tbl_bd_descente[Fe2O3],tbl_bd_descente[tons])/SUMIF(tbl_bd_descente[wo_number],W303,tbl_bd_descente[tons]),0)</f>
        <v>1.4966666666666666</v>
      </c>
      <c r="AI303" s="4">
        <f>IFERROR(SUMPRODUCT(--(tbl_bd_descente[wo_number]=W303),tbl_bd_descente[MgO],tbl_bd_descente[tons])/SUMIF(tbl_bd_descente[wo_number],W303,tbl_bd_descente[tons]),0)</f>
        <v>32.07</v>
      </c>
      <c r="AJ303" s="4">
        <f>IFERROR(SUMPRODUCT(--(tbl_bd_descente[wo_number]=W303),tbl_bd_descente[CaOX],tbl_bd_descente[tons])/SUMIF(tbl_bd_descente[wo_number],W303,tbl_bd_descente[tons]),0)</f>
        <v>1.4966666666666666</v>
      </c>
      <c r="AK303" s="4">
        <f>IFERROR(SUMPRODUCT(--(tbl_bd_descente[wo_number]=W303),tbl_bd_descente[S],tbl_bd_descente[tons])/SUMIF(tbl_bd_descente[wo_number],W303,tbl_bd_descente[tons]),0)</f>
        <v>0.13299999999999998</v>
      </c>
      <c r="AL303" s="26"/>
      <c r="AM303" s="25"/>
    </row>
    <row r="304" spans="1:39" x14ac:dyDescent="0.15">
      <c r="A304" t="s">
        <v>1120</v>
      </c>
      <c r="B304" t="s">
        <v>26</v>
      </c>
      <c r="C304" t="s">
        <v>28</v>
      </c>
      <c r="D304" t="s">
        <v>26</v>
      </c>
      <c r="E304" s="18">
        <v>341.90200042724609</v>
      </c>
      <c r="F304">
        <v>67.400000000000006</v>
      </c>
      <c r="G304">
        <v>71.099999999999994</v>
      </c>
      <c r="H304">
        <v>76.099999999999994</v>
      </c>
      <c r="I304">
        <v>13.77</v>
      </c>
      <c r="J304">
        <v>1.84</v>
      </c>
      <c r="K304">
        <v>32.880000000000003</v>
      </c>
      <c r="L304">
        <v>0.43</v>
      </c>
      <c r="M304" s="1">
        <v>43608.879983530096</v>
      </c>
      <c r="N304" s="1">
        <v>43609.221834108794</v>
      </c>
      <c r="O304" s="1" t="s">
        <v>966</v>
      </c>
      <c r="W304" t="s">
        <v>583</v>
      </c>
      <c r="X304" s="1">
        <v>43676.056250000001</v>
      </c>
      <c r="Y304" s="10">
        <v>900</v>
      </c>
      <c r="Z304" t="s">
        <v>26</v>
      </c>
      <c r="AA304" t="s">
        <v>28</v>
      </c>
      <c r="AB304" t="s">
        <v>26</v>
      </c>
      <c r="AC304">
        <v>2019</v>
      </c>
      <c r="AD304">
        <v>7</v>
      </c>
      <c r="AE304" s="2"/>
      <c r="AF304" s="4">
        <f>IFERROR(SUMPRODUCT(--(tbl_bd_descente[wo_number]=W304),tbl_bd_descente[Y],tbl_bd_descente[tons])/SUMIF(tbl_bd_descente[wo_number],W304,tbl_bd_descente[tons]),0)</f>
        <v>71.933333333333337</v>
      </c>
      <c r="AG304" s="4">
        <f>IFERROR(SUMPRODUCT(--(tbl_bd_descente[wo_number]=W304),tbl_bd_descente[Al2O3],tbl_bd_descente[tons])/SUMIF(tbl_bd_descente[wo_number],W304,tbl_bd_descente[tons]),0)</f>
        <v>10.89</v>
      </c>
      <c r="AH304" s="4">
        <f>IFERROR(SUMPRODUCT(--(tbl_bd_descente[wo_number]=W304),tbl_bd_descente[Fe2O3],tbl_bd_descente[tons])/SUMIF(tbl_bd_descente[wo_number],W304,tbl_bd_descente[tons]),0)</f>
        <v>1.9033333333333333</v>
      </c>
      <c r="AI304" s="4">
        <f>IFERROR(SUMPRODUCT(--(tbl_bd_descente[wo_number]=W304),tbl_bd_descente[MgO],tbl_bd_descente[tons])/SUMIF(tbl_bd_descente[wo_number],W304,tbl_bd_descente[tons]),0)</f>
        <v>32.29</v>
      </c>
      <c r="AJ304" s="4">
        <f>IFERROR(SUMPRODUCT(--(tbl_bd_descente[wo_number]=W304),tbl_bd_descente[CaOX],tbl_bd_descente[tons])/SUMIF(tbl_bd_descente[wo_number],W304,tbl_bd_descente[tons]),0)</f>
        <v>0.96666666666666667</v>
      </c>
      <c r="AK304" s="4">
        <f>IFERROR(SUMPRODUCT(--(tbl_bd_descente[wo_number]=W304),tbl_bd_descente[S],tbl_bd_descente[tons])/SUMIF(tbl_bd_descente[wo_number],W304,tbl_bd_descente[tons]),0)</f>
        <v>0.12733333333333335</v>
      </c>
      <c r="AL304" s="26"/>
      <c r="AM304" s="25"/>
    </row>
    <row r="305" spans="1:39" x14ac:dyDescent="0.15">
      <c r="A305" t="s">
        <v>1121</v>
      </c>
      <c r="B305" t="s">
        <v>49</v>
      </c>
      <c r="C305" t="s">
        <v>42</v>
      </c>
      <c r="D305" t="s">
        <v>26</v>
      </c>
      <c r="E305" s="18">
        <v>259.90600204467773</v>
      </c>
      <c r="F305">
        <v>73.3</v>
      </c>
      <c r="G305">
        <v>77.2</v>
      </c>
      <c r="H305">
        <v>83.7</v>
      </c>
      <c r="I305">
        <v>4.3099999999999996</v>
      </c>
      <c r="J305">
        <v>0.97</v>
      </c>
      <c r="K305">
        <v>31.81</v>
      </c>
      <c r="L305">
        <v>1.27</v>
      </c>
      <c r="M305" s="1">
        <v>43605.791395798609</v>
      </c>
      <c r="N305" s="1">
        <v>43605.827784525463</v>
      </c>
      <c r="O305" s="1" t="s">
        <v>48</v>
      </c>
      <c r="W305" t="s">
        <v>587</v>
      </c>
      <c r="X305" s="1">
        <v>43675.847222222219</v>
      </c>
      <c r="Y305" s="10">
        <v>600</v>
      </c>
      <c r="Z305" t="s">
        <v>26</v>
      </c>
      <c r="AA305" t="s">
        <v>27</v>
      </c>
      <c r="AB305" t="s">
        <v>26</v>
      </c>
      <c r="AC305">
        <v>2019</v>
      </c>
      <c r="AD305">
        <v>7</v>
      </c>
      <c r="AE305" s="2"/>
      <c r="AF305" s="4">
        <f>IFERROR(SUMPRODUCT(--(tbl_bd_descente[wo_number]=W305),tbl_bd_descente[Y],tbl_bd_descente[tons])/SUMIF(tbl_bd_descente[wo_number],W305,tbl_bd_descente[tons]),0)</f>
        <v>73.766666666666666</v>
      </c>
      <c r="AG305" s="4">
        <f>IFERROR(SUMPRODUCT(--(tbl_bd_descente[wo_number]=W305),tbl_bd_descente[Al2O3],tbl_bd_descente[tons])/SUMIF(tbl_bd_descente[wo_number],W305,tbl_bd_descente[tons]),0)</f>
        <v>8.68</v>
      </c>
      <c r="AH305" s="4">
        <f>IFERROR(SUMPRODUCT(--(tbl_bd_descente[wo_number]=W305),tbl_bd_descente[Fe2O3],tbl_bd_descente[tons])/SUMIF(tbl_bd_descente[wo_number],W305,tbl_bd_descente[tons]),0)</f>
        <v>1.4466666666666668</v>
      </c>
      <c r="AI305" s="4">
        <f>IFERROR(SUMPRODUCT(--(tbl_bd_descente[wo_number]=W305),tbl_bd_descente[MgO],tbl_bd_descente[tons])/SUMIF(tbl_bd_descente[wo_number],W305,tbl_bd_descente[tons]),0)</f>
        <v>32.18</v>
      </c>
      <c r="AJ305" s="4">
        <f>IFERROR(SUMPRODUCT(--(tbl_bd_descente[wo_number]=W305),tbl_bd_descente[CaOX],tbl_bd_descente[tons])/SUMIF(tbl_bd_descente[wo_number],W305,tbl_bd_descente[tons]),0)</f>
        <v>1.4266666666666667</v>
      </c>
      <c r="AK305" s="4">
        <f>IFERROR(SUMPRODUCT(--(tbl_bd_descente[wo_number]=W305),tbl_bd_descente[S],tbl_bd_descente[tons])/SUMIF(tbl_bd_descente[wo_number],W305,tbl_bd_descente[tons]),0)</f>
        <v>0.14233333333333334</v>
      </c>
      <c r="AL305" s="26"/>
      <c r="AM305" s="25"/>
    </row>
    <row r="306" spans="1:39" x14ac:dyDescent="0.15">
      <c r="A306" t="s">
        <v>1122</v>
      </c>
      <c r="B306" t="s">
        <v>817</v>
      </c>
      <c r="C306" t="s">
        <v>28</v>
      </c>
      <c r="D306" t="s">
        <v>26</v>
      </c>
      <c r="E306" s="18">
        <v>286.39500617980957</v>
      </c>
      <c r="F306">
        <v>67.400000000000006</v>
      </c>
      <c r="G306">
        <v>71.2</v>
      </c>
      <c r="H306">
        <v>75.7</v>
      </c>
      <c r="I306">
        <v>9.2899999999999991</v>
      </c>
      <c r="J306">
        <v>2.2200000000000002</v>
      </c>
      <c r="K306">
        <v>32.29</v>
      </c>
      <c r="L306">
        <v>0.24</v>
      </c>
      <c r="M306" s="1">
        <v>43601.898340428241</v>
      </c>
      <c r="N306" s="1">
        <v>43601.926661655096</v>
      </c>
      <c r="O306" s="1" t="s">
        <v>47</v>
      </c>
      <c r="W306" t="s">
        <v>587</v>
      </c>
      <c r="X306" s="1">
        <v>43675.847222222219</v>
      </c>
      <c r="Y306" s="10">
        <v>300</v>
      </c>
      <c r="Z306" t="s">
        <v>26</v>
      </c>
      <c r="AA306" t="s">
        <v>28</v>
      </c>
      <c r="AB306" t="s">
        <v>26</v>
      </c>
      <c r="AC306">
        <v>2019</v>
      </c>
      <c r="AD306">
        <v>7</v>
      </c>
      <c r="AE306" s="2"/>
      <c r="AF306" s="4">
        <f>IFERROR(SUMPRODUCT(--(tbl_bd_descente[wo_number]=W306),tbl_bd_descente[Y],tbl_bd_descente[tons])/SUMIF(tbl_bd_descente[wo_number],W306,tbl_bd_descente[tons]),0)</f>
        <v>73.766666666666666</v>
      </c>
      <c r="AG306" s="4">
        <f>IFERROR(SUMPRODUCT(--(tbl_bd_descente[wo_number]=W306),tbl_bd_descente[Al2O3],tbl_bd_descente[tons])/SUMIF(tbl_bd_descente[wo_number],W306,tbl_bd_descente[tons]),0)</f>
        <v>8.68</v>
      </c>
      <c r="AH306" s="4">
        <f>IFERROR(SUMPRODUCT(--(tbl_bd_descente[wo_number]=W306),tbl_bd_descente[Fe2O3],tbl_bd_descente[tons])/SUMIF(tbl_bd_descente[wo_number],W306,tbl_bd_descente[tons]),0)</f>
        <v>1.4466666666666668</v>
      </c>
      <c r="AI306" s="4">
        <f>IFERROR(SUMPRODUCT(--(tbl_bd_descente[wo_number]=W306),tbl_bd_descente[MgO],tbl_bd_descente[tons])/SUMIF(tbl_bd_descente[wo_number],W306,tbl_bd_descente[tons]),0)</f>
        <v>32.18</v>
      </c>
      <c r="AJ306" s="4">
        <f>IFERROR(SUMPRODUCT(--(tbl_bd_descente[wo_number]=W306),tbl_bd_descente[CaOX],tbl_bd_descente[tons])/SUMIF(tbl_bd_descente[wo_number],W306,tbl_bd_descente[tons]),0)</f>
        <v>1.4266666666666667</v>
      </c>
      <c r="AK306" s="4">
        <f>IFERROR(SUMPRODUCT(--(tbl_bd_descente[wo_number]=W306),tbl_bd_descente[S],tbl_bd_descente[tons])/SUMIF(tbl_bd_descente[wo_number],W306,tbl_bd_descente[tons]),0)</f>
        <v>0.14233333333333334</v>
      </c>
      <c r="AL306" s="26"/>
      <c r="AM306" s="25"/>
    </row>
    <row r="307" spans="1:39" x14ac:dyDescent="0.15">
      <c r="A307" t="s">
        <v>1123</v>
      </c>
      <c r="B307" t="s">
        <v>23</v>
      </c>
      <c r="C307" t="s">
        <v>21</v>
      </c>
      <c r="D307" t="s">
        <v>23</v>
      </c>
      <c r="E307" s="18">
        <v>264.06900024414062</v>
      </c>
      <c r="F307">
        <v>81.5</v>
      </c>
      <c r="G307">
        <v>85.8</v>
      </c>
      <c r="H307">
        <v>93.3</v>
      </c>
      <c r="I307">
        <v>0.95</v>
      </c>
      <c r="J307">
        <v>0.47</v>
      </c>
      <c r="K307">
        <v>31.67</v>
      </c>
      <c r="L307">
        <v>0.25</v>
      </c>
      <c r="M307" s="1">
        <v>43602.801545983799</v>
      </c>
      <c r="N307" s="1">
        <v>43602.833376423609</v>
      </c>
      <c r="O307" s="1" t="s">
        <v>53</v>
      </c>
      <c r="W307" t="s">
        <v>579</v>
      </c>
      <c r="X307" s="1">
        <v>43675.628472222219</v>
      </c>
      <c r="Y307" s="10">
        <v>488</v>
      </c>
      <c r="Z307" t="s">
        <v>14</v>
      </c>
      <c r="AA307" t="s">
        <v>31</v>
      </c>
      <c r="AB307" t="s">
        <v>14</v>
      </c>
      <c r="AC307">
        <v>2019</v>
      </c>
      <c r="AD307">
        <v>7</v>
      </c>
      <c r="AE307" s="2"/>
      <c r="AF307" s="4">
        <f>IFERROR(SUMPRODUCT(--(tbl_bd_descente[wo_number]=W307),tbl_bd_descente[Y],tbl_bd_descente[tons])/SUMIF(tbl_bd_descente[wo_number],W307,tbl_bd_descente[tons]),0)</f>
        <v>77.93442622950819</v>
      </c>
      <c r="AG307" s="4">
        <f>IFERROR(SUMPRODUCT(--(tbl_bd_descente[wo_number]=W307),tbl_bd_descente[Al2O3],tbl_bd_descente[tons])/SUMIF(tbl_bd_descente[wo_number],W307,tbl_bd_descente[tons]),0)</f>
        <v>5.3478688524590172</v>
      </c>
      <c r="AH307" s="4">
        <f>IFERROR(SUMPRODUCT(--(tbl_bd_descente[wo_number]=W307),tbl_bd_descente[Fe2O3],tbl_bd_descente[tons])/SUMIF(tbl_bd_descente[wo_number],W307,tbl_bd_descente[tons]),0)</f>
        <v>1.0127868852459017</v>
      </c>
      <c r="AI307" s="4">
        <f>IFERROR(SUMPRODUCT(--(tbl_bd_descente[wo_number]=W307),tbl_bd_descente[MgO],tbl_bd_descente[tons])/SUMIF(tbl_bd_descente[wo_number],W307,tbl_bd_descente[tons]),0)</f>
        <v>31.635409836065573</v>
      </c>
      <c r="AJ307" s="4">
        <f>IFERROR(SUMPRODUCT(--(tbl_bd_descente[wo_number]=W307),tbl_bd_descente[CaOX],tbl_bd_descente[tons])/SUMIF(tbl_bd_descente[wo_number],W307,tbl_bd_descente[tons]),0)</f>
        <v>1.5965573770491803</v>
      </c>
      <c r="AK307" s="4">
        <f>IFERROR(SUMPRODUCT(--(tbl_bd_descente[wo_number]=W307),tbl_bd_descente[S],tbl_bd_descente[tons])/SUMIF(tbl_bd_descente[wo_number],W307,tbl_bd_descente[tons]),0)</f>
        <v>8.8377049180327863E-2</v>
      </c>
      <c r="AL307" s="26"/>
      <c r="AM307" s="25"/>
    </row>
    <row r="308" spans="1:39" x14ac:dyDescent="0.15">
      <c r="A308" t="s">
        <v>1124</v>
      </c>
      <c r="B308" t="s">
        <v>26</v>
      </c>
      <c r="C308" t="s">
        <v>27</v>
      </c>
      <c r="D308" t="s">
        <v>26</v>
      </c>
      <c r="E308" s="18">
        <v>222.0780029296875</v>
      </c>
      <c r="F308">
        <v>71.3</v>
      </c>
      <c r="G308">
        <v>75.099999999999994</v>
      </c>
      <c r="H308">
        <v>80.900000000000006</v>
      </c>
      <c r="I308">
        <v>8.01</v>
      </c>
      <c r="J308">
        <v>1.3</v>
      </c>
      <c r="K308">
        <v>32.4</v>
      </c>
      <c r="L308">
        <v>0.83</v>
      </c>
      <c r="M308" s="1">
        <v>43621.488508530092</v>
      </c>
      <c r="N308" s="1">
        <v>43621.515168090278</v>
      </c>
      <c r="O308" s="1" t="s">
        <v>53</v>
      </c>
      <c r="W308" t="s">
        <v>578</v>
      </c>
      <c r="X308" s="1">
        <v>43675.51458333333</v>
      </c>
      <c r="Y308" s="10">
        <v>1200</v>
      </c>
      <c r="Z308" t="s">
        <v>14</v>
      </c>
      <c r="AA308" t="s">
        <v>31</v>
      </c>
      <c r="AB308" t="s">
        <v>14</v>
      </c>
      <c r="AC308">
        <v>2019</v>
      </c>
      <c r="AD308">
        <v>7</v>
      </c>
      <c r="AE308" s="2"/>
      <c r="AF308" s="4">
        <f>IFERROR(SUMPRODUCT(--(tbl_bd_descente[wo_number]=W308),tbl_bd_descente[Y],tbl_bd_descente[tons])/SUMIF(tbl_bd_descente[wo_number],W308,tbl_bd_descente[tons]),0)</f>
        <v>79</v>
      </c>
      <c r="AG308" s="4">
        <f>IFERROR(SUMPRODUCT(--(tbl_bd_descente[wo_number]=W308),tbl_bd_descente[Al2O3],tbl_bd_descente[tons])/SUMIF(tbl_bd_descente[wo_number],W308,tbl_bd_descente[tons]),0)</f>
        <v>6.1533333333333333</v>
      </c>
      <c r="AH308" s="4">
        <f>IFERROR(SUMPRODUCT(--(tbl_bd_descente[wo_number]=W308),tbl_bd_descente[Fe2O3],tbl_bd_descente[tons])/SUMIF(tbl_bd_descente[wo_number],W308,tbl_bd_descente[tons]),0)</f>
        <v>1.0533333333333332</v>
      </c>
      <c r="AI308" s="4">
        <f>IFERROR(SUMPRODUCT(--(tbl_bd_descente[wo_number]=W308),tbl_bd_descente[MgO],tbl_bd_descente[tons])/SUMIF(tbl_bd_descente[wo_number],W308,tbl_bd_descente[tons]),0)</f>
        <v>31.803333333333335</v>
      </c>
      <c r="AJ308" s="4">
        <f>IFERROR(SUMPRODUCT(--(tbl_bd_descente[wo_number]=W308),tbl_bd_descente[CaOX],tbl_bd_descente[tons])/SUMIF(tbl_bd_descente[wo_number],W308,tbl_bd_descente[tons]),0)</f>
        <v>0.87666666666666671</v>
      </c>
      <c r="AK308" s="4">
        <f>IFERROR(SUMPRODUCT(--(tbl_bd_descente[wo_number]=W308),tbl_bd_descente[S],tbl_bd_descente[tons])/SUMIF(tbl_bd_descente[wo_number],W308,tbl_bd_descente[tons]),0)</f>
        <v>0.11066666666666668</v>
      </c>
      <c r="AL308" s="26"/>
      <c r="AM308" s="25"/>
    </row>
    <row r="309" spans="1:39" x14ac:dyDescent="0.15">
      <c r="A309" t="s">
        <v>1125</v>
      </c>
      <c r="B309" t="s">
        <v>23</v>
      </c>
      <c r="C309" t="s">
        <v>21</v>
      </c>
      <c r="D309" t="s">
        <v>23</v>
      </c>
      <c r="E309" s="18">
        <v>174.17800140380859</v>
      </c>
      <c r="F309">
        <v>79.2</v>
      </c>
      <c r="G309">
        <v>83.4</v>
      </c>
      <c r="H309">
        <v>90.5</v>
      </c>
      <c r="I309">
        <v>2.34</v>
      </c>
      <c r="J309">
        <v>0.64</v>
      </c>
      <c r="K309">
        <v>31.72</v>
      </c>
      <c r="L309">
        <v>1.1299999999999999</v>
      </c>
      <c r="M309" s="1">
        <v>43606.73141886574</v>
      </c>
      <c r="N309" s="1">
        <v>43606.784938159719</v>
      </c>
      <c r="O309" s="1" t="s">
        <v>48</v>
      </c>
      <c r="W309" t="s">
        <v>576</v>
      </c>
      <c r="X309" s="1">
        <v>43675.174305555556</v>
      </c>
      <c r="Y309" s="10">
        <v>809</v>
      </c>
      <c r="Z309" t="s">
        <v>26</v>
      </c>
      <c r="AA309" t="s">
        <v>28</v>
      </c>
      <c r="AB309" t="s">
        <v>26</v>
      </c>
      <c r="AC309">
        <v>2019</v>
      </c>
      <c r="AD309">
        <v>7</v>
      </c>
      <c r="AE309" s="2"/>
      <c r="AF309" s="4">
        <f>IFERROR(SUMPRODUCT(--(tbl_bd_descente[wo_number]=W309),tbl_bd_descente[Y],tbl_bd_descente[tons])/SUMIF(tbl_bd_descente[wo_number],W309,tbl_bd_descente[tons]),0)</f>
        <v>74.478739184177996</v>
      </c>
      <c r="AG309" s="4">
        <f>IFERROR(SUMPRODUCT(--(tbl_bd_descente[wo_number]=W309),tbl_bd_descente[Al2O3],tbl_bd_descente[tons])/SUMIF(tbl_bd_descente[wo_number],W309,tbl_bd_descente[tons]),0)</f>
        <v>9.2084177997527803</v>
      </c>
      <c r="AH309" s="4">
        <f>IFERROR(SUMPRODUCT(--(tbl_bd_descente[wo_number]=W309),tbl_bd_descente[Fe2O3],tbl_bd_descente[tons])/SUMIF(tbl_bd_descente[wo_number],W309,tbl_bd_descente[tons]),0)</f>
        <v>1.466291718170581</v>
      </c>
      <c r="AI309" s="4">
        <f>IFERROR(SUMPRODUCT(--(tbl_bd_descente[wo_number]=W309),tbl_bd_descente[MgO],tbl_bd_descente[tons])/SUMIF(tbl_bd_descente[wo_number],W309,tbl_bd_descente[tons]),0)</f>
        <v>32.077416563658836</v>
      </c>
      <c r="AJ309" s="4">
        <f>IFERROR(SUMPRODUCT(--(tbl_bd_descente[wo_number]=W309),tbl_bd_descente[CaOX],tbl_bd_descente[tons])/SUMIF(tbl_bd_descente[wo_number],W309,tbl_bd_descente[tons]),0)</f>
        <v>1.7685043263288009</v>
      </c>
      <c r="AK309" s="4">
        <f>IFERROR(SUMPRODUCT(--(tbl_bd_descente[wo_number]=W309),tbl_bd_descente[S],tbl_bd_descente[tons])/SUMIF(tbl_bd_descente[wo_number],W309,tbl_bd_descente[tons]),0)</f>
        <v>0.14959208899876392</v>
      </c>
      <c r="AL309" s="26"/>
      <c r="AM309" s="25"/>
    </row>
    <row r="310" spans="1:39" x14ac:dyDescent="0.15">
      <c r="A310" t="s">
        <v>1126</v>
      </c>
      <c r="B310" t="s">
        <v>14</v>
      </c>
      <c r="C310" t="s">
        <v>31</v>
      </c>
      <c r="D310" t="s">
        <v>14</v>
      </c>
      <c r="E310" s="18">
        <v>148.41400146484375</v>
      </c>
      <c r="F310">
        <v>78.5</v>
      </c>
      <c r="G310">
        <v>82.8</v>
      </c>
      <c r="H310">
        <v>88.1</v>
      </c>
      <c r="I310">
        <v>6.52</v>
      </c>
      <c r="J310">
        <v>0.83</v>
      </c>
      <c r="K310">
        <v>32.18</v>
      </c>
      <c r="L310">
        <v>0.98</v>
      </c>
      <c r="M310" s="1">
        <v>43606.812750543984</v>
      </c>
      <c r="N310" s="1">
        <v>43606.826604201386</v>
      </c>
      <c r="O310" s="1" t="s">
        <v>48</v>
      </c>
      <c r="W310" t="s">
        <v>575</v>
      </c>
      <c r="X310" s="1">
        <v>43672.979166666664</v>
      </c>
      <c r="Y310" s="10">
        <v>450</v>
      </c>
      <c r="Z310" t="s">
        <v>26</v>
      </c>
      <c r="AA310" t="s">
        <v>28</v>
      </c>
      <c r="AB310" t="s">
        <v>26</v>
      </c>
      <c r="AC310">
        <v>2019</v>
      </c>
      <c r="AD310">
        <v>7</v>
      </c>
      <c r="AE310" s="2"/>
      <c r="AF310" s="4">
        <f>IFERROR(SUMPRODUCT(--(tbl_bd_descente[wo_number]=W310),tbl_bd_descente[Y],tbl_bd_descente[tons])/SUMIF(tbl_bd_descente[wo_number],W310,tbl_bd_descente[tons]),0)</f>
        <v>74.566666666666663</v>
      </c>
      <c r="AG310" s="4">
        <f>IFERROR(SUMPRODUCT(--(tbl_bd_descente[wo_number]=W310),tbl_bd_descente[Al2O3],tbl_bd_descente[tons])/SUMIF(tbl_bd_descente[wo_number],W310,tbl_bd_descente[tons]),0)</f>
        <v>8.5466666666666669</v>
      </c>
      <c r="AH310" s="4">
        <f>IFERROR(SUMPRODUCT(--(tbl_bd_descente[wo_number]=W310),tbl_bd_descente[Fe2O3],tbl_bd_descente[tons])/SUMIF(tbl_bd_descente[wo_number],W310,tbl_bd_descente[tons]),0)</f>
        <v>1.4433333333333334</v>
      </c>
      <c r="AI310" s="4">
        <f>IFERROR(SUMPRODUCT(--(tbl_bd_descente[wo_number]=W310),tbl_bd_descente[MgO],tbl_bd_descente[tons])/SUMIF(tbl_bd_descente[wo_number],W310,tbl_bd_descente[tons]),0)</f>
        <v>32.01</v>
      </c>
      <c r="AJ310" s="4">
        <f>IFERROR(SUMPRODUCT(--(tbl_bd_descente[wo_number]=W310),tbl_bd_descente[CaOX],tbl_bd_descente[tons])/SUMIF(tbl_bd_descente[wo_number],W310,tbl_bd_descente[tons]),0)</f>
        <v>1.5066666666666666</v>
      </c>
      <c r="AK310" s="4">
        <f>IFERROR(SUMPRODUCT(--(tbl_bd_descente[wo_number]=W310),tbl_bd_descente[S],tbl_bd_descente[tons])/SUMIF(tbl_bd_descente[wo_number],W310,tbl_bd_descente[tons]),0)</f>
        <v>0.11733333333333333</v>
      </c>
      <c r="AL310" s="26"/>
      <c r="AM310" s="25"/>
    </row>
    <row r="311" spans="1:39" x14ac:dyDescent="0.15">
      <c r="A311" t="s">
        <v>1127</v>
      </c>
      <c r="B311" t="s">
        <v>817</v>
      </c>
      <c r="C311" t="s">
        <v>34</v>
      </c>
      <c r="D311" t="s">
        <v>26</v>
      </c>
      <c r="E311" s="18">
        <v>216.27200317382812</v>
      </c>
      <c r="F311">
        <v>74.599999999999994</v>
      </c>
      <c r="G311">
        <v>78.599999999999994</v>
      </c>
      <c r="H311">
        <v>84.8</v>
      </c>
      <c r="I311">
        <v>6.04</v>
      </c>
      <c r="J311">
        <v>1.07</v>
      </c>
      <c r="K311">
        <v>31.91</v>
      </c>
      <c r="L311">
        <v>1.49</v>
      </c>
      <c r="M311" s="1">
        <v>43607.433564317129</v>
      </c>
      <c r="N311" s="1">
        <v>43607.451245914352</v>
      </c>
      <c r="O311" s="1" t="s">
        <v>931</v>
      </c>
      <c r="W311" t="s">
        <v>575</v>
      </c>
      <c r="X311" s="1">
        <v>43672.979166666664</v>
      </c>
      <c r="Y311" s="10">
        <v>450</v>
      </c>
      <c r="Z311" t="s">
        <v>26</v>
      </c>
      <c r="AA311" t="s">
        <v>27</v>
      </c>
      <c r="AB311" t="s">
        <v>26</v>
      </c>
      <c r="AC311">
        <v>2019</v>
      </c>
      <c r="AD311">
        <v>7</v>
      </c>
      <c r="AE311" s="2"/>
      <c r="AF311" s="4">
        <f>IFERROR(SUMPRODUCT(--(tbl_bd_descente[wo_number]=W311),tbl_bd_descente[Y],tbl_bd_descente[tons])/SUMIF(tbl_bd_descente[wo_number],W311,tbl_bd_descente[tons]),0)</f>
        <v>74.566666666666663</v>
      </c>
      <c r="AG311" s="4">
        <f>IFERROR(SUMPRODUCT(--(tbl_bd_descente[wo_number]=W311),tbl_bd_descente[Al2O3],tbl_bd_descente[tons])/SUMIF(tbl_bd_descente[wo_number],W311,tbl_bd_descente[tons]),0)</f>
        <v>8.5466666666666669</v>
      </c>
      <c r="AH311" s="4">
        <f>IFERROR(SUMPRODUCT(--(tbl_bd_descente[wo_number]=W311),tbl_bd_descente[Fe2O3],tbl_bd_descente[tons])/SUMIF(tbl_bd_descente[wo_number],W311,tbl_bd_descente[tons]),0)</f>
        <v>1.4433333333333334</v>
      </c>
      <c r="AI311" s="4">
        <f>IFERROR(SUMPRODUCT(--(tbl_bd_descente[wo_number]=W311),tbl_bd_descente[MgO],tbl_bd_descente[tons])/SUMIF(tbl_bd_descente[wo_number],W311,tbl_bd_descente[tons]),0)</f>
        <v>32.01</v>
      </c>
      <c r="AJ311" s="4">
        <f>IFERROR(SUMPRODUCT(--(tbl_bd_descente[wo_number]=W311),tbl_bd_descente[CaOX],tbl_bd_descente[tons])/SUMIF(tbl_bd_descente[wo_number],W311,tbl_bd_descente[tons]),0)</f>
        <v>1.5066666666666666</v>
      </c>
      <c r="AK311" s="4">
        <f>IFERROR(SUMPRODUCT(--(tbl_bd_descente[wo_number]=W311),tbl_bd_descente[S],tbl_bd_descente[tons])/SUMIF(tbl_bd_descente[wo_number],W311,tbl_bd_descente[tons]),0)</f>
        <v>0.11733333333333333</v>
      </c>
      <c r="AL311" s="26"/>
      <c r="AM311" s="25"/>
    </row>
    <row r="312" spans="1:39" x14ac:dyDescent="0.15">
      <c r="A312" t="s">
        <v>1128</v>
      </c>
      <c r="B312" t="s">
        <v>18</v>
      </c>
      <c r="C312" t="s">
        <v>15</v>
      </c>
      <c r="D312" t="s">
        <v>18</v>
      </c>
      <c r="E312" s="18">
        <v>230.06100082397461</v>
      </c>
      <c r="F312">
        <v>77.400000000000006</v>
      </c>
      <c r="G312">
        <v>81.599999999999994</v>
      </c>
      <c r="H312">
        <v>86.9</v>
      </c>
      <c r="I312">
        <v>10.41</v>
      </c>
      <c r="J312">
        <v>1.24</v>
      </c>
      <c r="K312">
        <v>32.68</v>
      </c>
      <c r="L312">
        <v>0.39</v>
      </c>
      <c r="M312" s="1">
        <v>43605.434999421297</v>
      </c>
      <c r="N312" s="1">
        <v>43605.45502947917</v>
      </c>
      <c r="O312" s="1" t="s">
        <v>47</v>
      </c>
      <c r="W312" t="s">
        <v>574</v>
      </c>
      <c r="X312" s="1">
        <v>43672.768055555556</v>
      </c>
      <c r="Y312" s="10">
        <v>600</v>
      </c>
      <c r="Z312" t="s">
        <v>26</v>
      </c>
      <c r="AA312" t="s">
        <v>27</v>
      </c>
      <c r="AB312" t="s">
        <v>26</v>
      </c>
      <c r="AC312">
        <v>2019</v>
      </c>
      <c r="AD312">
        <v>7</v>
      </c>
      <c r="AE312" s="2"/>
      <c r="AF312" s="4">
        <f>IFERROR(SUMPRODUCT(--(tbl_bd_descente[wo_number]=W312),tbl_bd_descente[Y],tbl_bd_descente[tons])/SUMIF(tbl_bd_descente[wo_number],W312,tbl_bd_descente[tons]),0)</f>
        <v>73.36666666666666</v>
      </c>
      <c r="AG312" s="4">
        <f>IFERROR(SUMPRODUCT(--(tbl_bd_descente[wo_number]=W312),tbl_bd_descente[Al2O3],tbl_bd_descente[tons])/SUMIF(tbl_bd_descente[wo_number],W312,tbl_bd_descente[tons]),0)</f>
        <v>8.206666666666667</v>
      </c>
      <c r="AH312" s="4">
        <f>IFERROR(SUMPRODUCT(--(tbl_bd_descente[wo_number]=W312),tbl_bd_descente[Fe2O3],tbl_bd_descente[tons])/SUMIF(tbl_bd_descente[wo_number],W312,tbl_bd_descente[tons]),0)</f>
        <v>1.4733333333333334</v>
      </c>
      <c r="AI312" s="4">
        <f>IFERROR(SUMPRODUCT(--(tbl_bd_descente[wo_number]=W312),tbl_bd_descente[MgO],tbl_bd_descente[tons])/SUMIF(tbl_bd_descente[wo_number],W312,tbl_bd_descente[tons]),0)</f>
        <v>32.01</v>
      </c>
      <c r="AJ312" s="4">
        <f>IFERROR(SUMPRODUCT(--(tbl_bd_descente[wo_number]=W312),tbl_bd_descente[CaOX],tbl_bd_descente[tons])/SUMIF(tbl_bd_descente[wo_number],W312,tbl_bd_descente[tons]),0)</f>
        <v>1.1200000000000001</v>
      </c>
      <c r="AK312" s="4">
        <f>IFERROR(SUMPRODUCT(--(tbl_bd_descente[wo_number]=W312),tbl_bd_descente[S],tbl_bd_descente[tons])/SUMIF(tbl_bd_descente[wo_number],W312,tbl_bd_descente[tons]),0)</f>
        <v>0.161</v>
      </c>
      <c r="AL312" s="26"/>
      <c r="AM312" s="25"/>
    </row>
    <row r="313" spans="1:39" x14ac:dyDescent="0.15">
      <c r="A313" t="s">
        <v>1129</v>
      </c>
      <c r="B313" t="s">
        <v>33</v>
      </c>
      <c r="C313" t="s">
        <v>39</v>
      </c>
      <c r="D313" t="s">
        <v>33</v>
      </c>
      <c r="E313" s="18">
        <v>289.9830032348633</v>
      </c>
      <c r="F313">
        <v>73.900000000000006</v>
      </c>
      <c r="G313">
        <v>77.8</v>
      </c>
      <c r="H313">
        <v>84.2</v>
      </c>
      <c r="I313">
        <v>3.83</v>
      </c>
      <c r="J313">
        <v>0.94</v>
      </c>
      <c r="K313">
        <v>31.65</v>
      </c>
      <c r="L313">
        <v>2.36</v>
      </c>
      <c r="M313" s="1">
        <v>43605.230609722224</v>
      </c>
      <c r="N313" s="1">
        <v>43605.269788807869</v>
      </c>
      <c r="O313" s="1" t="s">
        <v>47</v>
      </c>
      <c r="W313" t="s">
        <v>574</v>
      </c>
      <c r="X313" s="1">
        <v>43672.768055555556</v>
      </c>
      <c r="Y313" s="10">
        <v>300</v>
      </c>
      <c r="Z313" t="s">
        <v>26</v>
      </c>
      <c r="AA313" t="s">
        <v>28</v>
      </c>
      <c r="AB313" t="s">
        <v>26</v>
      </c>
      <c r="AC313">
        <v>2019</v>
      </c>
      <c r="AD313">
        <v>7</v>
      </c>
      <c r="AE313" s="2"/>
      <c r="AF313" s="4">
        <f>IFERROR(SUMPRODUCT(--(tbl_bd_descente[wo_number]=W313),tbl_bd_descente[Y],tbl_bd_descente[tons])/SUMIF(tbl_bd_descente[wo_number],W313,tbl_bd_descente[tons]),0)</f>
        <v>73.36666666666666</v>
      </c>
      <c r="AG313" s="4">
        <f>IFERROR(SUMPRODUCT(--(tbl_bd_descente[wo_number]=W313),tbl_bd_descente[Al2O3],tbl_bd_descente[tons])/SUMIF(tbl_bd_descente[wo_number],W313,tbl_bd_descente[tons]),0)</f>
        <v>8.206666666666667</v>
      </c>
      <c r="AH313" s="4">
        <f>IFERROR(SUMPRODUCT(--(tbl_bd_descente[wo_number]=W313),tbl_bd_descente[Fe2O3],tbl_bd_descente[tons])/SUMIF(tbl_bd_descente[wo_number],W313,tbl_bd_descente[tons]),0)</f>
        <v>1.4733333333333334</v>
      </c>
      <c r="AI313" s="4">
        <f>IFERROR(SUMPRODUCT(--(tbl_bd_descente[wo_number]=W313),tbl_bd_descente[MgO],tbl_bd_descente[tons])/SUMIF(tbl_bd_descente[wo_number],W313,tbl_bd_descente[tons]),0)</f>
        <v>32.01</v>
      </c>
      <c r="AJ313" s="4">
        <f>IFERROR(SUMPRODUCT(--(tbl_bd_descente[wo_number]=W313),tbl_bd_descente[CaOX],tbl_bd_descente[tons])/SUMIF(tbl_bd_descente[wo_number],W313,tbl_bd_descente[tons]),0)</f>
        <v>1.1200000000000001</v>
      </c>
      <c r="AK313" s="4">
        <f>IFERROR(SUMPRODUCT(--(tbl_bd_descente[wo_number]=W313),tbl_bd_descente[S],tbl_bd_descente[tons])/SUMIF(tbl_bd_descente[wo_number],W313,tbl_bd_descente[tons]),0)</f>
        <v>0.161</v>
      </c>
      <c r="AL313" s="26"/>
      <c r="AM313" s="25"/>
    </row>
    <row r="314" spans="1:39" x14ac:dyDescent="0.15">
      <c r="A314" t="s">
        <v>1130</v>
      </c>
      <c r="B314" t="s">
        <v>49</v>
      </c>
      <c r="C314" t="s">
        <v>42</v>
      </c>
      <c r="D314" t="s">
        <v>26</v>
      </c>
      <c r="E314" s="18">
        <v>225.88800048828125</v>
      </c>
      <c r="F314">
        <v>67.900000000000006</v>
      </c>
      <c r="G314">
        <v>71.5</v>
      </c>
      <c r="H314">
        <v>77.8</v>
      </c>
      <c r="I314">
        <v>3.06</v>
      </c>
      <c r="J314">
        <v>1.07</v>
      </c>
      <c r="K314">
        <v>31.55</v>
      </c>
      <c r="L314">
        <v>1.62</v>
      </c>
      <c r="M314" s="1">
        <v>43605.281372372687</v>
      </c>
      <c r="N314" s="1">
        <v>43605.308062233795</v>
      </c>
      <c r="O314" s="1" t="s">
        <v>47</v>
      </c>
      <c r="W314" t="s">
        <v>577</v>
      </c>
      <c r="X314" s="1">
        <v>43672.5625</v>
      </c>
      <c r="Y314" s="10">
        <v>1256</v>
      </c>
      <c r="Z314" t="s">
        <v>23</v>
      </c>
      <c r="AA314" t="s">
        <v>21</v>
      </c>
      <c r="AB314" t="s">
        <v>23</v>
      </c>
      <c r="AC314">
        <v>2019</v>
      </c>
      <c r="AD314">
        <v>7</v>
      </c>
      <c r="AE314" s="2"/>
      <c r="AF314" s="4">
        <f>IFERROR(SUMPRODUCT(--(tbl_bd_descente[wo_number]=W314),tbl_bd_descente[Y],tbl_bd_descente[tons])/SUMIF(tbl_bd_descente[wo_number],W314,tbl_bd_descente[tons]),0)</f>
        <v>83.981528662420374</v>
      </c>
      <c r="AG314" s="4">
        <f>IFERROR(SUMPRODUCT(--(tbl_bd_descente[wo_number]=W314),tbl_bd_descente[Al2O3],tbl_bd_descente[tons])/SUMIF(tbl_bd_descente[wo_number],W314,tbl_bd_descente[tons]),0)</f>
        <v>3.8327388535031846</v>
      </c>
      <c r="AH314" s="4">
        <f>IFERROR(SUMPRODUCT(--(tbl_bd_descente[wo_number]=W314),tbl_bd_descente[Fe2O3],tbl_bd_descente[tons])/SUMIF(tbl_bd_descente[wo_number],W314,tbl_bd_descente[tons]),0)</f>
        <v>0.80828025477707011</v>
      </c>
      <c r="AI314" s="4">
        <f>IFERROR(SUMPRODUCT(--(tbl_bd_descente[wo_number]=W314),tbl_bd_descente[MgO],tbl_bd_descente[tons])/SUMIF(tbl_bd_descente[wo_number],W314,tbl_bd_descente[tons]),0)</f>
        <v>31.770191082802548</v>
      </c>
      <c r="AJ314" s="4">
        <f>IFERROR(SUMPRODUCT(--(tbl_bd_descente[wo_number]=W314),tbl_bd_descente[CaOX],tbl_bd_descente[tons])/SUMIF(tbl_bd_descente[wo_number],W314,tbl_bd_descente[tons]),0)</f>
        <v>0.84171974522293003</v>
      </c>
      <c r="AK314" s="4">
        <f>IFERROR(SUMPRODUCT(--(tbl_bd_descente[wo_number]=W314),tbl_bd_descente[S],tbl_bd_descente[tons])/SUMIF(tbl_bd_descente[wo_number],W314,tbl_bd_descente[tons]),0)</f>
        <v>5.5420382165605096E-2</v>
      </c>
      <c r="AL314" s="26"/>
      <c r="AM314" s="25"/>
    </row>
    <row r="315" spans="1:39" x14ac:dyDescent="0.15">
      <c r="A315" t="s">
        <v>1131</v>
      </c>
      <c r="B315" t="s">
        <v>26</v>
      </c>
      <c r="C315" t="s">
        <v>27</v>
      </c>
      <c r="D315" t="s">
        <v>26</v>
      </c>
      <c r="E315" s="18">
        <v>227.06700134277344</v>
      </c>
      <c r="F315">
        <v>71.599999999999994</v>
      </c>
      <c r="G315">
        <v>75.400000000000006</v>
      </c>
      <c r="H315">
        <v>81.099999999999994</v>
      </c>
      <c r="I315">
        <v>8.5500000000000007</v>
      </c>
      <c r="J315">
        <v>1.31</v>
      </c>
      <c r="K315">
        <v>32.24</v>
      </c>
      <c r="L315">
        <v>1.32</v>
      </c>
      <c r="M315" s="1">
        <v>43605.321419594904</v>
      </c>
      <c r="N315" s="1">
        <v>43605.38064880787</v>
      </c>
      <c r="O315" s="1" t="s">
        <v>47</v>
      </c>
      <c r="W315" t="s">
        <v>573</v>
      </c>
      <c r="X315" s="1">
        <v>43672.188888888886</v>
      </c>
      <c r="Y315" s="10">
        <v>664</v>
      </c>
      <c r="Z315" t="s">
        <v>26</v>
      </c>
      <c r="AA315" t="s">
        <v>27</v>
      </c>
      <c r="AB315" t="s">
        <v>26</v>
      </c>
      <c r="AC315">
        <v>2019</v>
      </c>
      <c r="AD315">
        <v>7</v>
      </c>
      <c r="AE315" s="2"/>
      <c r="AF315" s="4">
        <f>IFERROR(SUMPRODUCT(--(tbl_bd_descente[wo_number]=W315),tbl_bd_descente[Y],tbl_bd_descente[tons])/SUMIF(tbl_bd_descente[wo_number],W315,tbl_bd_descente[tons]),0)</f>
        <v>73.273493975903605</v>
      </c>
      <c r="AG315" s="4">
        <f>IFERROR(SUMPRODUCT(--(tbl_bd_descente[wo_number]=W315),tbl_bd_descente[Al2O3],tbl_bd_descente[tons])/SUMIF(tbl_bd_descente[wo_number],W315,tbl_bd_descente[tons]),0)</f>
        <v>9.6834939759036143</v>
      </c>
      <c r="AH315" s="4">
        <f>IFERROR(SUMPRODUCT(--(tbl_bd_descente[wo_number]=W315),tbl_bd_descente[Fe2O3],tbl_bd_descente[tons])/SUMIF(tbl_bd_descente[wo_number],W315,tbl_bd_descente[tons]),0)</f>
        <v>1.5378313253012048</v>
      </c>
      <c r="AI315" s="4">
        <f>IFERROR(SUMPRODUCT(--(tbl_bd_descente[wo_number]=W315),tbl_bd_descente[MgO],tbl_bd_descente[tons])/SUMIF(tbl_bd_descente[wo_number],W315,tbl_bd_descente[tons]),0)</f>
        <v>32.38096385542169</v>
      </c>
      <c r="AJ315" s="4">
        <f>IFERROR(SUMPRODUCT(--(tbl_bd_descente[wo_number]=W315),tbl_bd_descente[CaOX],tbl_bd_descente[tons])/SUMIF(tbl_bd_descente[wo_number],W315,tbl_bd_descente[tons]),0)</f>
        <v>1.2665060240963857</v>
      </c>
      <c r="AK315" s="4">
        <f>IFERROR(SUMPRODUCT(--(tbl_bd_descente[wo_number]=W315),tbl_bd_descente[S],tbl_bd_descente[tons])/SUMIF(tbl_bd_descente[wo_number],W315,tbl_bd_descente[tons]),0)</f>
        <v>0.11508433734939759</v>
      </c>
      <c r="AL315" s="26"/>
      <c r="AM315" s="25"/>
    </row>
    <row r="316" spans="1:39" x14ac:dyDescent="0.15">
      <c r="A316" t="s">
        <v>1132</v>
      </c>
      <c r="B316" t="s">
        <v>817</v>
      </c>
      <c r="C316" t="s">
        <v>15</v>
      </c>
      <c r="D316" t="s">
        <v>18</v>
      </c>
      <c r="E316" s="18">
        <v>225.7859992980957</v>
      </c>
      <c r="F316">
        <v>76</v>
      </c>
      <c r="G316">
        <v>80.099999999999994</v>
      </c>
      <c r="H316">
        <v>85.4</v>
      </c>
      <c r="I316">
        <v>9.99</v>
      </c>
      <c r="J316">
        <v>1.35</v>
      </c>
      <c r="K316">
        <v>32.409999999999997</v>
      </c>
      <c r="L316">
        <v>0.34</v>
      </c>
      <c r="M316" s="1">
        <v>43605.382623148151</v>
      </c>
      <c r="N316" s="1">
        <v>43605.431488043978</v>
      </c>
      <c r="O316" s="1" t="s">
        <v>47</v>
      </c>
      <c r="W316" t="s">
        <v>573</v>
      </c>
      <c r="X316" s="1">
        <v>43672.188888888886</v>
      </c>
      <c r="Y316" s="10">
        <v>332</v>
      </c>
      <c r="Z316" t="s">
        <v>26</v>
      </c>
      <c r="AA316" t="s">
        <v>28</v>
      </c>
      <c r="AB316" t="s">
        <v>26</v>
      </c>
      <c r="AC316">
        <v>2019</v>
      </c>
      <c r="AD316">
        <v>7</v>
      </c>
      <c r="AE316" s="2"/>
      <c r="AF316" s="4">
        <f>IFERROR(SUMPRODUCT(--(tbl_bd_descente[wo_number]=W316),tbl_bd_descente[Y],tbl_bd_descente[tons])/SUMIF(tbl_bd_descente[wo_number],W316,tbl_bd_descente[tons]),0)</f>
        <v>73.273493975903605</v>
      </c>
      <c r="AG316" s="4">
        <f>IFERROR(SUMPRODUCT(--(tbl_bd_descente[wo_number]=W316),tbl_bd_descente[Al2O3],tbl_bd_descente[tons])/SUMIF(tbl_bd_descente[wo_number],W316,tbl_bd_descente[tons]),0)</f>
        <v>9.6834939759036143</v>
      </c>
      <c r="AH316" s="4">
        <f>IFERROR(SUMPRODUCT(--(tbl_bd_descente[wo_number]=W316),tbl_bd_descente[Fe2O3],tbl_bd_descente[tons])/SUMIF(tbl_bd_descente[wo_number],W316,tbl_bd_descente[tons]),0)</f>
        <v>1.5378313253012048</v>
      </c>
      <c r="AI316" s="4">
        <f>IFERROR(SUMPRODUCT(--(tbl_bd_descente[wo_number]=W316),tbl_bd_descente[MgO],tbl_bd_descente[tons])/SUMIF(tbl_bd_descente[wo_number],W316,tbl_bd_descente[tons]),0)</f>
        <v>32.38096385542169</v>
      </c>
      <c r="AJ316" s="4">
        <f>IFERROR(SUMPRODUCT(--(tbl_bd_descente[wo_number]=W316),tbl_bd_descente[CaOX],tbl_bd_descente[tons])/SUMIF(tbl_bd_descente[wo_number],W316,tbl_bd_descente[tons]),0)</f>
        <v>1.2665060240963857</v>
      </c>
      <c r="AK316" s="4">
        <f>IFERROR(SUMPRODUCT(--(tbl_bd_descente[wo_number]=W316),tbl_bd_descente[S],tbl_bd_descente[tons])/SUMIF(tbl_bd_descente[wo_number],W316,tbl_bd_descente[tons]),0)</f>
        <v>0.11508433734939759</v>
      </c>
      <c r="AL316" s="26"/>
      <c r="AM316" s="25"/>
    </row>
    <row r="317" spans="1:39" x14ac:dyDescent="0.15">
      <c r="A317" t="s">
        <v>1133</v>
      </c>
      <c r="B317" t="s">
        <v>18</v>
      </c>
      <c r="C317" t="s">
        <v>15</v>
      </c>
      <c r="D317" t="s">
        <v>18</v>
      </c>
      <c r="E317" s="18">
        <v>175.43900146484376</v>
      </c>
      <c r="F317">
        <v>77.7</v>
      </c>
      <c r="G317">
        <v>82</v>
      </c>
      <c r="H317">
        <v>87.7</v>
      </c>
      <c r="I317">
        <v>9.1</v>
      </c>
      <c r="J317">
        <v>1.03</v>
      </c>
      <c r="K317">
        <v>32.26</v>
      </c>
      <c r="L317">
        <v>0.84</v>
      </c>
      <c r="M317" s="1">
        <v>43606.830365358794</v>
      </c>
      <c r="N317" s="1">
        <v>43606.85255802083</v>
      </c>
      <c r="O317" s="1" t="s">
        <v>48</v>
      </c>
      <c r="W317" t="s">
        <v>572</v>
      </c>
      <c r="X317" s="1">
        <v>43671.956250000003</v>
      </c>
      <c r="Y317" s="10">
        <v>900</v>
      </c>
      <c r="Z317" t="s">
        <v>26</v>
      </c>
      <c r="AA317" t="s">
        <v>28</v>
      </c>
      <c r="AB317" t="s">
        <v>26</v>
      </c>
      <c r="AC317">
        <v>2019</v>
      </c>
      <c r="AD317">
        <v>7</v>
      </c>
      <c r="AE317" s="2"/>
      <c r="AF317" s="4">
        <f>IFERROR(SUMPRODUCT(--(tbl_bd_descente[wo_number]=W317),tbl_bd_descente[Y],tbl_bd_descente[tons])/SUMIF(tbl_bd_descente[wo_number],W317,tbl_bd_descente[tons]),0)</f>
        <v>74.066666666666663</v>
      </c>
      <c r="AG317" s="4">
        <f>IFERROR(SUMPRODUCT(--(tbl_bd_descente[wo_number]=W317),tbl_bd_descente[Al2O3],tbl_bd_descente[tons])/SUMIF(tbl_bd_descente[wo_number],W317,tbl_bd_descente[tons]),0)</f>
        <v>10.583333333333334</v>
      </c>
      <c r="AH317" s="4">
        <f>IFERROR(SUMPRODUCT(--(tbl_bd_descente[wo_number]=W317),tbl_bd_descente[Fe2O3],tbl_bd_descente[tons])/SUMIF(tbl_bd_descente[wo_number],W317,tbl_bd_descente[tons]),0)</f>
        <v>1.5666666666666667</v>
      </c>
      <c r="AI317" s="4">
        <f>IFERROR(SUMPRODUCT(--(tbl_bd_descente[wo_number]=W317),tbl_bd_descente[MgO],tbl_bd_descente[tons])/SUMIF(tbl_bd_descente[wo_number],W317,tbl_bd_descente[tons]),0)</f>
        <v>32.49666666666667</v>
      </c>
      <c r="AJ317" s="4">
        <f>IFERROR(SUMPRODUCT(--(tbl_bd_descente[wo_number]=W317),tbl_bd_descente[CaOX],tbl_bd_descente[tons])/SUMIF(tbl_bd_descente[wo_number],W317,tbl_bd_descente[tons]),0)</f>
        <v>0.93</v>
      </c>
      <c r="AK317" s="4">
        <f>IFERROR(SUMPRODUCT(--(tbl_bd_descente[wo_number]=W317),tbl_bd_descente[S],tbl_bd_descente[tons])/SUMIF(tbl_bd_descente[wo_number],W317,tbl_bd_descente[tons]),0)</f>
        <v>0.12</v>
      </c>
      <c r="AL317" s="26"/>
      <c r="AM317" s="25"/>
    </row>
    <row r="318" spans="1:39" x14ac:dyDescent="0.15">
      <c r="A318" t="s">
        <v>1134</v>
      </c>
      <c r="B318" t="s">
        <v>14</v>
      </c>
      <c r="C318" t="s">
        <v>31</v>
      </c>
      <c r="D318" t="s">
        <v>14</v>
      </c>
      <c r="E318" s="18">
        <v>258.33700180053711</v>
      </c>
      <c r="F318">
        <v>77.400000000000006</v>
      </c>
      <c r="G318">
        <v>81.7</v>
      </c>
      <c r="H318">
        <v>84.9</v>
      </c>
      <c r="I318">
        <v>4.62</v>
      </c>
      <c r="J318">
        <v>0.95</v>
      </c>
      <c r="K318">
        <v>32.01</v>
      </c>
      <c r="L318">
        <v>0.51</v>
      </c>
      <c r="M318" s="1">
        <v>43607.251920983799</v>
      </c>
      <c r="N318" s="1">
        <v>43607.278027280096</v>
      </c>
      <c r="O318" s="1" t="s">
        <v>48</v>
      </c>
      <c r="W318" t="s">
        <v>571</v>
      </c>
      <c r="X318" s="1">
        <v>43671.745138888888</v>
      </c>
      <c r="Y318" s="10">
        <v>1034</v>
      </c>
      <c r="Z318" t="s">
        <v>14</v>
      </c>
      <c r="AA318" t="s">
        <v>19</v>
      </c>
      <c r="AB318" t="s">
        <v>14</v>
      </c>
      <c r="AC318">
        <v>2019</v>
      </c>
      <c r="AD318">
        <v>7</v>
      </c>
      <c r="AE318" s="2"/>
      <c r="AF318" s="4">
        <f>IFERROR(SUMPRODUCT(--(tbl_bd_descente[wo_number]=W318),tbl_bd_descente[Y],tbl_bd_descente[tons])/SUMIF(tbl_bd_descente[wo_number],W318,tbl_bd_descente[tons]),0)</f>
        <v>78.242359767891685</v>
      </c>
      <c r="AG318" s="4">
        <f>IFERROR(SUMPRODUCT(--(tbl_bd_descente[wo_number]=W318),tbl_bd_descente[Al2O3],tbl_bd_descente[tons])/SUMIF(tbl_bd_descente[wo_number],W318,tbl_bd_descente[tons]),0)</f>
        <v>3.7879303675048357</v>
      </c>
      <c r="AH318" s="4">
        <f>IFERROR(SUMPRODUCT(--(tbl_bd_descente[wo_number]=W318),tbl_bd_descente[Fe2O3],tbl_bd_descente[tons])/SUMIF(tbl_bd_descente[wo_number],W318,tbl_bd_descente[tons]),0)</f>
        <v>0.92094777562862673</v>
      </c>
      <c r="AI318" s="4">
        <f>IFERROR(SUMPRODUCT(--(tbl_bd_descente[wo_number]=W318),tbl_bd_descente[MgO],tbl_bd_descente[tons])/SUMIF(tbl_bd_descente[wo_number],W318,tbl_bd_descente[tons]),0)</f>
        <v>31.656789168278529</v>
      </c>
      <c r="AJ318" s="4">
        <f>IFERROR(SUMPRODUCT(--(tbl_bd_descente[wo_number]=W318),tbl_bd_descente[CaOX],tbl_bd_descente[tons])/SUMIF(tbl_bd_descente[wo_number],W318,tbl_bd_descente[tons]),0)</f>
        <v>1.6982978723404254</v>
      </c>
      <c r="AK318" s="4">
        <f>IFERROR(SUMPRODUCT(--(tbl_bd_descente[wo_number]=W318),tbl_bd_descente[S],tbl_bd_descente[tons])/SUMIF(tbl_bd_descente[wo_number],W318,tbl_bd_descente[tons]),0)</f>
        <v>7.4963249516441025E-2</v>
      </c>
      <c r="AL318" s="26"/>
      <c r="AM318" s="25"/>
    </row>
    <row r="319" spans="1:39" x14ac:dyDescent="0.15">
      <c r="A319" t="s">
        <v>1135</v>
      </c>
      <c r="B319" t="s">
        <v>23</v>
      </c>
      <c r="C319" t="s">
        <v>21</v>
      </c>
      <c r="D319" t="s">
        <v>23</v>
      </c>
      <c r="E319" s="18">
        <v>146.05000000000001</v>
      </c>
      <c r="F319">
        <v>78.599999999999994</v>
      </c>
      <c r="G319">
        <v>83</v>
      </c>
      <c r="H319">
        <v>88.2</v>
      </c>
      <c r="I319">
        <v>2.62</v>
      </c>
      <c r="J319">
        <v>0.69</v>
      </c>
      <c r="K319">
        <v>31.84</v>
      </c>
      <c r="L319">
        <v>1.21</v>
      </c>
      <c r="M319" s="1">
        <v>43607.279682835651</v>
      </c>
      <c r="N319" s="1">
        <v>43607.292021145833</v>
      </c>
      <c r="O319" s="1" t="s">
        <v>48</v>
      </c>
      <c r="W319" t="s">
        <v>570</v>
      </c>
      <c r="X319" s="1">
        <v>43671.446527777778</v>
      </c>
      <c r="Y319" s="10">
        <v>1200</v>
      </c>
      <c r="Z319" t="s">
        <v>14</v>
      </c>
      <c r="AA319" t="s">
        <v>19</v>
      </c>
      <c r="AB319" t="s">
        <v>14</v>
      </c>
      <c r="AC319">
        <v>2019</v>
      </c>
      <c r="AD319">
        <v>7</v>
      </c>
      <c r="AE319" s="2"/>
      <c r="AF319" s="4">
        <f>IFERROR(SUMPRODUCT(--(tbl_bd_descente[wo_number]=W319),tbl_bd_descente[Y],tbl_bd_descente[tons])/SUMIF(tbl_bd_descente[wo_number],W319,tbl_bd_descente[tons]),0)</f>
        <v>79.7</v>
      </c>
      <c r="AG319" s="4">
        <f>IFERROR(SUMPRODUCT(--(tbl_bd_descente[wo_number]=W319),tbl_bd_descente[Al2O3],tbl_bd_descente[tons])/SUMIF(tbl_bd_descente[wo_number],W319,tbl_bd_descente[tons]),0)</f>
        <v>3.0266666666666668</v>
      </c>
      <c r="AH319" s="4">
        <f>IFERROR(SUMPRODUCT(--(tbl_bd_descente[wo_number]=W319),tbl_bd_descente[Fe2O3],tbl_bd_descente[tons])/SUMIF(tbl_bd_descente[wo_number],W319,tbl_bd_descente[tons]),0)</f>
        <v>0.85333333333333339</v>
      </c>
      <c r="AI319" s="4">
        <f>IFERROR(SUMPRODUCT(--(tbl_bd_descente[wo_number]=W319),tbl_bd_descente[MgO],tbl_bd_descente[tons])/SUMIF(tbl_bd_descente[wo_number],W319,tbl_bd_descente[tons]),0)</f>
        <v>31.67</v>
      </c>
      <c r="AJ319" s="4">
        <f>IFERROR(SUMPRODUCT(--(tbl_bd_descente[wo_number]=W319),tbl_bd_descente[CaOX],tbl_bd_descente[tons])/SUMIF(tbl_bd_descente[wo_number],W319,tbl_bd_descente[tons]),0)</f>
        <v>1.3633333333333333</v>
      </c>
      <c r="AK319" s="4">
        <f>IFERROR(SUMPRODUCT(--(tbl_bd_descente[wo_number]=W319),tbl_bd_descente[S],tbl_bd_descente[tons])/SUMIF(tbl_bd_descente[wo_number],W319,tbl_bd_descente[tons]),0)</f>
        <v>5.6333333333333326E-2</v>
      </c>
      <c r="AL319" s="26"/>
      <c r="AM319" s="25"/>
    </row>
    <row r="320" spans="1:39" x14ac:dyDescent="0.15">
      <c r="A320" t="s">
        <v>1136</v>
      </c>
      <c r="B320" t="s">
        <v>817</v>
      </c>
      <c r="C320" t="s">
        <v>34</v>
      </c>
      <c r="D320" t="s">
        <v>26</v>
      </c>
      <c r="E320" s="18">
        <v>370.11700439453125</v>
      </c>
      <c r="F320">
        <v>73.3</v>
      </c>
      <c r="G320">
        <v>77.5</v>
      </c>
      <c r="H320">
        <v>83.7</v>
      </c>
      <c r="I320">
        <v>6.46</v>
      </c>
      <c r="J320">
        <v>1.1100000000000001</v>
      </c>
      <c r="K320">
        <v>32.19</v>
      </c>
      <c r="L320">
        <v>0.56000000000000005</v>
      </c>
      <c r="M320" s="1">
        <v>43621.432152974536</v>
      </c>
      <c r="N320" s="1">
        <v>43621.615507557872</v>
      </c>
      <c r="O320" s="1" t="s">
        <v>53</v>
      </c>
      <c r="W320" t="s">
        <v>569</v>
      </c>
      <c r="X320" s="1">
        <v>43671.135416666664</v>
      </c>
      <c r="Y320" s="10">
        <v>364.66666666666669</v>
      </c>
      <c r="Z320" t="s">
        <v>26</v>
      </c>
      <c r="AA320" t="s">
        <v>27</v>
      </c>
      <c r="AB320" t="s">
        <v>26</v>
      </c>
      <c r="AC320">
        <v>2019</v>
      </c>
      <c r="AD320">
        <v>7</v>
      </c>
      <c r="AE320" s="2"/>
      <c r="AF320" s="4">
        <f>IFERROR(SUMPRODUCT(--(tbl_bd_descente[wo_number]=W320),tbl_bd_descente[Y],tbl_bd_descente[tons])/SUMIF(tbl_bd_descente[wo_number],W320,tbl_bd_descente[tons]),0)</f>
        <v>74.377513711151735</v>
      </c>
      <c r="AG320" s="4">
        <f>IFERROR(SUMPRODUCT(--(tbl_bd_descente[wo_number]=W320),tbl_bd_descente[Al2O3],tbl_bd_descente[tons])/SUMIF(tbl_bd_descente[wo_number],W320,tbl_bd_descente[tons]),0)</f>
        <v>9.0738756855575868</v>
      </c>
      <c r="AH320" s="4">
        <f>IFERROR(SUMPRODUCT(--(tbl_bd_descente[wo_number]=W320),tbl_bd_descente[Fe2O3],tbl_bd_descente[tons])/SUMIF(tbl_bd_descente[wo_number],W320,tbl_bd_descente[tons]),0)</f>
        <v>1.46</v>
      </c>
      <c r="AI320" s="4">
        <f>IFERROR(SUMPRODUCT(--(tbl_bd_descente[wo_number]=W320),tbl_bd_descente[MgO],tbl_bd_descente[tons])/SUMIF(tbl_bd_descente[wo_number],W320,tbl_bd_descente[tons]),0)</f>
        <v>32.2919378427788</v>
      </c>
      <c r="AJ320" s="4">
        <f>IFERROR(SUMPRODUCT(--(tbl_bd_descente[wo_number]=W320),tbl_bd_descente[CaOX],tbl_bd_descente[tons])/SUMIF(tbl_bd_descente[wo_number],W320,tbl_bd_descente[tons]),0)</f>
        <v>0.97804387568555762</v>
      </c>
      <c r="AK320" s="4">
        <f>IFERROR(SUMPRODUCT(--(tbl_bd_descente[wo_number]=W320),tbl_bd_descente[S],tbl_bd_descente[tons])/SUMIF(tbl_bd_descente[wo_number],W320,tbl_bd_descente[tons]),0)</f>
        <v>0.12132358318098721</v>
      </c>
      <c r="AL320" s="26"/>
      <c r="AM320" s="25"/>
    </row>
    <row r="321" spans="1:39" x14ac:dyDescent="0.15">
      <c r="A321" t="s">
        <v>55</v>
      </c>
      <c r="B321" t="s">
        <v>14</v>
      </c>
      <c r="C321" t="s">
        <v>38</v>
      </c>
      <c r="D321" t="s">
        <v>14</v>
      </c>
      <c r="E321" s="18">
        <v>222.0780029296875</v>
      </c>
      <c r="F321" s="18">
        <v>77.5</v>
      </c>
      <c r="G321" s="18">
        <v>81.7</v>
      </c>
      <c r="H321" s="18">
        <v>89</v>
      </c>
      <c r="I321" s="18">
        <v>1.1399999999999999</v>
      </c>
      <c r="J321" s="18">
        <v>0.54</v>
      </c>
      <c r="K321" s="18">
        <v>31.58</v>
      </c>
      <c r="L321" s="18">
        <v>0.27</v>
      </c>
      <c r="M321" s="1">
        <v>43620.919233020832</v>
      </c>
      <c r="N321" s="1">
        <v>43620.941724340279</v>
      </c>
      <c r="O321" s="1" t="s">
        <v>53</v>
      </c>
      <c r="W321" t="s">
        <v>569</v>
      </c>
      <c r="X321" s="1">
        <v>43671.135416666664</v>
      </c>
      <c r="Y321" s="10">
        <v>182.33333333333334</v>
      </c>
      <c r="Z321" t="s">
        <v>26</v>
      </c>
      <c r="AA321" t="s">
        <v>28</v>
      </c>
      <c r="AB321" t="s">
        <v>26</v>
      </c>
      <c r="AC321">
        <v>2019</v>
      </c>
      <c r="AD321">
        <v>7</v>
      </c>
      <c r="AE321" s="2"/>
      <c r="AF321" s="4">
        <f>IFERROR(SUMPRODUCT(--(tbl_bd_descente[wo_number]=W321),tbl_bd_descente[Y],tbl_bd_descente[tons])/SUMIF(tbl_bd_descente[wo_number],W321,tbl_bd_descente[tons]),0)</f>
        <v>74.377513711151735</v>
      </c>
      <c r="AG321" s="4">
        <f>IFERROR(SUMPRODUCT(--(tbl_bd_descente[wo_number]=W321),tbl_bd_descente[Al2O3],tbl_bd_descente[tons])/SUMIF(tbl_bd_descente[wo_number],W321,tbl_bd_descente[tons]),0)</f>
        <v>9.0738756855575868</v>
      </c>
      <c r="AH321" s="4">
        <f>IFERROR(SUMPRODUCT(--(tbl_bd_descente[wo_number]=W321),tbl_bd_descente[Fe2O3],tbl_bd_descente[tons])/SUMIF(tbl_bd_descente[wo_number],W321,tbl_bd_descente[tons]),0)</f>
        <v>1.46</v>
      </c>
      <c r="AI321" s="4">
        <f>IFERROR(SUMPRODUCT(--(tbl_bd_descente[wo_number]=W321),tbl_bd_descente[MgO],tbl_bd_descente[tons])/SUMIF(tbl_bd_descente[wo_number],W321,tbl_bd_descente[tons]),0)</f>
        <v>32.2919378427788</v>
      </c>
      <c r="AJ321" s="4">
        <f>IFERROR(SUMPRODUCT(--(tbl_bd_descente[wo_number]=W321),tbl_bd_descente[CaOX],tbl_bd_descente[tons])/SUMIF(tbl_bd_descente[wo_number],W321,tbl_bd_descente[tons]),0)</f>
        <v>0.97804387568555762</v>
      </c>
      <c r="AK321" s="4">
        <f>IFERROR(SUMPRODUCT(--(tbl_bd_descente[wo_number]=W321),tbl_bd_descente[S],tbl_bd_descente[tons])/SUMIF(tbl_bd_descente[wo_number],W321,tbl_bd_descente[tons]),0)</f>
        <v>0.12132358318098721</v>
      </c>
      <c r="AL321" s="26"/>
      <c r="AM321" s="25"/>
    </row>
    <row r="322" spans="1:39" x14ac:dyDescent="0.15">
      <c r="A322" t="s">
        <v>1137</v>
      </c>
      <c r="B322" t="s">
        <v>26</v>
      </c>
      <c r="C322" t="s">
        <v>28</v>
      </c>
      <c r="D322" t="s">
        <v>26</v>
      </c>
      <c r="E322" s="18">
        <v>310.25400161743164</v>
      </c>
      <c r="F322">
        <v>66.099999999999994</v>
      </c>
      <c r="G322">
        <v>69.7</v>
      </c>
      <c r="H322">
        <v>74.900000000000006</v>
      </c>
      <c r="I322">
        <v>12.46</v>
      </c>
      <c r="J322">
        <v>1.54</v>
      </c>
      <c r="K322">
        <v>32.72</v>
      </c>
      <c r="L322">
        <v>0.32</v>
      </c>
      <c r="M322" s="1">
        <v>43609.279497256946</v>
      </c>
      <c r="N322" s="1">
        <v>43609.316419328701</v>
      </c>
      <c r="O322" s="1" t="s">
        <v>966</v>
      </c>
      <c r="W322" t="s">
        <v>568</v>
      </c>
      <c r="X322" s="1">
        <v>43671.008333333331</v>
      </c>
      <c r="Y322" s="10">
        <v>900</v>
      </c>
      <c r="Z322" t="s">
        <v>26</v>
      </c>
      <c r="AA322" t="s">
        <v>28</v>
      </c>
      <c r="AB322" t="s">
        <v>26</v>
      </c>
      <c r="AC322">
        <v>2019</v>
      </c>
      <c r="AD322">
        <v>7</v>
      </c>
      <c r="AE322" s="2"/>
      <c r="AF322" s="4">
        <f>IFERROR(SUMPRODUCT(--(tbl_bd_descente[wo_number]=W322),tbl_bd_descente[Y],tbl_bd_descente[tons])/SUMIF(tbl_bd_descente[wo_number],W322,tbl_bd_descente[tons]),0)</f>
        <v>76.433333333333337</v>
      </c>
      <c r="AG322" s="4">
        <f>IFERROR(SUMPRODUCT(--(tbl_bd_descente[wo_number]=W322),tbl_bd_descente[Al2O3],tbl_bd_descente[tons])/SUMIF(tbl_bd_descente[wo_number],W322,tbl_bd_descente[tons]),0)</f>
        <v>10.56</v>
      </c>
      <c r="AH322" s="4">
        <f>IFERROR(SUMPRODUCT(--(tbl_bd_descente[wo_number]=W322),tbl_bd_descente[Fe2O3],tbl_bd_descente[tons])/SUMIF(tbl_bd_descente[wo_number],W322,tbl_bd_descente[tons]),0)</f>
        <v>1.5</v>
      </c>
      <c r="AI322" s="4">
        <f>IFERROR(SUMPRODUCT(--(tbl_bd_descente[wo_number]=W322),tbl_bd_descente[MgO],tbl_bd_descente[tons])/SUMIF(tbl_bd_descente[wo_number],W322,tbl_bd_descente[tons]),0)</f>
        <v>32.443333333333335</v>
      </c>
      <c r="AJ322" s="4">
        <f>IFERROR(SUMPRODUCT(--(tbl_bd_descente[wo_number]=W322),tbl_bd_descente[CaOX],tbl_bd_descente[tons])/SUMIF(tbl_bd_descente[wo_number],W322,tbl_bd_descente[tons]),0)</f>
        <v>1.3833333333333333</v>
      </c>
      <c r="AK322" s="4">
        <f>IFERROR(SUMPRODUCT(--(tbl_bd_descente[wo_number]=W322),tbl_bd_descente[S],tbl_bd_descente[tons])/SUMIF(tbl_bd_descente[wo_number],W322,tbl_bd_descente[tons]),0)</f>
        <v>0.19866666666666669</v>
      </c>
      <c r="AL322" s="26"/>
      <c r="AM322" s="25"/>
    </row>
    <row r="323" spans="1:39" x14ac:dyDescent="0.15">
      <c r="A323" t="s">
        <v>1138</v>
      </c>
      <c r="B323" t="s">
        <v>29</v>
      </c>
      <c r="C323" t="s">
        <v>22</v>
      </c>
      <c r="D323" t="s">
        <v>29</v>
      </c>
      <c r="E323" s="18">
        <v>186.69800186157227</v>
      </c>
      <c r="F323">
        <v>81.2</v>
      </c>
      <c r="G323">
        <v>85.7</v>
      </c>
      <c r="H323">
        <v>90.4</v>
      </c>
      <c r="I323">
        <v>12.12</v>
      </c>
      <c r="J323">
        <v>1.06</v>
      </c>
      <c r="K323">
        <v>32.57</v>
      </c>
      <c r="L323">
        <v>0.54</v>
      </c>
      <c r="M323" s="1">
        <v>43608.465492511576</v>
      </c>
      <c r="N323" s="1">
        <v>43608.486385150463</v>
      </c>
      <c r="O323" s="1" t="s">
        <v>45</v>
      </c>
      <c r="W323" t="s">
        <v>567</v>
      </c>
      <c r="X323" s="1">
        <v>43670.8</v>
      </c>
      <c r="Y323" s="10">
        <v>855</v>
      </c>
      <c r="Z323" t="s">
        <v>26</v>
      </c>
      <c r="AA323" t="s">
        <v>34</v>
      </c>
      <c r="AB323" t="s">
        <v>26</v>
      </c>
      <c r="AC323">
        <v>2019</v>
      </c>
      <c r="AD323">
        <v>7</v>
      </c>
      <c r="AE323" s="2"/>
      <c r="AF323" s="4">
        <f>IFERROR(SUMPRODUCT(--(tbl_bd_descente[wo_number]=W323),tbl_bd_descente[Y],tbl_bd_descente[tons])/SUMIF(tbl_bd_descente[wo_number],W323,tbl_bd_descente[tons]),0)</f>
        <v>77.238596491228066</v>
      </c>
      <c r="AG323" s="4">
        <f>IFERROR(SUMPRODUCT(--(tbl_bd_descente[wo_number]=W323),tbl_bd_descente[Al2O3],tbl_bd_descente[tons])/SUMIF(tbl_bd_descente[wo_number],W323,tbl_bd_descente[tons]),0)</f>
        <v>8.7891812865497077</v>
      </c>
      <c r="AH323" s="4">
        <f>IFERROR(SUMPRODUCT(--(tbl_bd_descente[wo_number]=W323),tbl_bd_descente[Fe2O3],tbl_bd_descente[tons])/SUMIF(tbl_bd_descente[wo_number],W323,tbl_bd_descente[tons]),0)</f>
        <v>1.3867836257309942</v>
      </c>
      <c r="AI323" s="4">
        <f>IFERROR(SUMPRODUCT(--(tbl_bd_descente[wo_number]=W323),tbl_bd_descente[MgO],tbl_bd_descente[tons])/SUMIF(tbl_bd_descente[wo_number],W323,tbl_bd_descente[tons]),0)</f>
        <v>32.145789473684204</v>
      </c>
      <c r="AJ323" s="4">
        <f>IFERROR(SUMPRODUCT(--(tbl_bd_descente[wo_number]=W323),tbl_bd_descente[CaOX],tbl_bd_descente[tons])/SUMIF(tbl_bd_descente[wo_number],W323,tbl_bd_descente[tons]),0)</f>
        <v>1.1290058479532163</v>
      </c>
      <c r="AK323" s="4">
        <f>IFERROR(SUMPRODUCT(--(tbl_bd_descente[wo_number]=W323),tbl_bd_descente[S],tbl_bd_descente[tons])/SUMIF(tbl_bd_descente[wo_number],W323,tbl_bd_descente[tons]),0)</f>
        <v>9.8789473684210524E-2</v>
      </c>
      <c r="AL323" s="26"/>
      <c r="AM323" s="25"/>
    </row>
    <row r="324" spans="1:39" x14ac:dyDescent="0.15">
      <c r="A324" t="s">
        <v>1139</v>
      </c>
      <c r="B324" t="s">
        <v>33</v>
      </c>
      <c r="C324" t="s">
        <v>39</v>
      </c>
      <c r="D324" t="s">
        <v>33</v>
      </c>
      <c r="E324" s="18">
        <v>218.55400352478028</v>
      </c>
      <c r="F324">
        <v>73.900000000000006</v>
      </c>
      <c r="G324">
        <v>77.8</v>
      </c>
      <c r="H324">
        <v>84.6</v>
      </c>
      <c r="I324">
        <v>2.93</v>
      </c>
      <c r="J324">
        <v>0.75</v>
      </c>
      <c r="K324">
        <v>31.57</v>
      </c>
      <c r="L324">
        <v>0.39</v>
      </c>
      <c r="M324" s="1">
        <v>43608.622576504633</v>
      </c>
      <c r="N324" s="1">
        <v>43608.644462187498</v>
      </c>
      <c r="O324" s="1" t="s">
        <v>45</v>
      </c>
      <c r="W324" t="s">
        <v>566</v>
      </c>
      <c r="X324" s="1">
        <v>43670.522916666669</v>
      </c>
      <c r="Y324" s="10">
        <v>1200</v>
      </c>
      <c r="Z324" t="s">
        <v>26</v>
      </c>
      <c r="AA324" t="s">
        <v>34</v>
      </c>
      <c r="AB324" t="s">
        <v>26</v>
      </c>
      <c r="AC324">
        <v>2019</v>
      </c>
      <c r="AD324">
        <v>7</v>
      </c>
      <c r="AE324" s="2"/>
      <c r="AF324" s="4">
        <f>IFERROR(SUMPRODUCT(--(tbl_bd_descente[wo_number]=W324),tbl_bd_descente[Y],tbl_bd_descente[tons])/SUMIF(tbl_bd_descente[wo_number],W324,tbl_bd_descente[tons]),0)</f>
        <v>77.13333333333334</v>
      </c>
      <c r="AG324" s="4">
        <f>IFERROR(SUMPRODUCT(--(tbl_bd_descente[wo_number]=W324),tbl_bd_descente[Al2O3],tbl_bd_descente[tons])/SUMIF(tbl_bd_descente[wo_number],W324,tbl_bd_descente[tons]),0)</f>
        <v>8.01</v>
      </c>
      <c r="AH324" s="4">
        <f>IFERROR(SUMPRODUCT(--(tbl_bd_descente[wo_number]=W324),tbl_bd_descente[Fe2O3],tbl_bd_descente[tons])/SUMIF(tbl_bd_descente[wo_number],W324,tbl_bd_descente[tons]),0)</f>
        <v>1.29</v>
      </c>
      <c r="AI324" s="4">
        <f>IFERROR(SUMPRODUCT(--(tbl_bd_descente[wo_number]=W324),tbl_bd_descente[MgO],tbl_bd_descente[tons])/SUMIF(tbl_bd_descente[wo_number],W324,tbl_bd_descente[tons]),0)</f>
        <v>32.126666666666665</v>
      </c>
      <c r="AJ324" s="4">
        <f>IFERROR(SUMPRODUCT(--(tbl_bd_descente[wo_number]=W324),tbl_bd_descente[CaOX],tbl_bd_descente[tons])/SUMIF(tbl_bd_descente[wo_number],W324,tbl_bd_descente[tons]),0)</f>
        <v>1.5266666666666666</v>
      </c>
      <c r="AK324" s="4">
        <f>IFERROR(SUMPRODUCT(--(tbl_bd_descente[wo_number]=W324),tbl_bd_descente[S],tbl_bd_descente[tons])/SUMIF(tbl_bd_descente[wo_number],W324,tbl_bd_descente[tons]),0)</f>
        <v>0.10733333333333334</v>
      </c>
      <c r="AL324" s="26"/>
      <c r="AM324" s="25"/>
    </row>
    <row r="325" spans="1:39" x14ac:dyDescent="0.15">
      <c r="A325" t="s">
        <v>1140</v>
      </c>
      <c r="B325" t="s">
        <v>14</v>
      </c>
      <c r="C325" t="s">
        <v>19</v>
      </c>
      <c r="D325" t="s">
        <v>14</v>
      </c>
      <c r="E325" s="18">
        <v>182.1609992980957</v>
      </c>
      <c r="F325">
        <v>78.099999999999994</v>
      </c>
      <c r="G325">
        <v>82.3</v>
      </c>
      <c r="H325">
        <v>89.1</v>
      </c>
      <c r="I325">
        <v>2.99</v>
      </c>
      <c r="J325">
        <v>0.77</v>
      </c>
      <c r="K325">
        <v>31.59</v>
      </c>
      <c r="L325">
        <v>0.45</v>
      </c>
      <c r="M325" s="1">
        <v>43608.600783182868</v>
      </c>
      <c r="N325" s="1">
        <v>43608.618177314813</v>
      </c>
      <c r="O325" s="1" t="s">
        <v>45</v>
      </c>
      <c r="W325" t="s">
        <v>565</v>
      </c>
      <c r="X325" s="1">
        <v>43670.236111111109</v>
      </c>
      <c r="Y325" s="10">
        <v>842</v>
      </c>
      <c r="Z325" t="s">
        <v>26</v>
      </c>
      <c r="AA325" t="s">
        <v>42</v>
      </c>
      <c r="AB325" t="s">
        <v>49</v>
      </c>
      <c r="AC325">
        <v>2019</v>
      </c>
      <c r="AD325">
        <v>7</v>
      </c>
      <c r="AE325" s="2"/>
      <c r="AF325" s="4">
        <f>IFERROR(SUMPRODUCT(--(tbl_bd_descente[wo_number]=W325),tbl_bd_descente[Y],tbl_bd_descente[tons])/SUMIF(tbl_bd_descente[wo_number],W325,tbl_bd_descente[tons]),0)</f>
        <v>74.807838479809973</v>
      </c>
      <c r="AG325" s="4">
        <f>IFERROR(SUMPRODUCT(--(tbl_bd_descente[wo_number]=W325),tbl_bd_descente[Al2O3],tbl_bd_descente[tons])/SUMIF(tbl_bd_descente[wo_number],W325,tbl_bd_descente[tons]),0)</f>
        <v>3.0541330166270781</v>
      </c>
      <c r="AH325" s="4">
        <f>IFERROR(SUMPRODUCT(--(tbl_bd_descente[wo_number]=W325),tbl_bd_descente[Fe2O3],tbl_bd_descente[tons])/SUMIF(tbl_bd_descente[wo_number],W325,tbl_bd_descente[tons]),0)</f>
        <v>1.0235629453681712</v>
      </c>
      <c r="AI325" s="4">
        <f>IFERROR(SUMPRODUCT(--(tbl_bd_descente[wo_number]=W325),tbl_bd_descente[MgO],tbl_bd_descente[tons])/SUMIF(tbl_bd_descente[wo_number],W325,tbl_bd_descente[tons]),0)</f>
        <v>31.671947743467932</v>
      </c>
      <c r="AJ325" s="4">
        <f>IFERROR(SUMPRODUCT(--(tbl_bd_descente[wo_number]=W325),tbl_bd_descente[CaOX],tbl_bd_descente[tons])/SUMIF(tbl_bd_descente[wo_number],W325,tbl_bd_descente[tons]),0)</f>
        <v>1.1584323040380047</v>
      </c>
      <c r="AK325" s="4">
        <f>IFERROR(SUMPRODUCT(--(tbl_bd_descente[wo_number]=W325),tbl_bd_descente[S],tbl_bd_descente[tons])/SUMIF(tbl_bd_descente[wo_number],W325,tbl_bd_descente[tons]),0)</f>
        <v>7.525178147268409E-2</v>
      </c>
      <c r="AL325" s="26"/>
      <c r="AM325" s="25"/>
    </row>
    <row r="326" spans="1:39" x14ac:dyDescent="0.15">
      <c r="A326" t="s">
        <v>1141</v>
      </c>
      <c r="B326" t="s">
        <v>14</v>
      </c>
      <c r="C326" t="s">
        <v>19</v>
      </c>
      <c r="D326" t="s">
        <v>14</v>
      </c>
      <c r="E326" s="18">
        <v>203.55000305175781</v>
      </c>
      <c r="F326">
        <v>76.5</v>
      </c>
      <c r="G326">
        <v>80.599999999999994</v>
      </c>
      <c r="H326">
        <v>87.9</v>
      </c>
      <c r="I326">
        <v>3.21</v>
      </c>
      <c r="J326">
        <v>0.84</v>
      </c>
      <c r="K326">
        <v>31.74</v>
      </c>
      <c r="L326">
        <v>1.3</v>
      </c>
      <c r="M326" s="1">
        <v>43608.768154780089</v>
      </c>
      <c r="N326" s="1">
        <v>43608.786707754633</v>
      </c>
      <c r="O326" s="1" t="s">
        <v>45</v>
      </c>
      <c r="W326" t="s">
        <v>564</v>
      </c>
      <c r="X326" s="1">
        <v>43670.013194444444</v>
      </c>
      <c r="Y326" s="10">
        <v>900</v>
      </c>
      <c r="Z326" t="s">
        <v>26</v>
      </c>
      <c r="AA326" t="s">
        <v>42</v>
      </c>
      <c r="AB326" t="s">
        <v>49</v>
      </c>
      <c r="AC326">
        <v>2019</v>
      </c>
      <c r="AD326">
        <v>7</v>
      </c>
      <c r="AE326" s="2"/>
      <c r="AF326" s="4">
        <f>IFERROR(SUMPRODUCT(--(tbl_bd_descente[wo_number]=W326),tbl_bd_descente[Y],tbl_bd_descente[tons])/SUMIF(tbl_bd_descente[wo_number],W326,tbl_bd_descente[tons]),0)</f>
        <v>76.5</v>
      </c>
      <c r="AG326" s="4">
        <f>IFERROR(SUMPRODUCT(--(tbl_bd_descente[wo_number]=W326),tbl_bd_descente[Al2O3],tbl_bd_descente[tons])/SUMIF(tbl_bd_descente[wo_number],W326,tbl_bd_descente[tons]),0)</f>
        <v>2.58</v>
      </c>
      <c r="AH326" s="4">
        <f>IFERROR(SUMPRODUCT(--(tbl_bd_descente[wo_number]=W326),tbl_bd_descente[Fe2O3],tbl_bd_descente[tons])/SUMIF(tbl_bd_descente[wo_number],W326,tbl_bd_descente[tons]),0)</f>
        <v>0.93666666666666665</v>
      </c>
      <c r="AI326" s="4">
        <f>IFERROR(SUMPRODUCT(--(tbl_bd_descente[wo_number]=W326),tbl_bd_descente[MgO],tbl_bd_descente[tons])/SUMIF(tbl_bd_descente[wo_number],W326,tbl_bd_descente[tons]),0)</f>
        <v>31.623333333333335</v>
      </c>
      <c r="AJ326" s="4">
        <f>IFERROR(SUMPRODUCT(--(tbl_bd_descente[wo_number]=W326),tbl_bd_descente[CaOX],tbl_bd_descente[tons])/SUMIF(tbl_bd_descente[wo_number],W326,tbl_bd_descente[tons]),0)</f>
        <v>1.2533333333333334</v>
      </c>
      <c r="AK326" s="4">
        <f>IFERROR(SUMPRODUCT(--(tbl_bd_descente[wo_number]=W326),tbl_bd_descente[S],tbl_bd_descente[tons])/SUMIF(tbl_bd_descente[wo_number],W326,tbl_bd_descente[tons]),0)</f>
        <v>9.4666666666666649E-2</v>
      </c>
      <c r="AL326" s="26"/>
      <c r="AM326" s="25"/>
    </row>
    <row r="327" spans="1:39" x14ac:dyDescent="0.15">
      <c r="A327" t="s">
        <v>1142</v>
      </c>
      <c r="B327" t="s">
        <v>14</v>
      </c>
      <c r="C327" t="s">
        <v>19</v>
      </c>
      <c r="D327" t="s">
        <v>14</v>
      </c>
      <c r="E327" s="18">
        <v>327.43300552368163</v>
      </c>
      <c r="F327">
        <v>74.3</v>
      </c>
      <c r="G327">
        <v>78.3</v>
      </c>
      <c r="H327">
        <v>85.8</v>
      </c>
      <c r="I327">
        <v>1.93</v>
      </c>
      <c r="J327">
        <v>0.68</v>
      </c>
      <c r="K327">
        <v>31.45</v>
      </c>
      <c r="L327">
        <v>0.93</v>
      </c>
      <c r="M327" s="1">
        <v>43608.699103854167</v>
      </c>
      <c r="N327" s="1">
        <v>43608.76522681713</v>
      </c>
      <c r="O327" s="1" t="s">
        <v>45</v>
      </c>
      <c r="W327" t="s">
        <v>563</v>
      </c>
      <c r="X327" s="1">
        <v>43669.804166666669</v>
      </c>
      <c r="Y327" s="10">
        <v>1160</v>
      </c>
      <c r="Z327" t="s">
        <v>14</v>
      </c>
      <c r="AA327" t="s">
        <v>19</v>
      </c>
      <c r="AB327" t="s">
        <v>14</v>
      </c>
      <c r="AC327">
        <v>2019</v>
      </c>
      <c r="AD327">
        <v>7</v>
      </c>
      <c r="AE327" s="2"/>
      <c r="AF327" s="4">
        <f>IFERROR(SUMPRODUCT(--(tbl_bd_descente[wo_number]=W327),tbl_bd_descente[Y],tbl_bd_descente[tons])/SUMIF(tbl_bd_descente[wo_number],W327,tbl_bd_descente[tons]),0)</f>
        <v>80.531034482758628</v>
      </c>
      <c r="AG327" s="4">
        <f>IFERROR(SUMPRODUCT(--(tbl_bd_descente[wo_number]=W327),tbl_bd_descente[Al2O3],tbl_bd_descente[tons])/SUMIF(tbl_bd_descente[wo_number],W327,tbl_bd_descente[tons]),0)</f>
        <v>3.0631034482758621</v>
      </c>
      <c r="AH327" s="4">
        <f>IFERROR(SUMPRODUCT(--(tbl_bd_descente[wo_number]=W327),tbl_bd_descente[Fe2O3],tbl_bd_descente[tons])/SUMIF(tbl_bd_descente[wo_number],W327,tbl_bd_descente[tons]),0)</f>
        <v>0.79206896551724137</v>
      </c>
      <c r="AI327" s="4">
        <f>IFERROR(SUMPRODUCT(--(tbl_bd_descente[wo_number]=W327),tbl_bd_descente[MgO],tbl_bd_descente[tons])/SUMIF(tbl_bd_descente[wo_number],W327,tbl_bd_descente[tons]),0)</f>
        <v>31.382068965517238</v>
      </c>
      <c r="AJ327" s="4">
        <f>IFERROR(SUMPRODUCT(--(tbl_bd_descente[wo_number]=W327),tbl_bd_descente[CaOX],tbl_bd_descente[tons])/SUMIF(tbl_bd_descente[wo_number],W327,tbl_bd_descente[tons]),0)</f>
        <v>1.04</v>
      </c>
      <c r="AK327" s="4">
        <f>IFERROR(SUMPRODUCT(--(tbl_bd_descente[wo_number]=W327),tbl_bd_descente[S],tbl_bd_descente[tons])/SUMIF(tbl_bd_descente[wo_number],W327,tbl_bd_descente[tons]),0)</f>
        <v>5.1551724137931035E-2</v>
      </c>
      <c r="AL327" s="26"/>
      <c r="AM327" s="25"/>
    </row>
    <row r="328" spans="1:39" x14ac:dyDescent="0.15">
      <c r="A328" t="s">
        <v>1143</v>
      </c>
      <c r="B328" t="s">
        <v>817</v>
      </c>
      <c r="C328" t="s">
        <v>34</v>
      </c>
      <c r="D328" t="s">
        <v>26</v>
      </c>
      <c r="E328" s="18">
        <v>171.17300033569336</v>
      </c>
      <c r="F328">
        <v>73.8</v>
      </c>
      <c r="G328">
        <v>77.7</v>
      </c>
      <c r="H328">
        <v>83.3</v>
      </c>
      <c r="I328">
        <v>9.77</v>
      </c>
      <c r="J328">
        <v>1.32</v>
      </c>
      <c r="K328">
        <v>32.39</v>
      </c>
      <c r="L328">
        <v>0.35</v>
      </c>
      <c r="M328" s="1">
        <v>43605.366933993057</v>
      </c>
      <c r="N328" s="1">
        <v>43605.382067557868</v>
      </c>
      <c r="O328" s="1" t="s">
        <v>47</v>
      </c>
      <c r="W328" t="s">
        <v>562</v>
      </c>
      <c r="X328" s="1">
        <v>43669.21875</v>
      </c>
      <c r="Y328" s="10">
        <v>424.5</v>
      </c>
      <c r="Z328" t="s">
        <v>26</v>
      </c>
      <c r="AA328" t="s">
        <v>34</v>
      </c>
      <c r="AB328" t="s">
        <v>43</v>
      </c>
      <c r="AC328">
        <v>2019</v>
      </c>
      <c r="AD328">
        <v>7</v>
      </c>
      <c r="AE328" s="2"/>
      <c r="AF328" s="4">
        <f>IFERROR(SUMPRODUCT(--(tbl_bd_descente[wo_number]=W328),tbl_bd_descente[Y],tbl_bd_descente[tons])/SUMIF(tbl_bd_descente[wo_number],W328,tbl_bd_descente[tons]),0)</f>
        <v>79.87067137809187</v>
      </c>
      <c r="AG328" s="4">
        <f>IFERROR(SUMPRODUCT(--(tbl_bd_descente[wo_number]=W328),tbl_bd_descente[Al2O3],tbl_bd_descente[tons])/SUMIF(tbl_bd_descente[wo_number],W328,tbl_bd_descente[tons]),0)</f>
        <v>8.9605653710247353</v>
      </c>
      <c r="AH328" s="4">
        <f>IFERROR(SUMPRODUCT(--(tbl_bd_descente[wo_number]=W328),tbl_bd_descente[Fe2O3],tbl_bd_descente[tons])/SUMIF(tbl_bd_descente[wo_number],W328,tbl_bd_descente[tons]),0)</f>
        <v>1.2299293286219082</v>
      </c>
      <c r="AI328" s="4">
        <f>IFERROR(SUMPRODUCT(--(tbl_bd_descente[wo_number]=W328),tbl_bd_descente[MgO],tbl_bd_descente[tons])/SUMIF(tbl_bd_descente[wo_number],W328,tbl_bd_descente[tons]),0)</f>
        <v>32.356395759717316</v>
      </c>
      <c r="AJ328" s="4">
        <f>IFERROR(SUMPRODUCT(--(tbl_bd_descente[wo_number]=W328),tbl_bd_descente[CaOX],tbl_bd_descente[tons])/SUMIF(tbl_bd_descente[wo_number],W328,tbl_bd_descente[tons]),0)</f>
        <v>0.72226148409893998</v>
      </c>
      <c r="AK328" s="4">
        <f>IFERROR(SUMPRODUCT(--(tbl_bd_descente[wo_number]=W328),tbl_bd_descente[S],tbl_bd_descente[tons])/SUMIF(tbl_bd_descente[wo_number],W328,tbl_bd_descente[tons]),0)</f>
        <v>7.4572438162544163E-2</v>
      </c>
      <c r="AL328" s="26"/>
      <c r="AM328" s="25"/>
    </row>
    <row r="329" spans="1:39" x14ac:dyDescent="0.15">
      <c r="A329" t="s">
        <v>1144</v>
      </c>
      <c r="B329" t="s">
        <v>817</v>
      </c>
      <c r="C329" t="s">
        <v>15</v>
      </c>
      <c r="D329" t="s">
        <v>18</v>
      </c>
      <c r="E329" s="18">
        <v>139.25200271606445</v>
      </c>
      <c r="F329">
        <v>76.2</v>
      </c>
      <c r="G329">
        <v>80.400000000000006</v>
      </c>
      <c r="H329">
        <v>85.5</v>
      </c>
      <c r="I329">
        <v>8.36</v>
      </c>
      <c r="J329">
        <v>1.22</v>
      </c>
      <c r="K329">
        <v>32.28</v>
      </c>
      <c r="L329">
        <v>0.42</v>
      </c>
      <c r="M329" s="1">
        <v>43605.352900891201</v>
      </c>
      <c r="N329" s="1">
        <v>43605.381281134258</v>
      </c>
      <c r="O329" s="1" t="s">
        <v>47</v>
      </c>
      <c r="W329" t="s">
        <v>562</v>
      </c>
      <c r="X329" s="1">
        <v>43669.21875</v>
      </c>
      <c r="Y329" s="10">
        <v>424.5</v>
      </c>
      <c r="Z329" t="s">
        <v>18</v>
      </c>
      <c r="AA329" t="s">
        <v>15</v>
      </c>
      <c r="AB329" t="s">
        <v>43</v>
      </c>
      <c r="AC329">
        <v>2019</v>
      </c>
      <c r="AD329">
        <v>7</v>
      </c>
      <c r="AE329" s="2"/>
      <c r="AF329" s="4">
        <f>IFERROR(SUMPRODUCT(--(tbl_bd_descente[wo_number]=W329),tbl_bd_descente[Y],tbl_bd_descente[tons])/SUMIF(tbl_bd_descente[wo_number],W329,tbl_bd_descente[tons]),0)</f>
        <v>79.87067137809187</v>
      </c>
      <c r="AG329" s="4">
        <f>IFERROR(SUMPRODUCT(--(tbl_bd_descente[wo_number]=W329),tbl_bd_descente[Al2O3],tbl_bd_descente[tons])/SUMIF(tbl_bd_descente[wo_number],W329,tbl_bd_descente[tons]),0)</f>
        <v>8.9605653710247353</v>
      </c>
      <c r="AH329" s="4">
        <f>IFERROR(SUMPRODUCT(--(tbl_bd_descente[wo_number]=W329),tbl_bd_descente[Fe2O3],tbl_bd_descente[tons])/SUMIF(tbl_bd_descente[wo_number],W329,tbl_bd_descente[tons]),0)</f>
        <v>1.2299293286219082</v>
      </c>
      <c r="AI329" s="4">
        <f>IFERROR(SUMPRODUCT(--(tbl_bd_descente[wo_number]=W329),tbl_bd_descente[MgO],tbl_bd_descente[tons])/SUMIF(tbl_bd_descente[wo_number],W329,tbl_bd_descente[tons]),0)</f>
        <v>32.356395759717316</v>
      </c>
      <c r="AJ329" s="4">
        <f>IFERROR(SUMPRODUCT(--(tbl_bd_descente[wo_number]=W329),tbl_bd_descente[CaOX],tbl_bd_descente[tons])/SUMIF(tbl_bd_descente[wo_number],W329,tbl_bd_descente[tons]),0)</f>
        <v>0.72226148409893998</v>
      </c>
      <c r="AK329" s="4">
        <f>IFERROR(SUMPRODUCT(--(tbl_bd_descente[wo_number]=W329),tbl_bd_descente[S],tbl_bd_descente[tons])/SUMIF(tbl_bd_descente[wo_number],W329,tbl_bd_descente[tons]),0)</f>
        <v>7.4572438162544163E-2</v>
      </c>
      <c r="AL329" s="26"/>
      <c r="AM329" s="25"/>
    </row>
    <row r="330" spans="1:39" x14ac:dyDescent="0.15">
      <c r="A330" t="s">
        <v>1145</v>
      </c>
      <c r="B330" t="s">
        <v>817</v>
      </c>
      <c r="C330" t="s">
        <v>27</v>
      </c>
      <c r="D330" t="s">
        <v>26</v>
      </c>
      <c r="E330" s="18">
        <v>74.0260009765625</v>
      </c>
      <c r="F330">
        <v>72.5</v>
      </c>
      <c r="G330">
        <v>76.5</v>
      </c>
      <c r="H330">
        <v>82.4</v>
      </c>
      <c r="I330">
        <v>7.17</v>
      </c>
      <c r="J330">
        <v>1.08</v>
      </c>
      <c r="K330">
        <v>31.91</v>
      </c>
      <c r="L330">
        <v>3.68</v>
      </c>
      <c r="M330" s="1">
        <v>43607.520063969911</v>
      </c>
      <c r="N330" s="1">
        <v>43607.526707986108</v>
      </c>
      <c r="O330" s="1" t="s">
        <v>47</v>
      </c>
      <c r="W330" t="s">
        <v>561</v>
      </c>
      <c r="X330" s="1">
        <v>43669.01666666667</v>
      </c>
      <c r="Y330" s="10">
        <v>600</v>
      </c>
      <c r="Z330" t="s">
        <v>18</v>
      </c>
      <c r="AA330" t="s">
        <v>15</v>
      </c>
      <c r="AB330" t="s">
        <v>43</v>
      </c>
      <c r="AC330">
        <v>2019</v>
      </c>
      <c r="AD330">
        <v>7</v>
      </c>
      <c r="AE330" s="2"/>
      <c r="AF330" s="4">
        <f>IFERROR(SUMPRODUCT(--(tbl_bd_descente[wo_number]=W330),tbl_bd_descente[Y],tbl_bd_descente[tons])/SUMIF(tbl_bd_descente[wo_number],W330,tbl_bd_descente[tons]),0)</f>
        <v>79.86666666666666</v>
      </c>
      <c r="AG330" s="4">
        <f>IFERROR(SUMPRODUCT(--(tbl_bd_descente[wo_number]=W330),tbl_bd_descente[Al2O3],tbl_bd_descente[tons])/SUMIF(tbl_bd_descente[wo_number],W330,tbl_bd_descente[tons]),0)</f>
        <v>7.8666666666666663</v>
      </c>
      <c r="AH330" s="4">
        <f>IFERROR(SUMPRODUCT(--(tbl_bd_descente[wo_number]=W330),tbl_bd_descente[Fe2O3],tbl_bd_descente[tons])/SUMIF(tbl_bd_descente[wo_number],W330,tbl_bd_descente[tons]),0)</f>
        <v>1.2233333333333334</v>
      </c>
      <c r="AI330" s="4">
        <f>IFERROR(SUMPRODUCT(--(tbl_bd_descente[wo_number]=W330),tbl_bd_descente[MgO],tbl_bd_descente[tons])/SUMIF(tbl_bd_descente[wo_number],W330,tbl_bd_descente[tons]),0)</f>
        <v>32.236666666666665</v>
      </c>
      <c r="AJ330" s="4">
        <f>IFERROR(SUMPRODUCT(--(tbl_bd_descente[wo_number]=W330),tbl_bd_descente[CaOX],tbl_bd_descente[tons])/SUMIF(tbl_bd_descente[wo_number],W330,tbl_bd_descente[tons]),0)</f>
        <v>0.72</v>
      </c>
      <c r="AK330" s="4">
        <f>IFERROR(SUMPRODUCT(--(tbl_bd_descente[wo_number]=W330),tbl_bd_descente[S],tbl_bd_descente[tons])/SUMIF(tbl_bd_descente[wo_number],W330,tbl_bd_descente[tons]),0)</f>
        <v>7.2666666666666671E-2</v>
      </c>
      <c r="AL330" s="26"/>
      <c r="AM330" s="25"/>
    </row>
    <row r="331" spans="1:39" x14ac:dyDescent="0.15">
      <c r="A331" t="s">
        <v>1146</v>
      </c>
      <c r="B331" t="s">
        <v>26</v>
      </c>
      <c r="C331" t="s">
        <v>28</v>
      </c>
      <c r="D331" t="s">
        <v>26</v>
      </c>
      <c r="E331" s="18">
        <v>312.48000106811526</v>
      </c>
      <c r="F331">
        <v>71.2</v>
      </c>
      <c r="G331">
        <v>75</v>
      </c>
      <c r="H331">
        <v>80.400000000000006</v>
      </c>
      <c r="I331">
        <v>8.8800000000000008</v>
      </c>
      <c r="J331">
        <v>1.5</v>
      </c>
      <c r="K331">
        <v>32.130000000000003</v>
      </c>
      <c r="L331">
        <v>2.13</v>
      </c>
      <c r="M331" s="1">
        <v>43607.533907835648</v>
      </c>
      <c r="N331" s="1">
        <v>43607.58292346065</v>
      </c>
      <c r="O331" s="1" t="s">
        <v>47</v>
      </c>
      <c r="W331" t="s">
        <v>561</v>
      </c>
      <c r="X331" s="1">
        <v>43669.01666666667</v>
      </c>
      <c r="Y331" s="10">
        <v>300</v>
      </c>
      <c r="Z331" t="s">
        <v>26</v>
      </c>
      <c r="AA331" t="s">
        <v>34</v>
      </c>
      <c r="AB331" t="s">
        <v>43</v>
      </c>
      <c r="AC331">
        <v>2019</v>
      </c>
      <c r="AD331">
        <v>7</v>
      </c>
      <c r="AE331" s="2"/>
      <c r="AF331" s="4">
        <f>IFERROR(SUMPRODUCT(--(tbl_bd_descente[wo_number]=W331),tbl_bd_descente[Y],tbl_bd_descente[tons])/SUMIF(tbl_bd_descente[wo_number],W331,tbl_bd_descente[tons]),0)</f>
        <v>79.86666666666666</v>
      </c>
      <c r="AG331" s="4">
        <f>IFERROR(SUMPRODUCT(--(tbl_bd_descente[wo_number]=W331),tbl_bd_descente[Al2O3],tbl_bd_descente[tons])/SUMIF(tbl_bd_descente[wo_number],W331,tbl_bd_descente[tons]),0)</f>
        <v>7.8666666666666663</v>
      </c>
      <c r="AH331" s="4">
        <f>IFERROR(SUMPRODUCT(--(tbl_bd_descente[wo_number]=W331),tbl_bd_descente[Fe2O3],tbl_bd_descente[tons])/SUMIF(tbl_bd_descente[wo_number],W331,tbl_bd_descente[tons]),0)</f>
        <v>1.2233333333333334</v>
      </c>
      <c r="AI331" s="4">
        <f>IFERROR(SUMPRODUCT(--(tbl_bd_descente[wo_number]=W331),tbl_bd_descente[MgO],tbl_bd_descente[tons])/SUMIF(tbl_bd_descente[wo_number],W331,tbl_bd_descente[tons]),0)</f>
        <v>32.236666666666665</v>
      </c>
      <c r="AJ331" s="4">
        <f>IFERROR(SUMPRODUCT(--(tbl_bd_descente[wo_number]=W331),tbl_bd_descente[CaOX],tbl_bd_descente[tons])/SUMIF(tbl_bd_descente[wo_number],W331,tbl_bd_descente[tons]),0)</f>
        <v>0.72</v>
      </c>
      <c r="AK331" s="4">
        <f>IFERROR(SUMPRODUCT(--(tbl_bd_descente[wo_number]=W331),tbl_bd_descente[S],tbl_bd_descente[tons])/SUMIF(tbl_bd_descente[wo_number],W331,tbl_bd_descente[tons]),0)</f>
        <v>7.2666666666666671E-2</v>
      </c>
      <c r="AL331" s="26"/>
      <c r="AM331" s="25"/>
    </row>
    <row r="332" spans="1:39" x14ac:dyDescent="0.15">
      <c r="A332" t="s">
        <v>1147</v>
      </c>
      <c r="B332" t="s">
        <v>20</v>
      </c>
      <c r="C332" t="s">
        <v>30</v>
      </c>
      <c r="D332" t="s">
        <v>20</v>
      </c>
      <c r="E332" s="18">
        <v>107.68199920654297</v>
      </c>
      <c r="F332">
        <v>81.8</v>
      </c>
      <c r="G332">
        <v>86.3</v>
      </c>
      <c r="H332">
        <v>92.5</v>
      </c>
      <c r="I332">
        <v>5.22</v>
      </c>
      <c r="J332">
        <v>0.82</v>
      </c>
      <c r="K332">
        <v>31.78</v>
      </c>
      <c r="L332">
        <v>0.54</v>
      </c>
      <c r="M332" s="1">
        <v>43608.234895983798</v>
      </c>
      <c r="N332" s="1">
        <v>43608.241272766201</v>
      </c>
      <c r="O332" s="1" t="s">
        <v>47</v>
      </c>
      <c r="W332" t="s">
        <v>560</v>
      </c>
      <c r="X332" s="1">
        <v>43668.809027777781</v>
      </c>
      <c r="Y332" s="10">
        <v>560</v>
      </c>
      <c r="Z332" t="s">
        <v>20</v>
      </c>
      <c r="AA332" t="s">
        <v>35</v>
      </c>
      <c r="AB332" t="s">
        <v>20</v>
      </c>
      <c r="AC332">
        <v>2019</v>
      </c>
      <c r="AD332">
        <v>7</v>
      </c>
      <c r="AE332" s="2"/>
      <c r="AF332" s="4">
        <f>IFERROR(SUMPRODUCT(--(tbl_bd_descente[wo_number]=W332),tbl_bd_descente[Y],tbl_bd_descente[tons])/SUMIF(tbl_bd_descente[wo_number],W332,tbl_bd_descente[tons]),0)</f>
        <v>84.642857142857139</v>
      </c>
      <c r="AG332" s="4">
        <f>IFERROR(SUMPRODUCT(--(tbl_bd_descente[wo_number]=W332),tbl_bd_descente[Al2O3],tbl_bd_descente[tons])/SUMIF(tbl_bd_descente[wo_number],W332,tbl_bd_descente[tons]),0)</f>
        <v>4.5171428571428569</v>
      </c>
      <c r="AH332" s="4">
        <f>IFERROR(SUMPRODUCT(--(tbl_bd_descente[wo_number]=W332),tbl_bd_descente[Fe2O3],tbl_bd_descente[tons])/SUMIF(tbl_bd_descente[wo_number],W332,tbl_bd_descente[tons]),0)</f>
        <v>0.83</v>
      </c>
      <c r="AI332" s="4">
        <f>IFERROR(SUMPRODUCT(--(tbl_bd_descente[wo_number]=W332),tbl_bd_descente[MgO],tbl_bd_descente[tons])/SUMIF(tbl_bd_descente[wo_number],W332,tbl_bd_descente[tons]),0)</f>
        <v>31.87142857142857</v>
      </c>
      <c r="AJ332" s="4">
        <f>IFERROR(SUMPRODUCT(--(tbl_bd_descente[wo_number]=W332),tbl_bd_descente[CaOX],tbl_bd_descente[tons])/SUMIF(tbl_bd_descente[wo_number],W332,tbl_bd_descente[tons]),0)</f>
        <v>0.54142857142857137</v>
      </c>
      <c r="AK332" s="4">
        <f>IFERROR(SUMPRODUCT(--(tbl_bd_descente[wo_number]=W332),tbl_bd_descente[S],tbl_bd_descente[tons])/SUMIF(tbl_bd_descente[wo_number],W332,tbl_bd_descente[tons]),0)</f>
        <v>5.1285714285714282E-2</v>
      </c>
      <c r="AL332" s="26"/>
      <c r="AM332" s="25"/>
    </row>
    <row r="333" spans="1:39" x14ac:dyDescent="0.15">
      <c r="A333" t="s">
        <v>1148</v>
      </c>
      <c r="B333" t="s">
        <v>26</v>
      </c>
      <c r="C333" t="s">
        <v>27</v>
      </c>
      <c r="D333" t="s">
        <v>26</v>
      </c>
      <c r="E333" s="18">
        <v>223.03900146484375</v>
      </c>
      <c r="F333">
        <v>72.2</v>
      </c>
      <c r="G333">
        <v>76.2</v>
      </c>
      <c r="H333">
        <v>81.7</v>
      </c>
      <c r="I333">
        <v>12.68</v>
      </c>
      <c r="J333">
        <v>1.42</v>
      </c>
      <c r="K333">
        <v>32.36</v>
      </c>
      <c r="L333">
        <v>0.44</v>
      </c>
      <c r="M333" s="1">
        <v>43607.881591631944</v>
      </c>
      <c r="N333" s="1">
        <v>43607.908455358796</v>
      </c>
      <c r="O333" s="1" t="s">
        <v>47</v>
      </c>
      <c r="W333" t="s">
        <v>559</v>
      </c>
      <c r="X333" s="1">
        <v>43668.677083333336</v>
      </c>
      <c r="Y333" s="10">
        <v>1200</v>
      </c>
      <c r="Z333" t="s">
        <v>20</v>
      </c>
      <c r="AA333" t="s">
        <v>35</v>
      </c>
      <c r="AB333" t="s">
        <v>20</v>
      </c>
      <c r="AC333">
        <v>2019</v>
      </c>
      <c r="AD333">
        <v>7</v>
      </c>
      <c r="AE333" s="2"/>
      <c r="AF333" s="4">
        <f>IFERROR(SUMPRODUCT(--(tbl_bd_descente[wo_number]=W333),tbl_bd_descente[Y],tbl_bd_descente[tons])/SUMIF(tbl_bd_descente[wo_number],W333,tbl_bd_descente[tons]),0)</f>
        <v>83.233333333333334</v>
      </c>
      <c r="AG333" s="4">
        <f>IFERROR(SUMPRODUCT(--(tbl_bd_descente[wo_number]=W333),tbl_bd_descente[Al2O3],tbl_bd_descente[tons])/SUMIF(tbl_bd_descente[wo_number],W333,tbl_bd_descente[tons]),0)</f>
        <v>5.23</v>
      </c>
      <c r="AH333" s="4">
        <f>IFERROR(SUMPRODUCT(--(tbl_bd_descente[wo_number]=W333),tbl_bd_descente[Fe2O3],tbl_bd_descente[tons])/SUMIF(tbl_bd_descente[wo_number],W333,tbl_bd_descente[tons]),0)</f>
        <v>0.85</v>
      </c>
      <c r="AI333" s="4">
        <f>IFERROR(SUMPRODUCT(--(tbl_bd_descente[wo_number]=W333),tbl_bd_descente[MgO],tbl_bd_descente[tons])/SUMIF(tbl_bd_descente[wo_number],W333,tbl_bd_descente[tons]),0)</f>
        <v>31.81</v>
      </c>
      <c r="AJ333" s="4">
        <f>IFERROR(SUMPRODUCT(--(tbl_bd_descente[wo_number]=W333),tbl_bd_descente[CaOX],tbl_bd_descente[tons])/SUMIF(tbl_bd_descente[wo_number],W333,tbl_bd_descente[tons]),0)</f>
        <v>0.98666666666666669</v>
      </c>
      <c r="AK333" s="4">
        <f>IFERROR(SUMPRODUCT(--(tbl_bd_descente[wo_number]=W333),tbl_bd_descente[S],tbl_bd_descente[tons])/SUMIF(tbl_bd_descente[wo_number],W333,tbl_bd_descente[tons]),0)</f>
        <v>4.5666666666666661E-2</v>
      </c>
      <c r="AL333" s="26"/>
      <c r="AM333" s="25"/>
    </row>
    <row r="334" spans="1:39" x14ac:dyDescent="0.15">
      <c r="A334" t="s">
        <v>1149</v>
      </c>
      <c r="B334" t="s">
        <v>26</v>
      </c>
      <c r="C334" t="s">
        <v>27</v>
      </c>
      <c r="D334" t="s">
        <v>26</v>
      </c>
      <c r="E334" s="18">
        <v>100.07700042724609</v>
      </c>
      <c r="F334">
        <v>66.7</v>
      </c>
      <c r="G334">
        <v>70.3</v>
      </c>
      <c r="H334">
        <v>76.099999999999994</v>
      </c>
      <c r="I334">
        <v>5.54</v>
      </c>
      <c r="J334">
        <v>1.06</v>
      </c>
      <c r="K334">
        <v>31.76</v>
      </c>
      <c r="L334">
        <v>0.52</v>
      </c>
      <c r="M334" s="1">
        <v>43607.611858946759</v>
      </c>
      <c r="N334" s="1">
        <v>43607.617645138889</v>
      </c>
      <c r="O334" s="1" t="s">
        <v>47</v>
      </c>
      <c r="W334" t="s">
        <v>558</v>
      </c>
      <c r="X334" s="1">
        <v>43668.328472222223</v>
      </c>
      <c r="Y334" s="10">
        <v>192</v>
      </c>
      <c r="Z334" t="s">
        <v>26</v>
      </c>
      <c r="AA334" t="s">
        <v>27</v>
      </c>
      <c r="AB334" t="s">
        <v>26</v>
      </c>
      <c r="AC334">
        <v>2019</v>
      </c>
      <c r="AD334">
        <v>7</v>
      </c>
      <c r="AE334" s="2"/>
      <c r="AF334" s="4">
        <f>IFERROR(SUMPRODUCT(--(tbl_bd_descente[wo_number]=W334),tbl_bd_descente[Y],tbl_bd_descente[tons])/SUMIF(tbl_bd_descente[wo_number],W334,tbl_bd_descente[tons]),0)</f>
        <v>72.3</v>
      </c>
      <c r="AG334" s="4">
        <f>IFERROR(SUMPRODUCT(--(tbl_bd_descente[wo_number]=W334),tbl_bd_descente[Al2O3],tbl_bd_descente[tons])/SUMIF(tbl_bd_descente[wo_number],W334,tbl_bd_descente[tons]),0)</f>
        <v>8.02</v>
      </c>
      <c r="AH334" s="4">
        <f>IFERROR(SUMPRODUCT(--(tbl_bd_descente[wo_number]=W334),tbl_bd_descente[Fe2O3],tbl_bd_descente[tons])/SUMIF(tbl_bd_descente[wo_number],W334,tbl_bd_descente[tons]),0)</f>
        <v>1.3999999999999997</v>
      </c>
      <c r="AI334" s="4">
        <f>IFERROR(SUMPRODUCT(--(tbl_bd_descente[wo_number]=W334),tbl_bd_descente[MgO],tbl_bd_descente[tons])/SUMIF(tbl_bd_descente[wo_number],W334,tbl_bd_descente[tons]),0)</f>
        <v>32.020000000000003</v>
      </c>
      <c r="AJ334" s="4">
        <f>IFERROR(SUMPRODUCT(--(tbl_bd_descente[wo_number]=W334),tbl_bd_descente[CaOX],tbl_bd_descente[tons])/SUMIF(tbl_bd_descente[wo_number],W334,tbl_bd_descente[tons]),0)</f>
        <v>1.42</v>
      </c>
      <c r="AK334" s="4">
        <f>IFERROR(SUMPRODUCT(--(tbl_bd_descente[wo_number]=W334),tbl_bd_descente[S],tbl_bd_descente[tons])/SUMIF(tbl_bd_descente[wo_number],W334,tbl_bd_descente[tons]),0)</f>
        <v>0.14099999999999999</v>
      </c>
      <c r="AL334" s="26"/>
      <c r="AM334" s="25"/>
    </row>
    <row r="335" spans="1:39" x14ac:dyDescent="0.15">
      <c r="A335" t="s">
        <v>1150</v>
      </c>
      <c r="B335" t="s">
        <v>14</v>
      </c>
      <c r="C335" t="s">
        <v>31</v>
      </c>
      <c r="D335" t="s">
        <v>14</v>
      </c>
      <c r="E335" s="18">
        <v>257.94900207519532</v>
      </c>
      <c r="F335">
        <v>74.400000000000006</v>
      </c>
      <c r="G335">
        <v>78.400000000000006</v>
      </c>
      <c r="H335">
        <v>84.1</v>
      </c>
      <c r="I335">
        <v>7.65</v>
      </c>
      <c r="J335">
        <v>1.1299999999999999</v>
      </c>
      <c r="K335">
        <v>32.14</v>
      </c>
      <c r="L335">
        <v>0.68</v>
      </c>
      <c r="M335" s="1">
        <v>43607.62077079861</v>
      </c>
      <c r="N335" s="1">
        <v>43607.641140590276</v>
      </c>
      <c r="O335" s="1" t="s">
        <v>47</v>
      </c>
      <c r="W335" t="s">
        <v>557</v>
      </c>
      <c r="X335" s="1">
        <v>43665.921527777777</v>
      </c>
      <c r="Y335" s="10">
        <v>172</v>
      </c>
      <c r="Z335" t="s">
        <v>26</v>
      </c>
      <c r="AA335" t="s">
        <v>27</v>
      </c>
      <c r="AB335" t="s">
        <v>26</v>
      </c>
      <c r="AC335">
        <v>2019</v>
      </c>
      <c r="AD335">
        <v>7</v>
      </c>
      <c r="AE335" s="2"/>
      <c r="AF335" s="4">
        <f>IFERROR(SUMPRODUCT(--(tbl_bd_descente[wo_number]=W335),tbl_bd_descente[Y],tbl_bd_descente[tons])/SUMIF(tbl_bd_descente[wo_number],W335,tbl_bd_descente[tons]),0)</f>
        <v>76</v>
      </c>
      <c r="AG335" s="4">
        <f>IFERROR(SUMPRODUCT(--(tbl_bd_descente[wo_number]=W335),tbl_bd_descente[Al2O3],tbl_bd_descente[tons])/SUMIF(tbl_bd_descente[wo_number],W335,tbl_bd_descente[tons]),0)</f>
        <v>8.33</v>
      </c>
      <c r="AH335" s="4">
        <f>IFERROR(SUMPRODUCT(--(tbl_bd_descente[wo_number]=W335),tbl_bd_descente[Fe2O3],tbl_bd_descente[tons])/SUMIF(tbl_bd_descente[wo_number],W335,tbl_bd_descente[tons]),0)</f>
        <v>1.31</v>
      </c>
      <c r="AI335" s="4">
        <f>IFERROR(SUMPRODUCT(--(tbl_bd_descente[wo_number]=W335),tbl_bd_descente[MgO],tbl_bd_descente[tons])/SUMIF(tbl_bd_descente[wo_number],W335,tbl_bd_descente[tons]),0)</f>
        <v>32.049999999999997</v>
      </c>
      <c r="AJ335" s="4">
        <f>IFERROR(SUMPRODUCT(--(tbl_bd_descente[wo_number]=W335),tbl_bd_descente[CaOX],tbl_bd_descente[tons])/SUMIF(tbl_bd_descente[wo_number],W335,tbl_bd_descente[tons]),0)</f>
        <v>1.76</v>
      </c>
      <c r="AK335" s="4">
        <f>IFERROR(SUMPRODUCT(--(tbl_bd_descente[wo_number]=W335),tbl_bd_descente[S],tbl_bd_descente[tons])/SUMIF(tbl_bd_descente[wo_number],W335,tbl_bd_descente[tons]),0)</f>
        <v>0.151</v>
      </c>
      <c r="AL335" s="26"/>
      <c r="AM335" s="25"/>
    </row>
    <row r="336" spans="1:39" x14ac:dyDescent="0.15">
      <c r="A336" t="s">
        <v>1151</v>
      </c>
      <c r="B336" t="s">
        <v>26</v>
      </c>
      <c r="C336" t="s">
        <v>27</v>
      </c>
      <c r="D336" t="s">
        <v>26</v>
      </c>
      <c r="E336" s="18">
        <v>438.9630035400391</v>
      </c>
      <c r="F336">
        <v>69.599999999999994</v>
      </c>
      <c r="G336">
        <v>73.400000000000006</v>
      </c>
      <c r="H336">
        <v>79.3</v>
      </c>
      <c r="I336">
        <v>6.19</v>
      </c>
      <c r="J336">
        <v>1.07</v>
      </c>
      <c r="K336">
        <v>31.87</v>
      </c>
      <c r="L336">
        <v>0.93</v>
      </c>
      <c r="M336" s="1">
        <v>43607.64327083333</v>
      </c>
      <c r="N336" s="1">
        <v>43607.677691701392</v>
      </c>
      <c r="O336" s="1" t="s">
        <v>47</v>
      </c>
      <c r="W336" t="s">
        <v>557</v>
      </c>
      <c r="X336" s="1">
        <v>43665.921527777777</v>
      </c>
      <c r="Y336" s="10">
        <v>86</v>
      </c>
      <c r="Z336" t="s">
        <v>26</v>
      </c>
      <c r="AA336" t="s">
        <v>28</v>
      </c>
      <c r="AB336" t="s">
        <v>26</v>
      </c>
      <c r="AC336">
        <v>2019</v>
      </c>
      <c r="AD336">
        <v>7</v>
      </c>
      <c r="AE336" s="2"/>
      <c r="AF336" s="4">
        <f>IFERROR(SUMPRODUCT(--(tbl_bd_descente[wo_number]=W336),tbl_bd_descente[Y],tbl_bd_descente[tons])/SUMIF(tbl_bd_descente[wo_number],W336,tbl_bd_descente[tons]),0)</f>
        <v>76</v>
      </c>
      <c r="AG336" s="4">
        <f>IFERROR(SUMPRODUCT(--(tbl_bd_descente[wo_number]=W336),tbl_bd_descente[Al2O3],tbl_bd_descente[tons])/SUMIF(tbl_bd_descente[wo_number],W336,tbl_bd_descente[tons]),0)</f>
        <v>8.33</v>
      </c>
      <c r="AH336" s="4">
        <f>IFERROR(SUMPRODUCT(--(tbl_bd_descente[wo_number]=W336),tbl_bd_descente[Fe2O3],tbl_bd_descente[tons])/SUMIF(tbl_bd_descente[wo_number],W336,tbl_bd_descente[tons]),0)</f>
        <v>1.31</v>
      </c>
      <c r="AI336" s="4">
        <f>IFERROR(SUMPRODUCT(--(tbl_bd_descente[wo_number]=W336),tbl_bd_descente[MgO],tbl_bd_descente[tons])/SUMIF(tbl_bd_descente[wo_number],W336,tbl_bd_descente[tons]),0)</f>
        <v>32.049999999999997</v>
      </c>
      <c r="AJ336" s="4">
        <f>IFERROR(SUMPRODUCT(--(tbl_bd_descente[wo_number]=W336),tbl_bd_descente[CaOX],tbl_bd_descente[tons])/SUMIF(tbl_bd_descente[wo_number],W336,tbl_bd_descente[tons]),0)</f>
        <v>1.76</v>
      </c>
      <c r="AK336" s="4">
        <f>IFERROR(SUMPRODUCT(--(tbl_bd_descente[wo_number]=W336),tbl_bd_descente[S],tbl_bd_descente[tons])/SUMIF(tbl_bd_descente[wo_number],W336,tbl_bd_descente[tons]),0)</f>
        <v>0.151</v>
      </c>
      <c r="AL336" s="26"/>
      <c r="AM336" s="25"/>
    </row>
    <row r="337" spans="1:39" x14ac:dyDescent="0.15">
      <c r="A337" t="s">
        <v>1152</v>
      </c>
      <c r="B337" t="s">
        <v>49</v>
      </c>
      <c r="C337" t="s">
        <v>42</v>
      </c>
      <c r="D337" t="s">
        <v>26</v>
      </c>
      <c r="E337" s="18">
        <v>149.13999938964844</v>
      </c>
      <c r="F337">
        <v>69.099999999999994</v>
      </c>
      <c r="G337">
        <v>72.900000000000006</v>
      </c>
      <c r="H337">
        <v>79.099999999999994</v>
      </c>
      <c r="I337">
        <v>3.07</v>
      </c>
      <c r="J337">
        <v>1.06</v>
      </c>
      <c r="K337">
        <v>31.41</v>
      </c>
      <c r="L337">
        <v>3.1</v>
      </c>
      <c r="M337" s="1">
        <v>43607.492808067131</v>
      </c>
      <c r="N337" s="1">
        <v>43607.513455671295</v>
      </c>
      <c r="O337" s="1" t="s">
        <v>47</v>
      </c>
      <c r="W337" t="s">
        <v>556</v>
      </c>
      <c r="X337" s="1">
        <v>43665.85</v>
      </c>
      <c r="Y337" s="10">
        <v>758.25</v>
      </c>
      <c r="Z337" t="s">
        <v>14</v>
      </c>
      <c r="AA337" t="s">
        <v>31</v>
      </c>
      <c r="AB337" t="s">
        <v>14</v>
      </c>
      <c r="AC337">
        <v>2019</v>
      </c>
      <c r="AD337">
        <v>7</v>
      </c>
      <c r="AE337" s="2"/>
      <c r="AF337" s="4">
        <f>IFERROR(SUMPRODUCT(--(tbl_bd_descente[wo_number]=W337),tbl_bd_descente[Y],tbl_bd_descente[tons])/SUMIF(tbl_bd_descente[wo_number],W337,tbl_bd_descente[tons]),0)</f>
        <v>79.55825914935707</v>
      </c>
      <c r="AG337" s="4">
        <f>IFERROR(SUMPRODUCT(--(tbl_bd_descente[wo_number]=W337),tbl_bd_descente[Al2O3],tbl_bd_descente[tons])/SUMIF(tbl_bd_descente[wo_number],W337,tbl_bd_descente[tons]),0)</f>
        <v>5.1395252225519279</v>
      </c>
      <c r="AH337" s="4">
        <f>IFERROR(SUMPRODUCT(--(tbl_bd_descente[wo_number]=W337),tbl_bd_descente[Fe2O3],tbl_bd_descente[tons])/SUMIF(tbl_bd_descente[wo_number],W337,tbl_bd_descente[tons]),0)</f>
        <v>0.95252225519287836</v>
      </c>
      <c r="AI337" s="4">
        <f>IFERROR(SUMPRODUCT(--(tbl_bd_descente[wo_number]=W337),tbl_bd_descente[MgO],tbl_bd_descente[tons])/SUMIF(tbl_bd_descente[wo_number],W337,tbl_bd_descente[tons]),0)</f>
        <v>31.672522255192877</v>
      </c>
      <c r="AJ337" s="4">
        <f>IFERROR(SUMPRODUCT(--(tbl_bd_descente[wo_number]=W337),tbl_bd_descente[CaOX],tbl_bd_descente[tons])/SUMIF(tbl_bd_descente[wo_number],W337,tbl_bd_descente[tons]),0)</f>
        <v>0.95760633036597431</v>
      </c>
      <c r="AK337" s="4">
        <f>IFERROR(SUMPRODUCT(--(tbl_bd_descente[wo_number]=W337),tbl_bd_descente[S],tbl_bd_descente[tons])/SUMIF(tbl_bd_descente[wo_number],W337,tbl_bd_descente[tons]),0)</f>
        <v>9.6656775469831854E-2</v>
      </c>
      <c r="AL337" s="26"/>
      <c r="AM337" s="25"/>
    </row>
    <row r="338" spans="1:39" x14ac:dyDescent="0.15">
      <c r="A338" t="s">
        <v>1153</v>
      </c>
      <c r="B338" t="s">
        <v>26</v>
      </c>
      <c r="C338" t="s">
        <v>27</v>
      </c>
      <c r="D338" t="s">
        <v>26</v>
      </c>
      <c r="E338" s="18">
        <v>222.66500244140624</v>
      </c>
      <c r="F338">
        <v>72.099999999999994</v>
      </c>
      <c r="G338">
        <v>76</v>
      </c>
      <c r="H338">
        <v>81.8</v>
      </c>
      <c r="I338">
        <v>7.84</v>
      </c>
      <c r="J338">
        <v>1.25</v>
      </c>
      <c r="K338">
        <v>31.95</v>
      </c>
      <c r="L338">
        <v>0.36</v>
      </c>
      <c r="M338" s="1">
        <v>43607.913131828704</v>
      </c>
      <c r="N338" s="1">
        <v>43607.930700034725</v>
      </c>
      <c r="O338" s="1" t="s">
        <v>47</v>
      </c>
      <c r="W338" t="s">
        <v>556</v>
      </c>
      <c r="X338" s="1">
        <v>43665.85</v>
      </c>
      <c r="Y338" s="10">
        <v>252.75</v>
      </c>
      <c r="Z338" t="s">
        <v>14</v>
      </c>
      <c r="AA338" t="s">
        <v>19</v>
      </c>
      <c r="AB338" t="s">
        <v>14</v>
      </c>
      <c r="AC338">
        <v>2019</v>
      </c>
      <c r="AD338">
        <v>7</v>
      </c>
      <c r="AE338" s="2"/>
      <c r="AF338" s="4">
        <f>IFERROR(SUMPRODUCT(--(tbl_bd_descente[wo_number]=W338),tbl_bd_descente[Y],tbl_bd_descente[tons])/SUMIF(tbl_bd_descente[wo_number],W338,tbl_bd_descente[tons]),0)</f>
        <v>79.55825914935707</v>
      </c>
      <c r="AG338" s="4">
        <f>IFERROR(SUMPRODUCT(--(tbl_bd_descente[wo_number]=W338),tbl_bd_descente[Al2O3],tbl_bd_descente[tons])/SUMIF(tbl_bd_descente[wo_number],W338,tbl_bd_descente[tons]),0)</f>
        <v>5.1395252225519279</v>
      </c>
      <c r="AH338" s="4">
        <f>IFERROR(SUMPRODUCT(--(tbl_bd_descente[wo_number]=W338),tbl_bd_descente[Fe2O3],tbl_bd_descente[tons])/SUMIF(tbl_bd_descente[wo_number],W338,tbl_bd_descente[tons]),0)</f>
        <v>0.95252225519287836</v>
      </c>
      <c r="AI338" s="4">
        <f>IFERROR(SUMPRODUCT(--(tbl_bd_descente[wo_number]=W338),tbl_bd_descente[MgO],tbl_bd_descente[tons])/SUMIF(tbl_bd_descente[wo_number],W338,tbl_bd_descente[tons]),0)</f>
        <v>31.672522255192877</v>
      </c>
      <c r="AJ338" s="4">
        <f>IFERROR(SUMPRODUCT(--(tbl_bd_descente[wo_number]=W338),tbl_bd_descente[CaOX],tbl_bd_descente[tons])/SUMIF(tbl_bd_descente[wo_number],W338,tbl_bd_descente[tons]),0)</f>
        <v>0.95760633036597431</v>
      </c>
      <c r="AK338" s="4">
        <f>IFERROR(SUMPRODUCT(--(tbl_bd_descente[wo_number]=W338),tbl_bd_descente[S],tbl_bd_descente[tons])/SUMIF(tbl_bd_descente[wo_number],W338,tbl_bd_descente[tons]),0)</f>
        <v>9.6656775469831854E-2</v>
      </c>
      <c r="AL338" s="26"/>
      <c r="AM338" s="25"/>
    </row>
    <row r="339" spans="1:39" x14ac:dyDescent="0.15">
      <c r="A339" t="s">
        <v>1154</v>
      </c>
      <c r="B339" t="s">
        <v>26</v>
      </c>
      <c r="C339" t="s">
        <v>27</v>
      </c>
      <c r="D339" t="s">
        <v>26</v>
      </c>
      <c r="E339" s="18">
        <v>326.92900199890136</v>
      </c>
      <c r="F339">
        <v>72.7</v>
      </c>
      <c r="G339">
        <v>76.7</v>
      </c>
      <c r="H339">
        <v>83.3</v>
      </c>
      <c r="I339">
        <v>5</v>
      </c>
      <c r="J339">
        <v>1.01</v>
      </c>
      <c r="K339">
        <v>31.11</v>
      </c>
      <c r="L339">
        <v>0.26</v>
      </c>
      <c r="M339" s="1">
        <v>43607.80942766204</v>
      </c>
      <c r="N339" s="1">
        <v>43607.833467326389</v>
      </c>
      <c r="O339" s="1" t="s">
        <v>47</v>
      </c>
      <c r="W339" t="s">
        <v>555</v>
      </c>
      <c r="X339" s="1">
        <v>43665.582638888889</v>
      </c>
      <c r="Y339" s="10">
        <v>1200</v>
      </c>
      <c r="Z339" t="s">
        <v>14</v>
      </c>
      <c r="AA339" t="s">
        <v>31</v>
      </c>
      <c r="AB339" t="s">
        <v>14</v>
      </c>
      <c r="AC339">
        <v>2019</v>
      </c>
      <c r="AD339">
        <v>7</v>
      </c>
      <c r="AE339" s="2"/>
      <c r="AF339" s="4">
        <f>IFERROR(SUMPRODUCT(--(tbl_bd_descente[wo_number]=W339),tbl_bd_descente[Y],tbl_bd_descente[tons])/SUMIF(tbl_bd_descente[wo_number],W339,tbl_bd_descente[tons]),0)</f>
        <v>79.325000000000003</v>
      </c>
      <c r="AG339" s="4">
        <f>IFERROR(SUMPRODUCT(--(tbl_bd_descente[wo_number]=W339),tbl_bd_descente[Al2O3],tbl_bd_descente[tons])/SUMIF(tbl_bd_descente[wo_number],W339,tbl_bd_descente[tons]),0)</f>
        <v>4.3324999999999996</v>
      </c>
      <c r="AH339" s="4">
        <f>IFERROR(SUMPRODUCT(--(tbl_bd_descente[wo_number]=W339),tbl_bd_descente[Fe2O3],tbl_bd_descente[tons])/SUMIF(tbl_bd_descente[wo_number],W339,tbl_bd_descente[tons]),0)</f>
        <v>0.94499999999999995</v>
      </c>
      <c r="AI339" s="4">
        <f>IFERROR(SUMPRODUCT(--(tbl_bd_descente[wo_number]=W339),tbl_bd_descente[MgO],tbl_bd_descente[tons])/SUMIF(tbl_bd_descente[wo_number],W339,tbl_bd_descente[tons]),0)</f>
        <v>31.7775</v>
      </c>
      <c r="AJ339" s="4">
        <f>IFERROR(SUMPRODUCT(--(tbl_bd_descente[wo_number]=W339),tbl_bd_descente[CaOX],tbl_bd_descente[tons])/SUMIF(tbl_bd_descente[wo_number],W339,tbl_bd_descente[tons]),0)</f>
        <v>0.93</v>
      </c>
      <c r="AK339" s="4">
        <f>IFERROR(SUMPRODUCT(--(tbl_bd_descente[wo_number]=W339),tbl_bd_descente[S],tbl_bd_descente[tons])/SUMIF(tbl_bd_descente[wo_number],W339,tbl_bd_descente[tons]),0)</f>
        <v>6.8000000000000005E-2</v>
      </c>
      <c r="AL339" s="26"/>
      <c r="AM339" s="25"/>
    </row>
    <row r="340" spans="1:39" x14ac:dyDescent="0.15">
      <c r="A340" t="s">
        <v>1155</v>
      </c>
      <c r="B340" t="s">
        <v>26</v>
      </c>
      <c r="C340" t="s">
        <v>27</v>
      </c>
      <c r="D340" t="s">
        <v>26</v>
      </c>
      <c r="E340" s="18">
        <v>363.68099899291997</v>
      </c>
      <c r="F340">
        <v>63.8</v>
      </c>
      <c r="G340">
        <v>67.2</v>
      </c>
      <c r="H340">
        <v>73.599999999999994</v>
      </c>
      <c r="I340">
        <v>3.78</v>
      </c>
      <c r="J340">
        <v>1.07</v>
      </c>
      <c r="K340">
        <v>31.64</v>
      </c>
      <c r="L340">
        <v>0.72</v>
      </c>
      <c r="M340" s="1">
        <v>43607.68047013889</v>
      </c>
      <c r="N340" s="1">
        <v>43607.708970057873</v>
      </c>
      <c r="O340" s="1" t="s">
        <v>47</v>
      </c>
      <c r="W340" t="s">
        <v>555</v>
      </c>
      <c r="X340" s="1">
        <v>43665.582638888889</v>
      </c>
      <c r="Y340" s="10">
        <v>400</v>
      </c>
      <c r="Z340" t="s">
        <v>14</v>
      </c>
      <c r="AA340" t="s">
        <v>19</v>
      </c>
      <c r="AB340" t="s">
        <v>14</v>
      </c>
      <c r="AC340">
        <v>2019</v>
      </c>
      <c r="AD340">
        <v>7</v>
      </c>
      <c r="AE340" s="2"/>
      <c r="AF340" s="4">
        <f>IFERROR(SUMPRODUCT(--(tbl_bd_descente[wo_number]=W340),tbl_bd_descente[Y],tbl_bd_descente[tons])/SUMIF(tbl_bd_descente[wo_number],W340,tbl_bd_descente[tons]),0)</f>
        <v>79.325000000000003</v>
      </c>
      <c r="AG340" s="4">
        <f>IFERROR(SUMPRODUCT(--(tbl_bd_descente[wo_number]=W340),tbl_bd_descente[Al2O3],tbl_bd_descente[tons])/SUMIF(tbl_bd_descente[wo_number],W340,tbl_bd_descente[tons]),0)</f>
        <v>4.3324999999999996</v>
      </c>
      <c r="AH340" s="4">
        <f>IFERROR(SUMPRODUCT(--(tbl_bd_descente[wo_number]=W340),tbl_bd_descente[Fe2O3],tbl_bd_descente[tons])/SUMIF(tbl_bd_descente[wo_number],W340,tbl_bd_descente[tons]),0)</f>
        <v>0.94499999999999995</v>
      </c>
      <c r="AI340" s="4">
        <f>IFERROR(SUMPRODUCT(--(tbl_bd_descente[wo_number]=W340),tbl_bd_descente[MgO],tbl_bd_descente[tons])/SUMIF(tbl_bd_descente[wo_number],W340,tbl_bd_descente[tons]),0)</f>
        <v>31.7775</v>
      </c>
      <c r="AJ340" s="4">
        <f>IFERROR(SUMPRODUCT(--(tbl_bd_descente[wo_number]=W340),tbl_bd_descente[CaOX],tbl_bd_descente[tons])/SUMIF(tbl_bd_descente[wo_number],W340,tbl_bd_descente[tons]),0)</f>
        <v>0.93</v>
      </c>
      <c r="AK340" s="4">
        <f>IFERROR(SUMPRODUCT(--(tbl_bd_descente[wo_number]=W340),tbl_bd_descente[S],tbl_bd_descente[tons])/SUMIF(tbl_bd_descente[wo_number],W340,tbl_bd_descente[tons]),0)</f>
        <v>6.8000000000000005E-2</v>
      </c>
      <c r="AL340" s="26"/>
      <c r="AM340" s="25"/>
    </row>
    <row r="341" spans="1:39" x14ac:dyDescent="0.15">
      <c r="A341" t="s">
        <v>1156</v>
      </c>
      <c r="B341" t="s">
        <v>26</v>
      </c>
      <c r="C341" t="s">
        <v>27</v>
      </c>
      <c r="D341" t="s">
        <v>26</v>
      </c>
      <c r="E341" s="18">
        <v>250.9529998779297</v>
      </c>
      <c r="F341">
        <v>68.5</v>
      </c>
      <c r="G341">
        <v>72.2</v>
      </c>
      <c r="H341">
        <v>78.599999999999994</v>
      </c>
      <c r="I341">
        <v>4.6900000000000004</v>
      </c>
      <c r="J341">
        <v>1.04</v>
      </c>
      <c r="K341">
        <v>31.75</v>
      </c>
      <c r="L341">
        <v>0.77</v>
      </c>
      <c r="M341" s="1">
        <v>43607.587913159725</v>
      </c>
      <c r="N341" s="1">
        <v>43607.607680208333</v>
      </c>
      <c r="O341" s="1" t="s">
        <v>47</v>
      </c>
      <c r="W341" t="s">
        <v>554</v>
      </c>
      <c r="X341" s="1">
        <v>43665.178472222222</v>
      </c>
      <c r="Y341" s="10">
        <v>484</v>
      </c>
      <c r="Z341" t="s">
        <v>26</v>
      </c>
      <c r="AA341" t="s">
        <v>27</v>
      </c>
      <c r="AB341" t="s">
        <v>26</v>
      </c>
      <c r="AC341">
        <v>2019</v>
      </c>
      <c r="AD341">
        <v>7</v>
      </c>
      <c r="AE341" s="2"/>
      <c r="AF341" s="4">
        <f>IFERROR(SUMPRODUCT(--(tbl_bd_descente[wo_number]=W341),tbl_bd_descente[Y],tbl_bd_descente[tons])/SUMIF(tbl_bd_descente[wo_number],W341,tbl_bd_descente[tons]),0)</f>
        <v>72.928650137741045</v>
      </c>
      <c r="AG341" s="4">
        <f>IFERROR(SUMPRODUCT(--(tbl_bd_descente[wo_number]=W341),tbl_bd_descente[Al2O3],tbl_bd_descente[tons])/SUMIF(tbl_bd_descente[wo_number],W341,tbl_bd_descente[tons]),0)</f>
        <v>8.1028374655647379</v>
      </c>
      <c r="AH341" s="4">
        <f>IFERROR(SUMPRODUCT(--(tbl_bd_descente[wo_number]=W341),tbl_bd_descente[Fe2O3],tbl_bd_descente[tons])/SUMIF(tbl_bd_descente[wo_number],W341,tbl_bd_descente[tons]),0)</f>
        <v>1.4365289256198348</v>
      </c>
      <c r="AI341" s="4">
        <f>IFERROR(SUMPRODUCT(--(tbl_bd_descente[wo_number]=W341),tbl_bd_descente[MgO],tbl_bd_descente[tons])/SUMIF(tbl_bd_descente[wo_number],W341,tbl_bd_descente[tons]),0)</f>
        <v>31.858980716253448</v>
      </c>
      <c r="AJ341" s="4">
        <f>IFERROR(SUMPRODUCT(--(tbl_bd_descente[wo_number]=W341),tbl_bd_descente[CaOX],tbl_bd_descente[tons])/SUMIF(tbl_bd_descente[wo_number],W341,tbl_bd_descente[tons]),0)</f>
        <v>0.82184573002754835</v>
      </c>
      <c r="AK341" s="4">
        <f>IFERROR(SUMPRODUCT(--(tbl_bd_descente[wo_number]=W341),tbl_bd_descente[S],tbl_bd_descente[tons])/SUMIF(tbl_bd_descente[wo_number],W341,tbl_bd_descente[tons]),0)</f>
        <v>0.15461157024793387</v>
      </c>
      <c r="AL341" s="26"/>
      <c r="AM341" s="25"/>
    </row>
    <row r="342" spans="1:39" x14ac:dyDescent="0.15">
      <c r="A342" t="s">
        <v>1157</v>
      </c>
      <c r="B342" t="s">
        <v>817</v>
      </c>
      <c r="C342" t="s">
        <v>34</v>
      </c>
      <c r="D342" t="s">
        <v>26</v>
      </c>
      <c r="E342" s="18">
        <v>142.70500106811522</v>
      </c>
      <c r="F342">
        <v>74.599999999999994</v>
      </c>
      <c r="G342">
        <v>78.7</v>
      </c>
      <c r="H342">
        <v>84.1</v>
      </c>
      <c r="I342">
        <v>10.119999999999999</v>
      </c>
      <c r="J342">
        <v>1.1200000000000001</v>
      </c>
      <c r="K342">
        <v>32.520000000000003</v>
      </c>
      <c r="L342">
        <v>0.37</v>
      </c>
      <c r="M342" s="1">
        <v>43608.246395567126</v>
      </c>
      <c r="N342" s="1">
        <v>43608.257280636572</v>
      </c>
      <c r="O342" s="1" t="s">
        <v>47</v>
      </c>
      <c r="W342" t="s">
        <v>554</v>
      </c>
      <c r="X342" s="1">
        <v>43665.178472222222</v>
      </c>
      <c r="Y342" s="10">
        <v>242</v>
      </c>
      <c r="Z342" t="s">
        <v>26</v>
      </c>
      <c r="AA342" t="s">
        <v>28</v>
      </c>
      <c r="AB342" t="s">
        <v>26</v>
      </c>
      <c r="AC342">
        <v>2019</v>
      </c>
      <c r="AD342">
        <v>7</v>
      </c>
      <c r="AE342" s="2"/>
      <c r="AF342" s="4">
        <f>IFERROR(SUMPRODUCT(--(tbl_bd_descente[wo_number]=W342),tbl_bd_descente[Y],tbl_bd_descente[tons])/SUMIF(tbl_bd_descente[wo_number],W342,tbl_bd_descente[tons]),0)</f>
        <v>72.928650137741045</v>
      </c>
      <c r="AG342" s="4">
        <f>IFERROR(SUMPRODUCT(--(tbl_bd_descente[wo_number]=W342),tbl_bd_descente[Al2O3],tbl_bd_descente[tons])/SUMIF(tbl_bd_descente[wo_number],W342,tbl_bd_descente[tons]),0)</f>
        <v>8.1028374655647379</v>
      </c>
      <c r="AH342" s="4">
        <f>IFERROR(SUMPRODUCT(--(tbl_bd_descente[wo_number]=W342),tbl_bd_descente[Fe2O3],tbl_bd_descente[tons])/SUMIF(tbl_bd_descente[wo_number],W342,tbl_bd_descente[tons]),0)</f>
        <v>1.4365289256198348</v>
      </c>
      <c r="AI342" s="4">
        <f>IFERROR(SUMPRODUCT(--(tbl_bd_descente[wo_number]=W342),tbl_bd_descente[MgO],tbl_bd_descente[tons])/SUMIF(tbl_bd_descente[wo_number],W342,tbl_bd_descente[tons]),0)</f>
        <v>31.858980716253448</v>
      </c>
      <c r="AJ342" s="4">
        <f>IFERROR(SUMPRODUCT(--(tbl_bd_descente[wo_number]=W342),tbl_bd_descente[CaOX],tbl_bd_descente[tons])/SUMIF(tbl_bd_descente[wo_number],W342,tbl_bd_descente[tons]),0)</f>
        <v>0.82184573002754835</v>
      </c>
      <c r="AK342" s="4">
        <f>IFERROR(SUMPRODUCT(--(tbl_bd_descente[wo_number]=W342),tbl_bd_descente[S],tbl_bd_descente[tons])/SUMIF(tbl_bd_descente[wo_number],W342,tbl_bd_descente[tons]),0)</f>
        <v>0.15461157024793387</v>
      </c>
      <c r="AL342" s="26"/>
      <c r="AM342" s="25"/>
    </row>
    <row r="343" spans="1:39" x14ac:dyDescent="0.15">
      <c r="A343" t="s">
        <v>1158</v>
      </c>
      <c r="B343" t="s">
        <v>20</v>
      </c>
      <c r="C343" t="s">
        <v>35</v>
      </c>
      <c r="D343" t="s">
        <v>20</v>
      </c>
      <c r="E343" s="18">
        <v>222.25800323486328</v>
      </c>
      <c r="F343">
        <v>79.3</v>
      </c>
      <c r="G343">
        <v>83.6</v>
      </c>
      <c r="H343">
        <v>89.7</v>
      </c>
      <c r="I343">
        <v>6.39</v>
      </c>
      <c r="J343">
        <v>0.94</v>
      </c>
      <c r="K343">
        <v>32.24</v>
      </c>
      <c r="L343">
        <v>0.25</v>
      </c>
      <c r="M343" s="1">
        <v>43608.260909687502</v>
      </c>
      <c r="N343" s="1">
        <v>43608.278506863426</v>
      </c>
      <c r="O343" s="1" t="s">
        <v>47</v>
      </c>
      <c r="W343" t="s">
        <v>553</v>
      </c>
      <c r="X343" s="1">
        <v>43665.007638888892</v>
      </c>
      <c r="Y343" s="10">
        <v>800</v>
      </c>
      <c r="Z343" t="s">
        <v>26</v>
      </c>
      <c r="AA343" t="s">
        <v>27</v>
      </c>
      <c r="AB343" t="s">
        <v>26</v>
      </c>
      <c r="AC343">
        <v>2019</v>
      </c>
      <c r="AD343">
        <v>7</v>
      </c>
      <c r="AE343" s="2"/>
      <c r="AF343" s="4">
        <f>IFERROR(SUMPRODUCT(--(tbl_bd_descente[wo_number]=W343),tbl_bd_descente[Y],tbl_bd_descente[tons])/SUMIF(tbl_bd_descente[wo_number],W343,tbl_bd_descente[tons]),0)</f>
        <v>72.333333333333329</v>
      </c>
      <c r="AG343" s="4">
        <f>IFERROR(SUMPRODUCT(--(tbl_bd_descente[wo_number]=W343),tbl_bd_descente[Al2O3],tbl_bd_descente[tons])/SUMIF(tbl_bd_descente[wo_number],W343,tbl_bd_descente[tons]),0)</f>
        <v>7.59</v>
      </c>
      <c r="AH343" s="4">
        <f>IFERROR(SUMPRODUCT(--(tbl_bd_descente[wo_number]=W343),tbl_bd_descente[Fe2O3],tbl_bd_descente[tons])/SUMIF(tbl_bd_descente[wo_number],W343,tbl_bd_descente[tons]),0)</f>
        <v>1.34</v>
      </c>
      <c r="AI343" s="4">
        <f>IFERROR(SUMPRODUCT(--(tbl_bd_descente[wo_number]=W343),tbl_bd_descente[MgO],tbl_bd_descente[tons])/SUMIF(tbl_bd_descente[wo_number],W343,tbl_bd_descente[tons]),0)</f>
        <v>31.84</v>
      </c>
      <c r="AJ343" s="4">
        <f>IFERROR(SUMPRODUCT(--(tbl_bd_descente[wo_number]=W343),tbl_bd_descente[CaOX],tbl_bd_descente[tons])/SUMIF(tbl_bd_descente[wo_number],W343,tbl_bd_descente[tons]),0)</f>
        <v>1.0033333333333334</v>
      </c>
      <c r="AK343" s="4">
        <f>IFERROR(SUMPRODUCT(--(tbl_bd_descente[wo_number]=W343),tbl_bd_descente[S],tbl_bd_descente[tons])/SUMIF(tbl_bd_descente[wo_number],W343,tbl_bd_descente[tons]),0)</f>
        <v>0.15333333333333332</v>
      </c>
      <c r="AL343" s="26"/>
      <c r="AM343" s="25"/>
    </row>
    <row r="344" spans="1:39" x14ac:dyDescent="0.15">
      <c r="A344" t="s">
        <v>1159</v>
      </c>
      <c r="B344" t="s">
        <v>14</v>
      </c>
      <c r="C344" t="s">
        <v>31</v>
      </c>
      <c r="D344" t="s">
        <v>14</v>
      </c>
      <c r="E344" s="18">
        <v>149.07399978637696</v>
      </c>
      <c r="F344">
        <v>77.099999999999994</v>
      </c>
      <c r="G344">
        <v>81.400000000000006</v>
      </c>
      <c r="H344">
        <v>85.5</v>
      </c>
      <c r="I344">
        <v>6.05</v>
      </c>
      <c r="J344">
        <v>0.97</v>
      </c>
      <c r="K344">
        <v>31.96</v>
      </c>
      <c r="L344">
        <v>0.69</v>
      </c>
      <c r="M344" s="1">
        <v>43606.85879204861</v>
      </c>
      <c r="N344" s="1">
        <v>43606.87290065972</v>
      </c>
      <c r="O344" s="1" t="s">
        <v>48</v>
      </c>
      <c r="W344" t="s">
        <v>553</v>
      </c>
      <c r="X344" s="1">
        <v>43665.007638888892</v>
      </c>
      <c r="Y344" s="10">
        <v>400</v>
      </c>
      <c r="Z344" t="s">
        <v>26</v>
      </c>
      <c r="AA344" t="s">
        <v>28</v>
      </c>
      <c r="AB344" t="s">
        <v>26</v>
      </c>
      <c r="AC344">
        <v>2019</v>
      </c>
      <c r="AD344">
        <v>7</v>
      </c>
      <c r="AE344" s="2"/>
      <c r="AF344" s="4">
        <f>IFERROR(SUMPRODUCT(--(tbl_bd_descente[wo_number]=W344),tbl_bd_descente[Y],tbl_bd_descente[tons])/SUMIF(tbl_bd_descente[wo_number],W344,tbl_bd_descente[tons]),0)</f>
        <v>72.333333333333329</v>
      </c>
      <c r="AG344" s="4">
        <f>IFERROR(SUMPRODUCT(--(tbl_bd_descente[wo_number]=W344),tbl_bd_descente[Al2O3],tbl_bd_descente[tons])/SUMIF(tbl_bd_descente[wo_number],W344,tbl_bd_descente[tons]),0)</f>
        <v>7.59</v>
      </c>
      <c r="AH344" s="4">
        <f>IFERROR(SUMPRODUCT(--(tbl_bd_descente[wo_number]=W344),tbl_bd_descente[Fe2O3],tbl_bd_descente[tons])/SUMIF(tbl_bd_descente[wo_number],W344,tbl_bd_descente[tons]),0)</f>
        <v>1.34</v>
      </c>
      <c r="AI344" s="4">
        <f>IFERROR(SUMPRODUCT(--(tbl_bd_descente[wo_number]=W344),tbl_bd_descente[MgO],tbl_bd_descente[tons])/SUMIF(tbl_bd_descente[wo_number],W344,tbl_bd_descente[tons]),0)</f>
        <v>31.84</v>
      </c>
      <c r="AJ344" s="4">
        <f>IFERROR(SUMPRODUCT(--(tbl_bd_descente[wo_number]=W344),tbl_bd_descente[CaOX],tbl_bd_descente[tons])/SUMIF(tbl_bd_descente[wo_number],W344,tbl_bd_descente[tons]),0)</f>
        <v>1.0033333333333334</v>
      </c>
      <c r="AK344" s="4">
        <f>IFERROR(SUMPRODUCT(--(tbl_bd_descente[wo_number]=W344),tbl_bd_descente[S],tbl_bd_descente[tons])/SUMIF(tbl_bd_descente[wo_number],W344,tbl_bd_descente[tons]),0)</f>
        <v>0.15333333333333332</v>
      </c>
      <c r="AL344" s="26"/>
      <c r="AM344" s="25"/>
    </row>
    <row r="345" spans="1:39" x14ac:dyDescent="0.15">
      <c r="A345" t="s">
        <v>1160</v>
      </c>
      <c r="B345" t="s">
        <v>826</v>
      </c>
      <c r="C345" t="s">
        <v>21</v>
      </c>
      <c r="D345" t="s">
        <v>23</v>
      </c>
      <c r="E345" s="18">
        <v>265.0780029296875</v>
      </c>
      <c r="F345">
        <v>79.099999999999994</v>
      </c>
      <c r="G345">
        <v>83.4</v>
      </c>
      <c r="H345">
        <v>90.5</v>
      </c>
      <c r="I345">
        <v>1.53</v>
      </c>
      <c r="J345">
        <v>0.56999999999999995</v>
      </c>
      <c r="K345">
        <v>31.7</v>
      </c>
      <c r="L345">
        <v>0.41</v>
      </c>
      <c r="M345" s="1">
        <v>43607.371604085645</v>
      </c>
      <c r="N345" s="1">
        <v>43607.394659606478</v>
      </c>
      <c r="O345" s="1" t="s">
        <v>48</v>
      </c>
      <c r="W345" t="s">
        <v>552</v>
      </c>
      <c r="X345" s="1">
        <v>43664.563888888886</v>
      </c>
      <c r="Y345" s="10">
        <v>341</v>
      </c>
      <c r="Z345" t="s">
        <v>23</v>
      </c>
      <c r="AA345" t="s">
        <v>21</v>
      </c>
      <c r="AB345" t="s">
        <v>23</v>
      </c>
      <c r="AC345">
        <v>2019</v>
      </c>
      <c r="AD345">
        <v>7</v>
      </c>
      <c r="AE345" s="2"/>
      <c r="AF345" s="4">
        <f>IFERROR(SUMPRODUCT(--(tbl_bd_descente[wo_number]=W345),tbl_bd_descente[Y],tbl_bd_descente[tons])/SUMIF(tbl_bd_descente[wo_number],W345,tbl_bd_descente[tons]),0)</f>
        <v>83.9</v>
      </c>
      <c r="AG345" s="4">
        <f>IFERROR(SUMPRODUCT(--(tbl_bd_descente[wo_number]=W345),tbl_bd_descente[Al2O3],tbl_bd_descente[tons])/SUMIF(tbl_bd_descente[wo_number],W345,tbl_bd_descente[tons]),0)</f>
        <v>2.54</v>
      </c>
      <c r="AH345" s="4">
        <f>IFERROR(SUMPRODUCT(--(tbl_bd_descente[wo_number]=W345),tbl_bd_descente[Fe2O3],tbl_bd_descente[tons])/SUMIF(tbl_bd_descente[wo_number],W345,tbl_bd_descente[tons]),0)</f>
        <v>0.68</v>
      </c>
      <c r="AI345" s="4">
        <f>IFERROR(SUMPRODUCT(--(tbl_bd_descente[wo_number]=W345),tbl_bd_descente[MgO],tbl_bd_descente[tons])/SUMIF(tbl_bd_descente[wo_number],W345,tbl_bd_descente[tons]),0)</f>
        <v>31.65</v>
      </c>
      <c r="AJ345" s="4">
        <f>IFERROR(SUMPRODUCT(--(tbl_bd_descente[wo_number]=W345),tbl_bd_descente[CaOX],tbl_bd_descente[tons])/SUMIF(tbl_bd_descente[wo_number],W345,tbl_bd_descente[tons]),0)</f>
        <v>1.01</v>
      </c>
      <c r="AK345" s="4">
        <f>IFERROR(SUMPRODUCT(--(tbl_bd_descente[wo_number]=W345),tbl_bd_descente[S],tbl_bd_descente[tons])/SUMIF(tbl_bd_descente[wo_number],W345,tbl_bd_descente[tons]),0)</f>
        <v>0.04</v>
      </c>
      <c r="AL345" s="26"/>
      <c r="AM345" s="25"/>
    </row>
    <row r="346" spans="1:39" x14ac:dyDescent="0.15">
      <c r="A346" t="s">
        <v>1161</v>
      </c>
      <c r="B346" t="s">
        <v>23</v>
      </c>
      <c r="C346" t="s">
        <v>24</v>
      </c>
      <c r="D346" t="s">
        <v>23</v>
      </c>
      <c r="E346" s="18">
        <v>225.88700103759766</v>
      </c>
      <c r="F346">
        <v>82.4</v>
      </c>
      <c r="G346">
        <v>86.8</v>
      </c>
      <c r="H346">
        <v>94.2</v>
      </c>
      <c r="I346">
        <v>1.07</v>
      </c>
      <c r="J346">
        <v>0.56999999999999995</v>
      </c>
      <c r="K346">
        <v>31.57</v>
      </c>
      <c r="L346">
        <v>0.28999999999999998</v>
      </c>
      <c r="M346" s="1">
        <v>43607.349382094908</v>
      </c>
      <c r="N346" s="1">
        <v>43607.367372685185</v>
      </c>
      <c r="O346" s="1" t="s">
        <v>48</v>
      </c>
      <c r="W346" t="s">
        <v>551</v>
      </c>
      <c r="X346" s="1">
        <v>43664.484027777777</v>
      </c>
      <c r="Y346" s="10">
        <v>1200</v>
      </c>
      <c r="Z346" t="s">
        <v>23</v>
      </c>
      <c r="AA346" t="s">
        <v>21</v>
      </c>
      <c r="AB346" t="s">
        <v>23</v>
      </c>
      <c r="AC346">
        <v>2019</v>
      </c>
      <c r="AD346">
        <v>7</v>
      </c>
      <c r="AE346" s="2"/>
      <c r="AF346" s="4">
        <f>IFERROR(SUMPRODUCT(--(tbl_bd_descente[wo_number]=W346),tbl_bd_descente[Y],tbl_bd_descente[tons])/SUMIF(tbl_bd_descente[wo_number],W346,tbl_bd_descente[tons]),0)</f>
        <v>83.86666666666666</v>
      </c>
      <c r="AG346" s="4">
        <f>IFERROR(SUMPRODUCT(--(tbl_bd_descente[wo_number]=W346),tbl_bd_descente[Al2O3],tbl_bd_descente[tons])/SUMIF(tbl_bd_descente[wo_number],W346,tbl_bd_descente[tons]),0)</f>
        <v>2.1033333333333335</v>
      </c>
      <c r="AH346" s="4">
        <f>IFERROR(SUMPRODUCT(--(tbl_bd_descente[wo_number]=W346),tbl_bd_descente[Fe2O3],tbl_bd_descente[tons])/SUMIF(tbl_bd_descente[wo_number],W346,tbl_bd_descente[tons]),0)</f>
        <v>0.65666666666666662</v>
      </c>
      <c r="AI346" s="4">
        <f>IFERROR(SUMPRODUCT(--(tbl_bd_descente[wo_number]=W346),tbl_bd_descente[MgO],tbl_bd_descente[tons])/SUMIF(tbl_bd_descente[wo_number],W346,tbl_bd_descente[tons]),0)</f>
        <v>31.503333333333334</v>
      </c>
      <c r="AJ346" s="4">
        <f>IFERROR(SUMPRODUCT(--(tbl_bd_descente[wo_number]=W346),tbl_bd_descente[CaOX],tbl_bd_descente[tons])/SUMIF(tbl_bd_descente[wo_number],W346,tbl_bd_descente[tons]),0)</f>
        <v>1.04</v>
      </c>
      <c r="AK346" s="4">
        <f>IFERROR(SUMPRODUCT(--(tbl_bd_descente[wo_number]=W346),tbl_bd_descente[S],tbl_bd_descente[tons])/SUMIF(tbl_bd_descente[wo_number],W346,tbl_bd_descente[tons]),0)</f>
        <v>2.8333333333333332E-2</v>
      </c>
      <c r="AL346" s="26"/>
      <c r="AM346" s="25"/>
    </row>
    <row r="347" spans="1:39" x14ac:dyDescent="0.15">
      <c r="A347" t="s">
        <v>1162</v>
      </c>
      <c r="B347" t="s">
        <v>29</v>
      </c>
      <c r="C347" t="s">
        <v>22</v>
      </c>
      <c r="D347" t="s">
        <v>29</v>
      </c>
      <c r="E347" s="18">
        <v>180.38199996948242</v>
      </c>
      <c r="F347">
        <v>81.7</v>
      </c>
      <c r="G347">
        <v>86.3</v>
      </c>
      <c r="H347">
        <v>90.6</v>
      </c>
      <c r="I347">
        <v>19.54</v>
      </c>
      <c r="J347">
        <v>1.4</v>
      </c>
      <c r="K347">
        <v>33.6</v>
      </c>
      <c r="L347">
        <v>0.32</v>
      </c>
      <c r="M347" s="1">
        <v>43608.284127118059</v>
      </c>
      <c r="N347" s="1">
        <v>43608.364138807869</v>
      </c>
      <c r="O347" s="1" t="s">
        <v>47</v>
      </c>
      <c r="W347" t="s">
        <v>550</v>
      </c>
      <c r="X347" s="1">
        <v>43664.188194444447</v>
      </c>
      <c r="Y347" s="10">
        <v>460.66666666666669</v>
      </c>
      <c r="Z347" t="s">
        <v>18</v>
      </c>
      <c r="AA347" t="s">
        <v>15</v>
      </c>
      <c r="AB347" t="s">
        <v>43</v>
      </c>
      <c r="AC347">
        <v>2019</v>
      </c>
      <c r="AD347">
        <v>7</v>
      </c>
      <c r="AE347" s="2"/>
      <c r="AF347" s="4">
        <f>IFERROR(SUMPRODUCT(--(tbl_bd_descente[wo_number]=W347),tbl_bd_descente[Y],tbl_bd_descente[tons])/SUMIF(tbl_bd_descente[wo_number],W347,tbl_bd_descente[tons]),0)</f>
        <v>80.705354558610708</v>
      </c>
      <c r="AG347" s="4">
        <f>IFERROR(SUMPRODUCT(--(tbl_bd_descente[wo_number]=W347),tbl_bd_descente[Al2O3],tbl_bd_descente[tons])/SUMIF(tbl_bd_descente[wo_number],W347,tbl_bd_descente[tons]),0)</f>
        <v>9.4320984081041974</v>
      </c>
      <c r="AH347" s="4">
        <f>IFERROR(SUMPRODUCT(--(tbl_bd_descente[wo_number]=W347),tbl_bd_descente[Fe2O3],tbl_bd_descente[tons])/SUMIF(tbl_bd_descente[wo_number],W347,tbl_bd_descente[tons]),0)</f>
        <v>1.1682923299565846</v>
      </c>
      <c r="AI347" s="4">
        <f>IFERROR(SUMPRODUCT(--(tbl_bd_descente[wo_number]=W347),tbl_bd_descente[MgO],tbl_bd_descente[tons])/SUMIF(tbl_bd_descente[wo_number],W347,tbl_bd_descente[tons]),0)</f>
        <v>31.888104196816208</v>
      </c>
      <c r="AJ347" s="4">
        <f>IFERROR(SUMPRODUCT(--(tbl_bd_descente[wo_number]=W347),tbl_bd_descente[CaOX],tbl_bd_descente[tons])/SUMIF(tbl_bd_descente[wo_number],W347,tbl_bd_descente[tons]),0)</f>
        <v>0.92185238784370482</v>
      </c>
      <c r="AK347" s="4">
        <f>IFERROR(SUMPRODUCT(--(tbl_bd_descente[wo_number]=W347),tbl_bd_descente[S],tbl_bd_descente[tons])/SUMIF(tbl_bd_descente[wo_number],W347,tbl_bd_descente[tons]),0)</f>
        <v>0.1357698986975398</v>
      </c>
      <c r="AL347" s="26"/>
      <c r="AM347" s="25"/>
    </row>
    <row r="348" spans="1:39" x14ac:dyDescent="0.15">
      <c r="A348" t="s">
        <v>1163</v>
      </c>
      <c r="B348" t="s">
        <v>33</v>
      </c>
      <c r="C348" t="s">
        <v>39</v>
      </c>
      <c r="D348" t="s">
        <v>33</v>
      </c>
      <c r="E348" s="18">
        <v>190.68900299072266</v>
      </c>
      <c r="F348">
        <v>74.5</v>
      </c>
      <c r="G348">
        <v>78.5</v>
      </c>
      <c r="H348">
        <v>85.1</v>
      </c>
      <c r="I348">
        <v>2.4700000000000002</v>
      </c>
      <c r="J348">
        <v>0.86</v>
      </c>
      <c r="K348">
        <v>31.74</v>
      </c>
      <c r="L348">
        <v>0.23</v>
      </c>
      <c r="M348" s="1">
        <v>43607.794601157409</v>
      </c>
      <c r="N348" s="1">
        <v>43607.805793171297</v>
      </c>
      <c r="O348" s="1" t="s">
        <v>47</v>
      </c>
      <c r="W348" t="s">
        <v>550</v>
      </c>
      <c r="X348" s="1">
        <v>43664.188194444447</v>
      </c>
      <c r="Y348" s="10">
        <v>230</v>
      </c>
      <c r="Z348" t="s">
        <v>18</v>
      </c>
      <c r="AA348" t="s">
        <v>44</v>
      </c>
      <c r="AB348" t="s">
        <v>43</v>
      </c>
      <c r="AC348">
        <v>2019</v>
      </c>
      <c r="AD348">
        <v>7</v>
      </c>
      <c r="AE348" s="2"/>
      <c r="AF348" s="4">
        <f>IFERROR(SUMPRODUCT(--(tbl_bd_descente[wo_number]=W348),tbl_bd_descente[Y],tbl_bd_descente[tons])/SUMIF(tbl_bd_descente[wo_number],W348,tbl_bd_descente[tons]),0)</f>
        <v>80.705354558610708</v>
      </c>
      <c r="AG348" s="4">
        <f>IFERROR(SUMPRODUCT(--(tbl_bd_descente[wo_number]=W348),tbl_bd_descente[Al2O3],tbl_bd_descente[tons])/SUMIF(tbl_bd_descente[wo_number],W348,tbl_bd_descente[tons]),0)</f>
        <v>9.4320984081041974</v>
      </c>
      <c r="AH348" s="4">
        <f>IFERROR(SUMPRODUCT(--(tbl_bd_descente[wo_number]=W348),tbl_bd_descente[Fe2O3],tbl_bd_descente[tons])/SUMIF(tbl_bd_descente[wo_number],W348,tbl_bd_descente[tons]),0)</f>
        <v>1.1682923299565846</v>
      </c>
      <c r="AI348" s="4">
        <f>IFERROR(SUMPRODUCT(--(tbl_bd_descente[wo_number]=W348),tbl_bd_descente[MgO],tbl_bd_descente[tons])/SUMIF(tbl_bd_descente[wo_number],W348,tbl_bd_descente[tons]),0)</f>
        <v>31.888104196816208</v>
      </c>
      <c r="AJ348" s="4">
        <f>IFERROR(SUMPRODUCT(--(tbl_bd_descente[wo_number]=W348),tbl_bd_descente[CaOX],tbl_bd_descente[tons])/SUMIF(tbl_bd_descente[wo_number],W348,tbl_bd_descente[tons]),0)</f>
        <v>0.92185238784370482</v>
      </c>
      <c r="AK348" s="4">
        <f>IFERROR(SUMPRODUCT(--(tbl_bd_descente[wo_number]=W348),tbl_bd_descente[S],tbl_bd_descente[tons])/SUMIF(tbl_bd_descente[wo_number],W348,tbl_bd_descente[tons]),0)</f>
        <v>0.1357698986975398</v>
      </c>
      <c r="AL348" s="26"/>
      <c r="AM348" s="25"/>
    </row>
    <row r="349" spans="1:39" x14ac:dyDescent="0.15">
      <c r="A349" t="s">
        <v>1164</v>
      </c>
      <c r="B349" t="s">
        <v>14</v>
      </c>
      <c r="C349" t="s">
        <v>19</v>
      </c>
      <c r="D349" t="s">
        <v>14</v>
      </c>
      <c r="E349" s="18">
        <v>223.89200210571289</v>
      </c>
      <c r="F349">
        <v>78.099999999999994</v>
      </c>
      <c r="G349">
        <v>82.3</v>
      </c>
      <c r="H349">
        <v>88.9</v>
      </c>
      <c r="I349">
        <v>2.4900000000000002</v>
      </c>
      <c r="J349">
        <v>0.81</v>
      </c>
      <c r="K349">
        <v>31.74</v>
      </c>
      <c r="L349">
        <v>0.27</v>
      </c>
      <c r="M349" s="1">
        <v>43608.36434699074</v>
      </c>
      <c r="N349" s="1">
        <v>43608.370291006948</v>
      </c>
      <c r="O349" s="1" t="s">
        <v>47</v>
      </c>
      <c r="W349" t="s">
        <v>549</v>
      </c>
      <c r="X349" s="1">
        <v>43664.02847222222</v>
      </c>
      <c r="Y349" s="10">
        <v>1189</v>
      </c>
      <c r="Z349" t="s">
        <v>23</v>
      </c>
      <c r="AA349" t="s">
        <v>24</v>
      </c>
      <c r="AB349" t="s">
        <v>23</v>
      </c>
      <c r="AC349">
        <v>2019</v>
      </c>
      <c r="AD349">
        <v>7</v>
      </c>
      <c r="AE349" s="2"/>
      <c r="AF349" s="4">
        <f>IFERROR(SUMPRODUCT(--(tbl_bd_descente[wo_number]=W349),tbl_bd_descente[Y],tbl_bd_descente[tons])/SUMIF(tbl_bd_descente[wo_number],W349,tbl_bd_descente[tons]),0)</f>
        <v>84.598149705634981</v>
      </c>
      <c r="AG349" s="4">
        <f>IFERROR(SUMPRODUCT(--(tbl_bd_descente[wo_number]=W349),tbl_bd_descente[Al2O3],tbl_bd_descente[tons])/SUMIF(tbl_bd_descente[wo_number],W349,tbl_bd_descente[tons]),0)</f>
        <v>2.5637678721614798</v>
      </c>
      <c r="AH349" s="4">
        <f>IFERROR(SUMPRODUCT(--(tbl_bd_descente[wo_number]=W349),tbl_bd_descente[Fe2O3],tbl_bd_descente[tons])/SUMIF(tbl_bd_descente[wo_number],W349,tbl_bd_descente[tons]),0)</f>
        <v>0.68981497056349883</v>
      </c>
      <c r="AI349" s="4">
        <f>IFERROR(SUMPRODUCT(--(tbl_bd_descente[wo_number]=W349),tbl_bd_descente[MgO],tbl_bd_descente[tons])/SUMIF(tbl_bd_descente[wo_number],W349,tbl_bd_descente[tons]),0)</f>
        <v>31.605803195962995</v>
      </c>
      <c r="AJ349" s="4">
        <f>IFERROR(SUMPRODUCT(--(tbl_bd_descente[wo_number]=W349),tbl_bd_descente[CaOX],tbl_bd_descente[tons])/SUMIF(tbl_bd_descente[wo_number],W349,tbl_bd_descente[tons]),0)</f>
        <v>0.80456686291000845</v>
      </c>
      <c r="AK349" s="4">
        <f>IFERROR(SUMPRODUCT(--(tbl_bd_descente[wo_number]=W349),tbl_bd_descente[S],tbl_bd_descente[tons])/SUMIF(tbl_bd_descente[wo_number],W349,tbl_bd_descente[tons]),0)</f>
        <v>2.6663582842724978E-2</v>
      </c>
      <c r="AL349" s="26"/>
      <c r="AM349" s="25"/>
    </row>
    <row r="350" spans="1:39" x14ac:dyDescent="0.15">
      <c r="A350" t="s">
        <v>1165</v>
      </c>
      <c r="B350" t="s">
        <v>817</v>
      </c>
      <c r="C350" t="s">
        <v>27</v>
      </c>
      <c r="D350" t="s">
        <v>26</v>
      </c>
      <c r="E350" s="18">
        <v>298.75200195312499</v>
      </c>
      <c r="F350">
        <v>73.099999999999994</v>
      </c>
      <c r="G350">
        <v>77.099999999999994</v>
      </c>
      <c r="H350">
        <v>82.7</v>
      </c>
      <c r="I350">
        <v>4.82</v>
      </c>
      <c r="J350">
        <v>1.19</v>
      </c>
      <c r="K350">
        <v>32.020000000000003</v>
      </c>
      <c r="L350">
        <v>0.71</v>
      </c>
      <c r="M350" s="1">
        <v>43607.714358993057</v>
      </c>
      <c r="N350" s="1">
        <v>43607.771047650465</v>
      </c>
      <c r="O350" s="1" t="s">
        <v>47</v>
      </c>
      <c r="W350" t="s">
        <v>548</v>
      </c>
      <c r="X350" s="1">
        <v>43663.722222222219</v>
      </c>
      <c r="Y350" s="10">
        <v>1200</v>
      </c>
      <c r="Z350" t="s">
        <v>23</v>
      </c>
      <c r="AA350" t="s">
        <v>24</v>
      </c>
      <c r="AB350" t="s">
        <v>23</v>
      </c>
      <c r="AC350">
        <v>2019</v>
      </c>
      <c r="AD350">
        <v>7</v>
      </c>
      <c r="AE350" s="2"/>
      <c r="AF350" s="4">
        <f>IFERROR(SUMPRODUCT(--(tbl_bd_descente[wo_number]=W350),tbl_bd_descente[Y],tbl_bd_descente[tons])/SUMIF(tbl_bd_descente[wo_number],W350,tbl_bd_descente[tons]),0)</f>
        <v>86.1</v>
      </c>
      <c r="AG350" s="4">
        <f>IFERROR(SUMPRODUCT(--(tbl_bd_descente[wo_number]=W350),tbl_bd_descente[Al2O3],tbl_bd_descente[tons])/SUMIF(tbl_bd_descente[wo_number],W350,tbl_bd_descente[tons]),0)</f>
        <v>2.17</v>
      </c>
      <c r="AH350" s="4">
        <f>IFERROR(SUMPRODUCT(--(tbl_bd_descente[wo_number]=W350),tbl_bd_descente[Fe2O3],tbl_bd_descente[tons])/SUMIF(tbl_bd_descente[wo_number],W350,tbl_bd_descente[tons]),0)</f>
        <v>0.67333333333333334</v>
      </c>
      <c r="AI350" s="4">
        <f>IFERROR(SUMPRODUCT(--(tbl_bd_descente[wo_number]=W350),tbl_bd_descente[MgO],tbl_bd_descente[tons])/SUMIF(tbl_bd_descente[wo_number],W350,tbl_bd_descente[tons]),0)</f>
        <v>31.623333333333335</v>
      </c>
      <c r="AJ350" s="4">
        <f>IFERROR(SUMPRODUCT(--(tbl_bd_descente[wo_number]=W350),tbl_bd_descente[CaOX],tbl_bd_descente[tons])/SUMIF(tbl_bd_descente[wo_number],W350,tbl_bd_descente[tons]),0)</f>
        <v>0.65</v>
      </c>
      <c r="AK350" s="4">
        <f>IFERROR(SUMPRODUCT(--(tbl_bd_descente[wo_number]=W350),tbl_bd_descente[S],tbl_bd_descente[tons])/SUMIF(tbl_bd_descente[wo_number],W350,tbl_bd_descente[tons]),0)</f>
        <v>2.1999999999999999E-2</v>
      </c>
      <c r="AL350" s="26"/>
      <c r="AM350" s="25"/>
    </row>
    <row r="351" spans="1:39" x14ac:dyDescent="0.15">
      <c r="A351" t="s">
        <v>1166</v>
      </c>
      <c r="B351" t="s">
        <v>14</v>
      </c>
      <c r="C351" t="s">
        <v>19</v>
      </c>
      <c r="D351" t="s">
        <v>14</v>
      </c>
      <c r="E351" s="18">
        <v>302.02000045776367</v>
      </c>
      <c r="F351">
        <v>75.7</v>
      </c>
      <c r="G351">
        <v>79.8</v>
      </c>
      <c r="H351">
        <v>86</v>
      </c>
      <c r="I351">
        <v>3.74</v>
      </c>
      <c r="J351">
        <v>0.97</v>
      </c>
      <c r="K351">
        <v>31.29</v>
      </c>
      <c r="L351">
        <v>0.81</v>
      </c>
      <c r="M351" s="1">
        <v>43608.790123993058</v>
      </c>
      <c r="N351" s="1">
        <v>43608.816169594909</v>
      </c>
      <c r="O351" s="1" t="s">
        <v>45</v>
      </c>
      <c r="W351" t="s">
        <v>547</v>
      </c>
      <c r="X351" s="1">
        <v>43663.438194444447</v>
      </c>
      <c r="Y351" s="10">
        <v>290</v>
      </c>
      <c r="Z351" t="s">
        <v>18</v>
      </c>
      <c r="AA351" t="s">
        <v>15</v>
      </c>
      <c r="AB351" t="s">
        <v>43</v>
      </c>
      <c r="AC351">
        <v>2019</v>
      </c>
      <c r="AD351">
        <v>7</v>
      </c>
      <c r="AE351" s="2"/>
      <c r="AF351" s="4">
        <f>IFERROR(SUMPRODUCT(--(tbl_bd_descente[wo_number]=W351),tbl_bd_descente[Y],tbl_bd_descente[tons])/SUMIF(tbl_bd_descente[wo_number],W351,tbl_bd_descente[tons]),0)</f>
        <v>79.92413793103448</v>
      </c>
      <c r="AG351" s="4">
        <f>IFERROR(SUMPRODUCT(--(tbl_bd_descente[wo_number]=W351),tbl_bd_descente[Al2O3],tbl_bd_descente[tons])/SUMIF(tbl_bd_descente[wo_number],W351,tbl_bd_descente[tons]),0)</f>
        <v>9.568965517241379</v>
      </c>
      <c r="AH351" s="4">
        <f>IFERROR(SUMPRODUCT(--(tbl_bd_descente[wo_number]=W351),tbl_bd_descente[Fe2O3],tbl_bd_descente[tons])/SUMIF(tbl_bd_descente[wo_number],W351,tbl_bd_descente[tons]),0)</f>
        <v>1.146206896551724</v>
      </c>
      <c r="AI351" s="4">
        <f>IFERROR(SUMPRODUCT(--(tbl_bd_descente[wo_number]=W351),tbl_bd_descente[MgO],tbl_bd_descente[tons])/SUMIF(tbl_bd_descente[wo_number],W351,tbl_bd_descente[tons]),0)</f>
        <v>32.298620689655174</v>
      </c>
      <c r="AJ351" s="4">
        <f>IFERROR(SUMPRODUCT(--(tbl_bd_descente[wo_number]=W351),tbl_bd_descente[CaOX],tbl_bd_descente[tons])/SUMIF(tbl_bd_descente[wo_number],W351,tbl_bd_descente[tons]),0)</f>
        <v>1.423448275862069</v>
      </c>
      <c r="AK351" s="4">
        <f>IFERROR(SUMPRODUCT(--(tbl_bd_descente[wo_number]=W351),tbl_bd_descente[S],tbl_bd_descente[tons])/SUMIF(tbl_bd_descente[wo_number],W351,tbl_bd_descente[tons]),0)</f>
        <v>0.10610344827586206</v>
      </c>
      <c r="AL351" s="26"/>
      <c r="AM351" s="25"/>
    </row>
    <row r="352" spans="1:39" x14ac:dyDescent="0.15">
      <c r="A352" t="s">
        <v>1167</v>
      </c>
      <c r="B352" t="s">
        <v>33</v>
      </c>
      <c r="C352" t="s">
        <v>39</v>
      </c>
      <c r="D352" t="s">
        <v>33</v>
      </c>
      <c r="E352" s="18">
        <v>226.79400253295898</v>
      </c>
      <c r="F352">
        <v>74.099999999999994</v>
      </c>
      <c r="G352">
        <v>78.099999999999994</v>
      </c>
      <c r="H352">
        <v>84.5</v>
      </c>
      <c r="I352">
        <v>2.81</v>
      </c>
      <c r="J352">
        <v>0.96</v>
      </c>
      <c r="K352">
        <v>31.79</v>
      </c>
      <c r="L352">
        <v>0.94</v>
      </c>
      <c r="M352" s="1">
        <v>43608.819184953703</v>
      </c>
      <c r="N352" s="1">
        <v>43608.835902743056</v>
      </c>
      <c r="O352" s="1" t="s">
        <v>45</v>
      </c>
      <c r="W352" t="s">
        <v>547</v>
      </c>
      <c r="X352" s="1">
        <v>43663.438194444447</v>
      </c>
      <c r="Y352" s="10">
        <v>145</v>
      </c>
      <c r="Z352" t="s">
        <v>18</v>
      </c>
      <c r="AA352" t="s">
        <v>44</v>
      </c>
      <c r="AB352" t="s">
        <v>43</v>
      </c>
      <c r="AC352">
        <v>2019</v>
      </c>
      <c r="AD352">
        <v>7</v>
      </c>
      <c r="AE352" s="2"/>
      <c r="AF352" s="4">
        <f>IFERROR(SUMPRODUCT(--(tbl_bd_descente[wo_number]=W352),tbl_bd_descente[Y],tbl_bd_descente[tons])/SUMIF(tbl_bd_descente[wo_number],W352,tbl_bd_descente[tons]),0)</f>
        <v>79.92413793103448</v>
      </c>
      <c r="AG352" s="4">
        <f>IFERROR(SUMPRODUCT(--(tbl_bd_descente[wo_number]=W352),tbl_bd_descente[Al2O3],tbl_bd_descente[tons])/SUMIF(tbl_bd_descente[wo_number],W352,tbl_bd_descente[tons]),0)</f>
        <v>9.568965517241379</v>
      </c>
      <c r="AH352" s="4">
        <f>IFERROR(SUMPRODUCT(--(tbl_bd_descente[wo_number]=W352),tbl_bd_descente[Fe2O3],tbl_bd_descente[tons])/SUMIF(tbl_bd_descente[wo_number],W352,tbl_bd_descente[tons]),0)</f>
        <v>1.146206896551724</v>
      </c>
      <c r="AI352" s="4">
        <f>IFERROR(SUMPRODUCT(--(tbl_bd_descente[wo_number]=W352),tbl_bd_descente[MgO],tbl_bd_descente[tons])/SUMIF(tbl_bd_descente[wo_number],W352,tbl_bd_descente[tons]),0)</f>
        <v>32.298620689655174</v>
      </c>
      <c r="AJ352" s="4">
        <f>IFERROR(SUMPRODUCT(--(tbl_bd_descente[wo_number]=W352),tbl_bd_descente[CaOX],tbl_bd_descente[tons])/SUMIF(tbl_bd_descente[wo_number],W352,tbl_bd_descente[tons]),0)</f>
        <v>1.423448275862069</v>
      </c>
      <c r="AK352" s="4">
        <f>IFERROR(SUMPRODUCT(--(tbl_bd_descente[wo_number]=W352),tbl_bd_descente[S],tbl_bd_descente[tons])/SUMIF(tbl_bd_descente[wo_number],W352,tbl_bd_descente[tons]),0)</f>
        <v>0.10610344827586206</v>
      </c>
      <c r="AL352" s="26"/>
      <c r="AM352" s="25"/>
    </row>
    <row r="353" spans="1:39" x14ac:dyDescent="0.15">
      <c r="A353" t="s">
        <v>1168</v>
      </c>
      <c r="B353" t="s">
        <v>14</v>
      </c>
      <c r="C353" t="s">
        <v>19</v>
      </c>
      <c r="D353" t="s">
        <v>14</v>
      </c>
      <c r="E353" s="18">
        <v>191.59600067138672</v>
      </c>
      <c r="F353">
        <v>76.599999999999994</v>
      </c>
      <c r="G353">
        <v>80.8</v>
      </c>
      <c r="H353">
        <v>87.6</v>
      </c>
      <c r="I353">
        <v>2.17</v>
      </c>
      <c r="J353">
        <v>0.83</v>
      </c>
      <c r="K353">
        <v>31.75</v>
      </c>
      <c r="L353">
        <v>0.84</v>
      </c>
      <c r="M353" s="1">
        <v>43608.84001767361</v>
      </c>
      <c r="N353" s="1">
        <v>43608.854798229164</v>
      </c>
      <c r="O353" s="1" t="s">
        <v>45</v>
      </c>
      <c r="W353" t="s">
        <v>546</v>
      </c>
      <c r="X353" s="1">
        <v>43663.328472222223</v>
      </c>
      <c r="Y353" s="10">
        <v>606.66666666666663</v>
      </c>
      <c r="Z353" t="s">
        <v>26</v>
      </c>
      <c r="AA353" t="s">
        <v>27</v>
      </c>
      <c r="AB353" t="s">
        <v>26</v>
      </c>
      <c r="AC353">
        <v>2019</v>
      </c>
      <c r="AD353">
        <v>7</v>
      </c>
      <c r="AE353" s="2"/>
      <c r="AF353" s="4">
        <f>IFERROR(SUMPRODUCT(--(tbl_bd_descente[wo_number]=W353),tbl_bd_descente[Y],tbl_bd_descente[tons])/SUMIF(tbl_bd_descente[wo_number],W353,tbl_bd_descente[tons]),0)</f>
        <v>73.947252747252747</v>
      </c>
      <c r="AG353" s="4">
        <f>IFERROR(SUMPRODUCT(--(tbl_bd_descente[wo_number]=W353),tbl_bd_descente[Al2O3],tbl_bd_descente[tons])/SUMIF(tbl_bd_descente[wo_number],W353,tbl_bd_descente[tons]),0)</f>
        <v>8.0245054945054939</v>
      </c>
      <c r="AH353" s="4">
        <f>IFERROR(SUMPRODUCT(--(tbl_bd_descente[wo_number]=W353),tbl_bd_descente[Fe2O3],tbl_bd_descente[tons])/SUMIF(tbl_bd_descente[wo_number],W353,tbl_bd_descente[tons]),0)</f>
        <v>1.408021978021978</v>
      </c>
      <c r="AI353" s="4">
        <f>IFERROR(SUMPRODUCT(--(tbl_bd_descente[wo_number]=W353),tbl_bd_descente[MgO],tbl_bd_descente[tons])/SUMIF(tbl_bd_descente[wo_number],W353,tbl_bd_descente[tons]),0)</f>
        <v>32.143296703296706</v>
      </c>
      <c r="AJ353" s="4">
        <f>IFERROR(SUMPRODUCT(--(tbl_bd_descente[wo_number]=W353),tbl_bd_descente[CaOX],tbl_bd_descente[tons])/SUMIF(tbl_bd_descente[wo_number],W353,tbl_bd_descente[tons]),0)</f>
        <v>1.2571428571428571</v>
      </c>
      <c r="AK353" s="4">
        <f>IFERROR(SUMPRODUCT(--(tbl_bd_descente[wo_number]=W353),tbl_bd_descente[S],tbl_bd_descente[tons])/SUMIF(tbl_bd_descente[wo_number],W353,tbl_bd_descente[tons]),0)</f>
        <v>0.1641978021978022</v>
      </c>
      <c r="AL353" s="26"/>
      <c r="AM353" s="25"/>
    </row>
    <row r="354" spans="1:39" x14ac:dyDescent="0.15">
      <c r="A354" t="s">
        <v>1169</v>
      </c>
      <c r="B354" t="s">
        <v>817</v>
      </c>
      <c r="C354" t="s">
        <v>15</v>
      </c>
      <c r="D354" t="s">
        <v>18</v>
      </c>
      <c r="E354" s="18">
        <v>191.40200042724609</v>
      </c>
      <c r="F354">
        <v>75.599999999999994</v>
      </c>
      <c r="G354">
        <v>79.8</v>
      </c>
      <c r="H354">
        <v>85.9</v>
      </c>
      <c r="I354">
        <v>5.19</v>
      </c>
      <c r="J354">
        <v>1.36</v>
      </c>
      <c r="K354">
        <v>31.92</v>
      </c>
      <c r="L354">
        <v>0.5</v>
      </c>
      <c r="M354" s="1">
        <v>43608.86071296296</v>
      </c>
      <c r="N354" s="1">
        <v>43609.221905243059</v>
      </c>
      <c r="O354" s="1" t="s">
        <v>45</v>
      </c>
      <c r="W354" t="s">
        <v>546</v>
      </c>
      <c r="X354" s="1">
        <v>43663.328472222223</v>
      </c>
      <c r="Y354" s="10">
        <v>303.33333333333331</v>
      </c>
      <c r="Z354" t="s">
        <v>26</v>
      </c>
      <c r="AA354" t="s">
        <v>28</v>
      </c>
      <c r="AB354" t="s">
        <v>26</v>
      </c>
      <c r="AC354">
        <v>2019</v>
      </c>
      <c r="AD354">
        <v>7</v>
      </c>
      <c r="AE354" s="2"/>
      <c r="AF354" s="4">
        <f>IFERROR(SUMPRODUCT(--(tbl_bd_descente[wo_number]=W354),tbl_bd_descente[Y],tbl_bd_descente[tons])/SUMIF(tbl_bd_descente[wo_number],W354,tbl_bd_descente[tons]),0)</f>
        <v>73.947252747252747</v>
      </c>
      <c r="AG354" s="4">
        <f>IFERROR(SUMPRODUCT(--(tbl_bd_descente[wo_number]=W354),tbl_bd_descente[Al2O3],tbl_bd_descente[tons])/SUMIF(tbl_bd_descente[wo_number],W354,tbl_bd_descente[tons]),0)</f>
        <v>8.0245054945054939</v>
      </c>
      <c r="AH354" s="4">
        <f>IFERROR(SUMPRODUCT(--(tbl_bd_descente[wo_number]=W354),tbl_bd_descente[Fe2O3],tbl_bd_descente[tons])/SUMIF(tbl_bd_descente[wo_number],W354,tbl_bd_descente[tons]),0)</f>
        <v>1.408021978021978</v>
      </c>
      <c r="AI354" s="4">
        <f>IFERROR(SUMPRODUCT(--(tbl_bd_descente[wo_number]=W354),tbl_bd_descente[MgO],tbl_bd_descente[tons])/SUMIF(tbl_bd_descente[wo_number],W354,tbl_bd_descente[tons]),0)</f>
        <v>32.143296703296706</v>
      </c>
      <c r="AJ354" s="4">
        <f>IFERROR(SUMPRODUCT(--(tbl_bd_descente[wo_number]=W354),tbl_bd_descente[CaOX],tbl_bd_descente[tons])/SUMIF(tbl_bd_descente[wo_number],W354,tbl_bd_descente[tons]),0)</f>
        <v>1.2571428571428571</v>
      </c>
      <c r="AK354" s="4">
        <f>IFERROR(SUMPRODUCT(--(tbl_bd_descente[wo_number]=W354),tbl_bd_descente[S],tbl_bd_descente[tons])/SUMIF(tbl_bd_descente[wo_number],W354,tbl_bd_descente[tons]),0)</f>
        <v>0.1641978021978022</v>
      </c>
      <c r="AL354" s="26"/>
      <c r="AM354" s="25"/>
    </row>
    <row r="355" spans="1:39" x14ac:dyDescent="0.15">
      <c r="A355" t="s">
        <v>1170</v>
      </c>
      <c r="B355" t="s">
        <v>23</v>
      </c>
      <c r="C355" t="s">
        <v>24</v>
      </c>
      <c r="D355" t="s">
        <v>23</v>
      </c>
      <c r="E355" s="18">
        <v>218.44800186157227</v>
      </c>
      <c r="F355">
        <v>82.4</v>
      </c>
      <c r="G355">
        <v>86.9</v>
      </c>
      <c r="H355">
        <v>94.3</v>
      </c>
      <c r="I355">
        <v>2.41</v>
      </c>
      <c r="J355">
        <v>0.65</v>
      </c>
      <c r="K355">
        <v>31.64</v>
      </c>
      <c r="L355">
        <v>0.36</v>
      </c>
      <c r="M355" s="1">
        <v>43608.542801076386</v>
      </c>
      <c r="N355" s="1">
        <v>43608.562367673614</v>
      </c>
      <c r="O355" s="1" t="s">
        <v>45</v>
      </c>
      <c r="W355" t="s">
        <v>545</v>
      </c>
      <c r="X355" s="1">
        <v>43663.109027777777</v>
      </c>
      <c r="Y355" s="10">
        <v>1200</v>
      </c>
      <c r="Z355" t="s">
        <v>26</v>
      </c>
      <c r="AA355" t="s">
        <v>28</v>
      </c>
      <c r="AB355" t="s">
        <v>26</v>
      </c>
      <c r="AC355">
        <v>2019</v>
      </c>
      <c r="AD355">
        <v>7</v>
      </c>
      <c r="AE355" s="2"/>
      <c r="AF355" s="4">
        <f>IFERROR(SUMPRODUCT(--(tbl_bd_descente[wo_number]=W355),tbl_bd_descente[Y],tbl_bd_descente[tons])/SUMIF(tbl_bd_descente[wo_number],W355,tbl_bd_descente[tons]),0)</f>
        <v>73.2</v>
      </c>
      <c r="AG355" s="4">
        <f>IFERROR(SUMPRODUCT(--(tbl_bd_descente[wo_number]=W355),tbl_bd_descente[Al2O3],tbl_bd_descente[tons])/SUMIF(tbl_bd_descente[wo_number],W355,tbl_bd_descente[tons]),0)</f>
        <v>10.07</v>
      </c>
      <c r="AH355" s="4">
        <f>IFERROR(SUMPRODUCT(--(tbl_bd_descente[wo_number]=W355),tbl_bd_descente[Fe2O3],tbl_bd_descente[tons])/SUMIF(tbl_bd_descente[wo_number],W355,tbl_bd_descente[tons]),0)</f>
        <v>1.61</v>
      </c>
      <c r="AI355" s="4">
        <f>IFERROR(SUMPRODUCT(--(tbl_bd_descente[wo_number]=W355),tbl_bd_descente[MgO],tbl_bd_descente[tons])/SUMIF(tbl_bd_descente[wo_number],W355,tbl_bd_descente[tons]),0)</f>
        <v>32.123333333333335</v>
      </c>
      <c r="AJ355" s="4">
        <f>IFERROR(SUMPRODUCT(--(tbl_bd_descente[wo_number]=W355),tbl_bd_descente[CaOX],tbl_bd_descente[tons])/SUMIF(tbl_bd_descente[wo_number],W355,tbl_bd_descente[tons]),0)</f>
        <v>0.86333333333333329</v>
      </c>
      <c r="AK355" s="4">
        <f>IFERROR(SUMPRODUCT(--(tbl_bd_descente[wo_number]=W355),tbl_bd_descente[S],tbl_bd_descente[tons])/SUMIF(tbl_bd_descente[wo_number],W355,tbl_bd_descente[tons]),0)</f>
        <v>0.16200000000000001</v>
      </c>
      <c r="AL355" s="26"/>
      <c r="AM355" s="25"/>
    </row>
    <row r="356" spans="1:39" x14ac:dyDescent="0.15">
      <c r="A356" t="s">
        <v>1171</v>
      </c>
      <c r="B356" t="s">
        <v>23</v>
      </c>
      <c r="C356" t="s">
        <v>21</v>
      </c>
      <c r="D356" t="s">
        <v>23</v>
      </c>
      <c r="E356" s="18">
        <v>148.052001953125</v>
      </c>
      <c r="F356">
        <v>79.900000000000006</v>
      </c>
      <c r="G356">
        <v>84.3</v>
      </c>
      <c r="H356">
        <v>87.9</v>
      </c>
      <c r="I356">
        <v>2.66</v>
      </c>
      <c r="J356">
        <v>0.83</v>
      </c>
      <c r="K356">
        <v>31.78</v>
      </c>
      <c r="L356">
        <v>0.7</v>
      </c>
      <c r="M356" s="1">
        <v>43612.597952048614</v>
      </c>
      <c r="N356" s="1">
        <v>43612.611257291668</v>
      </c>
      <c r="O356" s="1" t="s">
        <v>45</v>
      </c>
      <c r="W356" t="s">
        <v>544</v>
      </c>
      <c r="X356" s="1">
        <v>43662.820138888892</v>
      </c>
      <c r="Y356" s="10">
        <v>1198</v>
      </c>
      <c r="Z356" t="s">
        <v>23</v>
      </c>
      <c r="AA356" t="s">
        <v>21</v>
      </c>
      <c r="AB356" t="s">
        <v>23</v>
      </c>
      <c r="AC356">
        <v>2019</v>
      </c>
      <c r="AD356">
        <v>7</v>
      </c>
      <c r="AE356" s="2"/>
      <c r="AF356" s="4">
        <f>IFERROR(SUMPRODUCT(--(tbl_bd_descente[wo_number]=W356),tbl_bd_descente[Y],tbl_bd_descente[tons])/SUMIF(tbl_bd_descente[wo_number],W356,tbl_bd_descente[tons]),0)</f>
        <v>83.866777963272114</v>
      </c>
      <c r="AG356" s="4">
        <f>IFERROR(SUMPRODUCT(--(tbl_bd_descente[wo_number]=W356),tbl_bd_descente[Al2O3],tbl_bd_descente[tons])/SUMIF(tbl_bd_descente[wo_number],W356,tbl_bd_descente[tons]),0)</f>
        <v>2.0833055091819701</v>
      </c>
      <c r="AH356" s="4">
        <f>IFERROR(SUMPRODUCT(--(tbl_bd_descente[wo_number]=W356),tbl_bd_descente[Fe2O3],tbl_bd_descente[tons])/SUMIF(tbl_bd_descente[wo_number],W356,tbl_bd_descente[tons]),0)</f>
        <v>0.65335559265442411</v>
      </c>
      <c r="AI356" s="4">
        <f>IFERROR(SUMPRODUCT(--(tbl_bd_descente[wo_number]=W356),tbl_bd_descente[MgO],tbl_bd_descente[tons])/SUMIF(tbl_bd_descente[wo_number],W356,tbl_bd_descente[tons]),0)</f>
        <v>31.496627712854757</v>
      </c>
      <c r="AJ356" s="4">
        <f>IFERROR(SUMPRODUCT(--(tbl_bd_descente[wo_number]=W356),tbl_bd_descente[CaOX],tbl_bd_descente[tons])/SUMIF(tbl_bd_descente[wo_number],W356,tbl_bd_descente[tons]),0)</f>
        <v>0.88345575959933231</v>
      </c>
      <c r="AK356" s="4">
        <f>IFERROR(SUMPRODUCT(--(tbl_bd_descente[wo_number]=W356),tbl_bd_descente[S],tbl_bd_descente[tons])/SUMIF(tbl_bd_descente[wo_number],W356,tbl_bd_descente[tons]),0)</f>
        <v>4.4352253756260437E-2</v>
      </c>
      <c r="AL356" s="26"/>
      <c r="AM356" s="25"/>
    </row>
    <row r="357" spans="1:39" x14ac:dyDescent="0.15">
      <c r="A357" t="s">
        <v>1172</v>
      </c>
      <c r="B357" t="s">
        <v>20</v>
      </c>
      <c r="C357" t="s">
        <v>30</v>
      </c>
      <c r="D357" t="s">
        <v>20</v>
      </c>
      <c r="E357" s="18">
        <v>184.97300338745117</v>
      </c>
      <c r="F357">
        <v>81</v>
      </c>
      <c r="G357">
        <v>85.4</v>
      </c>
      <c r="H357">
        <v>92</v>
      </c>
      <c r="I357">
        <v>4.45</v>
      </c>
      <c r="J357">
        <v>0.72</v>
      </c>
      <c r="K357">
        <v>32.03</v>
      </c>
      <c r="L357">
        <v>0.47</v>
      </c>
      <c r="M357" s="1">
        <v>43607.315204664352</v>
      </c>
      <c r="N357" s="1">
        <v>43607.330480671299</v>
      </c>
      <c r="O357" s="1" t="s">
        <v>48</v>
      </c>
      <c r="W357" t="s">
        <v>543</v>
      </c>
      <c r="X357" s="1">
        <v>43662.18472222222</v>
      </c>
      <c r="Y357" s="10">
        <v>762.66666666666663</v>
      </c>
      <c r="Z357" t="s">
        <v>26</v>
      </c>
      <c r="AA357" t="s">
        <v>27</v>
      </c>
      <c r="AB357" t="s">
        <v>26</v>
      </c>
      <c r="AC357">
        <v>2019</v>
      </c>
      <c r="AD357">
        <v>7</v>
      </c>
      <c r="AE357" s="2"/>
      <c r="AF357" s="4">
        <f>IFERROR(SUMPRODUCT(--(tbl_bd_descente[wo_number]=W357),tbl_bd_descente[Y],tbl_bd_descente[tons])/SUMIF(tbl_bd_descente[wo_number],W357,tbl_bd_descente[tons]),0)</f>
        <v>73.629370629370626</v>
      </c>
      <c r="AG357" s="4">
        <f>IFERROR(SUMPRODUCT(--(tbl_bd_descente[wo_number]=W357),tbl_bd_descente[Al2O3],tbl_bd_descente[tons])/SUMIF(tbl_bd_descente[wo_number],W357,tbl_bd_descente[tons]),0)</f>
        <v>8.1004895104895098</v>
      </c>
      <c r="AH357" s="4">
        <f>IFERROR(SUMPRODUCT(--(tbl_bd_descente[wo_number]=W357),tbl_bd_descente[Fe2O3],tbl_bd_descente[tons])/SUMIF(tbl_bd_descente[wo_number],W357,tbl_bd_descente[tons]),0)</f>
        <v>1.4685314685314685</v>
      </c>
      <c r="AI357" s="4">
        <f>IFERROR(SUMPRODUCT(--(tbl_bd_descente[wo_number]=W357),tbl_bd_descente[MgO],tbl_bd_descente[tons])/SUMIF(tbl_bd_descente[wo_number],W357,tbl_bd_descente[tons]),0)</f>
        <v>32.017062937062931</v>
      </c>
      <c r="AJ357" s="4">
        <f>IFERROR(SUMPRODUCT(--(tbl_bd_descente[wo_number]=W357),tbl_bd_descente[CaOX],tbl_bd_descente[tons])/SUMIF(tbl_bd_descente[wo_number],W357,tbl_bd_descente[tons]),0)</f>
        <v>1.1209790209790211</v>
      </c>
      <c r="AK357" s="4">
        <f>IFERROR(SUMPRODUCT(--(tbl_bd_descente[wo_number]=W357),tbl_bd_descente[S],tbl_bd_descente[tons])/SUMIF(tbl_bd_descente[wo_number],W357,tbl_bd_descente[tons]),0)</f>
        <v>0.14472027972027973</v>
      </c>
      <c r="AL357" s="26"/>
      <c r="AM357" s="25"/>
    </row>
    <row r="358" spans="1:39" x14ac:dyDescent="0.15">
      <c r="A358" t="s">
        <v>1173</v>
      </c>
      <c r="B358" t="s">
        <v>33</v>
      </c>
      <c r="C358" t="s">
        <v>39</v>
      </c>
      <c r="D358" t="s">
        <v>33</v>
      </c>
      <c r="E358" s="18">
        <v>149.50300216674805</v>
      </c>
      <c r="F358">
        <v>75.400000000000006</v>
      </c>
      <c r="G358">
        <v>79.5</v>
      </c>
      <c r="H358">
        <v>86.4</v>
      </c>
      <c r="I358">
        <v>1.45</v>
      </c>
      <c r="J358">
        <v>0.75</v>
      </c>
      <c r="K358">
        <v>31.69</v>
      </c>
      <c r="L358">
        <v>0.25</v>
      </c>
      <c r="M358" s="1">
        <v>43607.333367280095</v>
      </c>
      <c r="N358" s="1">
        <v>43607.345336724538</v>
      </c>
      <c r="O358" s="1" t="s">
        <v>48</v>
      </c>
      <c r="W358" t="s">
        <v>543</v>
      </c>
      <c r="X358" s="1">
        <v>43662.18472222222</v>
      </c>
      <c r="Y358" s="10">
        <v>381.33333333333331</v>
      </c>
      <c r="Z358" t="s">
        <v>26</v>
      </c>
      <c r="AA358" t="s">
        <v>28</v>
      </c>
      <c r="AB358" t="s">
        <v>26</v>
      </c>
      <c r="AC358">
        <v>2019</v>
      </c>
      <c r="AD358">
        <v>7</v>
      </c>
      <c r="AE358" s="2"/>
      <c r="AF358" s="4">
        <f>IFERROR(SUMPRODUCT(--(tbl_bd_descente[wo_number]=W358),tbl_bd_descente[Y],tbl_bd_descente[tons])/SUMIF(tbl_bd_descente[wo_number],W358,tbl_bd_descente[tons]),0)</f>
        <v>73.629370629370626</v>
      </c>
      <c r="AG358" s="4">
        <f>IFERROR(SUMPRODUCT(--(tbl_bd_descente[wo_number]=W358),tbl_bd_descente[Al2O3],tbl_bd_descente[tons])/SUMIF(tbl_bd_descente[wo_number],W358,tbl_bd_descente[tons]),0)</f>
        <v>8.1004895104895098</v>
      </c>
      <c r="AH358" s="4">
        <f>IFERROR(SUMPRODUCT(--(tbl_bd_descente[wo_number]=W358),tbl_bd_descente[Fe2O3],tbl_bd_descente[tons])/SUMIF(tbl_bd_descente[wo_number],W358,tbl_bd_descente[tons]),0)</f>
        <v>1.4685314685314685</v>
      </c>
      <c r="AI358" s="4">
        <f>IFERROR(SUMPRODUCT(--(tbl_bd_descente[wo_number]=W358),tbl_bd_descente[MgO],tbl_bd_descente[tons])/SUMIF(tbl_bd_descente[wo_number],W358,tbl_bd_descente[tons]),0)</f>
        <v>32.017062937062931</v>
      </c>
      <c r="AJ358" s="4">
        <f>IFERROR(SUMPRODUCT(--(tbl_bd_descente[wo_number]=W358),tbl_bd_descente[CaOX],tbl_bd_descente[tons])/SUMIF(tbl_bd_descente[wo_number],W358,tbl_bd_descente[tons]),0)</f>
        <v>1.1209790209790211</v>
      </c>
      <c r="AK358" s="4">
        <f>IFERROR(SUMPRODUCT(--(tbl_bd_descente[wo_number]=W358),tbl_bd_descente[S],tbl_bd_descente[tons])/SUMIF(tbl_bd_descente[wo_number],W358,tbl_bd_descente[tons]),0)</f>
        <v>0.14472027972027973</v>
      </c>
      <c r="AL358" s="26"/>
      <c r="AM358" s="25"/>
    </row>
    <row r="359" spans="1:39" x14ac:dyDescent="0.15">
      <c r="A359" t="s">
        <v>1174</v>
      </c>
      <c r="B359" t="s">
        <v>18</v>
      </c>
      <c r="C359" t="s">
        <v>44</v>
      </c>
      <c r="D359" t="s">
        <v>18</v>
      </c>
      <c r="E359" s="18">
        <v>221.98600387573242</v>
      </c>
      <c r="F359">
        <v>78.599999999999994</v>
      </c>
      <c r="G359">
        <v>83</v>
      </c>
      <c r="H359">
        <v>88.7</v>
      </c>
      <c r="I359">
        <v>8.8000000000000007</v>
      </c>
      <c r="J359">
        <v>1.1299999999999999</v>
      </c>
      <c r="K359">
        <v>32.479999999999997</v>
      </c>
      <c r="L359">
        <v>0.49</v>
      </c>
      <c r="M359" s="1">
        <v>43609.645967511577</v>
      </c>
      <c r="N359" s="1">
        <v>43609.669601585651</v>
      </c>
      <c r="O359" s="1" t="s">
        <v>48</v>
      </c>
      <c r="W359" t="s">
        <v>542</v>
      </c>
      <c r="X359" s="1">
        <v>43661.841666666667</v>
      </c>
      <c r="Y359" s="10">
        <v>604</v>
      </c>
      <c r="Z359" t="s">
        <v>14</v>
      </c>
      <c r="AA359" t="s">
        <v>38</v>
      </c>
      <c r="AB359" t="s">
        <v>14</v>
      </c>
      <c r="AC359">
        <v>2019</v>
      </c>
      <c r="AD359">
        <v>7</v>
      </c>
      <c r="AE359" s="2"/>
      <c r="AF359" s="4">
        <f>IFERROR(SUMPRODUCT(--(tbl_bd_descente[wo_number]=W359),tbl_bd_descente[Y],tbl_bd_descente[tons])/SUMIF(tbl_bd_descente[wo_number],W359,tbl_bd_descente[tons]),0)</f>
        <v>79.47019867549669</v>
      </c>
      <c r="AG359" s="4">
        <f>IFERROR(SUMPRODUCT(--(tbl_bd_descente[wo_number]=W359),tbl_bd_descente[Al2O3],tbl_bd_descente[tons])/SUMIF(tbl_bd_descente[wo_number],W359,tbl_bd_descente[tons]),0)</f>
        <v>3.5825827814569537</v>
      </c>
      <c r="AH359" s="4">
        <f>IFERROR(SUMPRODUCT(--(tbl_bd_descente[wo_number]=W359),tbl_bd_descente[Fe2O3],tbl_bd_descente[tons])/SUMIF(tbl_bd_descente[wo_number],W359,tbl_bd_descente[tons]),0)</f>
        <v>0.92754966887417223</v>
      </c>
      <c r="AI359" s="4">
        <f>IFERROR(SUMPRODUCT(--(tbl_bd_descente[wo_number]=W359),tbl_bd_descente[MgO],tbl_bd_descente[tons])/SUMIF(tbl_bd_descente[wo_number],W359,tbl_bd_descente[tons]),0)</f>
        <v>31.607152317880796</v>
      </c>
      <c r="AJ359" s="4">
        <f>IFERROR(SUMPRODUCT(--(tbl_bd_descente[wo_number]=W359),tbl_bd_descente[CaOX],tbl_bd_descente[tons])/SUMIF(tbl_bd_descente[wo_number],W359,tbl_bd_descente[tons]),0)</f>
        <v>1.3380132450331128</v>
      </c>
      <c r="AK359" s="4">
        <f>IFERROR(SUMPRODUCT(--(tbl_bd_descente[wo_number]=W359),tbl_bd_descente[S],tbl_bd_descente[tons])/SUMIF(tbl_bd_descente[wo_number],W359,tbl_bd_descente[tons]),0)</f>
        <v>9.2231788079470189E-2</v>
      </c>
      <c r="AL359" s="26"/>
      <c r="AM359" s="25"/>
    </row>
    <row r="360" spans="1:39" x14ac:dyDescent="0.15">
      <c r="A360" t="s">
        <v>1175</v>
      </c>
      <c r="B360" t="s">
        <v>817</v>
      </c>
      <c r="C360" t="s">
        <v>27</v>
      </c>
      <c r="D360" t="s">
        <v>26</v>
      </c>
      <c r="E360" s="18">
        <v>38.6</v>
      </c>
      <c r="F360">
        <v>75.900000000000006</v>
      </c>
      <c r="G360">
        <v>80</v>
      </c>
      <c r="H360">
        <v>86.4</v>
      </c>
      <c r="I360">
        <v>7.18</v>
      </c>
      <c r="J360">
        <v>1.1499999999999999</v>
      </c>
      <c r="K360">
        <v>32.130000000000003</v>
      </c>
      <c r="L360">
        <v>0.92</v>
      </c>
      <c r="M360" s="1">
        <v>43609.700516516205</v>
      </c>
      <c r="N360" s="1">
        <v>43609.700516516205</v>
      </c>
      <c r="O360" s="1" t="s">
        <v>48</v>
      </c>
      <c r="W360" t="s">
        <v>541</v>
      </c>
      <c r="X360" s="1">
        <v>43661.47152777778</v>
      </c>
      <c r="Y360" s="10">
        <v>1200</v>
      </c>
      <c r="Z360" t="s">
        <v>14</v>
      </c>
      <c r="AA360" t="s">
        <v>38</v>
      </c>
      <c r="AB360" t="s">
        <v>14</v>
      </c>
      <c r="AC360">
        <v>2019</v>
      </c>
      <c r="AD360">
        <v>7</v>
      </c>
      <c r="AE360" s="2"/>
      <c r="AF360" s="4">
        <f>IFERROR(SUMPRODUCT(--(tbl_bd_descente[wo_number]=W360),tbl_bd_descente[Y],tbl_bd_descente[tons])/SUMIF(tbl_bd_descente[wo_number],W360,tbl_bd_descente[tons]),0)</f>
        <v>79.766666666666666</v>
      </c>
      <c r="AG360" s="4">
        <f>IFERROR(SUMPRODUCT(--(tbl_bd_descente[wo_number]=W360),tbl_bd_descente[Al2O3],tbl_bd_descente[tons])/SUMIF(tbl_bd_descente[wo_number],W360,tbl_bd_descente[tons]),0)</f>
        <v>3.1433333333333335</v>
      </c>
      <c r="AH360" s="4">
        <f>IFERROR(SUMPRODUCT(--(tbl_bd_descente[wo_number]=W360),tbl_bd_descente[Fe2O3],tbl_bd_descente[tons])/SUMIF(tbl_bd_descente[wo_number],W360,tbl_bd_descente[tons]),0)</f>
        <v>0.84</v>
      </c>
      <c r="AI360" s="4">
        <f>IFERROR(SUMPRODUCT(--(tbl_bd_descente[wo_number]=W360),tbl_bd_descente[MgO],tbl_bd_descente[tons])/SUMIF(tbl_bd_descente[wo_number],W360,tbl_bd_descente[tons]),0)</f>
        <v>31.563333333333333</v>
      </c>
      <c r="AJ360" s="4">
        <f>IFERROR(SUMPRODUCT(--(tbl_bd_descente[wo_number]=W360),tbl_bd_descente[CaOX],tbl_bd_descente[tons])/SUMIF(tbl_bd_descente[wo_number],W360,tbl_bd_descente[tons]),0)</f>
        <v>1.4666666666666666</v>
      </c>
      <c r="AK360" s="4">
        <f>IFERROR(SUMPRODUCT(--(tbl_bd_descente[wo_number]=W360),tbl_bd_descente[S],tbl_bd_descente[tons])/SUMIF(tbl_bd_descente[wo_number],W360,tbl_bd_descente[tons]),0)</f>
        <v>6.3333333333333339E-2</v>
      </c>
      <c r="AL360" s="26"/>
      <c r="AM360" s="25"/>
    </row>
    <row r="361" spans="1:39" x14ac:dyDescent="0.15">
      <c r="A361" t="s">
        <v>1175</v>
      </c>
      <c r="B361" t="s">
        <v>817</v>
      </c>
      <c r="C361" t="s">
        <v>15</v>
      </c>
      <c r="D361" t="s">
        <v>18</v>
      </c>
      <c r="E361" s="18">
        <v>259.71300506591797</v>
      </c>
      <c r="F361">
        <v>75.900000000000006</v>
      </c>
      <c r="G361">
        <v>80</v>
      </c>
      <c r="H361">
        <v>86.4</v>
      </c>
      <c r="I361">
        <v>7.18</v>
      </c>
      <c r="J361">
        <v>1.1499999999999999</v>
      </c>
      <c r="K361">
        <v>32.130000000000003</v>
      </c>
      <c r="L361">
        <v>0.92</v>
      </c>
      <c r="M361" s="1">
        <v>43609.674977118055</v>
      </c>
      <c r="N361" s="1">
        <v>43612.312797534723</v>
      </c>
      <c r="O361" s="1" t="s">
        <v>48</v>
      </c>
      <c r="W361" t="s">
        <v>540</v>
      </c>
      <c r="X361" s="1">
        <v>43661.182638888888</v>
      </c>
      <c r="Y361" s="10">
        <v>397.33333333333331</v>
      </c>
      <c r="Z361" t="s">
        <v>26</v>
      </c>
      <c r="AA361" t="s">
        <v>27</v>
      </c>
      <c r="AB361" t="s">
        <v>26</v>
      </c>
      <c r="AC361">
        <v>2019</v>
      </c>
      <c r="AD361">
        <v>7</v>
      </c>
      <c r="AE361" s="2"/>
      <c r="AF361" s="4">
        <f>IFERROR(SUMPRODUCT(--(tbl_bd_descente[wo_number]=W361),tbl_bd_descente[Y],tbl_bd_descente[tons])/SUMIF(tbl_bd_descente[wo_number],W361,tbl_bd_descente[tons]),0)</f>
        <v>70.846308724832213</v>
      </c>
      <c r="AG361" s="4">
        <f>IFERROR(SUMPRODUCT(--(tbl_bd_descente[wo_number]=W361),tbl_bd_descente[Al2O3],tbl_bd_descente[tons])/SUMIF(tbl_bd_descente[wo_number],W361,tbl_bd_descente[tons]),0)</f>
        <v>8.9722818791946306</v>
      </c>
      <c r="AH361" s="4">
        <f>IFERROR(SUMPRODUCT(--(tbl_bd_descente[wo_number]=W361),tbl_bd_descente[Fe2O3],tbl_bd_descente[tons])/SUMIF(tbl_bd_descente[wo_number],W361,tbl_bd_descente[tons]),0)</f>
        <v>1.5002684563758388</v>
      </c>
      <c r="AI361" s="4">
        <f>IFERROR(SUMPRODUCT(--(tbl_bd_descente[wo_number]=W361),tbl_bd_descente[MgO],tbl_bd_descente[tons])/SUMIF(tbl_bd_descente[wo_number],W361,tbl_bd_descente[tons]),0)</f>
        <v>32.155369127516778</v>
      </c>
      <c r="AJ361" s="4">
        <f>IFERROR(SUMPRODUCT(--(tbl_bd_descente[wo_number]=W361),tbl_bd_descente[CaOX],tbl_bd_descente[tons])/SUMIF(tbl_bd_descente[wo_number],W361,tbl_bd_descente[tons]),0)</f>
        <v>1.2141610738255035</v>
      </c>
      <c r="AK361" s="4">
        <f>IFERROR(SUMPRODUCT(--(tbl_bd_descente[wo_number]=W361),tbl_bd_descente[S],tbl_bd_descente[tons])/SUMIF(tbl_bd_descente[wo_number],W361,tbl_bd_descente[tons]),0)</f>
        <v>0.13009395973154364</v>
      </c>
      <c r="AL361" s="26"/>
      <c r="AM361" s="25"/>
    </row>
    <row r="362" spans="1:39" x14ac:dyDescent="0.15">
      <c r="A362" t="s">
        <v>1176</v>
      </c>
      <c r="B362" t="s">
        <v>14</v>
      </c>
      <c r="C362" t="s">
        <v>19</v>
      </c>
      <c r="D362" t="s">
        <v>14</v>
      </c>
      <c r="E362" s="18">
        <v>187.96800231933594</v>
      </c>
      <c r="F362">
        <v>76.5</v>
      </c>
      <c r="G362">
        <v>80.599999999999994</v>
      </c>
      <c r="H362">
        <v>87.4</v>
      </c>
      <c r="I362">
        <v>2.42</v>
      </c>
      <c r="J362">
        <v>0.87</v>
      </c>
      <c r="K362">
        <v>32.700000000000003</v>
      </c>
      <c r="L362">
        <v>0.74</v>
      </c>
      <c r="M362" s="1">
        <v>43609.921812650464</v>
      </c>
      <c r="N362" s="1">
        <v>43609.939798344909</v>
      </c>
      <c r="O362" s="1" t="s">
        <v>48</v>
      </c>
      <c r="W362" t="s">
        <v>540</v>
      </c>
      <c r="X362" s="1">
        <v>43661.182638888888</v>
      </c>
      <c r="Y362" s="10">
        <v>198.66666666666666</v>
      </c>
      <c r="Z362" t="s">
        <v>26</v>
      </c>
      <c r="AA362" t="s">
        <v>28</v>
      </c>
      <c r="AB362" t="s">
        <v>26</v>
      </c>
      <c r="AC362">
        <v>2019</v>
      </c>
      <c r="AD362">
        <v>7</v>
      </c>
      <c r="AE362" s="2"/>
      <c r="AF362" s="4">
        <f>IFERROR(SUMPRODUCT(--(tbl_bd_descente[wo_number]=W362),tbl_bd_descente[Y],tbl_bd_descente[tons])/SUMIF(tbl_bd_descente[wo_number],W362,tbl_bd_descente[tons]),0)</f>
        <v>70.846308724832213</v>
      </c>
      <c r="AG362" s="4">
        <f>IFERROR(SUMPRODUCT(--(tbl_bd_descente[wo_number]=W362),tbl_bd_descente[Al2O3],tbl_bd_descente[tons])/SUMIF(tbl_bd_descente[wo_number],W362,tbl_bd_descente[tons]),0)</f>
        <v>8.9722818791946306</v>
      </c>
      <c r="AH362" s="4">
        <f>IFERROR(SUMPRODUCT(--(tbl_bd_descente[wo_number]=W362),tbl_bd_descente[Fe2O3],tbl_bd_descente[tons])/SUMIF(tbl_bd_descente[wo_number],W362,tbl_bd_descente[tons]),0)</f>
        <v>1.5002684563758388</v>
      </c>
      <c r="AI362" s="4">
        <f>IFERROR(SUMPRODUCT(--(tbl_bd_descente[wo_number]=W362),tbl_bd_descente[MgO],tbl_bd_descente[tons])/SUMIF(tbl_bd_descente[wo_number],W362,tbl_bd_descente[tons]),0)</f>
        <v>32.155369127516778</v>
      </c>
      <c r="AJ362" s="4">
        <f>IFERROR(SUMPRODUCT(--(tbl_bd_descente[wo_number]=W362),tbl_bd_descente[CaOX],tbl_bd_descente[tons])/SUMIF(tbl_bd_descente[wo_number],W362,tbl_bd_descente[tons]),0)</f>
        <v>1.2141610738255035</v>
      </c>
      <c r="AK362" s="4">
        <f>IFERROR(SUMPRODUCT(--(tbl_bd_descente[wo_number]=W362),tbl_bd_descente[S],tbl_bd_descente[tons])/SUMIF(tbl_bd_descente[wo_number],W362,tbl_bd_descente[tons]),0)</f>
        <v>0.13009395973154364</v>
      </c>
      <c r="AL362" s="26"/>
      <c r="AM362" s="25"/>
    </row>
    <row r="363" spans="1:39" x14ac:dyDescent="0.15">
      <c r="A363" t="s">
        <v>1177</v>
      </c>
      <c r="B363" t="s">
        <v>26</v>
      </c>
      <c r="C363" t="s">
        <v>27</v>
      </c>
      <c r="D363" t="s">
        <v>26</v>
      </c>
      <c r="E363" s="18">
        <v>263.09000320434569</v>
      </c>
      <c r="F363">
        <v>66.900000000000006</v>
      </c>
      <c r="G363">
        <v>70.599999999999994</v>
      </c>
      <c r="H363">
        <v>75.400000000000006</v>
      </c>
      <c r="I363">
        <v>11.28</v>
      </c>
      <c r="J363">
        <v>1.89</v>
      </c>
      <c r="K363">
        <v>32.32</v>
      </c>
      <c r="L363">
        <v>0.42</v>
      </c>
      <c r="M363" s="1">
        <v>43609.704207372684</v>
      </c>
      <c r="N363" s="1">
        <v>43609.726256909722</v>
      </c>
      <c r="O363" s="1" t="s">
        <v>48</v>
      </c>
      <c r="W363" t="s">
        <v>539</v>
      </c>
      <c r="X363" s="1">
        <v>43659.03125</v>
      </c>
      <c r="Y363" s="10">
        <v>900</v>
      </c>
      <c r="Z363" t="s">
        <v>26</v>
      </c>
      <c r="AA363" t="s">
        <v>28</v>
      </c>
      <c r="AB363" t="s">
        <v>26</v>
      </c>
      <c r="AC363">
        <v>2019</v>
      </c>
      <c r="AD363">
        <v>7</v>
      </c>
      <c r="AE363" s="2"/>
      <c r="AF363" s="4">
        <f>IFERROR(SUMPRODUCT(--(tbl_bd_descente[wo_number]=W363),tbl_bd_descente[Y],tbl_bd_descente[tons])/SUMIF(tbl_bd_descente[wo_number],W363,tbl_bd_descente[tons]),0)</f>
        <v>73.86666666666666</v>
      </c>
      <c r="AG363" s="4">
        <f>IFERROR(SUMPRODUCT(--(tbl_bd_descente[wo_number]=W363),tbl_bd_descente[Al2O3],tbl_bd_descente[tons])/SUMIF(tbl_bd_descente[wo_number],W363,tbl_bd_descente[tons]),0)</f>
        <v>10.783333333333333</v>
      </c>
      <c r="AH363" s="4">
        <f>IFERROR(SUMPRODUCT(--(tbl_bd_descente[wo_number]=W363),tbl_bd_descente[Fe2O3],tbl_bd_descente[tons])/SUMIF(tbl_bd_descente[wo_number],W363,tbl_bd_descente[tons]),0)</f>
        <v>1.54</v>
      </c>
      <c r="AI363" s="4">
        <f>IFERROR(SUMPRODUCT(--(tbl_bd_descente[wo_number]=W363),tbl_bd_descente[MgO],tbl_bd_descente[tons])/SUMIF(tbl_bd_descente[wo_number],W363,tbl_bd_descente[tons]),0)</f>
        <v>32.363333333333337</v>
      </c>
      <c r="AJ363" s="4">
        <f>IFERROR(SUMPRODUCT(--(tbl_bd_descente[wo_number]=W363),tbl_bd_descente[CaOX],tbl_bd_descente[tons])/SUMIF(tbl_bd_descente[wo_number],W363,tbl_bd_descente[tons]),0)</f>
        <v>1.23</v>
      </c>
      <c r="AK363" s="4">
        <f>IFERROR(SUMPRODUCT(--(tbl_bd_descente[wo_number]=W363),tbl_bd_descente[S],tbl_bd_descente[tons])/SUMIF(tbl_bd_descente[wo_number],W363,tbl_bd_descente[tons]),0)</f>
        <v>0.10066666666666668</v>
      </c>
      <c r="AL363" s="26"/>
      <c r="AM363" s="25"/>
    </row>
    <row r="364" spans="1:39" x14ac:dyDescent="0.15">
      <c r="A364" t="s">
        <v>1178</v>
      </c>
      <c r="B364" t="s">
        <v>14</v>
      </c>
      <c r="C364" t="s">
        <v>19</v>
      </c>
      <c r="D364" t="s">
        <v>14</v>
      </c>
      <c r="E364" s="18">
        <v>187.48500137329103</v>
      </c>
      <c r="F364">
        <v>77.3</v>
      </c>
      <c r="G364">
        <v>81.5</v>
      </c>
      <c r="H364">
        <v>87.5</v>
      </c>
      <c r="I364">
        <v>3.59</v>
      </c>
      <c r="J364">
        <v>0.83</v>
      </c>
      <c r="K364">
        <v>31.69</v>
      </c>
      <c r="L364">
        <v>0.67</v>
      </c>
      <c r="M364" s="1">
        <v>43609.831985532408</v>
      </c>
      <c r="N364" s="1">
        <v>43609.84982693287</v>
      </c>
      <c r="O364" s="1" t="s">
        <v>48</v>
      </c>
      <c r="W364" t="s">
        <v>538</v>
      </c>
      <c r="X364" s="1">
        <v>43658.806944444441</v>
      </c>
      <c r="Y364" s="10">
        <v>1350</v>
      </c>
      <c r="Z364" t="s">
        <v>26</v>
      </c>
      <c r="AA364" t="s">
        <v>34</v>
      </c>
      <c r="AB364" t="s">
        <v>26</v>
      </c>
      <c r="AC364">
        <v>2019</v>
      </c>
      <c r="AD364">
        <v>7</v>
      </c>
      <c r="AE364" s="2"/>
      <c r="AF364" s="4">
        <f>IFERROR(SUMPRODUCT(--(tbl_bd_descente[wo_number]=W364),tbl_bd_descente[Y],tbl_bd_descente[tons])/SUMIF(tbl_bd_descente[wo_number],W364,tbl_bd_descente[tons]),0)</f>
        <v>78.514814814814812</v>
      </c>
      <c r="AG364" s="4">
        <f>IFERROR(SUMPRODUCT(--(tbl_bd_descente[wo_number]=W364),tbl_bd_descente[Al2O3],tbl_bd_descente[tons])/SUMIF(tbl_bd_descente[wo_number],W364,tbl_bd_descente[tons]),0)</f>
        <v>8.9425925925925931</v>
      </c>
      <c r="AH364" s="4">
        <f>IFERROR(SUMPRODUCT(--(tbl_bd_descente[wo_number]=W364),tbl_bd_descente[Fe2O3],tbl_bd_descente[tons])/SUMIF(tbl_bd_descente[wo_number],W364,tbl_bd_descente[tons]),0)</f>
        <v>1.2718518518518518</v>
      </c>
      <c r="AI364" s="4">
        <f>IFERROR(SUMPRODUCT(--(tbl_bd_descente[wo_number]=W364),tbl_bd_descente[MgO],tbl_bd_descente[tons])/SUMIF(tbl_bd_descente[wo_number],W364,tbl_bd_descente[tons]),0)</f>
        <v>32.342962962962964</v>
      </c>
      <c r="AJ364" s="4">
        <f>IFERROR(SUMPRODUCT(--(tbl_bd_descente[wo_number]=W364),tbl_bd_descente[CaOX],tbl_bd_descente[tons])/SUMIF(tbl_bd_descente[wo_number],W364,tbl_bd_descente[tons]),0)</f>
        <v>1.3092592592592593</v>
      </c>
      <c r="AK364" s="4">
        <f>IFERROR(SUMPRODUCT(--(tbl_bd_descente[wo_number]=W364),tbl_bd_descente[S],tbl_bd_descente[tons])/SUMIF(tbl_bd_descente[wo_number],W364,tbl_bd_descente[tons]),0)</f>
        <v>9.1999999999999998E-2</v>
      </c>
      <c r="AL364" s="26"/>
      <c r="AM364" s="25"/>
    </row>
    <row r="365" spans="1:39" x14ac:dyDescent="0.15">
      <c r="A365" t="s">
        <v>1179</v>
      </c>
      <c r="B365" t="s">
        <v>826</v>
      </c>
      <c r="C365" t="s">
        <v>21</v>
      </c>
      <c r="D365" t="s">
        <v>23</v>
      </c>
      <c r="E365" s="18">
        <v>305.90000152587891</v>
      </c>
      <c r="F365">
        <v>79.400000000000006</v>
      </c>
      <c r="G365">
        <v>83.6</v>
      </c>
      <c r="H365">
        <v>90.7</v>
      </c>
      <c r="I365">
        <v>2.4500000000000002</v>
      </c>
      <c r="J365">
        <v>0.77</v>
      </c>
      <c r="K365">
        <v>31.67</v>
      </c>
      <c r="L365">
        <v>0.23</v>
      </c>
      <c r="M365" s="1">
        <v>43608.364579201392</v>
      </c>
      <c r="N365" s="1">
        <v>43608.383872488426</v>
      </c>
      <c r="O365" s="1" t="s">
        <v>47</v>
      </c>
      <c r="W365" t="s">
        <v>537</v>
      </c>
      <c r="X365" s="1">
        <v>43658.46875</v>
      </c>
      <c r="Y365" s="10">
        <v>1200</v>
      </c>
      <c r="Z365" t="s">
        <v>26</v>
      </c>
      <c r="AA365" t="s">
        <v>34</v>
      </c>
      <c r="AB365" t="s">
        <v>26</v>
      </c>
      <c r="AC365">
        <v>2019</v>
      </c>
      <c r="AD365">
        <v>7</v>
      </c>
      <c r="AE365" s="2"/>
      <c r="AF365" s="4">
        <f>IFERROR(SUMPRODUCT(--(tbl_bd_descente[wo_number]=W365),tbl_bd_descente[Y],tbl_bd_descente[tons])/SUMIF(tbl_bd_descente[wo_number],W365,tbl_bd_descente[tons]),0)</f>
        <v>76.766666666666666</v>
      </c>
      <c r="AG365" s="4">
        <f>IFERROR(SUMPRODUCT(--(tbl_bd_descente[wo_number]=W365),tbl_bd_descente[Al2O3],tbl_bd_descente[tons])/SUMIF(tbl_bd_descente[wo_number],W365,tbl_bd_descente[tons]),0)</f>
        <v>9.5333333333333332</v>
      </c>
      <c r="AH365" s="4">
        <f>IFERROR(SUMPRODUCT(--(tbl_bd_descente[wo_number]=W365),tbl_bd_descente[Fe2O3],tbl_bd_descente[tons])/SUMIF(tbl_bd_descente[wo_number],W365,tbl_bd_descente[tons]),0)</f>
        <v>1.3533333333333333</v>
      </c>
      <c r="AI365" s="4">
        <f>IFERROR(SUMPRODUCT(--(tbl_bd_descente[wo_number]=W365),tbl_bd_descente[MgO],tbl_bd_descente[tons])/SUMIF(tbl_bd_descente[wo_number],W365,tbl_bd_descente[tons]),0)</f>
        <v>32.336666666666666</v>
      </c>
      <c r="AJ365" s="4">
        <f>IFERROR(SUMPRODUCT(--(tbl_bd_descente[wo_number]=W365),tbl_bd_descente[CaOX],tbl_bd_descente[tons])/SUMIF(tbl_bd_descente[wo_number],W365,tbl_bd_descente[tons]),0)</f>
        <v>1.6433333333333333</v>
      </c>
      <c r="AK365" s="4">
        <f>IFERROR(SUMPRODUCT(--(tbl_bd_descente[wo_number]=W365),tbl_bd_descente[S],tbl_bd_descente[tons])/SUMIF(tbl_bd_descente[wo_number],W365,tbl_bd_descente[tons]),0)</f>
        <v>0.121</v>
      </c>
      <c r="AL365" s="26"/>
      <c r="AM365" s="25"/>
    </row>
    <row r="366" spans="1:39" x14ac:dyDescent="0.15">
      <c r="A366" t="s">
        <v>1180</v>
      </c>
      <c r="B366" t="s">
        <v>18</v>
      </c>
      <c r="C366" t="s">
        <v>15</v>
      </c>
      <c r="D366" t="s">
        <v>18</v>
      </c>
      <c r="E366" s="18">
        <v>259.18100357055664</v>
      </c>
      <c r="F366">
        <v>77.400000000000006</v>
      </c>
      <c r="G366">
        <v>81.599999999999994</v>
      </c>
      <c r="H366">
        <v>87.2</v>
      </c>
      <c r="I366">
        <v>9.42</v>
      </c>
      <c r="J366">
        <v>1.34</v>
      </c>
      <c r="K366">
        <v>32.270000000000003</v>
      </c>
      <c r="L366">
        <v>0.43</v>
      </c>
      <c r="M366" s="1">
        <v>43608.396551817132</v>
      </c>
      <c r="N366" s="1">
        <v>43608.449300196757</v>
      </c>
      <c r="O366" s="1" t="s">
        <v>47</v>
      </c>
      <c r="W366" t="s">
        <v>536</v>
      </c>
      <c r="X366" s="1">
        <v>43658.178472222222</v>
      </c>
      <c r="Y366" s="10">
        <v>338.5</v>
      </c>
      <c r="Z366" t="s">
        <v>18</v>
      </c>
      <c r="AA366" t="s">
        <v>15</v>
      </c>
      <c r="AB366" t="s">
        <v>43</v>
      </c>
      <c r="AC366">
        <v>2019</v>
      </c>
      <c r="AD366">
        <v>7</v>
      </c>
      <c r="AE366" s="2"/>
      <c r="AF366" s="4">
        <f>IFERROR(SUMPRODUCT(--(tbl_bd_descente[wo_number]=W366),tbl_bd_descente[Y],tbl_bd_descente[tons])/SUMIF(tbl_bd_descente[wo_number],W366,tbl_bd_descente[tons]),0)</f>
        <v>80.274889217134415</v>
      </c>
      <c r="AG366" s="4">
        <f>IFERROR(SUMPRODUCT(--(tbl_bd_descente[wo_number]=W366),tbl_bd_descente[Al2O3],tbl_bd_descente[tons])/SUMIF(tbl_bd_descente[wo_number],W366,tbl_bd_descente[tons]),0)</f>
        <v>11.11519940915805</v>
      </c>
      <c r="AH366" s="4">
        <f>IFERROR(SUMPRODUCT(--(tbl_bd_descente[wo_number]=W366),tbl_bd_descente[Fe2O3],tbl_bd_descente[tons])/SUMIF(tbl_bd_descente[wo_number],W366,tbl_bd_descente[tons]),0)</f>
        <v>1.4007828655834564</v>
      </c>
      <c r="AI366" s="4">
        <f>IFERROR(SUMPRODUCT(--(tbl_bd_descente[wo_number]=W366),tbl_bd_descente[MgO],tbl_bd_descente[tons])/SUMIF(tbl_bd_descente[wo_number],W366,tbl_bd_descente[tons]),0)</f>
        <v>32.414431314623336</v>
      </c>
      <c r="AJ366" s="4">
        <f>IFERROR(SUMPRODUCT(--(tbl_bd_descente[wo_number]=W366),tbl_bd_descente[CaOX],tbl_bd_descente[tons])/SUMIF(tbl_bd_descente[wo_number],W366,tbl_bd_descente[tons]),0)</f>
        <v>1.2361595273264401</v>
      </c>
      <c r="AK366" s="4">
        <f>IFERROR(SUMPRODUCT(--(tbl_bd_descente[wo_number]=W366),tbl_bd_descente[S],tbl_bd_descente[tons])/SUMIF(tbl_bd_descente[wo_number],W366,tbl_bd_descente[tons]),0)</f>
        <v>8.6741506646971944E-2</v>
      </c>
      <c r="AL366" s="26"/>
      <c r="AM366" s="25"/>
    </row>
    <row r="367" spans="1:39" x14ac:dyDescent="0.15">
      <c r="A367" t="s">
        <v>1181</v>
      </c>
      <c r="B367" t="s">
        <v>26</v>
      </c>
      <c r="C367" t="s">
        <v>27</v>
      </c>
      <c r="D367" t="s">
        <v>26</v>
      </c>
      <c r="E367" s="18">
        <v>181.42200088500977</v>
      </c>
      <c r="F367">
        <v>69.959999999999994</v>
      </c>
      <c r="G367">
        <v>73.7</v>
      </c>
      <c r="H367">
        <v>79.900000000000006</v>
      </c>
      <c r="I367">
        <v>5.5</v>
      </c>
      <c r="J367">
        <v>1.05</v>
      </c>
      <c r="K367">
        <v>31.37</v>
      </c>
      <c r="L367">
        <v>2.78</v>
      </c>
      <c r="M367" s="1">
        <v>43607.773109409725</v>
      </c>
      <c r="N367" s="1">
        <v>43607.788293321762</v>
      </c>
      <c r="O367" s="1" t="s">
        <v>47</v>
      </c>
      <c r="W367" t="s">
        <v>536</v>
      </c>
      <c r="X367" s="1">
        <v>43658.178472222222</v>
      </c>
      <c r="Y367" s="10">
        <v>338.5</v>
      </c>
      <c r="Z367" t="s">
        <v>26</v>
      </c>
      <c r="AA367" t="s">
        <v>34</v>
      </c>
      <c r="AB367" t="s">
        <v>43</v>
      </c>
      <c r="AC367">
        <v>2019</v>
      </c>
      <c r="AD367">
        <v>7</v>
      </c>
      <c r="AE367" s="2"/>
      <c r="AF367" s="4">
        <f>IFERROR(SUMPRODUCT(--(tbl_bd_descente[wo_number]=W367),tbl_bd_descente[Y],tbl_bd_descente[tons])/SUMIF(tbl_bd_descente[wo_number],W367,tbl_bd_descente[tons]),0)</f>
        <v>80.274889217134415</v>
      </c>
      <c r="AG367" s="4">
        <f>IFERROR(SUMPRODUCT(--(tbl_bd_descente[wo_number]=W367),tbl_bd_descente[Al2O3],tbl_bd_descente[tons])/SUMIF(tbl_bd_descente[wo_number],W367,tbl_bd_descente[tons]),0)</f>
        <v>11.11519940915805</v>
      </c>
      <c r="AH367" s="4">
        <f>IFERROR(SUMPRODUCT(--(tbl_bd_descente[wo_number]=W367),tbl_bd_descente[Fe2O3],tbl_bd_descente[tons])/SUMIF(tbl_bd_descente[wo_number],W367,tbl_bd_descente[tons]),0)</f>
        <v>1.4007828655834564</v>
      </c>
      <c r="AI367" s="4">
        <f>IFERROR(SUMPRODUCT(--(tbl_bd_descente[wo_number]=W367),tbl_bd_descente[MgO],tbl_bd_descente[tons])/SUMIF(tbl_bd_descente[wo_number],W367,tbl_bd_descente[tons]),0)</f>
        <v>32.414431314623336</v>
      </c>
      <c r="AJ367" s="4">
        <f>IFERROR(SUMPRODUCT(--(tbl_bd_descente[wo_number]=W367),tbl_bd_descente[CaOX],tbl_bd_descente[tons])/SUMIF(tbl_bd_descente[wo_number],W367,tbl_bd_descente[tons]),0)</f>
        <v>1.2361595273264401</v>
      </c>
      <c r="AK367" s="4">
        <f>IFERROR(SUMPRODUCT(--(tbl_bd_descente[wo_number]=W367),tbl_bd_descente[S],tbl_bd_descente[tons])/SUMIF(tbl_bd_descente[wo_number],W367,tbl_bd_descente[tons]),0)</f>
        <v>8.6741506646971944E-2</v>
      </c>
      <c r="AL367" s="26"/>
      <c r="AM367" s="25"/>
    </row>
    <row r="368" spans="1:39" x14ac:dyDescent="0.15">
      <c r="A368" t="s">
        <v>1182</v>
      </c>
      <c r="B368" t="s">
        <v>18</v>
      </c>
      <c r="C368" t="s">
        <v>44</v>
      </c>
      <c r="D368" t="s">
        <v>18</v>
      </c>
      <c r="E368" s="18">
        <v>261.75500106811523</v>
      </c>
      <c r="F368">
        <v>77.8</v>
      </c>
      <c r="G368">
        <v>82.1</v>
      </c>
      <c r="H368">
        <v>87.2</v>
      </c>
      <c r="I368">
        <v>12.09</v>
      </c>
      <c r="J368">
        <v>1.38</v>
      </c>
      <c r="K368">
        <v>32.799999999999997</v>
      </c>
      <c r="L368">
        <v>0.38</v>
      </c>
      <c r="M368" s="1">
        <v>43609.389752280091</v>
      </c>
      <c r="N368" s="1">
        <v>43609.443502893519</v>
      </c>
      <c r="O368" s="1" t="s">
        <v>47</v>
      </c>
      <c r="W368" t="s">
        <v>535</v>
      </c>
      <c r="X368" s="1">
        <v>43658.011805555558</v>
      </c>
      <c r="Y368" s="10">
        <v>450</v>
      </c>
      <c r="Z368" t="s">
        <v>18</v>
      </c>
      <c r="AA368" t="s">
        <v>15</v>
      </c>
      <c r="AB368" t="s">
        <v>43</v>
      </c>
      <c r="AC368">
        <v>2019</v>
      </c>
      <c r="AD368">
        <v>7</v>
      </c>
      <c r="AE368" s="2"/>
      <c r="AF368" s="4">
        <f>IFERROR(SUMPRODUCT(--(tbl_bd_descente[wo_number]=W368),tbl_bd_descente[Y],tbl_bd_descente[tons])/SUMIF(tbl_bd_descente[wo_number],W368,tbl_bd_descente[tons]),0)</f>
        <v>78.900000000000006</v>
      </c>
      <c r="AG368" s="4">
        <f>IFERROR(SUMPRODUCT(--(tbl_bd_descente[wo_number]=W368),tbl_bd_descente[Al2O3],tbl_bd_descente[tons])/SUMIF(tbl_bd_descente[wo_number],W368,tbl_bd_descente[tons]),0)</f>
        <v>9.413333333333334</v>
      </c>
      <c r="AH368" s="4">
        <f>IFERROR(SUMPRODUCT(--(tbl_bd_descente[wo_number]=W368),tbl_bd_descente[Fe2O3],tbl_bd_descente[tons])/SUMIF(tbl_bd_descente[wo_number],W368,tbl_bd_descente[tons]),0)</f>
        <v>1.2966666666666666</v>
      </c>
      <c r="AI368" s="4">
        <f>IFERROR(SUMPRODUCT(--(tbl_bd_descente[wo_number]=W368),tbl_bd_descente[MgO],tbl_bd_descente[tons])/SUMIF(tbl_bd_descente[wo_number],W368,tbl_bd_descente[tons]),0)</f>
        <v>32.43666666666666</v>
      </c>
      <c r="AJ368" s="4">
        <f>IFERROR(SUMPRODUCT(--(tbl_bd_descente[wo_number]=W368),tbl_bd_descente[CaOX],tbl_bd_descente[tons])/SUMIF(tbl_bd_descente[wo_number],W368,tbl_bd_descente[tons]),0)</f>
        <v>1.1666666666666667</v>
      </c>
      <c r="AK368" s="4">
        <f>IFERROR(SUMPRODUCT(--(tbl_bd_descente[wo_number]=W368),tbl_bd_descente[S],tbl_bd_descente[tons])/SUMIF(tbl_bd_descente[wo_number],W368,tbl_bd_descente[tons]),0)</f>
        <v>0.10866666666666665</v>
      </c>
      <c r="AL368" s="26"/>
      <c r="AM368" s="25"/>
    </row>
    <row r="369" spans="1:39" x14ac:dyDescent="0.15">
      <c r="A369" t="s">
        <v>1183</v>
      </c>
      <c r="B369" t="s">
        <v>817</v>
      </c>
      <c r="C369" t="s">
        <v>28</v>
      </c>
      <c r="D369" t="s">
        <v>26</v>
      </c>
      <c r="E369" s="18">
        <v>165.46900177001953</v>
      </c>
      <c r="F369">
        <v>72.8</v>
      </c>
      <c r="G369">
        <v>76.900000000000006</v>
      </c>
      <c r="H369">
        <v>81.599999999999994</v>
      </c>
      <c r="I369">
        <v>12.16</v>
      </c>
      <c r="J369">
        <v>1.56</v>
      </c>
      <c r="K369">
        <v>32.71</v>
      </c>
      <c r="L369">
        <v>0.63</v>
      </c>
      <c r="M369" s="1">
        <v>43609.363999965281</v>
      </c>
      <c r="N369" s="1">
        <v>43609.385092974539</v>
      </c>
      <c r="O369" s="1" t="s">
        <v>47</v>
      </c>
      <c r="W369" t="s">
        <v>535</v>
      </c>
      <c r="X369" s="1">
        <v>43658.011805555558</v>
      </c>
      <c r="Y369" s="10">
        <v>450</v>
      </c>
      <c r="Z369" t="s">
        <v>26</v>
      </c>
      <c r="AA369" t="s">
        <v>34</v>
      </c>
      <c r="AB369" t="s">
        <v>43</v>
      </c>
      <c r="AC369">
        <v>2019</v>
      </c>
      <c r="AD369">
        <v>7</v>
      </c>
      <c r="AE369" s="2"/>
      <c r="AF369" s="4">
        <f>IFERROR(SUMPRODUCT(--(tbl_bd_descente[wo_number]=W369),tbl_bd_descente[Y],tbl_bd_descente[tons])/SUMIF(tbl_bd_descente[wo_number],W369,tbl_bd_descente[tons]),0)</f>
        <v>78.900000000000006</v>
      </c>
      <c r="AG369" s="4">
        <f>IFERROR(SUMPRODUCT(--(tbl_bd_descente[wo_number]=W369),tbl_bd_descente[Al2O3],tbl_bd_descente[tons])/SUMIF(tbl_bd_descente[wo_number],W369,tbl_bd_descente[tons]),0)</f>
        <v>9.413333333333334</v>
      </c>
      <c r="AH369" s="4">
        <f>IFERROR(SUMPRODUCT(--(tbl_bd_descente[wo_number]=W369),tbl_bd_descente[Fe2O3],tbl_bd_descente[tons])/SUMIF(tbl_bd_descente[wo_number],W369,tbl_bd_descente[tons]),0)</f>
        <v>1.2966666666666666</v>
      </c>
      <c r="AI369" s="4">
        <f>IFERROR(SUMPRODUCT(--(tbl_bd_descente[wo_number]=W369),tbl_bd_descente[MgO],tbl_bd_descente[tons])/SUMIF(tbl_bd_descente[wo_number],W369,tbl_bd_descente[tons]),0)</f>
        <v>32.43666666666666</v>
      </c>
      <c r="AJ369" s="4">
        <f>IFERROR(SUMPRODUCT(--(tbl_bd_descente[wo_number]=W369),tbl_bd_descente[CaOX],tbl_bd_descente[tons])/SUMIF(tbl_bd_descente[wo_number],W369,tbl_bd_descente[tons]),0)</f>
        <v>1.1666666666666667</v>
      </c>
      <c r="AK369" s="4">
        <f>IFERROR(SUMPRODUCT(--(tbl_bd_descente[wo_number]=W369),tbl_bd_descente[S],tbl_bd_descente[tons])/SUMIF(tbl_bd_descente[wo_number],W369,tbl_bd_descente[tons]),0)</f>
        <v>0.10866666666666665</v>
      </c>
      <c r="AL369" s="26"/>
      <c r="AM369" s="25"/>
    </row>
    <row r="370" spans="1:39" x14ac:dyDescent="0.15">
      <c r="A370" t="s">
        <v>1184</v>
      </c>
      <c r="B370" t="s">
        <v>18</v>
      </c>
      <c r="C370" t="s">
        <v>44</v>
      </c>
      <c r="D370" t="s">
        <v>18</v>
      </c>
      <c r="E370" s="18">
        <v>110.49399948120117</v>
      </c>
      <c r="F370">
        <v>87.3</v>
      </c>
      <c r="G370">
        <v>92</v>
      </c>
      <c r="H370">
        <v>99.2</v>
      </c>
      <c r="I370">
        <v>1.42</v>
      </c>
      <c r="J370">
        <v>0.57999999999999996</v>
      </c>
      <c r="K370">
        <v>31.7</v>
      </c>
      <c r="L370">
        <v>0.31</v>
      </c>
      <c r="M370" s="1">
        <v>43609.331638078707</v>
      </c>
      <c r="N370" s="1">
        <v>43609.339104016202</v>
      </c>
      <c r="O370" s="1" t="s">
        <v>47</v>
      </c>
      <c r="W370" t="s">
        <v>534</v>
      </c>
      <c r="X370" s="1">
        <v>43657.8</v>
      </c>
      <c r="Y370" s="10">
        <v>444.66666666666669</v>
      </c>
      <c r="Z370" t="s">
        <v>20</v>
      </c>
      <c r="AA370" t="s">
        <v>35</v>
      </c>
      <c r="AB370" t="s">
        <v>20</v>
      </c>
      <c r="AC370">
        <v>2019</v>
      </c>
      <c r="AD370">
        <v>7</v>
      </c>
      <c r="AE370" s="2"/>
      <c r="AF370" s="4">
        <f>IFERROR(SUMPRODUCT(--(tbl_bd_descente[wo_number]=W370),tbl_bd_descente[Y],tbl_bd_descente[tons])/SUMIF(tbl_bd_descente[wo_number],W370,tbl_bd_descente[tons]),0)</f>
        <v>83.700149925037479</v>
      </c>
      <c r="AG370" s="4">
        <f>IFERROR(SUMPRODUCT(--(tbl_bd_descente[wo_number]=W370),tbl_bd_descente[Al2O3],tbl_bd_descente[tons])/SUMIF(tbl_bd_descente[wo_number],W370,tbl_bd_descente[tons]),0)</f>
        <v>3.920029985007496</v>
      </c>
      <c r="AH370" s="4">
        <f>IFERROR(SUMPRODUCT(--(tbl_bd_descente[wo_number]=W370),tbl_bd_descente[Fe2O3],tbl_bd_descente[tons])/SUMIF(tbl_bd_descente[wo_number],W370,tbl_bd_descente[tons]),0)</f>
        <v>0.75200899550224898</v>
      </c>
      <c r="AI370" s="4">
        <f>IFERROR(SUMPRODUCT(--(tbl_bd_descente[wo_number]=W370),tbl_bd_descente[MgO],tbl_bd_descente[tons])/SUMIF(tbl_bd_descente[wo_number],W370,tbl_bd_descente[tons]),0)</f>
        <v>31.794017991004498</v>
      </c>
      <c r="AJ370" s="4">
        <f>IFERROR(SUMPRODUCT(--(tbl_bd_descente[wo_number]=W370),tbl_bd_descente[CaOX],tbl_bd_descente[tons])/SUMIF(tbl_bd_descente[wo_number],W370,tbl_bd_descente[tons]),0)</f>
        <v>0.84989505247376307</v>
      </c>
      <c r="AK370" s="4">
        <f>IFERROR(SUMPRODUCT(--(tbl_bd_descente[wo_number]=W370),tbl_bd_descente[S],tbl_bd_descente[tons])/SUMIF(tbl_bd_descente[wo_number],W370,tbl_bd_descente[tons]),0)</f>
        <v>2.8197901049475262E-2</v>
      </c>
      <c r="AL370" s="26"/>
      <c r="AM370" s="25"/>
    </row>
    <row r="371" spans="1:39" x14ac:dyDescent="0.15">
      <c r="A371" t="s">
        <v>1185</v>
      </c>
      <c r="B371" t="s">
        <v>29</v>
      </c>
      <c r="C371" t="s">
        <v>22</v>
      </c>
      <c r="D371" t="s">
        <v>29</v>
      </c>
      <c r="E371" s="18">
        <v>223.39200363159179</v>
      </c>
      <c r="F371">
        <v>81.599999999999994</v>
      </c>
      <c r="G371">
        <v>86.1</v>
      </c>
      <c r="H371">
        <v>91.7</v>
      </c>
      <c r="I371">
        <v>10.26</v>
      </c>
      <c r="J371">
        <v>1.08</v>
      </c>
      <c r="K371">
        <v>32.31</v>
      </c>
      <c r="L371">
        <v>0.5</v>
      </c>
      <c r="M371" s="1">
        <v>43609.455493437497</v>
      </c>
      <c r="N371" s="1">
        <v>43609.476383796296</v>
      </c>
      <c r="O371" s="1" t="s">
        <v>47</v>
      </c>
      <c r="W371" t="s">
        <v>534</v>
      </c>
      <c r="X371" s="1">
        <v>43657.8</v>
      </c>
      <c r="Y371" s="10">
        <v>222.33333333333334</v>
      </c>
      <c r="Z371" t="s">
        <v>23</v>
      </c>
      <c r="AA371" t="s">
        <v>21</v>
      </c>
      <c r="AB371" t="s">
        <v>20</v>
      </c>
      <c r="AC371">
        <v>2019</v>
      </c>
      <c r="AD371">
        <v>7</v>
      </c>
      <c r="AE371" s="2"/>
      <c r="AF371" s="4">
        <f>IFERROR(SUMPRODUCT(--(tbl_bd_descente[wo_number]=W371),tbl_bd_descente[Y],tbl_bd_descente[tons])/SUMIF(tbl_bd_descente[wo_number],W371,tbl_bd_descente[tons]),0)</f>
        <v>83.700149925037479</v>
      </c>
      <c r="AG371" s="4">
        <f>IFERROR(SUMPRODUCT(--(tbl_bd_descente[wo_number]=W371),tbl_bd_descente[Al2O3],tbl_bd_descente[tons])/SUMIF(tbl_bd_descente[wo_number],W371,tbl_bd_descente[tons]),0)</f>
        <v>3.920029985007496</v>
      </c>
      <c r="AH371" s="4">
        <f>IFERROR(SUMPRODUCT(--(tbl_bd_descente[wo_number]=W371),tbl_bd_descente[Fe2O3],tbl_bd_descente[tons])/SUMIF(tbl_bd_descente[wo_number],W371,tbl_bd_descente[tons]),0)</f>
        <v>0.75200899550224898</v>
      </c>
      <c r="AI371" s="4">
        <f>IFERROR(SUMPRODUCT(--(tbl_bd_descente[wo_number]=W371),tbl_bd_descente[MgO],tbl_bd_descente[tons])/SUMIF(tbl_bd_descente[wo_number],W371,tbl_bd_descente[tons]),0)</f>
        <v>31.794017991004498</v>
      </c>
      <c r="AJ371" s="4">
        <f>IFERROR(SUMPRODUCT(--(tbl_bd_descente[wo_number]=W371),tbl_bd_descente[CaOX],tbl_bd_descente[tons])/SUMIF(tbl_bd_descente[wo_number],W371,tbl_bd_descente[tons]),0)</f>
        <v>0.84989505247376307</v>
      </c>
      <c r="AK371" s="4">
        <f>IFERROR(SUMPRODUCT(--(tbl_bd_descente[wo_number]=W371),tbl_bd_descente[S],tbl_bd_descente[tons])/SUMIF(tbl_bd_descente[wo_number],W371,tbl_bd_descente[tons]),0)</f>
        <v>2.8197901049475262E-2</v>
      </c>
      <c r="AL371" s="26"/>
      <c r="AM371" s="25"/>
    </row>
    <row r="372" spans="1:39" x14ac:dyDescent="0.15">
      <c r="A372" t="s">
        <v>1186</v>
      </c>
      <c r="B372" t="s">
        <v>14</v>
      </c>
      <c r="C372" t="s">
        <v>31</v>
      </c>
      <c r="D372" t="s">
        <v>14</v>
      </c>
      <c r="E372" s="18">
        <v>181.01700019836426</v>
      </c>
      <c r="F372">
        <v>76.599999999999994</v>
      </c>
      <c r="G372">
        <v>80.7</v>
      </c>
      <c r="H372">
        <v>87.3</v>
      </c>
      <c r="I372">
        <v>4.7</v>
      </c>
      <c r="J372">
        <v>0.86</v>
      </c>
      <c r="K372">
        <v>31.87</v>
      </c>
      <c r="L372">
        <v>0.49</v>
      </c>
      <c r="M372" s="1">
        <v>43609.479301273146</v>
      </c>
      <c r="N372" s="1">
        <v>43609.495944872688</v>
      </c>
      <c r="O372" s="1" t="s">
        <v>47</v>
      </c>
      <c r="W372" t="s">
        <v>533</v>
      </c>
      <c r="X372" s="1">
        <v>43657.637499999997</v>
      </c>
      <c r="Y372" s="10">
        <v>800</v>
      </c>
      <c r="Z372" t="s">
        <v>20</v>
      </c>
      <c r="AA372" t="s">
        <v>35</v>
      </c>
      <c r="AB372" t="s">
        <v>20</v>
      </c>
      <c r="AC372">
        <v>2019</v>
      </c>
      <c r="AD372">
        <v>7</v>
      </c>
      <c r="AE372" s="2"/>
      <c r="AF372" s="4">
        <f>IFERROR(SUMPRODUCT(--(tbl_bd_descente[wo_number]=W372),tbl_bd_descente[Y],tbl_bd_descente[tons])/SUMIF(tbl_bd_descente[wo_number],W372,tbl_bd_descente[tons]),0)</f>
        <v>84.033333333333331</v>
      </c>
      <c r="AG372" s="4">
        <f>IFERROR(SUMPRODUCT(--(tbl_bd_descente[wo_number]=W372),tbl_bd_descente[Al2O3],tbl_bd_descente[tons])/SUMIF(tbl_bd_descente[wo_number],W372,tbl_bd_descente[tons]),0)</f>
        <v>4.3666666666666663</v>
      </c>
      <c r="AH372" s="4">
        <f>IFERROR(SUMPRODUCT(--(tbl_bd_descente[wo_number]=W372),tbl_bd_descente[Fe2O3],tbl_bd_descente[tons])/SUMIF(tbl_bd_descente[wo_number],W372,tbl_bd_descente[tons]),0)</f>
        <v>0.78333333333333333</v>
      </c>
      <c r="AI372" s="4">
        <f>IFERROR(SUMPRODUCT(--(tbl_bd_descente[wo_number]=W372),tbl_bd_descente[MgO],tbl_bd_descente[tons])/SUMIF(tbl_bd_descente[wo_number],W372,tbl_bd_descente[tons]),0)</f>
        <v>31.77</v>
      </c>
      <c r="AJ372" s="4">
        <f>IFERROR(SUMPRODUCT(--(tbl_bd_descente[wo_number]=W372),tbl_bd_descente[CaOX],tbl_bd_descente[tons])/SUMIF(tbl_bd_descente[wo_number],W372,tbl_bd_descente[tons]),0)</f>
        <v>0.74333333333333329</v>
      </c>
      <c r="AK372" s="4">
        <f>IFERROR(SUMPRODUCT(--(tbl_bd_descente[wo_number]=W372),tbl_bd_descente[S],tbl_bd_descente[tons])/SUMIF(tbl_bd_descente[wo_number],W372,tbl_bd_descente[tons]),0)</f>
        <v>4.4999999999999991E-2</v>
      </c>
      <c r="AL372" s="26"/>
      <c r="AM372" s="25"/>
    </row>
    <row r="373" spans="1:39" x14ac:dyDescent="0.15">
      <c r="A373" t="s">
        <v>1187</v>
      </c>
      <c r="B373" t="s">
        <v>49</v>
      </c>
      <c r="C373" t="s">
        <v>42</v>
      </c>
      <c r="D373" t="s">
        <v>26</v>
      </c>
      <c r="E373" s="18">
        <v>164.47099876403809</v>
      </c>
      <c r="F373">
        <v>71.2</v>
      </c>
      <c r="G373">
        <v>75.099999999999994</v>
      </c>
      <c r="H373">
        <v>81.3</v>
      </c>
      <c r="I373">
        <v>4.83</v>
      </c>
      <c r="J373">
        <v>1.1399999999999999</v>
      </c>
      <c r="K373">
        <v>31.82</v>
      </c>
      <c r="L373">
        <v>1.82</v>
      </c>
      <c r="M373" s="1">
        <v>43609.510191238427</v>
      </c>
      <c r="N373" s="1">
        <v>43609.523886226852</v>
      </c>
      <c r="O373" s="1" t="s">
        <v>47</v>
      </c>
      <c r="W373" t="s">
        <v>533</v>
      </c>
      <c r="X373" s="1">
        <v>43657.637499999997</v>
      </c>
      <c r="Y373" s="10">
        <v>400</v>
      </c>
      <c r="Z373" t="s">
        <v>23</v>
      </c>
      <c r="AA373" t="s">
        <v>21</v>
      </c>
      <c r="AB373" t="s">
        <v>20</v>
      </c>
      <c r="AC373">
        <v>2019</v>
      </c>
      <c r="AD373">
        <v>7</v>
      </c>
      <c r="AE373" s="2"/>
      <c r="AF373" s="4">
        <f>IFERROR(SUMPRODUCT(--(tbl_bd_descente[wo_number]=W373),tbl_bd_descente[Y],tbl_bd_descente[tons])/SUMIF(tbl_bd_descente[wo_number],W373,tbl_bd_descente[tons]),0)</f>
        <v>84.033333333333331</v>
      </c>
      <c r="AG373" s="4">
        <f>IFERROR(SUMPRODUCT(--(tbl_bd_descente[wo_number]=W373),tbl_bd_descente[Al2O3],tbl_bd_descente[tons])/SUMIF(tbl_bd_descente[wo_number],W373,tbl_bd_descente[tons]),0)</f>
        <v>4.3666666666666663</v>
      </c>
      <c r="AH373" s="4">
        <f>IFERROR(SUMPRODUCT(--(tbl_bd_descente[wo_number]=W373),tbl_bd_descente[Fe2O3],tbl_bd_descente[tons])/SUMIF(tbl_bd_descente[wo_number],W373,tbl_bd_descente[tons]),0)</f>
        <v>0.78333333333333333</v>
      </c>
      <c r="AI373" s="4">
        <f>IFERROR(SUMPRODUCT(--(tbl_bd_descente[wo_number]=W373),tbl_bd_descente[MgO],tbl_bd_descente[tons])/SUMIF(tbl_bd_descente[wo_number],W373,tbl_bd_descente[tons]),0)</f>
        <v>31.77</v>
      </c>
      <c r="AJ373" s="4">
        <f>IFERROR(SUMPRODUCT(--(tbl_bd_descente[wo_number]=W373),tbl_bd_descente[CaOX],tbl_bd_descente[tons])/SUMIF(tbl_bd_descente[wo_number],W373,tbl_bd_descente[tons]),0)</f>
        <v>0.74333333333333329</v>
      </c>
      <c r="AK373" s="4">
        <f>IFERROR(SUMPRODUCT(--(tbl_bd_descente[wo_number]=W373),tbl_bd_descente[S],tbl_bd_descente[tons])/SUMIF(tbl_bd_descente[wo_number],W373,tbl_bd_descente[tons]),0)</f>
        <v>4.4999999999999991E-2</v>
      </c>
      <c r="AL373" s="26"/>
      <c r="AM373" s="25"/>
    </row>
    <row r="374" spans="1:39" x14ac:dyDescent="0.15">
      <c r="A374" t="s">
        <v>1188</v>
      </c>
      <c r="B374" t="s">
        <v>26</v>
      </c>
      <c r="C374" t="s">
        <v>27</v>
      </c>
      <c r="D374" t="s">
        <v>26</v>
      </c>
      <c r="E374" s="18">
        <v>222.35200195312501</v>
      </c>
      <c r="F374">
        <v>68.900000000000006</v>
      </c>
      <c r="G374">
        <v>72.599999999999994</v>
      </c>
      <c r="H374">
        <v>78.599999999999994</v>
      </c>
      <c r="I374">
        <v>4.47</v>
      </c>
      <c r="J374">
        <v>1.21</v>
      </c>
      <c r="K374">
        <v>31.83</v>
      </c>
      <c r="L374">
        <v>1.31</v>
      </c>
      <c r="M374" s="1">
        <v>43612.23557384259</v>
      </c>
      <c r="N374" s="1">
        <v>43612.256927974537</v>
      </c>
      <c r="O374" s="1" t="s">
        <v>48</v>
      </c>
      <c r="W374" t="s">
        <v>531</v>
      </c>
      <c r="X374" s="1">
        <v>43657.195833333331</v>
      </c>
      <c r="Y374" s="10">
        <v>927</v>
      </c>
      <c r="Z374" t="s">
        <v>29</v>
      </c>
      <c r="AA374" t="s">
        <v>22</v>
      </c>
      <c r="AB374" t="s">
        <v>29</v>
      </c>
      <c r="AC374">
        <v>2019</v>
      </c>
      <c r="AD374">
        <v>7</v>
      </c>
      <c r="AE374" s="2"/>
      <c r="AF374" s="4">
        <f>IFERROR(SUMPRODUCT(--(tbl_bd_descente[wo_number]=W374),tbl_bd_descente[Y],tbl_bd_descente[tons])/SUMIF(tbl_bd_descente[wo_number],W374,tbl_bd_descente[tons]),0)</f>
        <v>85.473462783171513</v>
      </c>
      <c r="AG374" s="4">
        <f>IFERROR(SUMPRODUCT(--(tbl_bd_descente[wo_number]=W374),tbl_bd_descente[Al2O3],tbl_bd_descente[tons])/SUMIF(tbl_bd_descente[wo_number],W374,tbl_bd_descente[tons]),0)</f>
        <v>10.931262135922331</v>
      </c>
      <c r="AH374" s="4">
        <f>IFERROR(SUMPRODUCT(--(tbl_bd_descente[wo_number]=W374),tbl_bd_descente[Fe2O3],tbl_bd_descente[tons])/SUMIF(tbl_bd_descente[wo_number],W374,tbl_bd_descente[tons]),0)</f>
        <v>1.3712621359223303</v>
      </c>
      <c r="AI374" s="4">
        <f>IFERROR(SUMPRODUCT(--(tbl_bd_descente[wo_number]=W374),tbl_bd_descente[MgO],tbl_bd_descente[tons])/SUMIF(tbl_bd_descente[wo_number],W374,tbl_bd_descente[tons]),0)</f>
        <v>32.659708737864079</v>
      </c>
      <c r="AJ374" s="4">
        <f>IFERROR(SUMPRODUCT(--(tbl_bd_descente[wo_number]=W374),tbl_bd_descente[CaOX],tbl_bd_descente[tons])/SUMIF(tbl_bd_descente[wo_number],W374,tbl_bd_descente[tons]),0)</f>
        <v>0.64352750809061487</v>
      </c>
      <c r="AK374" s="4">
        <f>IFERROR(SUMPRODUCT(--(tbl_bd_descente[wo_number]=W374),tbl_bd_descente[S],tbl_bd_descente[tons])/SUMIF(tbl_bd_descente[wo_number],W374,tbl_bd_descente[tons]),0)</f>
        <v>2.844336569579288E-2</v>
      </c>
      <c r="AL374" s="26"/>
      <c r="AM374" s="25"/>
    </row>
    <row r="375" spans="1:39" x14ac:dyDescent="0.15">
      <c r="A375" t="s">
        <v>1189</v>
      </c>
      <c r="B375" t="s">
        <v>18</v>
      </c>
      <c r="C375" t="s">
        <v>44</v>
      </c>
      <c r="D375" t="s">
        <v>18</v>
      </c>
      <c r="E375" s="18">
        <v>264.17000198364258</v>
      </c>
      <c r="F375">
        <v>78.2</v>
      </c>
      <c r="G375">
        <v>82.4</v>
      </c>
      <c r="H375">
        <v>88.8</v>
      </c>
      <c r="I375">
        <v>6.08</v>
      </c>
      <c r="J375">
        <v>0.34</v>
      </c>
      <c r="K375">
        <v>32.06</v>
      </c>
      <c r="L375">
        <v>0.73</v>
      </c>
      <c r="M375" s="1">
        <v>43609.611863969905</v>
      </c>
      <c r="N375" s="1">
        <v>43609.643345601849</v>
      </c>
      <c r="O375" s="1" t="s">
        <v>48</v>
      </c>
      <c r="W375" t="s">
        <v>530</v>
      </c>
      <c r="X375" s="1">
        <v>43656.958333333336</v>
      </c>
      <c r="Y375" s="10">
        <v>900</v>
      </c>
      <c r="Z375" t="s">
        <v>29</v>
      </c>
      <c r="AA375" t="s">
        <v>22</v>
      </c>
      <c r="AB375" t="s">
        <v>29</v>
      </c>
      <c r="AC375">
        <v>2019</v>
      </c>
      <c r="AD375">
        <v>7</v>
      </c>
      <c r="AE375" s="2"/>
      <c r="AF375" s="4">
        <f>IFERROR(SUMPRODUCT(--(tbl_bd_descente[wo_number]=W375),tbl_bd_descente[Y],tbl_bd_descente[tons])/SUMIF(tbl_bd_descente[wo_number],W375,tbl_bd_descente[tons]),0)</f>
        <v>84.6</v>
      </c>
      <c r="AG375" s="4">
        <f>IFERROR(SUMPRODUCT(--(tbl_bd_descente[wo_number]=W375),tbl_bd_descente[Al2O3],tbl_bd_descente[tons])/SUMIF(tbl_bd_descente[wo_number],W375,tbl_bd_descente[tons]),0)</f>
        <v>10.606666666666667</v>
      </c>
      <c r="AH375" s="4">
        <f>IFERROR(SUMPRODUCT(--(tbl_bd_descente[wo_number]=W375),tbl_bd_descente[Fe2O3],tbl_bd_descente[tons])/SUMIF(tbl_bd_descente[wo_number],W375,tbl_bd_descente[tons]),0)</f>
        <v>1.0566666666666666</v>
      </c>
      <c r="AI375" s="4">
        <f>IFERROR(SUMPRODUCT(--(tbl_bd_descente[wo_number]=W375),tbl_bd_descente[MgO],tbl_bd_descente[tons])/SUMIF(tbl_bd_descente[wo_number],W375,tbl_bd_descente[tons]),0)</f>
        <v>32.563333333333333</v>
      </c>
      <c r="AJ375" s="4">
        <f>IFERROR(SUMPRODUCT(--(tbl_bd_descente[wo_number]=W375),tbl_bd_descente[CaOX],tbl_bd_descente[tons])/SUMIF(tbl_bd_descente[wo_number],W375,tbl_bd_descente[tons]),0)</f>
        <v>1.0033333333333334</v>
      </c>
      <c r="AK375" s="4">
        <f>IFERROR(SUMPRODUCT(--(tbl_bd_descente[wo_number]=W375),tbl_bd_descente[S],tbl_bd_descente[tons])/SUMIF(tbl_bd_descente[wo_number],W375,tbl_bd_descente[tons]),0)</f>
        <v>2.6999999999999996E-2</v>
      </c>
      <c r="AL375" s="26"/>
      <c r="AM375" s="25"/>
    </row>
    <row r="376" spans="1:39" x14ac:dyDescent="0.15">
      <c r="A376" t="s">
        <v>1190</v>
      </c>
      <c r="B376" t="s">
        <v>16</v>
      </c>
      <c r="C376" t="s">
        <v>37</v>
      </c>
      <c r="D376" t="s">
        <v>16</v>
      </c>
      <c r="E376" s="18">
        <v>144.87600326538086</v>
      </c>
      <c r="F376">
        <v>87.3</v>
      </c>
      <c r="G376">
        <v>92</v>
      </c>
      <c r="H376">
        <v>99.2</v>
      </c>
      <c r="I376">
        <v>1.42</v>
      </c>
      <c r="J376">
        <v>0.57999999999999996</v>
      </c>
      <c r="K376">
        <v>31.7</v>
      </c>
      <c r="L376">
        <v>0.31</v>
      </c>
      <c r="M376" s="1">
        <v>43612.568352118054</v>
      </c>
      <c r="N376" s="1">
        <v>43612.595377893522</v>
      </c>
      <c r="O376" s="1" t="s">
        <v>45</v>
      </c>
      <c r="W376" t="s">
        <v>532</v>
      </c>
      <c r="X376" s="1">
        <v>43656.746527777781</v>
      </c>
      <c r="Y376" s="10">
        <v>399</v>
      </c>
      <c r="Z376" t="s">
        <v>14</v>
      </c>
      <c r="AA376" t="s">
        <v>31</v>
      </c>
      <c r="AB376" t="s">
        <v>14</v>
      </c>
      <c r="AC376">
        <v>2019</v>
      </c>
      <c r="AD376">
        <v>7</v>
      </c>
      <c r="AE376" s="2"/>
      <c r="AF376" s="4">
        <f>IFERROR(SUMPRODUCT(--(tbl_bd_descente[wo_number]=W376),tbl_bd_descente[Y],tbl_bd_descente[tons])/SUMIF(tbl_bd_descente[wo_number],W376,tbl_bd_descente[tons]),0)</f>
        <v>79.249373433583955</v>
      </c>
      <c r="AG376" s="4">
        <f>IFERROR(SUMPRODUCT(--(tbl_bd_descente[wo_number]=W376),tbl_bd_descente[Al2O3],tbl_bd_descente[tons])/SUMIF(tbl_bd_descente[wo_number],W376,tbl_bd_descente[tons]),0)</f>
        <v>4.2552631578947375</v>
      </c>
      <c r="AH376" s="4">
        <f>IFERROR(SUMPRODUCT(--(tbl_bd_descente[wo_number]=W376),tbl_bd_descente[Fe2O3],tbl_bd_descente[tons])/SUMIF(tbl_bd_descente[wo_number],W376,tbl_bd_descente[tons]),0)</f>
        <v>0.8900501253132832</v>
      </c>
      <c r="AI376" s="4">
        <f>IFERROR(SUMPRODUCT(--(tbl_bd_descente[wo_number]=W376),tbl_bd_descente[MgO],tbl_bd_descente[tons])/SUMIF(tbl_bd_descente[wo_number],W376,tbl_bd_descente[tons]),0)</f>
        <v>31.759849624060152</v>
      </c>
      <c r="AJ376" s="4">
        <f>IFERROR(SUMPRODUCT(--(tbl_bd_descente[wo_number]=W376),tbl_bd_descente[CaOX],tbl_bd_descente[tons])/SUMIF(tbl_bd_descente[wo_number],W376,tbl_bd_descente[tons]),0)</f>
        <v>0.97558897243107767</v>
      </c>
      <c r="AK376" s="4">
        <f>IFERROR(SUMPRODUCT(--(tbl_bd_descente[wo_number]=W376),tbl_bd_descente[S],tbl_bd_descente[tons])/SUMIF(tbl_bd_descente[wo_number],W376,tbl_bd_descente[tons]),0)</f>
        <v>7.3025062656641604E-2</v>
      </c>
      <c r="AL376" s="26"/>
      <c r="AM376" s="25"/>
    </row>
    <row r="377" spans="1:39" x14ac:dyDescent="0.15">
      <c r="A377" t="s">
        <v>1191</v>
      </c>
      <c r="B377" t="s">
        <v>14</v>
      </c>
      <c r="C377" t="s">
        <v>31</v>
      </c>
      <c r="D377" t="s">
        <v>14</v>
      </c>
      <c r="E377" s="18">
        <v>148.052001953125</v>
      </c>
      <c r="F377">
        <v>73.8</v>
      </c>
      <c r="G377">
        <v>77.8</v>
      </c>
      <c r="H377">
        <v>84.1</v>
      </c>
      <c r="I377">
        <v>4.5599999999999996</v>
      </c>
      <c r="J377">
        <v>1.07</v>
      </c>
      <c r="K377">
        <v>31.71</v>
      </c>
      <c r="L377">
        <v>2.08</v>
      </c>
      <c r="M377" s="1">
        <v>43612.631210185187</v>
      </c>
      <c r="N377" s="1">
        <v>43612.641666238429</v>
      </c>
      <c r="O377" s="1" t="s">
        <v>45</v>
      </c>
      <c r="W377" t="s">
        <v>532</v>
      </c>
      <c r="X377" s="1">
        <v>43656.746527777781</v>
      </c>
      <c r="Y377" s="10">
        <v>399</v>
      </c>
      <c r="Z377" t="s">
        <v>14</v>
      </c>
      <c r="AA377" t="s">
        <v>19</v>
      </c>
      <c r="AB377" t="s">
        <v>14</v>
      </c>
      <c r="AC377">
        <v>2019</v>
      </c>
      <c r="AD377">
        <v>7</v>
      </c>
      <c r="AE377" s="2"/>
      <c r="AF377" s="4">
        <f>IFERROR(SUMPRODUCT(--(tbl_bd_descente[wo_number]=W377),tbl_bd_descente[Y],tbl_bd_descente[tons])/SUMIF(tbl_bd_descente[wo_number],W377,tbl_bd_descente[tons]),0)</f>
        <v>79.249373433583955</v>
      </c>
      <c r="AG377" s="4">
        <f>IFERROR(SUMPRODUCT(--(tbl_bd_descente[wo_number]=W377),tbl_bd_descente[Al2O3],tbl_bd_descente[tons])/SUMIF(tbl_bd_descente[wo_number],W377,tbl_bd_descente[tons]),0)</f>
        <v>4.2552631578947375</v>
      </c>
      <c r="AH377" s="4">
        <f>IFERROR(SUMPRODUCT(--(tbl_bd_descente[wo_number]=W377),tbl_bd_descente[Fe2O3],tbl_bd_descente[tons])/SUMIF(tbl_bd_descente[wo_number],W377,tbl_bd_descente[tons]),0)</f>
        <v>0.8900501253132832</v>
      </c>
      <c r="AI377" s="4">
        <f>IFERROR(SUMPRODUCT(--(tbl_bd_descente[wo_number]=W377),tbl_bd_descente[MgO],tbl_bd_descente[tons])/SUMIF(tbl_bd_descente[wo_number],W377,tbl_bd_descente[tons]),0)</f>
        <v>31.759849624060152</v>
      </c>
      <c r="AJ377" s="4">
        <f>IFERROR(SUMPRODUCT(--(tbl_bd_descente[wo_number]=W377),tbl_bd_descente[CaOX],tbl_bd_descente[tons])/SUMIF(tbl_bd_descente[wo_number],W377,tbl_bd_descente[tons]),0)</f>
        <v>0.97558897243107767</v>
      </c>
      <c r="AK377" s="4">
        <f>IFERROR(SUMPRODUCT(--(tbl_bd_descente[wo_number]=W377),tbl_bd_descente[S],tbl_bd_descente[tons])/SUMIF(tbl_bd_descente[wo_number],W377,tbl_bd_descente[tons]),0)</f>
        <v>7.3025062656641604E-2</v>
      </c>
      <c r="AL377" s="26"/>
      <c r="AM377" s="25"/>
    </row>
    <row r="378" spans="1:39" x14ac:dyDescent="0.15">
      <c r="A378" t="s">
        <v>1192</v>
      </c>
      <c r="B378" t="s">
        <v>23</v>
      </c>
      <c r="C378" t="s">
        <v>21</v>
      </c>
      <c r="D378" t="s">
        <v>23</v>
      </c>
      <c r="E378" s="18">
        <v>222.0780029296875</v>
      </c>
      <c r="F378">
        <v>81.2</v>
      </c>
      <c r="G378">
        <v>85.6</v>
      </c>
      <c r="H378">
        <v>92.6</v>
      </c>
      <c r="I378">
        <v>3.24</v>
      </c>
      <c r="J378">
        <v>0.76</v>
      </c>
      <c r="K378">
        <v>31.68</v>
      </c>
      <c r="L378">
        <v>1.33</v>
      </c>
      <c r="M378" s="1">
        <v>43619.540509571758</v>
      </c>
      <c r="N378" s="1">
        <v>43619.564417326386</v>
      </c>
      <c r="O378" s="1" t="s">
        <v>45</v>
      </c>
      <c r="W378" t="s">
        <v>529</v>
      </c>
      <c r="X378" s="1">
        <v>43656.522916666669</v>
      </c>
      <c r="Y378" s="10">
        <v>1200</v>
      </c>
      <c r="Z378" t="s">
        <v>14</v>
      </c>
      <c r="AA378" t="s">
        <v>31</v>
      </c>
      <c r="AB378" t="s">
        <v>14</v>
      </c>
      <c r="AC378">
        <v>2019</v>
      </c>
      <c r="AD378">
        <v>7</v>
      </c>
      <c r="AE378" s="2"/>
      <c r="AF378" s="4">
        <f>IFERROR(SUMPRODUCT(--(tbl_bd_descente[wo_number]=W378),tbl_bd_descente[Y],tbl_bd_descente[tons])/SUMIF(tbl_bd_descente[wo_number],W378,tbl_bd_descente[tons]),0)</f>
        <v>79.099999999999994</v>
      </c>
      <c r="AG378" s="4">
        <f>IFERROR(SUMPRODUCT(--(tbl_bd_descente[wo_number]=W378),tbl_bd_descente[Al2O3],tbl_bd_descente[tons])/SUMIF(tbl_bd_descente[wo_number],W378,tbl_bd_descente[tons]),0)</f>
        <v>5.6033333333333335</v>
      </c>
      <c r="AH378" s="4">
        <f>IFERROR(SUMPRODUCT(--(tbl_bd_descente[wo_number]=W378),tbl_bd_descente[Fe2O3],tbl_bd_descente[tons])/SUMIF(tbl_bd_descente[wo_number],W378,tbl_bd_descente[tons]),0)</f>
        <v>1.0133333333333334</v>
      </c>
      <c r="AI378" s="4">
        <f>IFERROR(SUMPRODUCT(--(tbl_bd_descente[wo_number]=W378),tbl_bd_descente[MgO],tbl_bd_descente[tons])/SUMIF(tbl_bd_descente[wo_number],W378,tbl_bd_descente[tons]),0)</f>
        <v>31.876666666666665</v>
      </c>
      <c r="AJ378" s="4">
        <f>IFERROR(SUMPRODUCT(--(tbl_bd_descente[wo_number]=W378),tbl_bd_descente[CaOX],tbl_bd_descente[tons])/SUMIF(tbl_bd_descente[wo_number],W378,tbl_bd_descente[tons]),0)</f>
        <v>1.1533333333333333</v>
      </c>
      <c r="AK378" s="4">
        <f>IFERROR(SUMPRODUCT(--(tbl_bd_descente[wo_number]=W378),tbl_bd_descente[S],tbl_bd_descente[tons])/SUMIF(tbl_bd_descente[wo_number],W378,tbl_bd_descente[tons]),0)</f>
        <v>7.1333333333333346E-2</v>
      </c>
      <c r="AL378" s="26"/>
      <c r="AM378" s="25"/>
    </row>
    <row r="379" spans="1:39" x14ac:dyDescent="0.15">
      <c r="A379" t="s">
        <v>1193</v>
      </c>
      <c r="B379" t="s">
        <v>14</v>
      </c>
      <c r="C379" t="s">
        <v>19</v>
      </c>
      <c r="D379" t="s">
        <v>14</v>
      </c>
      <c r="E379" s="18">
        <v>111.03900146484375</v>
      </c>
      <c r="F379">
        <v>74.3</v>
      </c>
      <c r="G379">
        <v>78.3</v>
      </c>
      <c r="H379">
        <v>84.6</v>
      </c>
      <c r="I379">
        <v>3.57</v>
      </c>
      <c r="J379">
        <v>1.06</v>
      </c>
      <c r="K379">
        <v>31.53</v>
      </c>
      <c r="L379">
        <v>2.09</v>
      </c>
      <c r="M379" s="1">
        <v>43612.617870601855</v>
      </c>
      <c r="N379" s="1">
        <v>43612.626018946758</v>
      </c>
      <c r="O379" s="1" t="s">
        <v>45</v>
      </c>
      <c r="W379" t="s">
        <v>528</v>
      </c>
      <c r="X379" s="1">
        <v>43656.219444444447</v>
      </c>
      <c r="Y379" s="10">
        <v>296.66666666666669</v>
      </c>
      <c r="Z379" t="s">
        <v>26</v>
      </c>
      <c r="AA379" t="s">
        <v>28</v>
      </c>
      <c r="AB379" t="s">
        <v>26</v>
      </c>
      <c r="AC379">
        <v>2019</v>
      </c>
      <c r="AD379">
        <v>7</v>
      </c>
      <c r="AE379" s="2"/>
      <c r="AF379" s="4">
        <f>IFERROR(SUMPRODUCT(--(tbl_bd_descente[wo_number]=W379),tbl_bd_descente[Y],tbl_bd_descente[tons])/SUMIF(tbl_bd_descente[wo_number],W379,tbl_bd_descente[tons]),0)</f>
        <v>72</v>
      </c>
      <c r="AG379" s="4">
        <f>IFERROR(SUMPRODUCT(--(tbl_bd_descente[wo_number]=W379),tbl_bd_descente[Al2O3],tbl_bd_descente[tons])/SUMIF(tbl_bd_descente[wo_number],W379,tbl_bd_descente[tons]),0)</f>
        <v>10.09</v>
      </c>
      <c r="AH379" s="4">
        <f>IFERROR(SUMPRODUCT(--(tbl_bd_descente[wo_number]=W379),tbl_bd_descente[Fe2O3],tbl_bd_descente[tons])/SUMIF(tbl_bd_descente[wo_number],W379,tbl_bd_descente[tons]),0)</f>
        <v>1.61</v>
      </c>
      <c r="AI379" s="4">
        <f>IFERROR(SUMPRODUCT(--(tbl_bd_descente[wo_number]=W379),tbl_bd_descente[MgO],tbl_bd_descente[tons])/SUMIF(tbl_bd_descente[wo_number],W379,tbl_bd_descente[tons]),0)</f>
        <v>32.4</v>
      </c>
      <c r="AJ379" s="4">
        <f>IFERROR(SUMPRODUCT(--(tbl_bd_descente[wo_number]=W379),tbl_bd_descente[CaOX],tbl_bd_descente[tons])/SUMIF(tbl_bd_descente[wo_number],W379,tbl_bd_descente[tons]),0)</f>
        <v>0.9</v>
      </c>
      <c r="AK379" s="4">
        <f>IFERROR(SUMPRODUCT(--(tbl_bd_descente[wo_number]=W379),tbl_bd_descente[S],tbl_bd_descente[tons])/SUMIF(tbl_bd_descente[wo_number],W379,tbl_bd_descente[tons]),0)</f>
        <v>0.10400000000000001</v>
      </c>
      <c r="AL379" s="26"/>
      <c r="AM379" s="25"/>
    </row>
    <row r="380" spans="1:39" x14ac:dyDescent="0.15">
      <c r="A380" t="s">
        <v>1194</v>
      </c>
      <c r="B380" t="s">
        <v>20</v>
      </c>
      <c r="C380" t="s">
        <v>35</v>
      </c>
      <c r="D380" t="s">
        <v>20</v>
      </c>
      <c r="E380" s="18">
        <v>148.73900146484374</v>
      </c>
      <c r="F380">
        <v>79.5</v>
      </c>
      <c r="G380">
        <v>83.7</v>
      </c>
      <c r="H380">
        <v>90.6</v>
      </c>
      <c r="I380">
        <v>4.17</v>
      </c>
      <c r="J380">
        <v>0.78</v>
      </c>
      <c r="K380">
        <v>31.85</v>
      </c>
      <c r="L380">
        <v>0.67</v>
      </c>
      <c r="M380" s="1">
        <v>43609.891615127315</v>
      </c>
      <c r="N380" s="1">
        <v>43609.91469351852</v>
      </c>
      <c r="O380" s="1" t="s">
        <v>48</v>
      </c>
      <c r="W380" t="s">
        <v>528</v>
      </c>
      <c r="X380" s="1">
        <v>43656.219444444447</v>
      </c>
      <c r="Y380" s="10">
        <v>148.33333333333334</v>
      </c>
      <c r="Z380" t="s">
        <v>26</v>
      </c>
      <c r="AA380" t="s">
        <v>27</v>
      </c>
      <c r="AB380" t="s">
        <v>26</v>
      </c>
      <c r="AC380">
        <v>2019</v>
      </c>
      <c r="AD380">
        <v>7</v>
      </c>
      <c r="AE380" s="2"/>
      <c r="AF380" s="4">
        <f>IFERROR(SUMPRODUCT(--(tbl_bd_descente[wo_number]=W380),tbl_bd_descente[Y],tbl_bd_descente[tons])/SUMIF(tbl_bd_descente[wo_number],W380,tbl_bd_descente[tons]),0)</f>
        <v>72</v>
      </c>
      <c r="AG380" s="4">
        <f>IFERROR(SUMPRODUCT(--(tbl_bd_descente[wo_number]=W380),tbl_bd_descente[Al2O3],tbl_bd_descente[tons])/SUMIF(tbl_bd_descente[wo_number],W380,tbl_bd_descente[tons]),0)</f>
        <v>10.09</v>
      </c>
      <c r="AH380" s="4">
        <f>IFERROR(SUMPRODUCT(--(tbl_bd_descente[wo_number]=W380),tbl_bd_descente[Fe2O3],tbl_bd_descente[tons])/SUMIF(tbl_bd_descente[wo_number],W380,tbl_bd_descente[tons]),0)</f>
        <v>1.61</v>
      </c>
      <c r="AI380" s="4">
        <f>IFERROR(SUMPRODUCT(--(tbl_bd_descente[wo_number]=W380),tbl_bd_descente[MgO],tbl_bd_descente[tons])/SUMIF(tbl_bd_descente[wo_number],W380,tbl_bd_descente[tons]),0)</f>
        <v>32.4</v>
      </c>
      <c r="AJ380" s="4">
        <f>IFERROR(SUMPRODUCT(--(tbl_bd_descente[wo_number]=W380),tbl_bd_descente[CaOX],tbl_bd_descente[tons])/SUMIF(tbl_bd_descente[wo_number],W380,tbl_bd_descente[tons]),0)</f>
        <v>0.9</v>
      </c>
      <c r="AK380" s="4">
        <f>IFERROR(SUMPRODUCT(--(tbl_bd_descente[wo_number]=W380),tbl_bd_descente[S],tbl_bd_descente[tons])/SUMIF(tbl_bd_descente[wo_number],W380,tbl_bd_descente[tons]),0)</f>
        <v>0.10400000000000001</v>
      </c>
      <c r="AL380" s="26"/>
      <c r="AM380" s="25"/>
    </row>
    <row r="381" spans="1:39" x14ac:dyDescent="0.15">
      <c r="A381" t="s">
        <v>1195</v>
      </c>
      <c r="B381" t="s">
        <v>817</v>
      </c>
      <c r="C381" t="s">
        <v>34</v>
      </c>
      <c r="D381" t="s">
        <v>26</v>
      </c>
      <c r="E381" s="18">
        <v>248.47500228881836</v>
      </c>
      <c r="F381">
        <v>74.400000000000006</v>
      </c>
      <c r="G381">
        <v>78.400000000000006</v>
      </c>
      <c r="H381">
        <v>84.3</v>
      </c>
      <c r="I381">
        <v>8</v>
      </c>
      <c r="J381">
        <v>1.43</v>
      </c>
      <c r="K381">
        <v>32.21</v>
      </c>
      <c r="L381">
        <v>0.68</v>
      </c>
      <c r="M381" s="1">
        <v>43635.705052118057</v>
      </c>
      <c r="N381" s="1">
        <v>43635.766200347221</v>
      </c>
      <c r="O381" s="1" t="s">
        <v>48</v>
      </c>
      <c r="W381" t="s">
        <v>527</v>
      </c>
      <c r="X381" s="1">
        <v>43656.084722222222</v>
      </c>
      <c r="Y381" s="10">
        <v>900</v>
      </c>
      <c r="Z381" t="s">
        <v>26</v>
      </c>
      <c r="AA381" t="s">
        <v>28</v>
      </c>
      <c r="AB381" t="s">
        <v>26</v>
      </c>
      <c r="AC381">
        <v>2019</v>
      </c>
      <c r="AD381">
        <v>7</v>
      </c>
      <c r="AE381" s="2"/>
      <c r="AF381" s="4">
        <f>IFERROR(SUMPRODUCT(--(tbl_bd_descente[wo_number]=W381),tbl_bd_descente[Y],tbl_bd_descente[tons])/SUMIF(tbl_bd_descente[wo_number],W381,tbl_bd_descente[tons]),0)</f>
        <v>71.266666666666666</v>
      </c>
      <c r="AG381" s="4">
        <f>IFERROR(SUMPRODUCT(--(tbl_bd_descente[wo_number]=W381),tbl_bd_descente[Al2O3],tbl_bd_descente[tons])/SUMIF(tbl_bd_descente[wo_number],W381,tbl_bd_descente[tons]),0)</f>
        <v>11.32</v>
      </c>
      <c r="AH381" s="4">
        <f>IFERROR(SUMPRODUCT(--(tbl_bd_descente[wo_number]=W381),tbl_bd_descente[Fe2O3],tbl_bd_descente[tons])/SUMIF(tbl_bd_descente[wo_number],W381,tbl_bd_descente[tons]),0)</f>
        <v>1.7333333333333334</v>
      </c>
      <c r="AI381" s="4">
        <f>IFERROR(SUMPRODUCT(--(tbl_bd_descente[wo_number]=W381),tbl_bd_descente[MgO],tbl_bd_descente[tons])/SUMIF(tbl_bd_descente[wo_number],W381,tbl_bd_descente[tons]),0)</f>
        <v>32.450000000000003</v>
      </c>
      <c r="AJ381" s="4">
        <f>IFERROR(SUMPRODUCT(--(tbl_bd_descente[wo_number]=W381),tbl_bd_descente[CaOX],tbl_bd_descente[tons])/SUMIF(tbl_bd_descente[wo_number],W381,tbl_bd_descente[tons]),0)</f>
        <v>0.94</v>
      </c>
      <c r="AK381" s="4">
        <f>IFERROR(SUMPRODUCT(--(tbl_bd_descente[wo_number]=W381),tbl_bd_descente[S],tbl_bd_descente[tons])/SUMIF(tbl_bd_descente[wo_number],W381,tbl_bd_descente[tons]),0)</f>
        <v>0.10933333333333334</v>
      </c>
      <c r="AL381" s="26"/>
      <c r="AM381" s="25"/>
    </row>
    <row r="382" spans="1:39" x14ac:dyDescent="0.15">
      <c r="A382" t="s">
        <v>1196</v>
      </c>
      <c r="B382" t="s">
        <v>26</v>
      </c>
      <c r="C382" t="s">
        <v>28</v>
      </c>
      <c r="D382" t="s">
        <v>26</v>
      </c>
      <c r="E382" s="18">
        <v>485.77100372314453</v>
      </c>
      <c r="F382">
        <v>68.2</v>
      </c>
      <c r="G382">
        <v>72</v>
      </c>
      <c r="H382">
        <v>76.599999999999994</v>
      </c>
      <c r="I382">
        <v>15.85</v>
      </c>
      <c r="J382">
        <v>1.87</v>
      </c>
      <c r="K382">
        <v>32.729999999999997</v>
      </c>
      <c r="L382">
        <v>0.43</v>
      </c>
      <c r="M382" s="1">
        <v>43640.395631979169</v>
      </c>
      <c r="N382" s="1">
        <v>43640.487754861111</v>
      </c>
      <c r="O382" s="1" t="s">
        <v>45</v>
      </c>
      <c r="W382" t="s">
        <v>526</v>
      </c>
      <c r="X382" s="1">
        <v>43655.806250000001</v>
      </c>
      <c r="Y382" s="10">
        <v>857</v>
      </c>
      <c r="Z382" t="s">
        <v>26</v>
      </c>
      <c r="AA382" t="s">
        <v>34</v>
      </c>
      <c r="AB382" t="s">
        <v>26</v>
      </c>
      <c r="AC382">
        <v>2019</v>
      </c>
      <c r="AD382">
        <v>7</v>
      </c>
      <c r="AE382" s="2"/>
      <c r="AF382" s="4">
        <f>IFERROR(SUMPRODUCT(--(tbl_bd_descente[wo_number]=W382),tbl_bd_descente[Y],tbl_bd_descente[tons])/SUMIF(tbl_bd_descente[wo_number],W382,tbl_bd_descente[tons]),0)</f>
        <v>76.586581096849471</v>
      </c>
      <c r="AG382" s="4">
        <f>IFERROR(SUMPRODUCT(--(tbl_bd_descente[wo_number]=W382),tbl_bd_descente[Al2O3],tbl_bd_descente[tons])/SUMIF(tbl_bd_descente[wo_number],W382,tbl_bd_descente[tons]),0)</f>
        <v>10.279346557759625</v>
      </c>
      <c r="AH382" s="4">
        <f>IFERROR(SUMPRODUCT(--(tbl_bd_descente[wo_number]=W382),tbl_bd_descente[Fe2O3],tbl_bd_descente[tons])/SUMIF(tbl_bd_descente[wo_number],W382,tbl_bd_descente[tons]),0)</f>
        <v>1.3813418903150525</v>
      </c>
      <c r="AI382" s="4">
        <f>IFERROR(SUMPRODUCT(--(tbl_bd_descente[wo_number]=W382),tbl_bd_descente[MgO],tbl_bd_descente[tons])/SUMIF(tbl_bd_descente[wo_number],W382,tbl_bd_descente[tons]),0)</f>
        <v>32.44332555425904</v>
      </c>
      <c r="AJ382" s="4">
        <f>IFERROR(SUMPRODUCT(--(tbl_bd_descente[wo_number]=W382),tbl_bd_descente[CaOX],tbl_bd_descente[tons])/SUMIF(tbl_bd_descente[wo_number],W382,tbl_bd_descente[tons]),0)</f>
        <v>0.84001166861143517</v>
      </c>
      <c r="AK382" s="4">
        <f>IFERROR(SUMPRODUCT(--(tbl_bd_descente[wo_number]=W382),tbl_bd_descente[S],tbl_bd_descente[tons])/SUMIF(tbl_bd_descente[wo_number],W382,tbl_bd_descente[tons]),0)</f>
        <v>0.114</v>
      </c>
      <c r="AL382" s="26"/>
      <c r="AM382" s="25"/>
    </row>
    <row r="383" spans="1:39" x14ac:dyDescent="0.15">
      <c r="A383" t="s">
        <v>1197</v>
      </c>
      <c r="B383" t="s">
        <v>23</v>
      </c>
      <c r="C383" t="s">
        <v>24</v>
      </c>
      <c r="D383" t="s">
        <v>23</v>
      </c>
      <c r="E383" s="18">
        <v>408.59300231933594</v>
      </c>
      <c r="F383">
        <v>82</v>
      </c>
      <c r="G383">
        <v>86.4</v>
      </c>
      <c r="H383">
        <v>93.2</v>
      </c>
      <c r="I383">
        <v>2.14</v>
      </c>
      <c r="J383">
        <v>0.73</v>
      </c>
      <c r="K383">
        <v>31.77</v>
      </c>
      <c r="L383">
        <v>0.69</v>
      </c>
      <c r="M383" s="1">
        <v>43612.524155011575</v>
      </c>
      <c r="N383" s="1">
        <v>43612.562228969909</v>
      </c>
      <c r="O383" s="1" t="s">
        <v>45</v>
      </c>
      <c r="W383" t="s">
        <v>525</v>
      </c>
      <c r="X383" s="1">
        <v>43655.563194444447</v>
      </c>
      <c r="Y383" s="10">
        <v>1200</v>
      </c>
      <c r="Z383" t="s">
        <v>26</v>
      </c>
      <c r="AA383" t="s">
        <v>34</v>
      </c>
      <c r="AB383" t="s">
        <v>26</v>
      </c>
      <c r="AC383">
        <v>2019</v>
      </c>
      <c r="AD383">
        <v>7</v>
      </c>
      <c r="AE383" s="2"/>
      <c r="AF383" s="4">
        <f>IFERROR(SUMPRODUCT(--(tbl_bd_descente[wo_number]=W383),tbl_bd_descente[Y],tbl_bd_descente[tons])/SUMIF(tbl_bd_descente[wo_number],W383,tbl_bd_descente[tons]),0)</f>
        <v>76.766666666666666</v>
      </c>
      <c r="AG383" s="4">
        <f>IFERROR(SUMPRODUCT(--(tbl_bd_descente[wo_number]=W383),tbl_bd_descente[Al2O3],tbl_bd_descente[tons])/SUMIF(tbl_bd_descente[wo_number],W383,tbl_bd_descente[tons]),0)</f>
        <v>8.56</v>
      </c>
      <c r="AH383" s="4">
        <f>IFERROR(SUMPRODUCT(--(tbl_bd_descente[wo_number]=W383),tbl_bd_descente[Fe2O3],tbl_bd_descente[tons])/SUMIF(tbl_bd_descente[wo_number],W383,tbl_bd_descente[tons]),0)</f>
        <v>1.31</v>
      </c>
      <c r="AI383" s="4">
        <f>IFERROR(SUMPRODUCT(--(tbl_bd_descente[wo_number]=W383),tbl_bd_descente[MgO],tbl_bd_descente[tons])/SUMIF(tbl_bd_descente[wo_number],W383,tbl_bd_descente[tons]),0)</f>
        <v>32.130000000000003</v>
      </c>
      <c r="AJ383" s="4">
        <f>IFERROR(SUMPRODUCT(--(tbl_bd_descente[wo_number]=W383),tbl_bd_descente[CaOX],tbl_bd_descente[tons])/SUMIF(tbl_bd_descente[wo_number],W383,tbl_bd_descente[tons]),0)</f>
        <v>1.2033333333333334</v>
      </c>
      <c r="AK383" s="4">
        <f>IFERROR(SUMPRODUCT(--(tbl_bd_descente[wo_number]=W383),tbl_bd_descente[S],tbl_bd_descente[tons])/SUMIF(tbl_bd_descente[wo_number],W383,tbl_bd_descente[tons]),0)</f>
        <v>0.10100000000000001</v>
      </c>
      <c r="AL383" s="26"/>
      <c r="AM383" s="25"/>
    </row>
    <row r="384" spans="1:39" x14ac:dyDescent="0.15">
      <c r="A384" t="s">
        <v>1198</v>
      </c>
      <c r="B384" t="s">
        <v>14</v>
      </c>
      <c r="C384" t="s">
        <v>19</v>
      </c>
      <c r="D384" t="s">
        <v>14</v>
      </c>
      <c r="E384" s="18">
        <v>177.35200195312501</v>
      </c>
      <c r="F384">
        <v>74.7</v>
      </c>
      <c r="G384">
        <v>78.7</v>
      </c>
      <c r="H384">
        <v>85.2</v>
      </c>
      <c r="I384">
        <v>3.96</v>
      </c>
      <c r="J384">
        <v>0.95</v>
      </c>
      <c r="K384">
        <v>31.72</v>
      </c>
      <c r="L384">
        <v>1</v>
      </c>
      <c r="M384" s="1">
        <v>43614.351523032405</v>
      </c>
      <c r="N384" s="1">
        <v>43614.380400613423</v>
      </c>
      <c r="O384" s="1" t="s">
        <v>48</v>
      </c>
      <c r="W384" t="s">
        <v>524</v>
      </c>
      <c r="X384" s="1">
        <v>43655.19027777778</v>
      </c>
      <c r="Y384" s="10">
        <v>710</v>
      </c>
      <c r="Z384" t="s">
        <v>26</v>
      </c>
      <c r="AA384" t="s">
        <v>42</v>
      </c>
      <c r="AB384" t="s">
        <v>49</v>
      </c>
      <c r="AC384">
        <v>2019</v>
      </c>
      <c r="AD384">
        <v>7</v>
      </c>
      <c r="AE384" s="2"/>
      <c r="AF384" s="4">
        <f>IFERROR(SUMPRODUCT(--(tbl_bd_descente[wo_number]=W384),tbl_bd_descente[Y],tbl_bd_descente[tons])/SUMIF(tbl_bd_descente[wo_number],W384,tbl_bd_descente[tons]),0)</f>
        <v>74.846478873239434</v>
      </c>
      <c r="AG384" s="4">
        <f>IFERROR(SUMPRODUCT(--(tbl_bd_descente[wo_number]=W384),tbl_bd_descente[Al2O3],tbl_bd_descente[tons])/SUMIF(tbl_bd_descente[wo_number],W384,tbl_bd_descente[tons]),0)</f>
        <v>3.2419718309859156</v>
      </c>
      <c r="AH384" s="4">
        <f>IFERROR(SUMPRODUCT(--(tbl_bd_descente[wo_number]=W384),tbl_bd_descente[Fe2O3],tbl_bd_descente[tons])/SUMIF(tbl_bd_descente[wo_number],W384,tbl_bd_descente[tons]),0)</f>
        <v>1.05</v>
      </c>
      <c r="AI384" s="4">
        <f>IFERROR(SUMPRODUCT(--(tbl_bd_descente[wo_number]=W384),tbl_bd_descente[MgO],tbl_bd_descente[tons])/SUMIF(tbl_bd_descente[wo_number],W384,tbl_bd_descente[tons]),0)</f>
        <v>31.71732394366197</v>
      </c>
      <c r="AJ384" s="4">
        <f>IFERROR(SUMPRODUCT(--(tbl_bd_descente[wo_number]=W384),tbl_bd_descente[CaOX],tbl_bd_descente[tons])/SUMIF(tbl_bd_descente[wo_number],W384,tbl_bd_descente[tons]),0)</f>
        <v>1.196056338028169</v>
      </c>
      <c r="AK384" s="4">
        <f>IFERROR(SUMPRODUCT(--(tbl_bd_descente[wo_number]=W384),tbl_bd_descente[S],tbl_bd_descente[tons])/SUMIF(tbl_bd_descente[wo_number],W384,tbl_bd_descente[tons]),0)</f>
        <v>0.12743661971830986</v>
      </c>
      <c r="AL384" s="26"/>
      <c r="AM384" s="25"/>
    </row>
    <row r="385" spans="1:39" x14ac:dyDescent="0.15">
      <c r="A385" t="s">
        <v>1199</v>
      </c>
      <c r="B385" t="s">
        <v>14</v>
      </c>
      <c r="C385" t="s">
        <v>31</v>
      </c>
      <c r="D385" t="s">
        <v>14</v>
      </c>
      <c r="E385" s="18">
        <v>334.5780029296875</v>
      </c>
      <c r="F385">
        <v>76.400000000000006</v>
      </c>
      <c r="G385">
        <v>80.5</v>
      </c>
      <c r="H385">
        <v>86.9</v>
      </c>
      <c r="I385">
        <v>6.84</v>
      </c>
      <c r="J385">
        <v>1.03</v>
      </c>
      <c r="K385">
        <v>32.19</v>
      </c>
      <c r="L385">
        <v>1.02</v>
      </c>
      <c r="M385" s="1">
        <v>43609.85355983796</v>
      </c>
      <c r="N385" s="1">
        <v>43609.887315277774</v>
      </c>
      <c r="O385" s="1" t="s">
        <v>48</v>
      </c>
      <c r="W385" t="s">
        <v>523</v>
      </c>
      <c r="X385" s="1">
        <v>43655.024305555555</v>
      </c>
      <c r="Y385" s="10">
        <v>900</v>
      </c>
      <c r="Z385" t="s">
        <v>26</v>
      </c>
      <c r="AA385" t="s">
        <v>42</v>
      </c>
      <c r="AB385" t="s">
        <v>49</v>
      </c>
      <c r="AC385">
        <v>2019</v>
      </c>
      <c r="AD385">
        <v>7</v>
      </c>
      <c r="AE385" s="2"/>
      <c r="AF385" s="4">
        <f>IFERROR(SUMPRODUCT(--(tbl_bd_descente[wo_number]=W385),tbl_bd_descente[Y],tbl_bd_descente[tons])/SUMIF(tbl_bd_descente[wo_number],W385,tbl_bd_descente[tons]),0)</f>
        <v>75</v>
      </c>
      <c r="AG385" s="4">
        <f>IFERROR(SUMPRODUCT(--(tbl_bd_descente[wo_number]=W385),tbl_bd_descente[Al2O3],tbl_bd_descente[tons])/SUMIF(tbl_bd_descente[wo_number],W385,tbl_bd_descente[tons]),0)</f>
        <v>3.0433333333333334</v>
      </c>
      <c r="AH385" s="4">
        <f>IFERROR(SUMPRODUCT(--(tbl_bd_descente[wo_number]=W385),tbl_bd_descente[Fe2O3],tbl_bd_descente[tons])/SUMIF(tbl_bd_descente[wo_number],W385,tbl_bd_descente[tons]),0)</f>
        <v>1.0433333333333332</v>
      </c>
      <c r="AI385" s="4">
        <f>IFERROR(SUMPRODUCT(--(tbl_bd_descente[wo_number]=W385),tbl_bd_descente[MgO],tbl_bd_descente[tons])/SUMIF(tbl_bd_descente[wo_number],W385,tbl_bd_descente[tons]),0)</f>
        <v>31.653333333333332</v>
      </c>
      <c r="AJ385" s="4">
        <f>IFERROR(SUMPRODUCT(--(tbl_bd_descente[wo_number]=W385),tbl_bd_descente[CaOX],tbl_bd_descente[tons])/SUMIF(tbl_bd_descente[wo_number],W385,tbl_bd_descente[tons]),0)</f>
        <v>1.4066666666666667</v>
      </c>
      <c r="AK385" s="4">
        <f>IFERROR(SUMPRODUCT(--(tbl_bd_descente[wo_number]=W385),tbl_bd_descente[S],tbl_bd_descente[tons])/SUMIF(tbl_bd_descente[wo_number],W385,tbl_bd_descente[tons]),0)</f>
        <v>0.13800000000000001</v>
      </c>
      <c r="AL385" s="26"/>
      <c r="AM385" s="25"/>
    </row>
    <row r="386" spans="1:39" x14ac:dyDescent="0.15">
      <c r="A386" t="s">
        <v>1200</v>
      </c>
      <c r="B386" t="s">
        <v>26</v>
      </c>
      <c r="C386" t="s">
        <v>27</v>
      </c>
      <c r="D386" t="s">
        <v>26</v>
      </c>
      <c r="E386" s="18">
        <v>111.5260009765625</v>
      </c>
      <c r="F386">
        <v>71.3</v>
      </c>
      <c r="G386">
        <v>75.099999999999994</v>
      </c>
      <c r="H386">
        <v>81</v>
      </c>
      <c r="I386">
        <v>4.37</v>
      </c>
      <c r="J386">
        <v>1.0900000000000001</v>
      </c>
      <c r="K386">
        <v>31.73</v>
      </c>
      <c r="L386">
        <v>1.57</v>
      </c>
      <c r="M386" s="1">
        <v>43609.762471296293</v>
      </c>
      <c r="N386" s="1">
        <v>43609.76912503472</v>
      </c>
      <c r="O386" s="1" t="s">
        <v>48</v>
      </c>
      <c r="W386" t="s">
        <v>522</v>
      </c>
      <c r="X386" s="1">
        <v>43654.80972222222</v>
      </c>
      <c r="Y386" s="10">
        <v>653</v>
      </c>
      <c r="Z386" t="s">
        <v>14</v>
      </c>
      <c r="AA386" t="s">
        <v>19</v>
      </c>
      <c r="AB386" t="s">
        <v>14</v>
      </c>
      <c r="AC386">
        <v>2019</v>
      </c>
      <c r="AD386">
        <v>7</v>
      </c>
      <c r="AE386" s="2"/>
      <c r="AF386" s="4">
        <f>IFERROR(SUMPRODUCT(--(tbl_bd_descente[wo_number]=W386),tbl_bd_descente[Y],tbl_bd_descente[tons])/SUMIF(tbl_bd_descente[wo_number],W386,tbl_bd_descente[tons]),0)</f>
        <v>80.900000000000006</v>
      </c>
      <c r="AG386" s="4">
        <f>IFERROR(SUMPRODUCT(--(tbl_bd_descente[wo_number]=W386),tbl_bd_descente[Al2O3],tbl_bd_descente[tons])/SUMIF(tbl_bd_descente[wo_number],W386,tbl_bd_descente[tons]),0)</f>
        <v>2.4783767228177642</v>
      </c>
      <c r="AH386" s="4">
        <f>IFERROR(SUMPRODUCT(--(tbl_bd_descente[wo_number]=W386),tbl_bd_descente[Fe2O3],tbl_bd_descente[tons])/SUMIF(tbl_bd_descente[wo_number],W386,tbl_bd_descente[tons]),0)</f>
        <v>0.76612557427258798</v>
      </c>
      <c r="AI386" s="4">
        <f>IFERROR(SUMPRODUCT(--(tbl_bd_descente[wo_number]=W386),tbl_bd_descente[MgO],tbl_bd_descente[tons])/SUMIF(tbl_bd_descente[wo_number],W386,tbl_bd_descente[tons]),0)</f>
        <v>31.636125574272587</v>
      </c>
      <c r="AJ386" s="4">
        <f>IFERROR(SUMPRODUCT(--(tbl_bd_descente[wo_number]=W386),tbl_bd_descente[CaOX],tbl_bd_descente[tons])/SUMIF(tbl_bd_descente[wo_number],W386,tbl_bd_descente[tons]),0)</f>
        <v>1.0009954058192958</v>
      </c>
      <c r="AK386" s="4">
        <f>IFERROR(SUMPRODUCT(--(tbl_bd_descente[wo_number]=W386),tbl_bd_descente[S],tbl_bd_descente[tons])/SUMIF(tbl_bd_descente[wo_number],W386,tbl_bd_descente[tons]),0)</f>
        <v>6.1701378254211327E-2</v>
      </c>
      <c r="AL386" s="26"/>
      <c r="AM386" s="25"/>
    </row>
    <row r="387" spans="1:39" x14ac:dyDescent="0.15">
      <c r="A387" t="s">
        <v>1201</v>
      </c>
      <c r="B387" t="s">
        <v>23</v>
      </c>
      <c r="C387" t="s">
        <v>21</v>
      </c>
      <c r="D387" t="s">
        <v>23</v>
      </c>
      <c r="E387" s="18">
        <v>259.86500244140626</v>
      </c>
      <c r="F387">
        <v>79.099999999999994</v>
      </c>
      <c r="G387">
        <v>83.4</v>
      </c>
      <c r="H387">
        <v>90.4</v>
      </c>
      <c r="I387">
        <v>1.64</v>
      </c>
      <c r="J387">
        <v>0.7</v>
      </c>
      <c r="K387">
        <v>31.63</v>
      </c>
      <c r="L387">
        <v>0.42</v>
      </c>
      <c r="M387" s="1">
        <v>43609.78047395833</v>
      </c>
      <c r="N387" s="1">
        <v>43609.802534988426</v>
      </c>
      <c r="O387" s="1" t="s">
        <v>48</v>
      </c>
      <c r="W387" t="s">
        <v>521</v>
      </c>
      <c r="X387" s="1">
        <v>43654.648611111108</v>
      </c>
      <c r="Y387" s="10">
        <v>1200</v>
      </c>
      <c r="Z387" t="s">
        <v>14</v>
      </c>
      <c r="AA387" t="s">
        <v>38</v>
      </c>
      <c r="AB387" t="s">
        <v>14</v>
      </c>
      <c r="AC387">
        <v>2019</v>
      </c>
      <c r="AD387">
        <v>7</v>
      </c>
      <c r="AE387" s="2"/>
      <c r="AF387" s="4">
        <f>IFERROR(SUMPRODUCT(--(tbl_bd_descente[wo_number]=W387),tbl_bd_descente[Y],tbl_bd_descente[tons])/SUMIF(tbl_bd_descente[wo_number],W387,tbl_bd_descente[tons]),0)</f>
        <v>80.433333333333337</v>
      </c>
      <c r="AG387" s="4">
        <f>IFERROR(SUMPRODUCT(--(tbl_bd_descente[wo_number]=W387),tbl_bd_descente[Al2O3],tbl_bd_descente[tons])/SUMIF(tbl_bd_descente[wo_number],W387,tbl_bd_descente[tons]),0)</f>
        <v>3.2833333333333332</v>
      </c>
      <c r="AH387" s="4">
        <f>IFERROR(SUMPRODUCT(--(tbl_bd_descente[wo_number]=W387),tbl_bd_descente[Fe2O3],tbl_bd_descente[tons])/SUMIF(tbl_bd_descente[wo_number],W387,tbl_bd_descente[tons]),0)</f>
        <v>0.79</v>
      </c>
      <c r="AI387" s="4">
        <f>IFERROR(SUMPRODUCT(--(tbl_bd_descente[wo_number]=W387),tbl_bd_descente[MgO],tbl_bd_descente[tons])/SUMIF(tbl_bd_descente[wo_number],W387,tbl_bd_descente[tons]),0)</f>
        <v>31.516666666666666</v>
      </c>
      <c r="AJ387" s="4">
        <f>IFERROR(SUMPRODUCT(--(tbl_bd_descente[wo_number]=W387),tbl_bd_descente[CaOX],tbl_bd_descente[tons])/SUMIF(tbl_bd_descente[wo_number],W387,tbl_bd_descente[tons]),0)</f>
        <v>0.97666666666666668</v>
      </c>
      <c r="AK387" s="4">
        <f>IFERROR(SUMPRODUCT(--(tbl_bd_descente[wo_number]=W387),tbl_bd_descente[S],tbl_bd_descente[tons])/SUMIF(tbl_bd_descente[wo_number],W387,tbl_bd_descente[tons]),0)</f>
        <v>6.4333333333333326E-2</v>
      </c>
      <c r="AL387" s="26"/>
      <c r="AM387" s="25"/>
    </row>
    <row r="388" spans="1:39" x14ac:dyDescent="0.15">
      <c r="A388" t="s">
        <v>1202</v>
      </c>
      <c r="B388" t="s">
        <v>20</v>
      </c>
      <c r="C388" t="s">
        <v>35</v>
      </c>
      <c r="D388" t="s">
        <v>20</v>
      </c>
      <c r="E388" s="18">
        <v>262.53800201416016</v>
      </c>
      <c r="F388">
        <v>80.2</v>
      </c>
      <c r="G388">
        <v>84.5</v>
      </c>
      <c r="H388">
        <v>91.1</v>
      </c>
      <c r="I388">
        <v>6.48</v>
      </c>
      <c r="J388">
        <v>0.8</v>
      </c>
      <c r="K388">
        <v>32.24</v>
      </c>
      <c r="L388">
        <v>0.52</v>
      </c>
      <c r="M388" s="1">
        <v>43609.805353356482</v>
      </c>
      <c r="N388" s="1">
        <v>43609.826812650463</v>
      </c>
      <c r="O388" s="1" t="s">
        <v>48</v>
      </c>
      <c r="W388" t="s">
        <v>520</v>
      </c>
      <c r="X388" s="1">
        <v>43654.339583333334</v>
      </c>
      <c r="Y388" s="10">
        <v>126.66666666666667</v>
      </c>
      <c r="Z388" t="s">
        <v>26</v>
      </c>
      <c r="AA388" t="s">
        <v>27</v>
      </c>
      <c r="AB388" t="s">
        <v>26</v>
      </c>
      <c r="AC388">
        <v>2019</v>
      </c>
      <c r="AD388">
        <v>7</v>
      </c>
      <c r="AE388" s="2"/>
      <c r="AF388" s="4">
        <f>IFERROR(SUMPRODUCT(--(tbl_bd_descente[wo_number]=W388),tbl_bd_descente[Y],tbl_bd_descente[tons])/SUMIF(tbl_bd_descente[wo_number],W388,tbl_bd_descente[tons]),0)</f>
        <v>71.5</v>
      </c>
      <c r="AG388" s="4">
        <f>IFERROR(SUMPRODUCT(--(tbl_bd_descente[wo_number]=W388),tbl_bd_descente[Al2O3],tbl_bd_descente[tons])/SUMIF(tbl_bd_descente[wo_number],W388,tbl_bd_descente[tons]),0)</f>
        <v>8.5299999999999994</v>
      </c>
      <c r="AH388" s="4">
        <f>IFERROR(SUMPRODUCT(--(tbl_bd_descente[wo_number]=W388),tbl_bd_descente[Fe2O3],tbl_bd_descente[tons])/SUMIF(tbl_bd_descente[wo_number],W388,tbl_bd_descente[tons]),0)</f>
        <v>1.43</v>
      </c>
      <c r="AI388" s="4">
        <f>IFERROR(SUMPRODUCT(--(tbl_bd_descente[wo_number]=W388),tbl_bd_descente[MgO],tbl_bd_descente[tons])/SUMIF(tbl_bd_descente[wo_number],W388,tbl_bd_descente[tons]),0)</f>
        <v>32.130000000000003</v>
      </c>
      <c r="AJ388" s="4">
        <f>IFERROR(SUMPRODUCT(--(tbl_bd_descente[wo_number]=W388),tbl_bd_descente[CaOX],tbl_bd_descente[tons])/SUMIF(tbl_bd_descente[wo_number],W388,tbl_bd_descente[tons]),0)</f>
        <v>1.77</v>
      </c>
      <c r="AK388" s="4">
        <f>IFERROR(SUMPRODUCT(--(tbl_bd_descente[wo_number]=W388),tbl_bd_descente[S],tbl_bd_descente[tons])/SUMIF(tbl_bd_descente[wo_number],W388,tbl_bd_descente[tons]),0)</f>
        <v>0.14499999999999999</v>
      </c>
      <c r="AL388" s="26"/>
      <c r="AM388" s="25"/>
    </row>
    <row r="389" spans="1:39" x14ac:dyDescent="0.15">
      <c r="A389" t="s">
        <v>1203</v>
      </c>
      <c r="B389" t="s">
        <v>817</v>
      </c>
      <c r="C389" t="s">
        <v>15</v>
      </c>
      <c r="D389" t="s">
        <v>18</v>
      </c>
      <c r="E389" s="18">
        <v>370.15400466918948</v>
      </c>
      <c r="F389">
        <v>75.2</v>
      </c>
      <c r="G389">
        <v>79.5</v>
      </c>
      <c r="H389">
        <v>84.4</v>
      </c>
      <c r="I389">
        <v>13</v>
      </c>
      <c r="J389">
        <v>1.6</v>
      </c>
      <c r="K389">
        <v>32.78</v>
      </c>
      <c r="L389">
        <v>0.85</v>
      </c>
      <c r="M389" s="1">
        <v>43614.230856331022</v>
      </c>
      <c r="N389" s="1">
        <v>43614.268992361111</v>
      </c>
      <c r="O389" s="1" t="s">
        <v>48</v>
      </c>
      <c r="W389" t="s">
        <v>520</v>
      </c>
      <c r="X389" s="1">
        <v>43654.339583333334</v>
      </c>
      <c r="Y389" s="10">
        <v>63.333333333333336</v>
      </c>
      <c r="Z389" t="s">
        <v>26</v>
      </c>
      <c r="AA389" t="s">
        <v>28</v>
      </c>
      <c r="AB389" t="s">
        <v>26</v>
      </c>
      <c r="AC389">
        <v>2019</v>
      </c>
      <c r="AD389">
        <v>7</v>
      </c>
      <c r="AE389" s="2"/>
      <c r="AF389" s="4">
        <f>IFERROR(SUMPRODUCT(--(tbl_bd_descente[wo_number]=W389),tbl_bd_descente[Y],tbl_bd_descente[tons])/SUMIF(tbl_bd_descente[wo_number],W389,tbl_bd_descente[tons]),0)</f>
        <v>71.5</v>
      </c>
      <c r="AG389" s="4">
        <f>IFERROR(SUMPRODUCT(--(tbl_bd_descente[wo_number]=W389),tbl_bd_descente[Al2O3],tbl_bd_descente[tons])/SUMIF(tbl_bd_descente[wo_number],W389,tbl_bd_descente[tons]),0)</f>
        <v>8.5299999999999994</v>
      </c>
      <c r="AH389" s="4">
        <f>IFERROR(SUMPRODUCT(--(tbl_bd_descente[wo_number]=W389),tbl_bd_descente[Fe2O3],tbl_bd_descente[tons])/SUMIF(tbl_bd_descente[wo_number],W389,tbl_bd_descente[tons]),0)</f>
        <v>1.43</v>
      </c>
      <c r="AI389" s="4">
        <f>IFERROR(SUMPRODUCT(--(tbl_bd_descente[wo_number]=W389),tbl_bd_descente[MgO],tbl_bd_descente[tons])/SUMIF(tbl_bd_descente[wo_number],W389,tbl_bd_descente[tons]),0)</f>
        <v>32.130000000000003</v>
      </c>
      <c r="AJ389" s="4">
        <f>IFERROR(SUMPRODUCT(--(tbl_bd_descente[wo_number]=W389),tbl_bd_descente[CaOX],tbl_bd_descente[tons])/SUMIF(tbl_bd_descente[wo_number],W389,tbl_bd_descente[tons]),0)</f>
        <v>1.77</v>
      </c>
      <c r="AK389" s="4">
        <f>IFERROR(SUMPRODUCT(--(tbl_bd_descente[wo_number]=W389),tbl_bd_descente[S],tbl_bd_descente[tons])/SUMIF(tbl_bd_descente[wo_number],W389,tbl_bd_descente[tons]),0)</f>
        <v>0.14499999999999999</v>
      </c>
      <c r="AL389" s="26"/>
      <c r="AM389" s="25"/>
    </row>
    <row r="390" spans="1:39" x14ac:dyDescent="0.15">
      <c r="A390" t="s">
        <v>1204</v>
      </c>
      <c r="B390" t="s">
        <v>26</v>
      </c>
      <c r="C390" t="s">
        <v>27</v>
      </c>
      <c r="D390" t="s">
        <v>26</v>
      </c>
      <c r="E390" s="18">
        <v>234.90200042724609</v>
      </c>
      <c r="F390">
        <v>61.7</v>
      </c>
      <c r="G390">
        <v>65.099999999999994</v>
      </c>
      <c r="H390">
        <v>70.5</v>
      </c>
      <c r="I390">
        <v>9.43</v>
      </c>
      <c r="J390">
        <v>1.62</v>
      </c>
      <c r="K390">
        <v>32.270000000000003</v>
      </c>
      <c r="L390">
        <v>0.55000000000000004</v>
      </c>
      <c r="M390" s="1">
        <v>43613.770319675925</v>
      </c>
      <c r="N390" s="1">
        <v>43613.793085844911</v>
      </c>
      <c r="O390" s="1" t="s">
        <v>48</v>
      </c>
      <c r="W390" t="s">
        <v>519</v>
      </c>
      <c r="X390" s="1">
        <v>43654.295138888891</v>
      </c>
      <c r="Y390" s="10">
        <v>300</v>
      </c>
      <c r="Z390" t="s">
        <v>26</v>
      </c>
      <c r="AA390" t="s">
        <v>28</v>
      </c>
      <c r="AB390" t="s">
        <v>26</v>
      </c>
      <c r="AC390">
        <v>2019</v>
      </c>
      <c r="AD390">
        <v>7</v>
      </c>
      <c r="AE390" s="2"/>
      <c r="AF390" s="4">
        <f>IFERROR(SUMPRODUCT(--(tbl_bd_descente[wo_number]=W390),tbl_bd_descente[Y],tbl_bd_descente[tons])/SUMIF(tbl_bd_descente[wo_number],W390,tbl_bd_descente[tons]),0)</f>
        <v>72.599999999999994</v>
      </c>
      <c r="AG390" s="4">
        <f>IFERROR(SUMPRODUCT(--(tbl_bd_descente[wo_number]=W390),tbl_bd_descente[Al2O3],tbl_bd_descente[tons])/SUMIF(tbl_bd_descente[wo_number],W390,tbl_bd_descente[tons]),0)</f>
        <v>9.6733333333333338</v>
      </c>
      <c r="AH390" s="4">
        <f>IFERROR(SUMPRODUCT(--(tbl_bd_descente[wo_number]=W390),tbl_bd_descente[Fe2O3],tbl_bd_descente[tons])/SUMIF(tbl_bd_descente[wo_number],W390,tbl_bd_descente[tons]),0)</f>
        <v>1.6033333333333333</v>
      </c>
      <c r="AI390" s="4">
        <f>IFERROR(SUMPRODUCT(--(tbl_bd_descente[wo_number]=W390),tbl_bd_descente[MgO],tbl_bd_descente[tons])/SUMIF(tbl_bd_descente[wo_number],W390,tbl_bd_descente[tons]),0)</f>
        <v>32.19</v>
      </c>
      <c r="AJ390" s="4">
        <f>IFERROR(SUMPRODUCT(--(tbl_bd_descente[wo_number]=W390),tbl_bd_descente[CaOX],tbl_bd_descente[tons])/SUMIF(tbl_bd_descente[wo_number],W390,tbl_bd_descente[tons]),0)</f>
        <v>0.9966666666666667</v>
      </c>
      <c r="AK390" s="4">
        <f>IFERROR(SUMPRODUCT(--(tbl_bd_descente[wo_number]=W390),tbl_bd_descente[S],tbl_bd_descente[tons])/SUMIF(tbl_bd_descente[wo_number],W390,tbl_bd_descente[tons]),0)</f>
        <v>0.12</v>
      </c>
      <c r="AL390" s="26"/>
      <c r="AM390" s="25"/>
    </row>
    <row r="391" spans="1:39" x14ac:dyDescent="0.15">
      <c r="A391" t="s">
        <v>1205</v>
      </c>
      <c r="B391" t="s">
        <v>817</v>
      </c>
      <c r="C391" t="s">
        <v>27</v>
      </c>
      <c r="D391" t="s">
        <v>26</v>
      </c>
      <c r="E391" s="18">
        <v>291.59400329589846</v>
      </c>
      <c r="F391">
        <v>72.099999999999994</v>
      </c>
      <c r="G391">
        <v>76</v>
      </c>
      <c r="H391">
        <v>81.8</v>
      </c>
      <c r="I391">
        <v>7.92</v>
      </c>
      <c r="J391">
        <v>1.39</v>
      </c>
      <c r="K391">
        <v>32.11</v>
      </c>
      <c r="L391">
        <v>0.59</v>
      </c>
      <c r="M391" s="1">
        <v>43613.722541122683</v>
      </c>
      <c r="N391" s="1">
        <v>43614.298067557873</v>
      </c>
      <c r="O391" s="1" t="s">
        <v>48</v>
      </c>
      <c r="W391" t="s">
        <v>519</v>
      </c>
      <c r="X391" s="1">
        <v>43654.295138888891</v>
      </c>
      <c r="Y391" s="10">
        <v>600</v>
      </c>
      <c r="Z391" t="s">
        <v>26</v>
      </c>
      <c r="AA391" t="s">
        <v>27</v>
      </c>
      <c r="AB391" t="s">
        <v>26</v>
      </c>
      <c r="AC391">
        <v>2019</v>
      </c>
      <c r="AD391">
        <v>7</v>
      </c>
      <c r="AE391" s="2"/>
      <c r="AF391" s="4">
        <f>IFERROR(SUMPRODUCT(--(tbl_bd_descente[wo_number]=W391),tbl_bd_descente[Y],tbl_bd_descente[tons])/SUMIF(tbl_bd_descente[wo_number],W391,tbl_bd_descente[tons]),0)</f>
        <v>72.599999999999994</v>
      </c>
      <c r="AG391" s="4">
        <f>IFERROR(SUMPRODUCT(--(tbl_bd_descente[wo_number]=W391),tbl_bd_descente[Al2O3],tbl_bd_descente[tons])/SUMIF(tbl_bd_descente[wo_number],W391,tbl_bd_descente[tons]),0)</f>
        <v>9.6733333333333338</v>
      </c>
      <c r="AH391" s="4">
        <f>IFERROR(SUMPRODUCT(--(tbl_bd_descente[wo_number]=W391),tbl_bd_descente[Fe2O3],tbl_bd_descente[tons])/SUMIF(tbl_bd_descente[wo_number],W391,tbl_bd_descente[tons]),0)</f>
        <v>1.6033333333333333</v>
      </c>
      <c r="AI391" s="4">
        <f>IFERROR(SUMPRODUCT(--(tbl_bd_descente[wo_number]=W391),tbl_bd_descente[MgO],tbl_bd_descente[tons])/SUMIF(tbl_bd_descente[wo_number],W391,tbl_bd_descente[tons]),0)</f>
        <v>32.19</v>
      </c>
      <c r="AJ391" s="4">
        <f>IFERROR(SUMPRODUCT(--(tbl_bd_descente[wo_number]=W391),tbl_bd_descente[CaOX],tbl_bd_descente[tons])/SUMIF(tbl_bd_descente[wo_number],W391,tbl_bd_descente[tons]),0)</f>
        <v>0.9966666666666667</v>
      </c>
      <c r="AK391" s="4">
        <f>IFERROR(SUMPRODUCT(--(tbl_bd_descente[wo_number]=W391),tbl_bd_descente[S],tbl_bd_descente[tons])/SUMIF(tbl_bd_descente[wo_number],W391,tbl_bd_descente[tons]),0)</f>
        <v>0.12</v>
      </c>
      <c r="AL391" s="26"/>
      <c r="AM391" s="25"/>
    </row>
    <row r="392" spans="1:39" x14ac:dyDescent="0.15">
      <c r="A392" t="s">
        <v>1206</v>
      </c>
      <c r="B392" t="s">
        <v>14</v>
      </c>
      <c r="C392" t="s">
        <v>31</v>
      </c>
      <c r="D392" t="s">
        <v>14</v>
      </c>
      <c r="E392" s="18">
        <v>109.58700180053711</v>
      </c>
      <c r="F392">
        <v>77.099999999999994</v>
      </c>
      <c r="G392">
        <v>81.3</v>
      </c>
      <c r="H392">
        <v>87.6</v>
      </c>
      <c r="I392">
        <v>4.3099999999999996</v>
      </c>
      <c r="J392">
        <v>1.04</v>
      </c>
      <c r="K392">
        <v>31.64</v>
      </c>
      <c r="L392">
        <v>1.35</v>
      </c>
      <c r="M392" s="1">
        <v>43609.346359456016</v>
      </c>
      <c r="N392" s="1">
        <v>43609.353686539354</v>
      </c>
      <c r="O392" s="1" t="s">
        <v>47</v>
      </c>
      <c r="W392" t="s">
        <v>518</v>
      </c>
      <c r="X392" s="1">
        <v>43652.061805555553</v>
      </c>
      <c r="Y392" s="10">
        <v>600</v>
      </c>
      <c r="Z392" t="s">
        <v>26</v>
      </c>
      <c r="AA392" t="s">
        <v>28</v>
      </c>
      <c r="AB392" t="s">
        <v>26</v>
      </c>
      <c r="AC392">
        <v>2019</v>
      </c>
      <c r="AD392">
        <v>7</v>
      </c>
      <c r="AE392" s="2"/>
      <c r="AF392" s="4">
        <f>IFERROR(SUMPRODUCT(--(tbl_bd_descente[wo_number]=W392),tbl_bd_descente[Y],tbl_bd_descente[tons])/SUMIF(tbl_bd_descente[wo_number],W392,tbl_bd_descente[tons]),0)</f>
        <v>72.7</v>
      </c>
      <c r="AG392" s="4">
        <f>IFERROR(SUMPRODUCT(--(tbl_bd_descente[wo_number]=W392),tbl_bd_descente[Al2O3],tbl_bd_descente[tons])/SUMIF(tbl_bd_descente[wo_number],W392,tbl_bd_descente[tons]),0)</f>
        <v>9.4966666666666661</v>
      </c>
      <c r="AH392" s="4">
        <f>IFERROR(SUMPRODUCT(--(tbl_bd_descente[wo_number]=W392),tbl_bd_descente[Fe2O3],tbl_bd_descente[tons])/SUMIF(tbl_bd_descente[wo_number],W392,tbl_bd_descente[tons]),0)</f>
        <v>1.6166666666666667</v>
      </c>
      <c r="AI392" s="4">
        <f>IFERROR(SUMPRODUCT(--(tbl_bd_descente[wo_number]=W392),tbl_bd_descente[MgO],tbl_bd_descente[tons])/SUMIF(tbl_bd_descente[wo_number],W392,tbl_bd_descente[tons]),0)</f>
        <v>32.24666666666667</v>
      </c>
      <c r="AJ392" s="4">
        <f>IFERROR(SUMPRODUCT(--(tbl_bd_descente[wo_number]=W392),tbl_bd_descente[CaOX],tbl_bd_descente[tons])/SUMIF(tbl_bd_descente[wo_number],W392,tbl_bd_descente[tons]),0)</f>
        <v>0.98666666666666669</v>
      </c>
      <c r="AK392" s="4">
        <f>IFERROR(SUMPRODUCT(--(tbl_bd_descente[wo_number]=W392),tbl_bd_descente[S],tbl_bd_descente[tons])/SUMIF(tbl_bd_descente[wo_number],W392,tbl_bd_descente[tons]),0)</f>
        <v>0.15166666666666667</v>
      </c>
      <c r="AL392" s="26"/>
      <c r="AM392" s="25"/>
    </row>
    <row r="393" spans="1:39" x14ac:dyDescent="0.15">
      <c r="A393" t="s">
        <v>1207</v>
      </c>
      <c r="B393" t="s">
        <v>14</v>
      </c>
      <c r="C393" t="s">
        <v>31</v>
      </c>
      <c r="D393" t="s">
        <v>14</v>
      </c>
      <c r="E393" s="18">
        <v>259.09100341796875</v>
      </c>
      <c r="F393">
        <v>76.900000000000006</v>
      </c>
      <c r="G393">
        <v>80.099999999999994</v>
      </c>
      <c r="H393">
        <v>85.9</v>
      </c>
      <c r="I393">
        <v>8.4499999999999993</v>
      </c>
      <c r="J393">
        <v>1.1100000000000001</v>
      </c>
      <c r="K393">
        <v>32.130000000000003</v>
      </c>
      <c r="L393">
        <v>0.85099999999999998</v>
      </c>
      <c r="M393" s="1">
        <v>43612.898200844909</v>
      </c>
      <c r="N393" s="1">
        <v>43612.922889201385</v>
      </c>
      <c r="O393" s="1" t="s">
        <v>47</v>
      </c>
      <c r="W393" t="s">
        <v>518</v>
      </c>
      <c r="X393" s="1">
        <v>43652.061805555553</v>
      </c>
      <c r="Y393" s="10">
        <v>300</v>
      </c>
      <c r="Z393" t="s">
        <v>26</v>
      </c>
      <c r="AA393" t="s">
        <v>27</v>
      </c>
      <c r="AB393" t="s">
        <v>26</v>
      </c>
      <c r="AC393">
        <v>2019</v>
      </c>
      <c r="AD393">
        <v>7</v>
      </c>
      <c r="AE393" s="2"/>
      <c r="AF393" s="4">
        <f>IFERROR(SUMPRODUCT(--(tbl_bd_descente[wo_number]=W393),tbl_bd_descente[Y],tbl_bd_descente[tons])/SUMIF(tbl_bd_descente[wo_number],W393,tbl_bd_descente[tons]),0)</f>
        <v>72.7</v>
      </c>
      <c r="AG393" s="4">
        <f>IFERROR(SUMPRODUCT(--(tbl_bd_descente[wo_number]=W393),tbl_bd_descente[Al2O3],tbl_bd_descente[tons])/SUMIF(tbl_bd_descente[wo_number],W393,tbl_bd_descente[tons]),0)</f>
        <v>9.4966666666666661</v>
      </c>
      <c r="AH393" s="4">
        <f>IFERROR(SUMPRODUCT(--(tbl_bd_descente[wo_number]=W393),tbl_bd_descente[Fe2O3],tbl_bd_descente[tons])/SUMIF(tbl_bd_descente[wo_number],W393,tbl_bd_descente[tons]),0)</f>
        <v>1.6166666666666667</v>
      </c>
      <c r="AI393" s="4">
        <f>IFERROR(SUMPRODUCT(--(tbl_bd_descente[wo_number]=W393),tbl_bd_descente[MgO],tbl_bd_descente[tons])/SUMIF(tbl_bd_descente[wo_number],W393,tbl_bd_descente[tons]),0)</f>
        <v>32.24666666666667</v>
      </c>
      <c r="AJ393" s="4">
        <f>IFERROR(SUMPRODUCT(--(tbl_bd_descente[wo_number]=W393),tbl_bd_descente[CaOX],tbl_bd_descente[tons])/SUMIF(tbl_bd_descente[wo_number],W393,tbl_bd_descente[tons]),0)</f>
        <v>0.98666666666666669</v>
      </c>
      <c r="AK393" s="4">
        <f>IFERROR(SUMPRODUCT(--(tbl_bd_descente[wo_number]=W393),tbl_bd_descente[S],tbl_bd_descente[tons])/SUMIF(tbl_bd_descente[wo_number],W393,tbl_bd_descente[tons]),0)</f>
        <v>0.15166666666666667</v>
      </c>
      <c r="AL393" s="26"/>
      <c r="AM393" s="25"/>
    </row>
    <row r="394" spans="1:39" x14ac:dyDescent="0.15">
      <c r="A394" t="s">
        <v>1208</v>
      </c>
      <c r="B394" t="s">
        <v>49</v>
      </c>
      <c r="C394" t="s">
        <v>42</v>
      </c>
      <c r="D394" t="s">
        <v>26</v>
      </c>
      <c r="E394" s="18">
        <v>110.67600250244141</v>
      </c>
      <c r="F394">
        <v>71.599999999999994</v>
      </c>
      <c r="G394">
        <v>75.400000000000006</v>
      </c>
      <c r="H394">
        <v>81.8</v>
      </c>
      <c r="I394">
        <v>3.75</v>
      </c>
      <c r="J394">
        <v>1.22</v>
      </c>
      <c r="K394">
        <v>31.64</v>
      </c>
      <c r="L394">
        <v>0.77</v>
      </c>
      <c r="M394" s="1">
        <v>43612.777118020836</v>
      </c>
      <c r="N394" s="1">
        <v>43612.784057372686</v>
      </c>
      <c r="O394" s="1" t="s">
        <v>47</v>
      </c>
      <c r="W394" t="s">
        <v>517</v>
      </c>
      <c r="X394" s="1">
        <v>43651.847222222219</v>
      </c>
      <c r="Y394" s="10">
        <v>1067</v>
      </c>
      <c r="Z394" t="s">
        <v>23</v>
      </c>
      <c r="AA394" t="s">
        <v>21</v>
      </c>
      <c r="AB394" t="s">
        <v>23</v>
      </c>
      <c r="AC394">
        <v>2019</v>
      </c>
      <c r="AD394">
        <v>7</v>
      </c>
      <c r="AE394" s="2"/>
      <c r="AF394" s="4">
        <f>IFERROR(SUMPRODUCT(--(tbl_bd_descente[wo_number]=W394),tbl_bd_descente[Y],tbl_bd_descente[tons])/SUMIF(tbl_bd_descente[wo_number],W394,tbl_bd_descente[tons]),0)</f>
        <v>83.987347703842545</v>
      </c>
      <c r="AG394" s="4">
        <f>IFERROR(SUMPRODUCT(--(tbl_bd_descente[wo_number]=W394),tbl_bd_descente[Al2O3],tbl_bd_descente[tons])/SUMIF(tbl_bd_descente[wo_number],W394,tbl_bd_descente[tons]),0)</f>
        <v>2.3174507966260545</v>
      </c>
      <c r="AH394" s="4">
        <f>IFERROR(SUMPRODUCT(--(tbl_bd_descente[wo_number]=W394),tbl_bd_descente[Fe2O3],tbl_bd_descente[tons])/SUMIF(tbl_bd_descente[wo_number],W394,tbl_bd_descente[tons]),0)</f>
        <v>0.67374882849109652</v>
      </c>
      <c r="AI394" s="4">
        <f>IFERROR(SUMPRODUCT(--(tbl_bd_descente[wo_number]=W394),tbl_bd_descente[MgO],tbl_bd_descente[tons])/SUMIF(tbl_bd_descente[wo_number],W394,tbl_bd_descente[tons]),0)</f>
        <v>31.564995313964385</v>
      </c>
      <c r="AJ394" s="4">
        <f>IFERROR(SUMPRODUCT(--(tbl_bd_descente[wo_number]=W394),tbl_bd_descente[CaOX],tbl_bd_descente[tons])/SUMIF(tbl_bd_descente[wo_number],W394,tbl_bd_descente[tons]),0)</f>
        <v>0.83012183692596064</v>
      </c>
      <c r="AK394" s="4">
        <f>IFERROR(SUMPRODUCT(--(tbl_bd_descente[wo_number]=W394),tbl_bd_descente[S],tbl_bd_descente[tons])/SUMIF(tbl_bd_descente[wo_number],W394,tbl_bd_descente[tons]),0)</f>
        <v>2.8125585754451732E-2</v>
      </c>
      <c r="AL394" s="26"/>
      <c r="AM394" s="25"/>
    </row>
    <row r="395" spans="1:39" x14ac:dyDescent="0.15">
      <c r="A395" t="s">
        <v>1209</v>
      </c>
      <c r="B395" t="s">
        <v>26</v>
      </c>
      <c r="C395" t="s">
        <v>27</v>
      </c>
      <c r="D395" t="s">
        <v>26</v>
      </c>
      <c r="E395" s="18">
        <v>183.32799911499023</v>
      </c>
      <c r="F395">
        <v>65.5</v>
      </c>
      <c r="G395">
        <v>69</v>
      </c>
      <c r="H395">
        <v>75</v>
      </c>
      <c r="I395">
        <v>4.33</v>
      </c>
      <c r="J395">
        <v>1.17</v>
      </c>
      <c r="K395">
        <v>31.75</v>
      </c>
      <c r="L395">
        <v>0.84</v>
      </c>
      <c r="M395" s="1">
        <v>43612.785324386576</v>
      </c>
      <c r="N395" s="1">
        <v>43613.292596793981</v>
      </c>
      <c r="O395" s="1" t="s">
        <v>47</v>
      </c>
      <c r="W395" t="s">
        <v>516</v>
      </c>
      <c r="X395" s="1">
        <v>43651.584722222222</v>
      </c>
      <c r="Y395" s="10">
        <v>1200</v>
      </c>
      <c r="Z395" t="s">
        <v>23</v>
      </c>
      <c r="AA395" t="s">
        <v>21</v>
      </c>
      <c r="AB395" t="s">
        <v>23</v>
      </c>
      <c r="AC395">
        <v>2019</v>
      </c>
      <c r="AD395">
        <v>7</v>
      </c>
      <c r="AE395" s="2"/>
      <c r="AF395" s="4">
        <f>IFERROR(SUMPRODUCT(--(tbl_bd_descente[wo_number]=W395),tbl_bd_descente[Y],tbl_bd_descente[tons])/SUMIF(tbl_bd_descente[wo_number],W395,tbl_bd_descente[tons]),0)</f>
        <v>83.6</v>
      </c>
      <c r="AG395" s="4">
        <f>IFERROR(SUMPRODUCT(--(tbl_bd_descente[wo_number]=W395),tbl_bd_descente[Al2O3],tbl_bd_descente[tons])/SUMIF(tbl_bd_descente[wo_number],W395,tbl_bd_descente[tons]),0)</f>
        <v>2.3433333333333333</v>
      </c>
      <c r="AH395" s="4">
        <f>IFERROR(SUMPRODUCT(--(tbl_bd_descente[wo_number]=W395),tbl_bd_descente[Fe2O3],tbl_bd_descente[tons])/SUMIF(tbl_bd_descente[wo_number],W395,tbl_bd_descente[tons]),0)</f>
        <v>0.6333333333333333</v>
      </c>
      <c r="AI395" s="4">
        <f>IFERROR(SUMPRODUCT(--(tbl_bd_descente[wo_number]=W395),tbl_bd_descente[MgO],tbl_bd_descente[tons])/SUMIF(tbl_bd_descente[wo_number],W395,tbl_bd_descente[tons]),0)</f>
        <v>31.376666666666665</v>
      </c>
      <c r="AJ395" s="4">
        <f>IFERROR(SUMPRODUCT(--(tbl_bd_descente[wo_number]=W395),tbl_bd_descente[CaOX],tbl_bd_descente[tons])/SUMIF(tbl_bd_descente[wo_number],W395,tbl_bd_descente[tons]),0)</f>
        <v>1.5166666666666666</v>
      </c>
      <c r="AK395" s="4">
        <f>IFERROR(SUMPRODUCT(--(tbl_bd_descente[wo_number]=W395),tbl_bd_descente[S],tbl_bd_descente[tons])/SUMIF(tbl_bd_descente[wo_number],W395,tbl_bd_descente[tons]),0)</f>
        <v>2.3333333333333334E-2</v>
      </c>
      <c r="AL395" s="26"/>
      <c r="AM395" s="25"/>
    </row>
    <row r="396" spans="1:39" x14ac:dyDescent="0.15">
      <c r="A396" t="s">
        <v>1210</v>
      </c>
      <c r="B396" t="s">
        <v>817</v>
      </c>
      <c r="C396" t="s">
        <v>15</v>
      </c>
      <c r="D396" t="s">
        <v>18</v>
      </c>
      <c r="E396" s="18">
        <v>296.10400390625</v>
      </c>
      <c r="F396">
        <v>76.2</v>
      </c>
      <c r="G396">
        <v>80.3</v>
      </c>
      <c r="H396">
        <v>86.3</v>
      </c>
      <c r="I396">
        <v>8.68</v>
      </c>
      <c r="J396">
        <v>1.1499999999999999</v>
      </c>
      <c r="K396">
        <v>32.44</v>
      </c>
      <c r="L396">
        <v>0.47</v>
      </c>
      <c r="M396" s="1">
        <v>43612.864363541667</v>
      </c>
      <c r="N396" s="1">
        <v>43612.892442476848</v>
      </c>
      <c r="O396" s="1" t="s">
        <v>47</v>
      </c>
      <c r="W396" t="s">
        <v>515</v>
      </c>
      <c r="X396" s="1">
        <v>43651.209027777775</v>
      </c>
      <c r="Y396" s="10">
        <v>309</v>
      </c>
      <c r="Z396" t="s">
        <v>18</v>
      </c>
      <c r="AA396" t="s">
        <v>15</v>
      </c>
      <c r="AB396" t="s">
        <v>43</v>
      </c>
      <c r="AC396">
        <v>2019</v>
      </c>
      <c r="AD396">
        <v>7</v>
      </c>
      <c r="AE396" s="2"/>
      <c r="AF396" s="4">
        <f>IFERROR(SUMPRODUCT(--(tbl_bd_descente[wo_number]=W396),tbl_bd_descente[Y],tbl_bd_descente[tons])/SUMIF(tbl_bd_descente[wo_number],W396,tbl_bd_descente[tons]),0)</f>
        <v>79.145631067961162</v>
      </c>
      <c r="AG396" s="4">
        <f>IFERROR(SUMPRODUCT(--(tbl_bd_descente[wo_number]=W396),tbl_bd_descente[Al2O3],tbl_bd_descente[tons])/SUMIF(tbl_bd_descente[wo_number],W396,tbl_bd_descente[tons]),0)</f>
        <v>10.642718446601943</v>
      </c>
      <c r="AH396" s="4">
        <f>IFERROR(SUMPRODUCT(--(tbl_bd_descente[wo_number]=W396),tbl_bd_descente[Fe2O3],tbl_bd_descente[tons])/SUMIF(tbl_bd_descente[wo_number],W396,tbl_bd_descente[tons]),0)</f>
        <v>1.4139805825242717</v>
      </c>
      <c r="AI396" s="4">
        <f>IFERROR(SUMPRODUCT(--(tbl_bd_descente[wo_number]=W396),tbl_bd_descente[MgO],tbl_bd_descente[tons])/SUMIF(tbl_bd_descente[wo_number],W396,tbl_bd_descente[tons]),0)</f>
        <v>32.31883495145631</v>
      </c>
      <c r="AJ396" s="4">
        <f>IFERROR(SUMPRODUCT(--(tbl_bd_descente[wo_number]=W396),tbl_bd_descente[CaOX],tbl_bd_descente[tons])/SUMIF(tbl_bd_descente[wo_number],W396,tbl_bd_descente[tons]),0)</f>
        <v>1.3578640776699031</v>
      </c>
      <c r="AK396" s="4">
        <f>IFERROR(SUMPRODUCT(--(tbl_bd_descente[wo_number]=W396),tbl_bd_descente[S],tbl_bd_descente[tons])/SUMIF(tbl_bd_descente[wo_number],W396,tbl_bd_descente[tons]),0)</f>
        <v>6.363106796116505E-2</v>
      </c>
      <c r="AL396" s="26"/>
      <c r="AM396" s="25"/>
    </row>
    <row r="397" spans="1:39" x14ac:dyDescent="0.15">
      <c r="A397" t="s">
        <v>1211</v>
      </c>
      <c r="B397" t="s">
        <v>33</v>
      </c>
      <c r="C397" t="s">
        <v>39</v>
      </c>
      <c r="D397" t="s">
        <v>33</v>
      </c>
      <c r="E397" s="18">
        <v>333.75200271606445</v>
      </c>
      <c r="F397">
        <v>75.8</v>
      </c>
      <c r="G397">
        <v>79.900000000000006</v>
      </c>
      <c r="H397">
        <v>86.6</v>
      </c>
      <c r="I397">
        <v>2.69</v>
      </c>
      <c r="J397">
        <v>0.86</v>
      </c>
      <c r="K397">
        <v>31.79</v>
      </c>
      <c r="L397">
        <v>0.3</v>
      </c>
      <c r="M397" s="1">
        <v>43612.807818287038</v>
      </c>
      <c r="N397" s="1">
        <v>43612.838246956017</v>
      </c>
      <c r="O397" s="1" t="s">
        <v>47</v>
      </c>
      <c r="W397" t="s">
        <v>515</v>
      </c>
      <c r="X397" s="1">
        <v>43651.209027777775</v>
      </c>
      <c r="Y397" s="10">
        <v>309</v>
      </c>
      <c r="Z397" t="s">
        <v>26</v>
      </c>
      <c r="AA397" t="s">
        <v>34</v>
      </c>
      <c r="AB397" t="s">
        <v>43</v>
      </c>
      <c r="AC397">
        <v>2019</v>
      </c>
      <c r="AD397">
        <v>7</v>
      </c>
      <c r="AE397" s="2"/>
      <c r="AF397" s="4">
        <f>IFERROR(SUMPRODUCT(--(tbl_bd_descente[wo_number]=W397),tbl_bd_descente[Y],tbl_bd_descente[tons])/SUMIF(tbl_bd_descente[wo_number],W397,tbl_bd_descente[tons]),0)</f>
        <v>79.145631067961162</v>
      </c>
      <c r="AG397" s="4">
        <f>IFERROR(SUMPRODUCT(--(tbl_bd_descente[wo_number]=W397),tbl_bd_descente[Al2O3],tbl_bd_descente[tons])/SUMIF(tbl_bd_descente[wo_number],W397,tbl_bd_descente[tons]),0)</f>
        <v>10.642718446601943</v>
      </c>
      <c r="AH397" s="4">
        <f>IFERROR(SUMPRODUCT(--(tbl_bd_descente[wo_number]=W397),tbl_bd_descente[Fe2O3],tbl_bd_descente[tons])/SUMIF(tbl_bd_descente[wo_number],W397,tbl_bd_descente[tons]),0)</f>
        <v>1.4139805825242717</v>
      </c>
      <c r="AI397" s="4">
        <f>IFERROR(SUMPRODUCT(--(tbl_bd_descente[wo_number]=W397),tbl_bd_descente[MgO],tbl_bd_descente[tons])/SUMIF(tbl_bd_descente[wo_number],W397,tbl_bd_descente[tons]),0)</f>
        <v>32.31883495145631</v>
      </c>
      <c r="AJ397" s="4">
        <f>IFERROR(SUMPRODUCT(--(tbl_bd_descente[wo_number]=W397),tbl_bd_descente[CaOX],tbl_bd_descente[tons])/SUMIF(tbl_bd_descente[wo_number],W397,tbl_bd_descente[tons]),0)</f>
        <v>1.3578640776699031</v>
      </c>
      <c r="AK397" s="4">
        <f>IFERROR(SUMPRODUCT(--(tbl_bd_descente[wo_number]=W397),tbl_bd_descente[S],tbl_bd_descente[tons])/SUMIF(tbl_bd_descente[wo_number],W397,tbl_bd_descente[tons]),0)</f>
        <v>6.363106796116505E-2</v>
      </c>
      <c r="AL397" s="26"/>
      <c r="AM397" s="25"/>
    </row>
    <row r="398" spans="1:39" x14ac:dyDescent="0.15">
      <c r="A398" t="s">
        <v>1212</v>
      </c>
      <c r="B398" t="s">
        <v>26</v>
      </c>
      <c r="C398" t="s">
        <v>27</v>
      </c>
      <c r="D398" t="s">
        <v>26</v>
      </c>
      <c r="E398" s="18">
        <v>222.0780029296875</v>
      </c>
      <c r="F398">
        <v>71.7</v>
      </c>
      <c r="G398">
        <v>75.599999999999994</v>
      </c>
      <c r="H398">
        <v>81.3</v>
      </c>
      <c r="I398">
        <v>4.3600000000000003</v>
      </c>
      <c r="J398">
        <v>0.97</v>
      </c>
      <c r="K398">
        <v>31.71</v>
      </c>
      <c r="L398">
        <v>5.22</v>
      </c>
      <c r="M398" s="1">
        <v>43612.652408252317</v>
      </c>
      <c r="N398" s="1">
        <v>43612.674305324072</v>
      </c>
      <c r="O398" s="1" t="s">
        <v>47</v>
      </c>
      <c r="W398" t="s">
        <v>514</v>
      </c>
      <c r="X398" s="1">
        <v>43651.063194444447</v>
      </c>
      <c r="Y398" s="10">
        <v>450</v>
      </c>
      <c r="Z398" t="s">
        <v>18</v>
      </c>
      <c r="AA398" t="s">
        <v>15</v>
      </c>
      <c r="AB398" t="s">
        <v>43</v>
      </c>
      <c r="AC398">
        <v>2019</v>
      </c>
      <c r="AD398">
        <v>7</v>
      </c>
      <c r="AE398" s="2"/>
      <c r="AF398" s="4">
        <f>IFERROR(SUMPRODUCT(--(tbl_bd_descente[wo_number]=W398),tbl_bd_descente[Y],tbl_bd_descente[tons])/SUMIF(tbl_bd_descente[wo_number],W398,tbl_bd_descente[tons]),0)</f>
        <v>79.966666666666669</v>
      </c>
      <c r="AG398" s="4">
        <f>IFERROR(SUMPRODUCT(--(tbl_bd_descente[wo_number]=W398),tbl_bd_descente[Al2O3],tbl_bd_descente[tons])/SUMIF(tbl_bd_descente[wo_number],W398,tbl_bd_descente[tons]),0)</f>
        <v>10.33</v>
      </c>
      <c r="AH398" s="4">
        <f>IFERROR(SUMPRODUCT(--(tbl_bd_descente[wo_number]=W398),tbl_bd_descente[Fe2O3],tbl_bd_descente[tons])/SUMIF(tbl_bd_descente[wo_number],W398,tbl_bd_descente[tons]),0)</f>
        <v>1.4266666666666667</v>
      </c>
      <c r="AI398" s="4">
        <f>IFERROR(SUMPRODUCT(--(tbl_bd_descente[wo_number]=W398),tbl_bd_descente[MgO],tbl_bd_descente[tons])/SUMIF(tbl_bd_descente[wo_number],W398,tbl_bd_descente[tons]),0)</f>
        <v>32.326666666666668</v>
      </c>
      <c r="AJ398" s="4">
        <f>IFERROR(SUMPRODUCT(--(tbl_bd_descente[wo_number]=W398),tbl_bd_descente[CaOX],tbl_bd_descente[tons])/SUMIF(tbl_bd_descente[wo_number],W398,tbl_bd_descente[tons]),0)</f>
        <v>0.94333333333333336</v>
      </c>
      <c r="AK398" s="4">
        <f>IFERROR(SUMPRODUCT(--(tbl_bd_descente[wo_number]=W398),tbl_bd_descente[S],tbl_bd_descente[tons])/SUMIF(tbl_bd_descente[wo_number],W398,tbl_bd_descente[tons]),0)</f>
        <v>7.2333333333333347E-2</v>
      </c>
      <c r="AL398" s="26"/>
      <c r="AM398" s="25"/>
    </row>
    <row r="399" spans="1:39" x14ac:dyDescent="0.15">
      <c r="A399" t="s">
        <v>1213</v>
      </c>
      <c r="B399" t="s">
        <v>817</v>
      </c>
      <c r="C399" t="s">
        <v>34</v>
      </c>
      <c r="D399" t="s">
        <v>26</v>
      </c>
      <c r="E399" s="18">
        <v>299.02300033569338</v>
      </c>
      <c r="F399">
        <v>74.900000000000006</v>
      </c>
      <c r="G399">
        <v>79</v>
      </c>
      <c r="H399">
        <v>84.1</v>
      </c>
      <c r="I399">
        <v>10.68</v>
      </c>
      <c r="J399">
        <v>1.53</v>
      </c>
      <c r="K399">
        <v>32.54</v>
      </c>
      <c r="L399">
        <v>0.49</v>
      </c>
      <c r="M399" s="1">
        <v>43613.330678240738</v>
      </c>
      <c r="N399" s="1">
        <v>43613.365948842591</v>
      </c>
      <c r="O399" s="1" t="s">
        <v>47</v>
      </c>
      <c r="W399" t="s">
        <v>514</v>
      </c>
      <c r="X399" s="1">
        <v>43651.063194444447</v>
      </c>
      <c r="Y399" s="10">
        <v>450</v>
      </c>
      <c r="Z399" t="s">
        <v>26</v>
      </c>
      <c r="AA399" t="s">
        <v>34</v>
      </c>
      <c r="AB399" t="s">
        <v>43</v>
      </c>
      <c r="AC399">
        <v>2019</v>
      </c>
      <c r="AD399">
        <v>7</v>
      </c>
      <c r="AE399" s="2"/>
      <c r="AF399" s="4">
        <f>IFERROR(SUMPRODUCT(--(tbl_bd_descente[wo_number]=W399),tbl_bd_descente[Y],tbl_bd_descente[tons])/SUMIF(tbl_bd_descente[wo_number],W399,tbl_bd_descente[tons]),0)</f>
        <v>79.966666666666669</v>
      </c>
      <c r="AG399" s="4">
        <f>IFERROR(SUMPRODUCT(--(tbl_bd_descente[wo_number]=W399),tbl_bd_descente[Al2O3],tbl_bd_descente[tons])/SUMIF(tbl_bd_descente[wo_number],W399,tbl_bd_descente[tons]),0)</f>
        <v>10.33</v>
      </c>
      <c r="AH399" s="4">
        <f>IFERROR(SUMPRODUCT(--(tbl_bd_descente[wo_number]=W399),tbl_bd_descente[Fe2O3],tbl_bd_descente[tons])/SUMIF(tbl_bd_descente[wo_number],W399,tbl_bd_descente[tons]),0)</f>
        <v>1.4266666666666667</v>
      </c>
      <c r="AI399" s="4">
        <f>IFERROR(SUMPRODUCT(--(tbl_bd_descente[wo_number]=W399),tbl_bd_descente[MgO],tbl_bd_descente[tons])/SUMIF(tbl_bd_descente[wo_number],W399,tbl_bd_descente[tons]),0)</f>
        <v>32.326666666666668</v>
      </c>
      <c r="AJ399" s="4">
        <f>IFERROR(SUMPRODUCT(--(tbl_bd_descente[wo_number]=W399),tbl_bd_descente[CaOX],tbl_bd_descente[tons])/SUMIF(tbl_bd_descente[wo_number],W399,tbl_bd_descente[tons]),0)</f>
        <v>0.94333333333333336</v>
      </c>
      <c r="AK399" s="4">
        <f>IFERROR(SUMPRODUCT(--(tbl_bd_descente[wo_number]=W399),tbl_bd_descente[S],tbl_bd_descente[tons])/SUMIF(tbl_bd_descente[wo_number],W399,tbl_bd_descente[tons]),0)</f>
        <v>7.2333333333333347E-2</v>
      </c>
      <c r="AL399" s="26"/>
      <c r="AM399" s="25"/>
    </row>
    <row r="400" spans="1:39" x14ac:dyDescent="0.15">
      <c r="A400" t="s">
        <v>1214</v>
      </c>
      <c r="B400" t="s">
        <v>817</v>
      </c>
      <c r="C400" t="s">
        <v>34</v>
      </c>
      <c r="D400" t="s">
        <v>26</v>
      </c>
      <c r="E400" s="18">
        <v>152.67800140380859</v>
      </c>
      <c r="F400">
        <v>74.8</v>
      </c>
      <c r="G400">
        <v>78.900000000000006</v>
      </c>
      <c r="H400">
        <v>83.7</v>
      </c>
      <c r="I400">
        <v>11.2</v>
      </c>
      <c r="J400">
        <v>1.54</v>
      </c>
      <c r="K400">
        <v>32.6</v>
      </c>
      <c r="L400">
        <v>0.48</v>
      </c>
      <c r="M400" s="1">
        <v>43613.315354664352</v>
      </c>
      <c r="N400" s="1">
        <v>43613.328200960648</v>
      </c>
      <c r="O400" s="1" t="s">
        <v>47</v>
      </c>
      <c r="W400" t="s">
        <v>513</v>
      </c>
      <c r="X400" s="1">
        <v>43650.847222222219</v>
      </c>
      <c r="Y400" s="10">
        <v>260</v>
      </c>
      <c r="Z400" t="s">
        <v>20</v>
      </c>
      <c r="AA400" t="s">
        <v>35</v>
      </c>
      <c r="AB400" t="s">
        <v>20</v>
      </c>
      <c r="AC400">
        <v>2019</v>
      </c>
      <c r="AD400">
        <v>7</v>
      </c>
      <c r="AE400" s="2"/>
      <c r="AF400" s="4">
        <f>IFERROR(SUMPRODUCT(--(tbl_bd_descente[wo_number]=W400),tbl_bd_descente[Y],tbl_bd_descente[tons])/SUMIF(tbl_bd_descente[wo_number],W400,tbl_bd_descente[tons]),0)</f>
        <v>83.6</v>
      </c>
      <c r="AG400" s="4">
        <f>IFERROR(SUMPRODUCT(--(tbl_bd_descente[wo_number]=W400),tbl_bd_descente[Al2O3],tbl_bd_descente[tons])/SUMIF(tbl_bd_descente[wo_number],W400,tbl_bd_descente[tons]),0)</f>
        <v>4.55</v>
      </c>
      <c r="AH400" s="4">
        <f>IFERROR(SUMPRODUCT(--(tbl_bd_descente[wo_number]=W400),tbl_bd_descente[Fe2O3],tbl_bd_descente[tons])/SUMIF(tbl_bd_descente[wo_number],W400,tbl_bd_descente[tons]),0)</f>
        <v>0.8</v>
      </c>
      <c r="AI400" s="4">
        <f>IFERROR(SUMPRODUCT(--(tbl_bd_descente[wo_number]=W400),tbl_bd_descente[MgO],tbl_bd_descente[tons])/SUMIF(tbl_bd_descente[wo_number],W400,tbl_bd_descente[tons]),0)</f>
        <v>31.729999999999997</v>
      </c>
      <c r="AJ400" s="4">
        <f>IFERROR(SUMPRODUCT(--(tbl_bd_descente[wo_number]=W400),tbl_bd_descente[CaOX],tbl_bd_descente[tons])/SUMIF(tbl_bd_descente[wo_number],W400,tbl_bd_descente[tons]),0)</f>
        <v>1.24</v>
      </c>
      <c r="AK400" s="4">
        <f>IFERROR(SUMPRODUCT(--(tbl_bd_descente[wo_number]=W400),tbl_bd_descente[S],tbl_bd_descente[tons])/SUMIF(tbl_bd_descente[wo_number],W400,tbl_bd_descente[tons]),0)</f>
        <v>3.1000000000000003E-2</v>
      </c>
      <c r="AL400" s="26"/>
      <c r="AM400" s="25"/>
    </row>
    <row r="401" spans="1:39" x14ac:dyDescent="0.15">
      <c r="A401" t="s">
        <v>1215</v>
      </c>
      <c r="B401" t="s">
        <v>33</v>
      </c>
      <c r="C401" t="s">
        <v>39</v>
      </c>
      <c r="D401" t="s">
        <v>33</v>
      </c>
      <c r="E401" s="18">
        <v>185.06500244140625</v>
      </c>
      <c r="F401">
        <v>74.8</v>
      </c>
      <c r="G401">
        <v>78.900000000000006</v>
      </c>
      <c r="H401">
        <v>85</v>
      </c>
      <c r="I401">
        <v>3.81</v>
      </c>
      <c r="J401">
        <v>0.77</v>
      </c>
      <c r="K401">
        <v>31.76</v>
      </c>
      <c r="L401">
        <v>2.96</v>
      </c>
      <c r="M401" s="1">
        <v>43612.679163275461</v>
      </c>
      <c r="N401" s="1">
        <v>43612.694301620373</v>
      </c>
      <c r="O401" s="1" t="s">
        <v>47</v>
      </c>
      <c r="W401" t="s">
        <v>512</v>
      </c>
      <c r="X401" s="1">
        <v>43650.786111111112</v>
      </c>
      <c r="Y401" s="10">
        <v>1200</v>
      </c>
      <c r="Z401" t="s">
        <v>20</v>
      </c>
      <c r="AA401" t="s">
        <v>35</v>
      </c>
      <c r="AB401" t="s">
        <v>20</v>
      </c>
      <c r="AC401">
        <v>2019</v>
      </c>
      <c r="AD401">
        <v>7</v>
      </c>
      <c r="AE401" s="2"/>
      <c r="AF401" s="4">
        <f>IFERROR(SUMPRODUCT(--(tbl_bd_descente[wo_number]=W401),tbl_bd_descente[Y],tbl_bd_descente[tons])/SUMIF(tbl_bd_descente[wo_number],W401,tbl_bd_descente[tons]),0)</f>
        <v>83.566666666666663</v>
      </c>
      <c r="AG401" s="4">
        <f>IFERROR(SUMPRODUCT(--(tbl_bd_descente[wo_number]=W401),tbl_bd_descente[Al2O3],tbl_bd_descente[tons])/SUMIF(tbl_bd_descente[wo_number],W401,tbl_bd_descente[tons]),0)</f>
        <v>5.12</v>
      </c>
      <c r="AH401" s="4">
        <f>IFERROR(SUMPRODUCT(--(tbl_bd_descente[wo_number]=W401),tbl_bd_descente[Fe2O3],tbl_bd_descente[tons])/SUMIF(tbl_bd_descente[wo_number],W401,tbl_bd_descente[tons]),0)</f>
        <v>0.8</v>
      </c>
      <c r="AI401" s="4">
        <f>IFERROR(SUMPRODUCT(--(tbl_bd_descente[wo_number]=W401),tbl_bd_descente[MgO],tbl_bd_descente[tons])/SUMIF(tbl_bd_descente[wo_number],W401,tbl_bd_descente[tons]),0)</f>
        <v>31.856666666666666</v>
      </c>
      <c r="AJ401" s="4">
        <f>IFERROR(SUMPRODUCT(--(tbl_bd_descente[wo_number]=W401),tbl_bd_descente[CaOX],tbl_bd_descente[tons])/SUMIF(tbl_bd_descente[wo_number],W401,tbl_bd_descente[tons]),0)</f>
        <v>0.8833333333333333</v>
      </c>
      <c r="AK401" s="4">
        <f>IFERROR(SUMPRODUCT(--(tbl_bd_descente[wo_number]=W401),tbl_bd_descente[S],tbl_bd_descente[tons])/SUMIF(tbl_bd_descente[wo_number],W401,tbl_bd_descente[tons]),0)</f>
        <v>3.1333333333333331E-2</v>
      </c>
      <c r="AL401" s="26"/>
      <c r="AM401" s="25"/>
    </row>
    <row r="402" spans="1:39" x14ac:dyDescent="0.15">
      <c r="A402" t="s">
        <v>1216</v>
      </c>
      <c r="B402" t="s">
        <v>33</v>
      </c>
      <c r="C402" t="s">
        <v>39</v>
      </c>
      <c r="D402" t="s">
        <v>33</v>
      </c>
      <c r="E402" s="18">
        <v>148.052001953125</v>
      </c>
      <c r="F402">
        <v>73.3</v>
      </c>
      <c r="G402">
        <v>77.3</v>
      </c>
      <c r="H402">
        <v>83.8</v>
      </c>
      <c r="I402">
        <v>2.94</v>
      </c>
      <c r="J402">
        <v>1.03</v>
      </c>
      <c r="K402">
        <v>31.82</v>
      </c>
      <c r="L402">
        <v>0.32</v>
      </c>
      <c r="M402" s="1">
        <v>43612.840779282407</v>
      </c>
      <c r="N402" s="1">
        <v>43612.85505327546</v>
      </c>
      <c r="O402" s="1" t="s">
        <v>47</v>
      </c>
      <c r="W402" t="s">
        <v>511</v>
      </c>
      <c r="X402" s="1">
        <v>43650.441666666666</v>
      </c>
      <c r="Y402" s="10">
        <v>584</v>
      </c>
      <c r="Z402" t="s">
        <v>29</v>
      </c>
      <c r="AA402" t="s">
        <v>22</v>
      </c>
      <c r="AB402" t="s">
        <v>29</v>
      </c>
      <c r="AC402">
        <v>2019</v>
      </c>
      <c r="AD402">
        <v>7</v>
      </c>
      <c r="AE402" s="2"/>
      <c r="AF402" s="4">
        <f>IFERROR(SUMPRODUCT(--(tbl_bd_descente[wo_number]=W402),tbl_bd_descente[Y],tbl_bd_descente[tons])/SUMIF(tbl_bd_descente[wo_number],W402,tbl_bd_descente[tons]),0)</f>
        <v>84.243150684931507</v>
      </c>
      <c r="AG402" s="4">
        <f>IFERROR(SUMPRODUCT(--(tbl_bd_descente[wo_number]=W402),tbl_bd_descente[Al2O3],tbl_bd_descente[tons])/SUMIF(tbl_bd_descente[wo_number],W402,tbl_bd_descente[tons]),0)</f>
        <v>10.773698630136986</v>
      </c>
      <c r="AH402" s="4">
        <f>IFERROR(SUMPRODUCT(--(tbl_bd_descente[wo_number]=W402),tbl_bd_descente[Fe2O3],tbl_bd_descente[tons])/SUMIF(tbl_bd_descente[wo_number],W402,tbl_bd_descente[tons]),0)</f>
        <v>1.0802739726027397</v>
      </c>
      <c r="AI402" s="4">
        <f>IFERROR(SUMPRODUCT(--(tbl_bd_descente[wo_number]=W402),tbl_bd_descente[MgO],tbl_bd_descente[tons])/SUMIF(tbl_bd_descente[wo_number],W402,tbl_bd_descente[tons]),0)</f>
        <v>32.383493150684927</v>
      </c>
      <c r="AJ402" s="4">
        <f>IFERROR(SUMPRODUCT(--(tbl_bd_descente[wo_number]=W402),tbl_bd_descente[CaOX],tbl_bd_descente[tons])/SUMIF(tbl_bd_descente[wo_number],W402,tbl_bd_descente[tons]),0)</f>
        <v>0.74301369863013689</v>
      </c>
      <c r="AK402" s="4">
        <f>IFERROR(SUMPRODUCT(--(tbl_bd_descente[wo_number]=W402),tbl_bd_descente[S],tbl_bd_descente[tons])/SUMIF(tbl_bd_descente[wo_number],W402,tbl_bd_descente[tons]),0)</f>
        <v>3.6273972602739721E-2</v>
      </c>
      <c r="AL402" s="26"/>
      <c r="AM402" s="25"/>
    </row>
    <row r="403" spans="1:39" x14ac:dyDescent="0.15">
      <c r="A403" t="s">
        <v>1217</v>
      </c>
      <c r="B403" t="s">
        <v>18</v>
      </c>
      <c r="C403" t="s">
        <v>15</v>
      </c>
      <c r="D403" t="s">
        <v>18</v>
      </c>
      <c r="E403" s="18">
        <v>292.56000213623048</v>
      </c>
      <c r="F403">
        <v>76.3</v>
      </c>
      <c r="G403">
        <v>80.400000000000006</v>
      </c>
      <c r="H403">
        <v>85.8</v>
      </c>
      <c r="I403">
        <v>10.07</v>
      </c>
      <c r="J403">
        <v>1.42</v>
      </c>
      <c r="K403">
        <v>32.32</v>
      </c>
      <c r="L403">
        <v>0.56999999999999995</v>
      </c>
      <c r="M403" s="1">
        <v>43613.283699155094</v>
      </c>
      <c r="N403" s="1">
        <v>43613.310932060187</v>
      </c>
      <c r="O403" s="1" t="s">
        <v>47</v>
      </c>
      <c r="W403" t="s">
        <v>510</v>
      </c>
      <c r="X403" s="1">
        <v>43650.292361111111</v>
      </c>
      <c r="Y403" s="10">
        <v>629.33333333333337</v>
      </c>
      <c r="Z403" t="s">
        <v>18</v>
      </c>
      <c r="AA403" t="s">
        <v>15</v>
      </c>
      <c r="AB403" t="s">
        <v>43</v>
      </c>
      <c r="AC403">
        <v>2019</v>
      </c>
      <c r="AD403">
        <v>7</v>
      </c>
      <c r="AE403" s="2"/>
      <c r="AF403" s="4">
        <f>IFERROR(SUMPRODUCT(--(tbl_bd_descente[wo_number]=W403),tbl_bd_descente[Y],tbl_bd_descente[tons])/SUMIF(tbl_bd_descente[wo_number],W403,tbl_bd_descente[tons]),0)</f>
        <v>81.182203389830505</v>
      </c>
      <c r="AG403" s="4">
        <f>IFERROR(SUMPRODUCT(--(tbl_bd_descente[wo_number]=W403),tbl_bd_descente[Al2O3],tbl_bd_descente[tons])/SUMIF(tbl_bd_descente[wo_number],W403,tbl_bd_descente[tons]),0)</f>
        <v>12.133389830508476</v>
      </c>
      <c r="AH403" s="4">
        <f>IFERROR(SUMPRODUCT(--(tbl_bd_descente[wo_number]=W403),tbl_bd_descente[Fe2O3],tbl_bd_descente[tons])/SUMIF(tbl_bd_descente[wo_number],W403,tbl_bd_descente[tons]),0)</f>
        <v>1.54</v>
      </c>
      <c r="AI403" s="4">
        <f>IFERROR(SUMPRODUCT(--(tbl_bd_descente[wo_number]=W403),tbl_bd_descente[MgO],tbl_bd_descente[tons])/SUMIF(tbl_bd_descente[wo_number],W403,tbl_bd_descente[tons]),0)</f>
        <v>32.378686440677967</v>
      </c>
      <c r="AJ403" s="4">
        <f>IFERROR(SUMPRODUCT(--(tbl_bd_descente[wo_number]=W403),tbl_bd_descente[CaOX],tbl_bd_descente[tons])/SUMIF(tbl_bd_descente[wo_number],W403,tbl_bd_descente[tons]),0)</f>
        <v>0.71305084745762715</v>
      </c>
      <c r="AK403" s="4">
        <f>IFERROR(SUMPRODUCT(--(tbl_bd_descente[wo_number]=W403),tbl_bd_descente[S],tbl_bd_descente[tons])/SUMIF(tbl_bd_descente[wo_number],W403,tbl_bd_descente[tons]),0)</f>
        <v>5.8813559322033901E-2</v>
      </c>
      <c r="AL403" s="26"/>
      <c r="AM403" s="25"/>
    </row>
    <row r="404" spans="1:39" x14ac:dyDescent="0.15">
      <c r="A404" t="s">
        <v>1218</v>
      </c>
      <c r="B404" t="s">
        <v>826</v>
      </c>
      <c r="C404" t="s">
        <v>21</v>
      </c>
      <c r="D404" t="s">
        <v>23</v>
      </c>
      <c r="E404" s="18">
        <v>333.17400131225583</v>
      </c>
      <c r="F404">
        <v>79.2</v>
      </c>
      <c r="G404">
        <v>83.5</v>
      </c>
      <c r="H404">
        <v>90.1</v>
      </c>
      <c r="I404">
        <v>3.89</v>
      </c>
      <c r="J404">
        <v>0.86</v>
      </c>
      <c r="K404">
        <v>31.69</v>
      </c>
      <c r="L404">
        <v>0.38</v>
      </c>
      <c r="M404" s="1">
        <v>43613.250202777781</v>
      </c>
      <c r="N404" s="1">
        <v>43613.278177812499</v>
      </c>
      <c r="O404" s="1" t="s">
        <v>47</v>
      </c>
      <c r="W404" t="s">
        <v>510</v>
      </c>
      <c r="X404" s="1">
        <v>43650.292361111111</v>
      </c>
      <c r="Y404" s="10">
        <v>314.66666666666669</v>
      </c>
      <c r="Z404" t="s">
        <v>18</v>
      </c>
      <c r="AA404" t="s">
        <v>44</v>
      </c>
      <c r="AB404" t="s">
        <v>43</v>
      </c>
      <c r="AC404">
        <v>2019</v>
      </c>
      <c r="AD404">
        <v>7</v>
      </c>
      <c r="AE404" s="2"/>
      <c r="AF404" s="4">
        <f>IFERROR(SUMPRODUCT(--(tbl_bd_descente[wo_number]=W404),tbl_bd_descente[Y],tbl_bd_descente[tons])/SUMIF(tbl_bd_descente[wo_number],W404,tbl_bd_descente[tons]),0)</f>
        <v>81.182203389830505</v>
      </c>
      <c r="AG404" s="4">
        <f>IFERROR(SUMPRODUCT(--(tbl_bd_descente[wo_number]=W404),tbl_bd_descente[Al2O3],tbl_bd_descente[tons])/SUMIF(tbl_bd_descente[wo_number],W404,tbl_bd_descente[tons]),0)</f>
        <v>12.133389830508476</v>
      </c>
      <c r="AH404" s="4">
        <f>IFERROR(SUMPRODUCT(--(tbl_bd_descente[wo_number]=W404),tbl_bd_descente[Fe2O3],tbl_bd_descente[tons])/SUMIF(tbl_bd_descente[wo_number],W404,tbl_bd_descente[tons]),0)</f>
        <v>1.54</v>
      </c>
      <c r="AI404" s="4">
        <f>IFERROR(SUMPRODUCT(--(tbl_bd_descente[wo_number]=W404),tbl_bd_descente[MgO],tbl_bd_descente[tons])/SUMIF(tbl_bd_descente[wo_number],W404,tbl_bd_descente[tons]),0)</f>
        <v>32.378686440677967</v>
      </c>
      <c r="AJ404" s="4">
        <f>IFERROR(SUMPRODUCT(--(tbl_bd_descente[wo_number]=W404),tbl_bd_descente[CaOX],tbl_bd_descente[tons])/SUMIF(tbl_bd_descente[wo_number],W404,tbl_bd_descente[tons]),0)</f>
        <v>0.71305084745762715</v>
      </c>
      <c r="AK404" s="4">
        <f>IFERROR(SUMPRODUCT(--(tbl_bd_descente[wo_number]=W404),tbl_bd_descente[S],tbl_bd_descente[tons])/SUMIF(tbl_bd_descente[wo_number],W404,tbl_bd_descente[tons]),0)</f>
        <v>5.8813559322033901E-2</v>
      </c>
      <c r="AL404" s="26"/>
      <c r="AM404" s="25"/>
    </row>
    <row r="405" spans="1:39" x14ac:dyDescent="0.15">
      <c r="A405" t="s">
        <v>1219</v>
      </c>
      <c r="B405" t="s">
        <v>33</v>
      </c>
      <c r="C405" t="s">
        <v>39</v>
      </c>
      <c r="D405" t="s">
        <v>33</v>
      </c>
      <c r="E405" s="18">
        <v>110.7660026550293</v>
      </c>
      <c r="F405">
        <v>74.400000000000006</v>
      </c>
      <c r="G405">
        <v>78.400000000000006</v>
      </c>
      <c r="H405">
        <v>85.3</v>
      </c>
      <c r="I405">
        <v>2.6</v>
      </c>
      <c r="J405">
        <v>0.7</v>
      </c>
      <c r="K405">
        <v>31.8</v>
      </c>
      <c r="L405">
        <v>0.35</v>
      </c>
      <c r="M405" s="1">
        <v>43613.382089895837</v>
      </c>
      <c r="N405" s="1">
        <v>43613.393919907408</v>
      </c>
      <c r="O405" s="1" t="s">
        <v>45</v>
      </c>
      <c r="W405" t="s">
        <v>509</v>
      </c>
      <c r="X405" s="1">
        <v>43650.0625</v>
      </c>
      <c r="Y405" s="10">
        <v>600</v>
      </c>
      <c r="Z405" t="s">
        <v>18</v>
      </c>
      <c r="AA405" t="s">
        <v>15</v>
      </c>
      <c r="AB405" t="s">
        <v>43</v>
      </c>
      <c r="AC405">
        <v>2019</v>
      </c>
      <c r="AD405">
        <v>7</v>
      </c>
      <c r="AE405" s="2"/>
      <c r="AF405" s="4">
        <f>IFERROR(SUMPRODUCT(--(tbl_bd_descente[wo_number]=W405),tbl_bd_descente[Y],tbl_bd_descente[tons])/SUMIF(tbl_bd_descente[wo_number],W405,tbl_bd_descente[tons]),0)</f>
        <v>80.400000000000006</v>
      </c>
      <c r="AG405" s="4">
        <f>IFERROR(SUMPRODUCT(--(tbl_bd_descente[wo_number]=W405),tbl_bd_descente[Al2O3],tbl_bd_descente[tons])/SUMIF(tbl_bd_descente[wo_number],W405,tbl_bd_descente[tons]),0)</f>
        <v>11.073333333333334</v>
      </c>
      <c r="AH405" s="4">
        <f>IFERROR(SUMPRODUCT(--(tbl_bd_descente[wo_number]=W405),tbl_bd_descente[Fe2O3],tbl_bd_descente[tons])/SUMIF(tbl_bd_descente[wo_number],W405,tbl_bd_descente[tons]),0)</f>
        <v>1.4866666666666666</v>
      </c>
      <c r="AI405" s="4">
        <f>IFERROR(SUMPRODUCT(--(tbl_bd_descente[wo_number]=W405),tbl_bd_descente[MgO],tbl_bd_descente[tons])/SUMIF(tbl_bd_descente[wo_number],W405,tbl_bd_descente[tons]),0)</f>
        <v>32.333333333333336</v>
      </c>
      <c r="AJ405" s="4">
        <f>IFERROR(SUMPRODUCT(--(tbl_bd_descente[wo_number]=W405),tbl_bd_descente[CaOX],tbl_bd_descente[tons])/SUMIF(tbl_bd_descente[wo_number],W405,tbl_bd_descente[tons]),0)</f>
        <v>0.78333333333333333</v>
      </c>
      <c r="AK405" s="4">
        <f>IFERROR(SUMPRODUCT(--(tbl_bd_descente[wo_number]=W405),tbl_bd_descente[S],tbl_bd_descente[tons])/SUMIF(tbl_bd_descente[wo_number],W405,tbl_bd_descente[tons]),0)</f>
        <v>7.400000000000001E-2</v>
      </c>
      <c r="AL405" s="26"/>
      <c r="AM405" s="25"/>
    </row>
    <row r="406" spans="1:39" x14ac:dyDescent="0.15">
      <c r="A406" t="s">
        <v>1220</v>
      </c>
      <c r="B406" t="s">
        <v>14</v>
      </c>
      <c r="C406" t="s">
        <v>19</v>
      </c>
      <c r="D406" t="s">
        <v>14</v>
      </c>
      <c r="E406" s="18">
        <v>214.64400024414061</v>
      </c>
      <c r="F406">
        <v>77.8</v>
      </c>
      <c r="G406">
        <v>82</v>
      </c>
      <c r="H406">
        <v>88.7</v>
      </c>
      <c r="I406">
        <v>3.52</v>
      </c>
      <c r="J406">
        <v>0.8</v>
      </c>
      <c r="K406">
        <v>31.89</v>
      </c>
      <c r="L406">
        <v>0.28999999999999998</v>
      </c>
      <c r="M406" s="1">
        <v>43613.397785150461</v>
      </c>
      <c r="N406" s="1">
        <v>43613.449717743053</v>
      </c>
      <c r="O406" s="1" t="s">
        <v>45</v>
      </c>
      <c r="W406" t="s">
        <v>509</v>
      </c>
      <c r="X406" s="1">
        <v>43650.0625</v>
      </c>
      <c r="Y406" s="10">
        <v>300</v>
      </c>
      <c r="Z406" t="s">
        <v>18</v>
      </c>
      <c r="AA406" t="s">
        <v>44</v>
      </c>
      <c r="AB406" t="s">
        <v>43</v>
      </c>
      <c r="AC406">
        <v>2019</v>
      </c>
      <c r="AD406">
        <v>7</v>
      </c>
      <c r="AE406" s="2"/>
      <c r="AF406" s="4">
        <f>IFERROR(SUMPRODUCT(--(tbl_bd_descente[wo_number]=W406),tbl_bd_descente[Y],tbl_bd_descente[tons])/SUMIF(tbl_bd_descente[wo_number],W406,tbl_bd_descente[tons]),0)</f>
        <v>80.400000000000006</v>
      </c>
      <c r="AG406" s="4">
        <f>IFERROR(SUMPRODUCT(--(tbl_bd_descente[wo_number]=W406),tbl_bd_descente[Al2O3],tbl_bd_descente[tons])/SUMIF(tbl_bd_descente[wo_number],W406,tbl_bd_descente[tons]),0)</f>
        <v>11.073333333333334</v>
      </c>
      <c r="AH406" s="4">
        <f>IFERROR(SUMPRODUCT(--(tbl_bd_descente[wo_number]=W406),tbl_bd_descente[Fe2O3],tbl_bd_descente[tons])/SUMIF(tbl_bd_descente[wo_number],W406,tbl_bd_descente[tons]),0)</f>
        <v>1.4866666666666666</v>
      </c>
      <c r="AI406" s="4">
        <f>IFERROR(SUMPRODUCT(--(tbl_bd_descente[wo_number]=W406),tbl_bd_descente[MgO],tbl_bd_descente[tons])/SUMIF(tbl_bd_descente[wo_number],W406,tbl_bd_descente[tons]),0)</f>
        <v>32.333333333333336</v>
      </c>
      <c r="AJ406" s="4">
        <f>IFERROR(SUMPRODUCT(--(tbl_bd_descente[wo_number]=W406),tbl_bd_descente[CaOX],tbl_bd_descente[tons])/SUMIF(tbl_bd_descente[wo_number],W406,tbl_bd_descente[tons]),0)</f>
        <v>0.78333333333333333</v>
      </c>
      <c r="AK406" s="4">
        <f>IFERROR(SUMPRODUCT(--(tbl_bd_descente[wo_number]=W406),tbl_bd_descente[S],tbl_bd_descente[tons])/SUMIF(tbl_bd_descente[wo_number],W406,tbl_bd_descente[tons]),0)</f>
        <v>7.400000000000001E-2</v>
      </c>
      <c r="AL406" s="26"/>
      <c r="AM406" s="25"/>
    </row>
    <row r="407" spans="1:39" x14ac:dyDescent="0.15">
      <c r="A407" t="s">
        <v>1221</v>
      </c>
      <c r="B407" t="s">
        <v>23</v>
      </c>
      <c r="C407" t="s">
        <v>21</v>
      </c>
      <c r="D407" t="s">
        <v>23</v>
      </c>
      <c r="E407" s="18">
        <v>259.5780029296875</v>
      </c>
      <c r="F407">
        <v>79</v>
      </c>
      <c r="G407">
        <v>83.3</v>
      </c>
      <c r="H407">
        <v>90.7</v>
      </c>
      <c r="I407">
        <v>1.65</v>
      </c>
      <c r="J407">
        <v>0.57999999999999996</v>
      </c>
      <c r="K407">
        <v>31.54</v>
      </c>
      <c r="L407">
        <v>0.43</v>
      </c>
      <c r="M407" s="1">
        <v>43613.453826041667</v>
      </c>
      <c r="N407" s="1">
        <v>43619.383727314816</v>
      </c>
      <c r="O407" s="1" t="s">
        <v>45</v>
      </c>
      <c r="W407" t="s">
        <v>508</v>
      </c>
      <c r="X407" s="1">
        <v>43649.852777777778</v>
      </c>
      <c r="Y407" s="10">
        <v>204</v>
      </c>
      <c r="Z407" t="s">
        <v>26</v>
      </c>
      <c r="AA407" t="s">
        <v>27</v>
      </c>
      <c r="AB407" t="s">
        <v>26</v>
      </c>
      <c r="AC407">
        <v>2019</v>
      </c>
      <c r="AD407">
        <v>7</v>
      </c>
      <c r="AE407" s="2"/>
      <c r="AF407" s="4">
        <f>IFERROR(SUMPRODUCT(--(tbl_bd_descente[wo_number]=W407),tbl_bd_descente[Y],tbl_bd_descente[tons])/SUMIF(tbl_bd_descente[wo_number],W407,tbl_bd_descente[tons]),0)</f>
        <v>73.7</v>
      </c>
      <c r="AG407" s="4">
        <f>IFERROR(SUMPRODUCT(--(tbl_bd_descente[wo_number]=W407),tbl_bd_descente[Al2O3],tbl_bd_descente[tons])/SUMIF(tbl_bd_descente[wo_number],W407,tbl_bd_descente[tons]),0)</f>
        <v>7.629999999999999</v>
      </c>
      <c r="AH407" s="4">
        <f>IFERROR(SUMPRODUCT(--(tbl_bd_descente[wo_number]=W407),tbl_bd_descente[Fe2O3],tbl_bd_descente[tons])/SUMIF(tbl_bd_descente[wo_number],W407,tbl_bd_descente[tons]),0)</f>
        <v>1.4</v>
      </c>
      <c r="AI407" s="4">
        <f>IFERROR(SUMPRODUCT(--(tbl_bd_descente[wo_number]=W407),tbl_bd_descente[MgO],tbl_bd_descente[tons])/SUMIF(tbl_bd_descente[wo_number],W407,tbl_bd_descente[tons]),0)</f>
        <v>31.96</v>
      </c>
      <c r="AJ407" s="4">
        <f>IFERROR(SUMPRODUCT(--(tbl_bd_descente[wo_number]=W407),tbl_bd_descente[CaOX],tbl_bd_descente[tons])/SUMIF(tbl_bd_descente[wo_number],W407,tbl_bd_descente[tons]),0)</f>
        <v>1.1100000000000001</v>
      </c>
      <c r="AK407" s="4">
        <f>IFERROR(SUMPRODUCT(--(tbl_bd_descente[wo_number]=W407),tbl_bd_descente[S],tbl_bd_descente[tons])/SUMIF(tbl_bd_descente[wo_number],W407,tbl_bd_descente[tons]),0)</f>
        <v>0.10100000000000001</v>
      </c>
      <c r="AL407" s="26"/>
      <c r="AM407" s="25"/>
    </row>
    <row r="408" spans="1:39" x14ac:dyDescent="0.15">
      <c r="A408" t="s">
        <v>56</v>
      </c>
      <c r="B408" t="s">
        <v>14</v>
      </c>
      <c r="C408" t="s">
        <v>38</v>
      </c>
      <c r="D408" t="s">
        <v>14</v>
      </c>
      <c r="E408" s="18">
        <v>333.09100341796875</v>
      </c>
      <c r="F408" s="18">
        <v>74.8</v>
      </c>
      <c r="G408" s="18">
        <v>78.8</v>
      </c>
      <c r="H408" s="18">
        <v>85.9</v>
      </c>
      <c r="I408" s="18">
        <v>2.16</v>
      </c>
      <c r="J408" s="18">
        <v>0.63</v>
      </c>
      <c r="K408" s="18">
        <v>31.45</v>
      </c>
      <c r="L408" s="18">
        <v>1.46</v>
      </c>
      <c r="M408" s="1">
        <v>43619.390365775464</v>
      </c>
      <c r="N408" s="1">
        <v>43620.322209456019</v>
      </c>
      <c r="O408" s="1" t="s">
        <v>45</v>
      </c>
      <c r="W408" t="s">
        <v>508</v>
      </c>
      <c r="X408" s="1">
        <v>43649.852777777778</v>
      </c>
      <c r="Y408" s="10">
        <v>102</v>
      </c>
      <c r="Z408" t="s">
        <v>26</v>
      </c>
      <c r="AA408" t="s">
        <v>28</v>
      </c>
      <c r="AB408" t="s">
        <v>26</v>
      </c>
      <c r="AC408">
        <v>2019</v>
      </c>
      <c r="AD408">
        <v>7</v>
      </c>
      <c r="AE408" s="2"/>
      <c r="AF408" s="4">
        <f>IFERROR(SUMPRODUCT(--(tbl_bd_descente[wo_number]=W408),tbl_bd_descente[Y],tbl_bd_descente[tons])/SUMIF(tbl_bd_descente[wo_number],W408,tbl_bd_descente[tons]),0)</f>
        <v>73.7</v>
      </c>
      <c r="AG408" s="4">
        <f>IFERROR(SUMPRODUCT(--(tbl_bd_descente[wo_number]=W408),tbl_bd_descente[Al2O3],tbl_bd_descente[tons])/SUMIF(tbl_bd_descente[wo_number],W408,tbl_bd_descente[tons]),0)</f>
        <v>7.629999999999999</v>
      </c>
      <c r="AH408" s="4">
        <f>IFERROR(SUMPRODUCT(--(tbl_bd_descente[wo_number]=W408),tbl_bd_descente[Fe2O3],tbl_bd_descente[tons])/SUMIF(tbl_bd_descente[wo_number],W408,tbl_bd_descente[tons]),0)</f>
        <v>1.4</v>
      </c>
      <c r="AI408" s="4">
        <f>IFERROR(SUMPRODUCT(--(tbl_bd_descente[wo_number]=W408),tbl_bd_descente[MgO],tbl_bd_descente[tons])/SUMIF(tbl_bd_descente[wo_number],W408,tbl_bd_descente[tons]),0)</f>
        <v>31.96</v>
      </c>
      <c r="AJ408" s="4">
        <f>IFERROR(SUMPRODUCT(--(tbl_bd_descente[wo_number]=W408),tbl_bd_descente[CaOX],tbl_bd_descente[tons])/SUMIF(tbl_bd_descente[wo_number],W408,tbl_bd_descente[tons]),0)</f>
        <v>1.1100000000000001</v>
      </c>
      <c r="AK408" s="4">
        <f>IFERROR(SUMPRODUCT(--(tbl_bd_descente[wo_number]=W408),tbl_bd_descente[S],tbl_bd_descente[tons])/SUMIF(tbl_bd_descente[wo_number],W408,tbl_bd_descente[tons]),0)</f>
        <v>0.10100000000000001</v>
      </c>
      <c r="AL408" s="26"/>
      <c r="AM408" s="25"/>
    </row>
    <row r="409" spans="1:39" x14ac:dyDescent="0.15">
      <c r="A409" t="s">
        <v>1222</v>
      </c>
      <c r="B409" t="s">
        <v>23</v>
      </c>
      <c r="C409" t="s">
        <v>21</v>
      </c>
      <c r="D409" t="s">
        <v>23</v>
      </c>
      <c r="E409" s="18">
        <v>185.06500244140625</v>
      </c>
      <c r="F409">
        <v>79.400000000000006</v>
      </c>
      <c r="G409">
        <v>83.6</v>
      </c>
      <c r="H409">
        <v>91.4</v>
      </c>
      <c r="I409">
        <v>1.23</v>
      </c>
      <c r="J409">
        <v>0.72</v>
      </c>
      <c r="K409">
        <v>31.61</v>
      </c>
      <c r="L409">
        <v>0.42</v>
      </c>
      <c r="M409" s="1">
        <v>43619.450730243057</v>
      </c>
      <c r="N409" s="1">
        <v>43619.468577233798</v>
      </c>
      <c r="O409" s="1" t="s">
        <v>45</v>
      </c>
      <c r="W409" t="s">
        <v>507</v>
      </c>
      <c r="X409" s="1">
        <v>43648.93472222222</v>
      </c>
      <c r="Y409" s="10">
        <v>1052</v>
      </c>
      <c r="Z409" t="s">
        <v>14</v>
      </c>
      <c r="AA409" t="s">
        <v>38</v>
      </c>
      <c r="AB409" t="s">
        <v>14</v>
      </c>
      <c r="AC409">
        <v>2019</v>
      </c>
      <c r="AD409">
        <v>7</v>
      </c>
      <c r="AE409" s="2"/>
      <c r="AF409" s="4">
        <f>IFERROR(SUMPRODUCT(--(tbl_bd_descente[wo_number]=W409),tbl_bd_descente[Y],tbl_bd_descente[tons])/SUMIF(tbl_bd_descente[wo_number],W409,tbl_bd_descente[tons]),0)</f>
        <v>80.938022813688221</v>
      </c>
      <c r="AG409" s="4">
        <f>IFERROR(SUMPRODUCT(--(tbl_bd_descente[wo_number]=W409),tbl_bd_descente[Al2O3],tbl_bd_descente[tons])/SUMIF(tbl_bd_descente[wo_number],W409,tbl_bd_descente[tons]),0)</f>
        <v>3.1452091254752852</v>
      </c>
      <c r="AH409" s="4">
        <f>IFERROR(SUMPRODUCT(--(tbl_bd_descente[wo_number]=W409),tbl_bd_descente[Fe2O3],tbl_bd_descente[tons])/SUMIF(tbl_bd_descente[wo_number],W409,tbl_bd_descente[tons]),0)</f>
        <v>0.7490114068441065</v>
      </c>
      <c r="AI409" s="4">
        <f>IFERROR(SUMPRODUCT(--(tbl_bd_descente[wo_number]=W409),tbl_bd_descente[MgO],tbl_bd_descente[tons])/SUMIF(tbl_bd_descente[wo_number],W409,tbl_bd_descente[tons]),0)</f>
        <v>31.687034220532322</v>
      </c>
      <c r="AJ409" s="4">
        <f>IFERROR(SUMPRODUCT(--(tbl_bd_descente[wo_number]=W409),tbl_bd_descente[CaOX],tbl_bd_descente[tons])/SUMIF(tbl_bd_descente[wo_number],W409,tbl_bd_descente[tons]),0)</f>
        <v>1.1768441064638784</v>
      </c>
      <c r="AK409" s="4">
        <f>IFERROR(SUMPRODUCT(--(tbl_bd_descente[wo_number]=W409),tbl_bd_descente[S],tbl_bd_descente[tons])/SUMIF(tbl_bd_descente[wo_number],W409,tbl_bd_descente[tons]),0)</f>
        <v>4.2589353612167299E-2</v>
      </c>
      <c r="AL409" s="26"/>
      <c r="AM409" s="25"/>
    </row>
    <row r="410" spans="1:39" x14ac:dyDescent="0.15">
      <c r="A410" t="s">
        <v>1223</v>
      </c>
      <c r="B410" t="s">
        <v>26</v>
      </c>
      <c r="C410" t="s">
        <v>27</v>
      </c>
      <c r="D410" t="s">
        <v>26</v>
      </c>
      <c r="E410" s="18">
        <v>220.44400024414062</v>
      </c>
      <c r="F410">
        <v>69</v>
      </c>
      <c r="G410">
        <v>72.7</v>
      </c>
      <c r="H410">
        <v>78.900000000000006</v>
      </c>
      <c r="I410">
        <v>4.3099999999999996</v>
      </c>
      <c r="J410">
        <v>0.9</v>
      </c>
      <c r="K410">
        <v>31.79</v>
      </c>
      <c r="L410">
        <v>0.54</v>
      </c>
      <c r="M410" s="1">
        <v>43613.222913622689</v>
      </c>
      <c r="N410" s="1">
        <v>43613.24435883102</v>
      </c>
      <c r="O410" s="1" t="s">
        <v>47</v>
      </c>
      <c r="W410" t="s">
        <v>506</v>
      </c>
      <c r="X410" s="1">
        <v>43648.513888888891</v>
      </c>
      <c r="Y410" s="10">
        <v>150</v>
      </c>
      <c r="Z410" t="s">
        <v>29</v>
      </c>
      <c r="AA410" t="s">
        <v>22</v>
      </c>
      <c r="AB410" t="s">
        <v>29</v>
      </c>
      <c r="AC410">
        <v>2019</v>
      </c>
      <c r="AD410">
        <v>7</v>
      </c>
      <c r="AE410" s="2"/>
      <c r="AF410" s="4">
        <f>IFERROR(SUMPRODUCT(--(tbl_bd_descente[wo_number]=W410),tbl_bd_descente[Y],tbl_bd_descente[tons])/SUMIF(tbl_bd_descente[wo_number],W410,tbl_bd_descente[tons]),0)</f>
        <v>83.6</v>
      </c>
      <c r="AG410" s="4">
        <f>IFERROR(SUMPRODUCT(--(tbl_bd_descente[wo_number]=W410),tbl_bd_descente[Al2O3],tbl_bd_descente[tons])/SUMIF(tbl_bd_descente[wo_number],W410,tbl_bd_descente[tons]),0)</f>
        <v>8.81</v>
      </c>
      <c r="AH410" s="4">
        <f>IFERROR(SUMPRODUCT(--(tbl_bd_descente[wo_number]=W410),tbl_bd_descente[Fe2O3],tbl_bd_descente[tons])/SUMIF(tbl_bd_descente[wo_number],W410,tbl_bd_descente[tons]),0)</f>
        <v>0.93</v>
      </c>
      <c r="AI410" s="4">
        <f>IFERROR(SUMPRODUCT(--(tbl_bd_descente[wo_number]=W410),tbl_bd_descente[MgO],tbl_bd_descente[tons])/SUMIF(tbl_bd_descente[wo_number],W410,tbl_bd_descente[tons]),0)</f>
        <v>32.340000000000003</v>
      </c>
      <c r="AJ410" s="4">
        <f>IFERROR(SUMPRODUCT(--(tbl_bd_descente[wo_number]=W410),tbl_bd_descente[CaOX],tbl_bd_descente[tons])/SUMIF(tbl_bd_descente[wo_number],W410,tbl_bd_descente[tons]),0)</f>
        <v>1.92</v>
      </c>
      <c r="AK410" s="4">
        <f>IFERROR(SUMPRODUCT(--(tbl_bd_descente[wo_number]=W410),tbl_bd_descente[S],tbl_bd_descente[tons])/SUMIF(tbl_bd_descente[wo_number],W410,tbl_bd_descente[tons]),0)</f>
        <v>2.5000000000000001E-2</v>
      </c>
      <c r="AL410" s="26"/>
      <c r="AM410" s="25"/>
    </row>
    <row r="411" spans="1:39" x14ac:dyDescent="0.15">
      <c r="A411" t="s">
        <v>1224</v>
      </c>
      <c r="B411" t="s">
        <v>26</v>
      </c>
      <c r="C411" t="s">
        <v>27</v>
      </c>
      <c r="D411" t="s">
        <v>26</v>
      </c>
      <c r="E411" s="18">
        <v>296.10400390625</v>
      </c>
      <c r="F411">
        <v>69</v>
      </c>
      <c r="G411">
        <v>72.8</v>
      </c>
      <c r="H411">
        <v>79.2</v>
      </c>
      <c r="I411">
        <v>5.89</v>
      </c>
      <c r="J411">
        <v>1.03</v>
      </c>
      <c r="K411">
        <v>32.130000000000003</v>
      </c>
      <c r="L411">
        <v>0.44</v>
      </c>
      <c r="M411" s="1">
        <v>43614.696256516203</v>
      </c>
      <c r="N411" s="1">
        <v>43614.719596261573</v>
      </c>
      <c r="O411" s="1" t="s">
        <v>47</v>
      </c>
      <c r="W411" t="s">
        <v>505</v>
      </c>
      <c r="X411" s="1">
        <v>43648.095138888886</v>
      </c>
      <c r="Y411" s="10">
        <v>900</v>
      </c>
      <c r="Z411" t="s">
        <v>29</v>
      </c>
      <c r="AA411" t="s">
        <v>22</v>
      </c>
      <c r="AB411" t="s">
        <v>29</v>
      </c>
      <c r="AC411">
        <v>2019</v>
      </c>
      <c r="AD411">
        <v>7</v>
      </c>
      <c r="AE411" s="2"/>
      <c r="AF411" s="4">
        <f>IFERROR(SUMPRODUCT(--(tbl_bd_descente[wo_number]=W411),tbl_bd_descente[Y],tbl_bd_descente[tons])/SUMIF(tbl_bd_descente[wo_number],W411,tbl_bd_descente[tons]),0)</f>
        <v>84.9</v>
      </c>
      <c r="AG411" s="4">
        <f>IFERROR(SUMPRODUCT(--(tbl_bd_descente[wo_number]=W411),tbl_bd_descente[Al2O3],tbl_bd_descente[tons])/SUMIF(tbl_bd_descente[wo_number],W411,tbl_bd_descente[tons]),0)</f>
        <v>10.863333333333333</v>
      </c>
      <c r="AH411" s="4">
        <f>IFERROR(SUMPRODUCT(--(tbl_bd_descente[wo_number]=W411),tbl_bd_descente[Fe2O3],tbl_bd_descente[tons])/SUMIF(tbl_bd_descente[wo_number],W411,tbl_bd_descente[tons]),0)</f>
        <v>1.0900000000000001</v>
      </c>
      <c r="AI411" s="4">
        <f>IFERROR(SUMPRODUCT(--(tbl_bd_descente[wo_number]=W411),tbl_bd_descente[MgO],tbl_bd_descente[tons])/SUMIF(tbl_bd_descente[wo_number],W411,tbl_bd_descente[tons]),0)</f>
        <v>32.336666666666666</v>
      </c>
      <c r="AJ411" s="4">
        <f>IFERROR(SUMPRODUCT(--(tbl_bd_descente[wo_number]=W411),tbl_bd_descente[CaOX],tbl_bd_descente[tons])/SUMIF(tbl_bd_descente[wo_number],W411,tbl_bd_descente[tons]),0)</f>
        <v>0.92333333333333334</v>
      </c>
      <c r="AK411" s="4">
        <f>IFERROR(SUMPRODUCT(--(tbl_bd_descente[wo_number]=W411),tbl_bd_descente[S],tbl_bd_descente[tons])/SUMIF(tbl_bd_descente[wo_number],W411,tbl_bd_descente[tons]),0)</f>
        <v>2.8000000000000001E-2</v>
      </c>
      <c r="AL411" s="26"/>
      <c r="AM411" s="25"/>
    </row>
    <row r="412" spans="1:39" x14ac:dyDescent="0.15">
      <c r="A412" t="s">
        <v>1225</v>
      </c>
      <c r="B412" t="s">
        <v>26</v>
      </c>
      <c r="C412" t="s">
        <v>27</v>
      </c>
      <c r="D412" t="s">
        <v>26</v>
      </c>
      <c r="E412" s="18">
        <v>296.10400390625</v>
      </c>
      <c r="F412">
        <v>67.5</v>
      </c>
      <c r="G412">
        <v>71.2</v>
      </c>
      <c r="H412">
        <v>77.099999999999994</v>
      </c>
      <c r="I412">
        <v>8.49</v>
      </c>
      <c r="J412">
        <v>1.41</v>
      </c>
      <c r="K412">
        <v>32.32</v>
      </c>
      <c r="L412">
        <v>1.31</v>
      </c>
      <c r="M412" s="1">
        <v>43614.723467245371</v>
      </c>
      <c r="N412" s="1">
        <v>43614.774491354168</v>
      </c>
      <c r="O412" s="1" t="s">
        <v>47</v>
      </c>
      <c r="W412" t="s">
        <v>504</v>
      </c>
      <c r="X412" s="1">
        <v>43647.847916666666</v>
      </c>
      <c r="Y412" s="10">
        <v>416</v>
      </c>
      <c r="Z412" t="s">
        <v>14</v>
      </c>
      <c r="AA412" t="s">
        <v>38</v>
      </c>
      <c r="AB412" t="s">
        <v>14</v>
      </c>
      <c r="AC412">
        <v>2019</v>
      </c>
      <c r="AD412">
        <v>7</v>
      </c>
      <c r="AE412" s="2"/>
      <c r="AF412" s="4">
        <f>IFERROR(SUMPRODUCT(--(tbl_bd_descente[wo_number]=W412),tbl_bd_descente[Y],tbl_bd_descente[tons])/SUMIF(tbl_bd_descente[wo_number],W412,tbl_bd_descente[tons]),0)</f>
        <v>81</v>
      </c>
      <c r="AG412" s="4">
        <f>IFERROR(SUMPRODUCT(--(tbl_bd_descente[wo_number]=W412),tbl_bd_descente[Al2O3],tbl_bd_descente[tons])/SUMIF(tbl_bd_descente[wo_number],W412,tbl_bd_descente[tons]),0)</f>
        <v>2.74</v>
      </c>
      <c r="AH412" s="4">
        <f>IFERROR(SUMPRODUCT(--(tbl_bd_descente[wo_number]=W412),tbl_bd_descente[Fe2O3],tbl_bd_descente[tons])/SUMIF(tbl_bd_descente[wo_number],W412,tbl_bd_descente[tons]),0)</f>
        <v>0.74</v>
      </c>
      <c r="AI412" s="4">
        <f>IFERROR(SUMPRODUCT(--(tbl_bd_descente[wo_number]=W412),tbl_bd_descente[MgO],tbl_bd_descente[tons])/SUMIF(tbl_bd_descente[wo_number],W412,tbl_bd_descente[tons]),0)</f>
        <v>31.44</v>
      </c>
      <c r="AJ412" s="4">
        <f>IFERROR(SUMPRODUCT(--(tbl_bd_descente[wo_number]=W412),tbl_bd_descente[CaOX],tbl_bd_descente[tons])/SUMIF(tbl_bd_descente[wo_number],W412,tbl_bd_descente[tons]),0)</f>
        <v>0.88</v>
      </c>
      <c r="AK412" s="4">
        <f>IFERROR(SUMPRODUCT(--(tbl_bd_descente[wo_number]=W412),tbl_bd_descente[S],tbl_bd_descente[tons])/SUMIF(tbl_bd_descente[wo_number],W412,tbl_bd_descente[tons]),0)</f>
        <v>4.7E-2</v>
      </c>
      <c r="AL412" s="26"/>
      <c r="AM412" s="25"/>
    </row>
    <row r="413" spans="1:39" x14ac:dyDescent="0.15">
      <c r="A413" t="s">
        <v>1226</v>
      </c>
      <c r="B413" t="s">
        <v>26</v>
      </c>
      <c r="C413" t="s">
        <v>27</v>
      </c>
      <c r="D413" t="s">
        <v>26</v>
      </c>
      <c r="E413" s="18">
        <v>296.10400390625</v>
      </c>
      <c r="F413">
        <v>69.599999999999994</v>
      </c>
      <c r="G413">
        <v>73.3</v>
      </c>
      <c r="H413">
        <v>79.400000000000006</v>
      </c>
      <c r="I413">
        <v>6.34</v>
      </c>
      <c r="J413">
        <v>0.98</v>
      </c>
      <c r="K413">
        <v>32.03</v>
      </c>
      <c r="L413">
        <v>0.48</v>
      </c>
      <c r="M413" s="1">
        <v>43614.609490937502</v>
      </c>
      <c r="N413" s="1">
        <v>43614.664763854169</v>
      </c>
      <c r="O413" s="1" t="s">
        <v>47</v>
      </c>
      <c r="W413" t="s">
        <v>503</v>
      </c>
      <c r="X413" s="1">
        <v>43647.749305555553</v>
      </c>
      <c r="Y413" s="10">
        <v>1200</v>
      </c>
      <c r="Z413" t="s">
        <v>14</v>
      </c>
      <c r="AA413" t="s">
        <v>38</v>
      </c>
      <c r="AB413" t="s">
        <v>14</v>
      </c>
      <c r="AC413">
        <v>2019</v>
      </c>
      <c r="AD413">
        <v>7</v>
      </c>
      <c r="AE413" s="2"/>
      <c r="AF413" s="4">
        <f>IFERROR(SUMPRODUCT(--(tbl_bd_descente[wo_number]=W413),tbl_bd_descente[Y],tbl_bd_descente[tons])/SUMIF(tbl_bd_descente[wo_number],W413,tbl_bd_descente[tons]),0)</f>
        <v>81.066666666666663</v>
      </c>
      <c r="AG413" s="4">
        <f>IFERROR(SUMPRODUCT(--(tbl_bd_descente[wo_number]=W413),tbl_bd_descente[Al2O3],tbl_bd_descente[tons])/SUMIF(tbl_bd_descente[wo_number],W413,tbl_bd_descente[tons]),0)</f>
        <v>2.54</v>
      </c>
      <c r="AH413" s="4">
        <f>IFERROR(SUMPRODUCT(--(tbl_bd_descente[wo_number]=W413),tbl_bd_descente[Fe2O3],tbl_bd_descente[tons])/SUMIF(tbl_bd_descente[wo_number],W413,tbl_bd_descente[tons]),0)</f>
        <v>0.7533333333333333</v>
      </c>
      <c r="AI413" s="4">
        <f>IFERROR(SUMPRODUCT(--(tbl_bd_descente[wo_number]=W413),tbl_bd_descente[MgO],tbl_bd_descente[tons])/SUMIF(tbl_bd_descente[wo_number],W413,tbl_bd_descente[tons]),0)</f>
        <v>31.48</v>
      </c>
      <c r="AJ413" s="4">
        <f>IFERROR(SUMPRODUCT(--(tbl_bd_descente[wo_number]=W413),tbl_bd_descente[CaOX],tbl_bd_descente[tons])/SUMIF(tbl_bd_descente[wo_number],W413,tbl_bd_descente[tons]),0)</f>
        <v>0.95</v>
      </c>
      <c r="AK413" s="4">
        <f>IFERROR(SUMPRODUCT(--(tbl_bd_descente[wo_number]=W413),tbl_bd_descente[S],tbl_bd_descente[tons])/SUMIF(tbl_bd_descente[wo_number],W413,tbl_bd_descente[tons]),0)</f>
        <v>7.8E-2</v>
      </c>
      <c r="AL413" s="26"/>
      <c r="AM413" s="25"/>
    </row>
    <row r="414" spans="1:39" x14ac:dyDescent="0.15">
      <c r="A414" t="s">
        <v>1227</v>
      </c>
      <c r="B414" t="s">
        <v>20</v>
      </c>
      <c r="C414" t="s">
        <v>30</v>
      </c>
      <c r="D414" t="s">
        <v>20</v>
      </c>
      <c r="E414" s="18">
        <v>546.21100616455078</v>
      </c>
      <c r="F414">
        <v>80.7</v>
      </c>
      <c r="G414">
        <v>85.1</v>
      </c>
      <c r="H414">
        <v>91.5</v>
      </c>
      <c r="I414">
        <v>7.16</v>
      </c>
      <c r="J414">
        <v>1.06</v>
      </c>
      <c r="K414">
        <v>32.06</v>
      </c>
      <c r="L414">
        <v>0.39</v>
      </c>
      <c r="M414" s="1">
        <v>43628.370226041669</v>
      </c>
      <c r="N414" s="1">
        <v>43628.450238854166</v>
      </c>
      <c r="O414" s="1" t="s">
        <v>47</v>
      </c>
      <c r="W414" t="s">
        <v>502</v>
      </c>
      <c r="X414" s="1">
        <v>43647.456944444442</v>
      </c>
      <c r="Y414" s="10">
        <v>1200</v>
      </c>
      <c r="Z414" t="s">
        <v>14</v>
      </c>
      <c r="AA414" t="s">
        <v>38</v>
      </c>
      <c r="AB414" t="s">
        <v>14</v>
      </c>
      <c r="AC414">
        <v>2019</v>
      </c>
      <c r="AD414">
        <v>7</v>
      </c>
      <c r="AE414" s="2"/>
      <c r="AF414" s="4">
        <f>IFERROR(SUMPRODUCT(--(tbl_bd_descente[wo_number]=W414),tbl_bd_descente[Y],tbl_bd_descente[tons])/SUMIF(tbl_bd_descente[wo_number],W414,tbl_bd_descente[tons]),0)</f>
        <v>79.86666666666666</v>
      </c>
      <c r="AG414" s="4">
        <f>IFERROR(SUMPRODUCT(--(tbl_bd_descente[wo_number]=W414),tbl_bd_descente[Al2O3],tbl_bd_descente[tons])/SUMIF(tbl_bd_descente[wo_number],W414,tbl_bd_descente[tons]),0)</f>
        <v>2.8566666666666665</v>
      </c>
      <c r="AH414" s="4">
        <f>IFERROR(SUMPRODUCT(--(tbl_bd_descente[wo_number]=W414),tbl_bd_descente[Fe2O3],tbl_bd_descente[tons])/SUMIF(tbl_bd_descente[wo_number],W414,tbl_bd_descente[tons]),0)</f>
        <v>0.76</v>
      </c>
      <c r="AI414" s="4">
        <f>IFERROR(SUMPRODUCT(--(tbl_bd_descente[wo_number]=W414),tbl_bd_descente[MgO],tbl_bd_descente[tons])/SUMIF(tbl_bd_descente[wo_number],W414,tbl_bd_descente[tons]),0)</f>
        <v>31.49</v>
      </c>
      <c r="AJ414" s="4">
        <f>IFERROR(SUMPRODUCT(--(tbl_bd_descente[wo_number]=W414),tbl_bd_descente[CaOX],tbl_bd_descente[tons])/SUMIF(tbl_bd_descente[wo_number],W414,tbl_bd_descente[tons]),0)</f>
        <v>1.2466666666666666</v>
      </c>
      <c r="AK414" s="4">
        <f>IFERROR(SUMPRODUCT(--(tbl_bd_descente[wo_number]=W414),tbl_bd_descente[S],tbl_bd_descente[tons])/SUMIF(tbl_bd_descente[wo_number],W414,tbl_bd_descente[tons]),0)</f>
        <v>5.2999999999999999E-2</v>
      </c>
      <c r="AL414" s="26"/>
      <c r="AM414" s="25"/>
    </row>
    <row r="415" spans="1:39" x14ac:dyDescent="0.15">
      <c r="A415" t="s">
        <v>57</v>
      </c>
      <c r="B415" t="s">
        <v>14</v>
      </c>
      <c r="C415" t="s">
        <v>38</v>
      </c>
      <c r="D415" t="s">
        <v>14</v>
      </c>
      <c r="E415" s="18">
        <v>333.11700439453125</v>
      </c>
      <c r="F415" s="18">
        <v>74</v>
      </c>
      <c r="G415" s="18">
        <v>78</v>
      </c>
      <c r="H415" s="18">
        <v>84.6</v>
      </c>
      <c r="I415" s="18">
        <v>3.32</v>
      </c>
      <c r="J415" s="18">
        <v>1.05</v>
      </c>
      <c r="K415" s="18">
        <v>31.71</v>
      </c>
      <c r="L415" s="18">
        <v>2.27</v>
      </c>
      <c r="M415" s="1">
        <v>43619.572054780096</v>
      </c>
      <c r="N415" s="1">
        <v>43619.613495370373</v>
      </c>
      <c r="O415" s="1" t="s">
        <v>47</v>
      </c>
      <c r="W415" t="s">
        <v>501</v>
      </c>
      <c r="X415" s="1">
        <v>43645.160416666666</v>
      </c>
      <c r="Y415" s="10">
        <v>577.33333333333337</v>
      </c>
      <c r="Z415" t="s">
        <v>26</v>
      </c>
      <c r="AA415" t="s">
        <v>27</v>
      </c>
      <c r="AB415" t="s">
        <v>26</v>
      </c>
      <c r="AC415">
        <v>2019</v>
      </c>
      <c r="AD415">
        <v>6</v>
      </c>
      <c r="AE415" s="2"/>
      <c r="AF415" s="4">
        <f>IFERROR(SUMPRODUCT(--(tbl_bd_descente[wo_number]=W415),tbl_bd_descente[Y],tbl_bd_descente[tons])/SUMIF(tbl_bd_descente[wo_number],W415,tbl_bd_descente[tons]),0)</f>
        <v>71.046420323325634</v>
      </c>
      <c r="AG415" s="4">
        <f>IFERROR(SUMPRODUCT(--(tbl_bd_descente[wo_number]=W415),tbl_bd_descente[Al2O3],tbl_bd_descente[tons])/SUMIF(tbl_bd_descente[wo_number],W415,tbl_bd_descente[tons]),0)</f>
        <v>9.5131408775981541</v>
      </c>
      <c r="AH415" s="4">
        <f>IFERROR(SUMPRODUCT(--(tbl_bd_descente[wo_number]=W415),tbl_bd_descente[Fe2O3],tbl_bd_descente[tons])/SUMIF(tbl_bd_descente[wo_number],W415,tbl_bd_descente[tons]),0)</f>
        <v>1.5542494226327945</v>
      </c>
      <c r="AI415" s="4">
        <f>IFERROR(SUMPRODUCT(--(tbl_bd_descente[wo_number]=W415),tbl_bd_descente[MgO],tbl_bd_descente[tons])/SUMIF(tbl_bd_descente[wo_number],W415,tbl_bd_descente[tons]),0)</f>
        <v>32.533903002309472</v>
      </c>
      <c r="AJ415" s="4">
        <f>IFERROR(SUMPRODUCT(--(tbl_bd_descente[wo_number]=W415),tbl_bd_descente[CaOX],tbl_bd_descente[tons])/SUMIF(tbl_bd_descente[wo_number],W415,tbl_bd_descente[tons]),0)</f>
        <v>1.0186836027713626</v>
      </c>
      <c r="AK415" s="4">
        <f>IFERROR(SUMPRODUCT(--(tbl_bd_descente[wo_number]=W415),tbl_bd_descente[S],tbl_bd_descente[tons])/SUMIF(tbl_bd_descente[wo_number],W415,tbl_bd_descente[tons]),0)</f>
        <v>0.11346420323325636</v>
      </c>
      <c r="AL415" s="26"/>
      <c r="AM415" s="25"/>
    </row>
    <row r="416" spans="1:39" x14ac:dyDescent="0.15">
      <c r="A416" t="s">
        <v>1228</v>
      </c>
      <c r="B416" t="s">
        <v>826</v>
      </c>
      <c r="C416" t="s">
        <v>21</v>
      </c>
      <c r="D416" t="s">
        <v>23</v>
      </c>
      <c r="E416" s="18">
        <v>148.052001953125</v>
      </c>
      <c r="F416">
        <v>80.099999999999994</v>
      </c>
      <c r="G416">
        <v>84.4</v>
      </c>
      <c r="H416">
        <v>91.3</v>
      </c>
      <c r="I416">
        <v>3.15</v>
      </c>
      <c r="J416">
        <v>0.75</v>
      </c>
      <c r="K416">
        <v>31.8</v>
      </c>
      <c r="L416">
        <v>0.32</v>
      </c>
      <c r="M416" s="1">
        <v>43614.672529664349</v>
      </c>
      <c r="N416" s="1">
        <v>43614.683414814812</v>
      </c>
      <c r="O416" s="1" t="s">
        <v>47</v>
      </c>
      <c r="W416" t="s">
        <v>501</v>
      </c>
      <c r="X416" s="1">
        <v>43645.160416666666</v>
      </c>
      <c r="Y416" s="10">
        <v>288.66666666666669</v>
      </c>
      <c r="Z416" t="s">
        <v>26</v>
      </c>
      <c r="AA416" t="s">
        <v>28</v>
      </c>
      <c r="AB416" t="s">
        <v>26</v>
      </c>
      <c r="AC416">
        <v>2019</v>
      </c>
      <c r="AD416">
        <v>6</v>
      </c>
      <c r="AE416" s="2"/>
      <c r="AF416" s="4">
        <f>IFERROR(SUMPRODUCT(--(tbl_bd_descente[wo_number]=W416),tbl_bd_descente[Y],tbl_bd_descente[tons])/SUMIF(tbl_bd_descente[wo_number],W416,tbl_bd_descente[tons]),0)</f>
        <v>71.046420323325634</v>
      </c>
      <c r="AG416" s="4">
        <f>IFERROR(SUMPRODUCT(--(tbl_bd_descente[wo_number]=W416),tbl_bd_descente[Al2O3],tbl_bd_descente[tons])/SUMIF(tbl_bd_descente[wo_number],W416,tbl_bd_descente[tons]),0)</f>
        <v>9.5131408775981541</v>
      </c>
      <c r="AH416" s="4">
        <f>IFERROR(SUMPRODUCT(--(tbl_bd_descente[wo_number]=W416),tbl_bd_descente[Fe2O3],tbl_bd_descente[tons])/SUMIF(tbl_bd_descente[wo_number],W416,tbl_bd_descente[tons]),0)</f>
        <v>1.5542494226327945</v>
      </c>
      <c r="AI416" s="4">
        <f>IFERROR(SUMPRODUCT(--(tbl_bd_descente[wo_number]=W416),tbl_bd_descente[MgO],tbl_bd_descente[tons])/SUMIF(tbl_bd_descente[wo_number],W416,tbl_bd_descente[tons]),0)</f>
        <v>32.533903002309472</v>
      </c>
      <c r="AJ416" s="4">
        <f>IFERROR(SUMPRODUCT(--(tbl_bd_descente[wo_number]=W416),tbl_bd_descente[CaOX],tbl_bd_descente[tons])/SUMIF(tbl_bd_descente[wo_number],W416,tbl_bd_descente[tons]),0)</f>
        <v>1.0186836027713626</v>
      </c>
      <c r="AK416" s="4">
        <f>IFERROR(SUMPRODUCT(--(tbl_bd_descente[wo_number]=W416),tbl_bd_descente[S],tbl_bd_descente[tons])/SUMIF(tbl_bd_descente[wo_number],W416,tbl_bd_descente[tons]),0)</f>
        <v>0.11346420323325636</v>
      </c>
      <c r="AL416" s="26"/>
      <c r="AM416" s="25"/>
    </row>
    <row r="417" spans="1:39" x14ac:dyDescent="0.15">
      <c r="A417" t="s">
        <v>1229</v>
      </c>
      <c r="B417" t="s">
        <v>23</v>
      </c>
      <c r="C417" t="s">
        <v>21</v>
      </c>
      <c r="D417" t="s">
        <v>23</v>
      </c>
      <c r="E417" s="18">
        <v>248.87800292968751</v>
      </c>
      <c r="F417">
        <v>79</v>
      </c>
      <c r="G417">
        <v>83.3</v>
      </c>
      <c r="H417">
        <v>90.1</v>
      </c>
      <c r="I417">
        <v>3.83</v>
      </c>
      <c r="J417">
        <v>0.72</v>
      </c>
      <c r="K417">
        <v>31.84</v>
      </c>
      <c r="L417">
        <v>0.52</v>
      </c>
      <c r="M417" s="1">
        <v>43614.303677118056</v>
      </c>
      <c r="N417" s="1">
        <v>43614.345324502312</v>
      </c>
      <c r="O417" s="1" t="s">
        <v>48</v>
      </c>
      <c r="W417" t="s">
        <v>500</v>
      </c>
      <c r="X417" s="1">
        <v>43644.895138888889</v>
      </c>
      <c r="Y417" s="10">
        <v>1082</v>
      </c>
      <c r="Z417" t="s">
        <v>26</v>
      </c>
      <c r="AA417" t="s">
        <v>34</v>
      </c>
      <c r="AB417" t="s">
        <v>26</v>
      </c>
      <c r="AC417">
        <v>2019</v>
      </c>
      <c r="AD417">
        <v>6</v>
      </c>
      <c r="AE417" s="2"/>
      <c r="AF417" s="4">
        <f>IFERROR(SUMPRODUCT(--(tbl_bd_descente[wo_number]=W417),tbl_bd_descente[Y],tbl_bd_descente[tons])/SUMIF(tbl_bd_descente[wo_number],W417,tbl_bd_descente[tons]),0)</f>
        <v>76.680036968576715</v>
      </c>
      <c r="AG417" s="4">
        <f>IFERROR(SUMPRODUCT(--(tbl_bd_descente[wo_number]=W417),tbl_bd_descente[Al2O3],tbl_bd_descente[tons])/SUMIF(tbl_bd_descente[wo_number],W417,tbl_bd_descente[tons]),0)</f>
        <v>9.9431977818853987</v>
      </c>
      <c r="AH417" s="4">
        <f>IFERROR(SUMPRODUCT(--(tbl_bd_descente[wo_number]=W417),tbl_bd_descente[Fe2O3],tbl_bd_descente[tons])/SUMIF(tbl_bd_descente[wo_number],W417,tbl_bd_descente[tons]),0)</f>
        <v>1.427634011090573</v>
      </c>
      <c r="AI417" s="4">
        <f>IFERROR(SUMPRODUCT(--(tbl_bd_descente[wo_number]=W417),tbl_bd_descente[MgO],tbl_bd_descente[tons])/SUMIF(tbl_bd_descente[wo_number],W417,tbl_bd_descente[tons]),0)</f>
        <v>32.370425138632164</v>
      </c>
      <c r="AJ417" s="4">
        <f>IFERROR(SUMPRODUCT(--(tbl_bd_descente[wo_number]=W417),tbl_bd_descente[CaOX],tbl_bd_descente[tons])/SUMIF(tbl_bd_descente[wo_number],W417,tbl_bd_descente[tons]),0)</f>
        <v>0.83170055452865066</v>
      </c>
      <c r="AK417" s="4">
        <f>IFERROR(SUMPRODUCT(--(tbl_bd_descente[wo_number]=W417),tbl_bd_descente[S],tbl_bd_descente[tons])/SUMIF(tbl_bd_descente[wo_number],W417,tbl_bd_descente[tons]),0)</f>
        <v>0.10963031423290202</v>
      </c>
      <c r="AL417" s="26"/>
      <c r="AM417" s="25"/>
    </row>
    <row r="418" spans="1:39" x14ac:dyDescent="0.15">
      <c r="A418" t="s">
        <v>1230</v>
      </c>
      <c r="B418" t="s">
        <v>26</v>
      </c>
      <c r="C418" t="s">
        <v>27</v>
      </c>
      <c r="D418" t="s">
        <v>26</v>
      </c>
      <c r="E418" s="18">
        <v>223.61899948120117</v>
      </c>
      <c r="F418">
        <v>69</v>
      </c>
      <c r="G418">
        <v>72.8</v>
      </c>
      <c r="H418">
        <v>79</v>
      </c>
      <c r="I418">
        <v>4.8</v>
      </c>
      <c r="J418">
        <v>1.6</v>
      </c>
      <c r="K418">
        <v>31.93</v>
      </c>
      <c r="L418">
        <v>0.42</v>
      </c>
      <c r="M418" s="1">
        <v>43613.797882372688</v>
      </c>
      <c r="N418" s="1">
        <v>43613.817761840277</v>
      </c>
      <c r="O418" s="1" t="s">
        <v>819</v>
      </c>
      <c r="W418" t="s">
        <v>499</v>
      </c>
      <c r="X418" s="1">
        <v>43644.572916666664</v>
      </c>
      <c r="Y418" s="10">
        <v>1200</v>
      </c>
      <c r="Z418" t="s">
        <v>26</v>
      </c>
      <c r="AA418" t="s">
        <v>34</v>
      </c>
      <c r="AB418" t="s">
        <v>26</v>
      </c>
      <c r="AC418">
        <v>2019</v>
      </c>
      <c r="AD418">
        <v>6</v>
      </c>
      <c r="AE418" s="2"/>
      <c r="AF418" s="4">
        <f>IFERROR(SUMPRODUCT(--(tbl_bd_descente[wo_number]=W418),tbl_bd_descente[Y],tbl_bd_descente[tons])/SUMIF(tbl_bd_descente[wo_number],W418,tbl_bd_descente[tons]),0)</f>
        <v>77.933333333333337</v>
      </c>
      <c r="AG418" s="4">
        <f>IFERROR(SUMPRODUCT(--(tbl_bd_descente[wo_number]=W418),tbl_bd_descente[Al2O3],tbl_bd_descente[tons])/SUMIF(tbl_bd_descente[wo_number],W418,tbl_bd_descente[tons]),0)</f>
        <v>10.273333333333333</v>
      </c>
      <c r="AH418" s="4">
        <f>IFERROR(SUMPRODUCT(--(tbl_bd_descente[wo_number]=W418),tbl_bd_descente[Fe2O3],tbl_bd_descente[tons])/SUMIF(tbl_bd_descente[wo_number],W418,tbl_bd_descente[tons]),0)</f>
        <v>1.4233333333333333</v>
      </c>
      <c r="AI418" s="4">
        <f>IFERROR(SUMPRODUCT(--(tbl_bd_descente[wo_number]=W418),tbl_bd_descente[MgO],tbl_bd_descente[tons])/SUMIF(tbl_bd_descente[wo_number],W418,tbl_bd_descente[tons]),0)</f>
        <v>32.336666666666666</v>
      </c>
      <c r="AJ418" s="4">
        <f>IFERROR(SUMPRODUCT(--(tbl_bd_descente[wo_number]=W418),tbl_bd_descente[CaOX],tbl_bd_descente[tons])/SUMIF(tbl_bd_descente[wo_number],W418,tbl_bd_descente[tons]),0)</f>
        <v>0.7466666666666667</v>
      </c>
      <c r="AK418" s="4">
        <f>IFERROR(SUMPRODUCT(--(tbl_bd_descente[wo_number]=W418),tbl_bd_descente[S],tbl_bd_descente[tons])/SUMIF(tbl_bd_descente[wo_number],W418,tbl_bd_descente[tons]),0)</f>
        <v>0.10066666666666668</v>
      </c>
      <c r="AL418" s="26"/>
      <c r="AM418" s="25"/>
    </row>
    <row r="419" spans="1:39" x14ac:dyDescent="0.15">
      <c r="A419" t="s">
        <v>1231</v>
      </c>
      <c r="B419" t="s">
        <v>26</v>
      </c>
      <c r="C419" t="s">
        <v>27</v>
      </c>
      <c r="D419" t="s">
        <v>26</v>
      </c>
      <c r="E419" s="18">
        <v>151.04500198364258</v>
      </c>
      <c r="F419">
        <v>71</v>
      </c>
      <c r="G419">
        <v>74.8</v>
      </c>
      <c r="H419">
        <v>81</v>
      </c>
      <c r="I419">
        <v>4.87</v>
      </c>
      <c r="J419">
        <v>1.21</v>
      </c>
      <c r="K419">
        <v>31.86</v>
      </c>
      <c r="L419">
        <v>2.5499999999999998</v>
      </c>
      <c r="M419" s="1">
        <v>43623.773432638889</v>
      </c>
      <c r="N419" s="1">
        <v>43623.783443553242</v>
      </c>
      <c r="O419" s="1" t="s">
        <v>931</v>
      </c>
      <c r="W419" t="s">
        <v>498</v>
      </c>
      <c r="X419" s="1">
        <v>43644.188194444447</v>
      </c>
      <c r="Y419" s="10">
        <v>451</v>
      </c>
      <c r="Z419" t="s">
        <v>26</v>
      </c>
      <c r="AA419" t="s">
        <v>28</v>
      </c>
      <c r="AB419" t="s">
        <v>26</v>
      </c>
      <c r="AC419">
        <v>2019</v>
      </c>
      <c r="AD419">
        <v>6</v>
      </c>
      <c r="AE419" s="2"/>
      <c r="AF419" s="4">
        <f>IFERROR(SUMPRODUCT(--(tbl_bd_descente[wo_number]=W419),tbl_bd_descente[Y],tbl_bd_descente[tons])/SUMIF(tbl_bd_descente[wo_number],W419,tbl_bd_descente[tons]),0)</f>
        <v>73.802217294900231</v>
      </c>
      <c r="AG419" s="4">
        <f>IFERROR(SUMPRODUCT(--(tbl_bd_descente[wo_number]=W419),tbl_bd_descente[Al2O3],tbl_bd_descente[tons])/SUMIF(tbl_bd_descente[wo_number],W419,tbl_bd_descente[tons]),0)</f>
        <v>10.633170731707319</v>
      </c>
      <c r="AH419" s="4">
        <f>IFERROR(SUMPRODUCT(--(tbl_bd_descente[wo_number]=W419),tbl_bd_descente[Fe2O3],tbl_bd_descente[tons])/SUMIF(tbl_bd_descente[wo_number],W419,tbl_bd_descente[tons]),0)</f>
        <v>1.59</v>
      </c>
      <c r="AI419" s="4">
        <f>IFERROR(SUMPRODUCT(--(tbl_bd_descente[wo_number]=W419),tbl_bd_descente[MgO],tbl_bd_descente[tons])/SUMIF(tbl_bd_descente[wo_number],W419,tbl_bd_descente[tons]),0)</f>
        <v>32.17674057649667</v>
      </c>
      <c r="AJ419" s="4">
        <f>IFERROR(SUMPRODUCT(--(tbl_bd_descente[wo_number]=W419),tbl_bd_descente[CaOX],tbl_bd_descente[tons])/SUMIF(tbl_bd_descente[wo_number],W419,tbl_bd_descente[tons]),0)</f>
        <v>1.06</v>
      </c>
      <c r="AK419" s="4">
        <f>IFERROR(SUMPRODUCT(--(tbl_bd_descente[wo_number]=W419),tbl_bd_descente[S],tbl_bd_descente[tons])/SUMIF(tbl_bd_descente[wo_number],W419,tbl_bd_descente[tons]),0)</f>
        <v>0.11796008869179601</v>
      </c>
      <c r="AL419" s="26"/>
      <c r="AM419" s="25"/>
    </row>
    <row r="420" spans="1:39" x14ac:dyDescent="0.15">
      <c r="A420" t="s">
        <v>1232</v>
      </c>
      <c r="B420" t="s">
        <v>26</v>
      </c>
      <c r="C420" t="s">
        <v>27</v>
      </c>
      <c r="D420" t="s">
        <v>26</v>
      </c>
      <c r="E420" s="18">
        <v>148.13900146484374</v>
      </c>
      <c r="F420">
        <v>66.900000000000006</v>
      </c>
      <c r="G420">
        <v>70.5</v>
      </c>
      <c r="H420">
        <v>76.900000000000006</v>
      </c>
      <c r="I420">
        <v>4.8499999999999996</v>
      </c>
      <c r="J420">
        <v>1.3</v>
      </c>
      <c r="K420">
        <v>31.86</v>
      </c>
      <c r="L420">
        <v>1.94</v>
      </c>
      <c r="M420" s="1">
        <v>43613.617298113422</v>
      </c>
      <c r="N420" s="1">
        <v>43613.635852893516</v>
      </c>
      <c r="O420" s="1" t="s">
        <v>819</v>
      </c>
      <c r="W420" t="s">
        <v>497</v>
      </c>
      <c r="X420" s="1">
        <v>43644.071527777778</v>
      </c>
      <c r="Y420" s="10">
        <v>861</v>
      </c>
      <c r="Z420" t="s">
        <v>26</v>
      </c>
      <c r="AA420" t="s">
        <v>36</v>
      </c>
      <c r="AB420" t="s">
        <v>49</v>
      </c>
      <c r="AC420">
        <v>2019</v>
      </c>
      <c r="AD420">
        <v>6</v>
      </c>
      <c r="AE420" s="2"/>
      <c r="AF420" s="4">
        <f>IFERROR(SUMPRODUCT(--(tbl_bd_descente[wo_number]=W420),tbl_bd_descente[Y],tbl_bd_descente[tons])/SUMIF(tbl_bd_descente[wo_number],W420,tbl_bd_descente[tons]),0)</f>
        <v>72.818118466898952</v>
      </c>
      <c r="AG420" s="4">
        <f>IFERROR(SUMPRODUCT(--(tbl_bd_descente[wo_number]=W420),tbl_bd_descente[Al2O3],tbl_bd_descente[tons])/SUMIF(tbl_bd_descente[wo_number],W420,tbl_bd_descente[tons]),0)</f>
        <v>3.8757142857142854</v>
      </c>
      <c r="AH420" s="4">
        <f>IFERROR(SUMPRODUCT(--(tbl_bd_descente[wo_number]=W420),tbl_bd_descente[Fe2O3],tbl_bd_descente[tons])/SUMIF(tbl_bd_descente[wo_number],W420,tbl_bd_descente[tons]),0)</f>
        <v>1.0981881533101046</v>
      </c>
      <c r="AI420" s="4">
        <f>IFERROR(SUMPRODUCT(--(tbl_bd_descente[wo_number]=W420),tbl_bd_descente[MgO],tbl_bd_descente[tons])/SUMIF(tbl_bd_descente[wo_number],W420,tbl_bd_descente[tons]),0)</f>
        <v>31.721986062717768</v>
      </c>
      <c r="AJ420" s="4">
        <f>IFERROR(SUMPRODUCT(--(tbl_bd_descente[wo_number]=W420),tbl_bd_descente[CaOX],tbl_bd_descente[tons])/SUMIF(tbl_bd_descente[wo_number],W420,tbl_bd_descente[tons]),0)</f>
        <v>0.89407665505226475</v>
      </c>
      <c r="AK420" s="4">
        <f>IFERROR(SUMPRODUCT(--(tbl_bd_descente[wo_number]=W420),tbl_bd_descente[S],tbl_bd_descente[tons])/SUMIF(tbl_bd_descente[wo_number],W420,tbl_bd_descente[tons]),0)</f>
        <v>0.16154703832752612</v>
      </c>
      <c r="AL420" s="26"/>
      <c r="AM420" s="25"/>
    </row>
    <row r="421" spans="1:39" x14ac:dyDescent="0.15">
      <c r="A421" t="s">
        <v>1233</v>
      </c>
      <c r="B421" t="s">
        <v>26</v>
      </c>
      <c r="C421" t="s">
        <v>28</v>
      </c>
      <c r="D421" t="s">
        <v>26</v>
      </c>
      <c r="E421" s="18">
        <v>378.38400650024414</v>
      </c>
      <c r="F421">
        <v>65.8</v>
      </c>
      <c r="G421">
        <v>69.400000000000006</v>
      </c>
      <c r="H421">
        <v>74.599999999999994</v>
      </c>
      <c r="I421">
        <v>15.65</v>
      </c>
      <c r="J421">
        <v>2.29</v>
      </c>
      <c r="K421">
        <v>33.01</v>
      </c>
      <c r="L421">
        <v>0.41</v>
      </c>
      <c r="M421" s="1">
        <v>43640.360667094908</v>
      </c>
      <c r="N421" s="1">
        <v>43640.393479016202</v>
      </c>
      <c r="O421" s="1" t="s">
        <v>45</v>
      </c>
      <c r="W421" t="s">
        <v>496</v>
      </c>
      <c r="X421" s="1">
        <v>43643.857638888891</v>
      </c>
      <c r="Y421" s="10">
        <v>1186</v>
      </c>
      <c r="Z421" t="s">
        <v>26</v>
      </c>
      <c r="AA421" t="s">
        <v>34</v>
      </c>
      <c r="AB421" t="s">
        <v>26</v>
      </c>
      <c r="AC421">
        <v>2019</v>
      </c>
      <c r="AD421">
        <v>6</v>
      </c>
      <c r="AE421" s="2"/>
      <c r="AF421" s="4">
        <f>IFERROR(SUMPRODUCT(--(tbl_bd_descente[wo_number]=W421),tbl_bd_descente[Y],tbl_bd_descente[tons])/SUMIF(tbl_bd_descente[wo_number],W421,tbl_bd_descente[tons]),0)</f>
        <v>77.372175379426636</v>
      </c>
      <c r="AG421" s="4">
        <f>IFERROR(SUMPRODUCT(--(tbl_bd_descente[wo_number]=W421),tbl_bd_descente[Al2O3],tbl_bd_descente[tons])/SUMIF(tbl_bd_descente[wo_number],W421,tbl_bd_descente[tons]),0)</f>
        <v>8.2596964586846546</v>
      </c>
      <c r="AH421" s="4">
        <f>IFERROR(SUMPRODUCT(--(tbl_bd_descente[wo_number]=W421),tbl_bd_descente[Fe2O3],tbl_bd_descente[tons])/SUMIF(tbl_bd_descente[wo_number],W421,tbl_bd_descente[tons]),0)</f>
        <v>1.3532546374367622</v>
      </c>
      <c r="AI421" s="4">
        <f>IFERROR(SUMPRODUCT(--(tbl_bd_descente[wo_number]=W421),tbl_bd_descente[MgO],tbl_bd_descente[tons])/SUMIF(tbl_bd_descente[wo_number],W421,tbl_bd_descente[tons]),0)</f>
        <v>32.253962900505897</v>
      </c>
      <c r="AJ421" s="4">
        <f>IFERROR(SUMPRODUCT(--(tbl_bd_descente[wo_number]=W421),tbl_bd_descente[CaOX],tbl_bd_descente[tons])/SUMIF(tbl_bd_descente[wo_number],W421,tbl_bd_descente[tons]),0)</f>
        <v>1.0836087689713323</v>
      </c>
      <c r="AK421" s="4">
        <f>IFERROR(SUMPRODUCT(--(tbl_bd_descente[wo_number]=W421),tbl_bd_descente[S],tbl_bd_descente[tons])/SUMIF(tbl_bd_descente[wo_number],W421,tbl_bd_descente[tons]),0)</f>
        <v>0.18107082630691398</v>
      </c>
      <c r="AL421" s="26"/>
      <c r="AM421" s="25"/>
    </row>
    <row r="422" spans="1:39" x14ac:dyDescent="0.15">
      <c r="A422" t="s">
        <v>58</v>
      </c>
      <c r="B422" t="s">
        <v>14</v>
      </c>
      <c r="C422" t="s">
        <v>38</v>
      </c>
      <c r="D422" t="s">
        <v>14</v>
      </c>
      <c r="E422" s="18">
        <v>185.06500244140625</v>
      </c>
      <c r="F422" s="18">
        <v>74.599999999999994</v>
      </c>
      <c r="G422" s="18">
        <v>78.599999999999994</v>
      </c>
      <c r="H422" s="18">
        <v>85.2</v>
      </c>
      <c r="I422" s="18">
        <v>4.0999999999999996</v>
      </c>
      <c r="J422" s="18">
        <v>0.89</v>
      </c>
      <c r="K422" s="18">
        <v>31.86</v>
      </c>
      <c r="L422" s="18">
        <v>0.72</v>
      </c>
      <c r="M422" s="1">
        <v>43619.474625150462</v>
      </c>
      <c r="N422" s="1">
        <v>43619.493479513891</v>
      </c>
      <c r="O422" s="1" t="s">
        <v>45</v>
      </c>
      <c r="W422" t="s">
        <v>495</v>
      </c>
      <c r="X422" s="1">
        <v>43643.530555555553</v>
      </c>
      <c r="Y422" s="10">
        <v>1200</v>
      </c>
      <c r="Z422" t="s">
        <v>26</v>
      </c>
      <c r="AA422" t="s">
        <v>34</v>
      </c>
      <c r="AB422" t="s">
        <v>26</v>
      </c>
      <c r="AC422">
        <v>2019</v>
      </c>
      <c r="AD422">
        <v>6</v>
      </c>
      <c r="AE422" s="2"/>
      <c r="AF422" s="4">
        <f>IFERROR(SUMPRODUCT(--(tbl_bd_descente[wo_number]=W422),tbl_bd_descente[Y],tbl_bd_descente[tons])/SUMIF(tbl_bd_descente[wo_number],W422,tbl_bd_descente[tons]),0)</f>
        <v>78</v>
      </c>
      <c r="AG422" s="4">
        <f>IFERROR(SUMPRODUCT(--(tbl_bd_descente[wo_number]=W422),tbl_bd_descente[Al2O3],tbl_bd_descente[tons])/SUMIF(tbl_bd_descente[wo_number],W422,tbl_bd_descente[tons]),0)</f>
        <v>10.126666666666667</v>
      </c>
      <c r="AH422" s="4">
        <f>IFERROR(SUMPRODUCT(--(tbl_bd_descente[wo_number]=W422),tbl_bd_descente[Fe2O3],tbl_bd_descente[tons])/SUMIF(tbl_bd_descente[wo_number],W422,tbl_bd_descente[tons]),0)</f>
        <v>1.5033333333333334</v>
      </c>
      <c r="AI422" s="4">
        <f>IFERROR(SUMPRODUCT(--(tbl_bd_descente[wo_number]=W422),tbl_bd_descente[MgO],tbl_bd_descente[tons])/SUMIF(tbl_bd_descente[wo_number],W422,tbl_bd_descente[tons]),0)</f>
        <v>32.380000000000003</v>
      </c>
      <c r="AJ422" s="4">
        <f>IFERROR(SUMPRODUCT(--(tbl_bd_descente[wo_number]=W422),tbl_bd_descente[CaOX],tbl_bd_descente[tons])/SUMIF(tbl_bd_descente[wo_number],W422,tbl_bd_descente[tons]),0)</f>
        <v>0.90666666666666662</v>
      </c>
      <c r="AK422" s="4">
        <f>IFERROR(SUMPRODUCT(--(tbl_bd_descente[wo_number]=W422),tbl_bd_descente[S],tbl_bd_descente[tons])/SUMIF(tbl_bd_descente[wo_number],W422,tbl_bd_descente[tons]),0)</f>
        <v>0.12233333333333335</v>
      </c>
      <c r="AL422" s="26"/>
      <c r="AM422" s="25"/>
    </row>
    <row r="423" spans="1:39" x14ac:dyDescent="0.15">
      <c r="A423" t="s">
        <v>1234</v>
      </c>
      <c r="B423" t="s">
        <v>16</v>
      </c>
      <c r="C423" t="s">
        <v>36</v>
      </c>
      <c r="D423" t="s">
        <v>16</v>
      </c>
      <c r="E423" s="18">
        <v>296.10400390625</v>
      </c>
      <c r="F423">
        <v>85.1</v>
      </c>
      <c r="G423">
        <v>89.7</v>
      </c>
      <c r="H423">
        <v>97.2</v>
      </c>
      <c r="I423">
        <v>1.45</v>
      </c>
      <c r="J423">
        <v>0.62</v>
      </c>
      <c r="K423">
        <v>31.64</v>
      </c>
      <c r="L423">
        <v>0.26</v>
      </c>
      <c r="M423" s="1">
        <v>43619.503541782404</v>
      </c>
      <c r="N423" s="1">
        <v>43619.533379664354</v>
      </c>
      <c r="O423" s="1" t="s">
        <v>45</v>
      </c>
      <c r="W423" t="s">
        <v>494</v>
      </c>
      <c r="X423" s="1">
        <v>43643.25</v>
      </c>
      <c r="Y423" s="10">
        <v>357</v>
      </c>
      <c r="Z423" t="s">
        <v>26</v>
      </c>
      <c r="AA423" t="s">
        <v>28</v>
      </c>
      <c r="AB423" t="s">
        <v>26</v>
      </c>
      <c r="AC423">
        <v>2019</v>
      </c>
      <c r="AD423">
        <v>6</v>
      </c>
      <c r="AE423" s="2"/>
      <c r="AF423" s="4">
        <f>IFERROR(SUMPRODUCT(--(tbl_bd_descente[wo_number]=W423),tbl_bd_descente[Y],tbl_bd_descente[tons])/SUMIF(tbl_bd_descente[wo_number],W423,tbl_bd_descente[tons]),0)</f>
        <v>71.7</v>
      </c>
      <c r="AG423" s="4">
        <f>IFERROR(SUMPRODUCT(--(tbl_bd_descente[wo_number]=W423),tbl_bd_descente[Al2O3],tbl_bd_descente[tons])/SUMIF(tbl_bd_descente[wo_number],W423,tbl_bd_descente[tons]),0)</f>
        <v>10.15</v>
      </c>
      <c r="AH423" s="4">
        <f>IFERROR(SUMPRODUCT(--(tbl_bd_descente[wo_number]=W423),tbl_bd_descente[Fe2O3],tbl_bd_descente[tons])/SUMIF(tbl_bd_descente[wo_number],W423,tbl_bd_descente[tons]),0)</f>
        <v>1.59</v>
      </c>
      <c r="AI423" s="4">
        <f>IFERROR(SUMPRODUCT(--(tbl_bd_descente[wo_number]=W423),tbl_bd_descente[MgO],tbl_bd_descente[tons])/SUMIF(tbl_bd_descente[wo_number],W423,tbl_bd_descente[tons]),0)</f>
        <v>32.200000000000003</v>
      </c>
      <c r="AJ423" s="4">
        <f>IFERROR(SUMPRODUCT(--(tbl_bd_descente[wo_number]=W423),tbl_bd_descente[CaOX],tbl_bd_descente[tons])/SUMIF(tbl_bd_descente[wo_number],W423,tbl_bd_descente[tons]),0)</f>
        <v>0.85</v>
      </c>
      <c r="AK423" s="4">
        <f>IFERROR(SUMPRODUCT(--(tbl_bd_descente[wo_number]=W423),tbl_bd_descente[S],tbl_bd_descente[tons])/SUMIF(tbl_bd_descente[wo_number],W423,tbl_bd_descente[tons]),0)</f>
        <v>9.4E-2</v>
      </c>
      <c r="AL423" s="26"/>
      <c r="AM423" s="25"/>
    </row>
    <row r="424" spans="1:39" x14ac:dyDescent="0.15">
      <c r="A424" t="s">
        <v>1235</v>
      </c>
      <c r="B424" t="s">
        <v>29</v>
      </c>
      <c r="C424" t="s">
        <v>22</v>
      </c>
      <c r="D424" t="s">
        <v>29</v>
      </c>
      <c r="E424" s="18">
        <v>259.09100341796875</v>
      </c>
      <c r="F424">
        <v>80.2</v>
      </c>
      <c r="G424">
        <v>84.6</v>
      </c>
      <c r="H424">
        <v>90.6</v>
      </c>
      <c r="I424">
        <v>12.9</v>
      </c>
      <c r="J424">
        <v>1.1499999999999999</v>
      </c>
      <c r="K424">
        <v>32.979999999999997</v>
      </c>
      <c r="L424">
        <v>0.54</v>
      </c>
      <c r="M424" s="1">
        <v>43619.322877048609</v>
      </c>
      <c r="N424" s="1">
        <v>43619.351430358794</v>
      </c>
      <c r="O424" s="1" t="s">
        <v>45</v>
      </c>
      <c r="W424" t="s">
        <v>493</v>
      </c>
      <c r="X424" s="1">
        <v>43642.917361111111</v>
      </c>
      <c r="Y424" s="10">
        <v>229</v>
      </c>
      <c r="Z424" t="s">
        <v>26</v>
      </c>
      <c r="AA424" t="s">
        <v>36</v>
      </c>
      <c r="AB424" t="s">
        <v>49</v>
      </c>
      <c r="AC424">
        <v>2019</v>
      </c>
      <c r="AD424">
        <v>6</v>
      </c>
      <c r="AE424" s="2"/>
      <c r="AF424" s="4">
        <f>IFERROR(SUMPRODUCT(--(tbl_bd_descente[wo_number]=W424),tbl_bd_descente[Y],tbl_bd_descente[tons])/SUMIF(tbl_bd_descente[wo_number],W424,tbl_bd_descente[tons]),0)</f>
        <v>77</v>
      </c>
      <c r="AG424" s="4">
        <f>IFERROR(SUMPRODUCT(--(tbl_bd_descente[wo_number]=W424),tbl_bd_descente[Al2O3],tbl_bd_descente[tons])/SUMIF(tbl_bd_descente[wo_number],W424,tbl_bd_descente[tons]),0)</f>
        <v>3.43</v>
      </c>
      <c r="AH424" s="4">
        <f>IFERROR(SUMPRODUCT(--(tbl_bd_descente[wo_number]=W424),tbl_bd_descente[Fe2O3],tbl_bd_descente[tons])/SUMIF(tbl_bd_descente[wo_number],W424,tbl_bd_descente[tons]),0)</f>
        <v>0.88</v>
      </c>
      <c r="AI424" s="4">
        <f>IFERROR(SUMPRODUCT(--(tbl_bd_descente[wo_number]=W424),tbl_bd_descente[MgO],tbl_bd_descente[tons])/SUMIF(tbl_bd_descente[wo_number],W424,tbl_bd_descente[tons]),0)</f>
        <v>31.48</v>
      </c>
      <c r="AJ424" s="4">
        <f>IFERROR(SUMPRODUCT(--(tbl_bd_descente[wo_number]=W424),tbl_bd_descente[CaOX],tbl_bd_descente[tons])/SUMIF(tbl_bd_descente[wo_number],W424,tbl_bd_descente[tons]),0)</f>
        <v>1.91</v>
      </c>
      <c r="AK424" s="4">
        <f>IFERROR(SUMPRODUCT(--(tbl_bd_descente[wo_number]=W424),tbl_bd_descente[S],tbl_bd_descente[tons])/SUMIF(tbl_bd_descente[wo_number],W424,tbl_bd_descente[tons]),0)</f>
        <v>7.7999999999999986E-2</v>
      </c>
      <c r="AL424" s="26"/>
      <c r="AM424" s="25"/>
    </row>
    <row r="425" spans="1:39" x14ac:dyDescent="0.15">
      <c r="A425" t="s">
        <v>1236</v>
      </c>
      <c r="B425" t="s">
        <v>18</v>
      </c>
      <c r="C425" t="s">
        <v>44</v>
      </c>
      <c r="D425" t="s">
        <v>18</v>
      </c>
      <c r="E425" s="18">
        <v>370.1300048828125</v>
      </c>
      <c r="F425">
        <v>78.400000000000006</v>
      </c>
      <c r="G425">
        <v>82.8</v>
      </c>
      <c r="H425">
        <v>88.6</v>
      </c>
      <c r="I425">
        <v>13.6</v>
      </c>
      <c r="J425">
        <v>1.01</v>
      </c>
      <c r="K425">
        <v>32.93</v>
      </c>
      <c r="L425">
        <v>0.61</v>
      </c>
      <c r="M425" s="1">
        <v>43621.772575462965</v>
      </c>
      <c r="N425" s="1">
        <v>43621.804710729164</v>
      </c>
      <c r="O425" s="1" t="s">
        <v>45</v>
      </c>
      <c r="W425" t="s">
        <v>492</v>
      </c>
      <c r="X425" s="1">
        <v>43642.368750000001</v>
      </c>
      <c r="Y425" s="10">
        <v>286</v>
      </c>
      <c r="Z425" t="s">
        <v>26</v>
      </c>
      <c r="AA425" t="s">
        <v>28</v>
      </c>
      <c r="AB425" t="s">
        <v>26</v>
      </c>
      <c r="AC425">
        <v>2019</v>
      </c>
      <c r="AD425">
        <v>6</v>
      </c>
      <c r="AE425" s="2"/>
      <c r="AF425" s="4">
        <f>IFERROR(SUMPRODUCT(--(tbl_bd_descente[wo_number]=W425),tbl_bd_descente[Y],tbl_bd_descente[tons])/SUMIF(tbl_bd_descente[wo_number],W425,tbl_bd_descente[tons]),0)</f>
        <v>73.099999999999994</v>
      </c>
      <c r="AG425" s="4">
        <f>IFERROR(SUMPRODUCT(--(tbl_bd_descente[wo_number]=W425),tbl_bd_descente[Al2O3],tbl_bd_descente[tons])/SUMIF(tbl_bd_descente[wo_number],W425,tbl_bd_descente[tons]),0)</f>
        <v>12.14</v>
      </c>
      <c r="AH425" s="4">
        <f>IFERROR(SUMPRODUCT(--(tbl_bd_descente[wo_number]=W425),tbl_bd_descente[Fe2O3],tbl_bd_descente[tons])/SUMIF(tbl_bd_descente[wo_number],W425,tbl_bd_descente[tons]),0)</f>
        <v>1.86</v>
      </c>
      <c r="AI425" s="4">
        <f>IFERROR(SUMPRODUCT(--(tbl_bd_descente[wo_number]=W425),tbl_bd_descente[MgO],tbl_bd_descente[tons])/SUMIF(tbl_bd_descente[wo_number],W425,tbl_bd_descente[tons]),0)</f>
        <v>32.299999999999997</v>
      </c>
      <c r="AJ425" s="4">
        <f>IFERROR(SUMPRODUCT(--(tbl_bd_descente[wo_number]=W425),tbl_bd_descente[CaOX],tbl_bd_descente[tons])/SUMIF(tbl_bd_descente[wo_number],W425,tbl_bd_descente[tons]),0)</f>
        <v>0.85</v>
      </c>
      <c r="AK425" s="4">
        <f>IFERROR(SUMPRODUCT(--(tbl_bd_descente[wo_number]=W425),tbl_bd_descente[S],tbl_bd_descente[tons])/SUMIF(tbl_bd_descente[wo_number],W425,tbl_bd_descente[tons]),0)</f>
        <v>6.8000000000000005E-2</v>
      </c>
      <c r="AL425" s="26"/>
      <c r="AM425" s="25"/>
    </row>
    <row r="426" spans="1:39" x14ac:dyDescent="0.15">
      <c r="A426" t="s">
        <v>1237</v>
      </c>
      <c r="B426" t="s">
        <v>20</v>
      </c>
      <c r="C426" t="s">
        <v>35</v>
      </c>
      <c r="D426" t="s">
        <v>20</v>
      </c>
      <c r="E426" s="18">
        <v>259.09100341796875</v>
      </c>
      <c r="F426">
        <v>80.099999999999994</v>
      </c>
      <c r="G426">
        <v>84.5</v>
      </c>
      <c r="H426">
        <v>90.9</v>
      </c>
      <c r="I426">
        <v>4.74</v>
      </c>
      <c r="J426">
        <v>0.73</v>
      </c>
      <c r="K426">
        <v>32</v>
      </c>
      <c r="L426">
        <v>1.2</v>
      </c>
      <c r="M426" s="1">
        <v>43620.388306168985</v>
      </c>
      <c r="N426" s="1">
        <v>43620.490319097225</v>
      </c>
      <c r="O426" s="1" t="s">
        <v>48</v>
      </c>
      <c r="W426" t="s">
        <v>491</v>
      </c>
      <c r="X426" s="1">
        <v>43642.042361111111</v>
      </c>
      <c r="Y426" s="10">
        <v>600</v>
      </c>
      <c r="Z426" t="s">
        <v>26</v>
      </c>
      <c r="AA426" t="s">
        <v>27</v>
      </c>
      <c r="AB426" t="s">
        <v>26</v>
      </c>
      <c r="AC426">
        <v>2019</v>
      </c>
      <c r="AD426">
        <v>6</v>
      </c>
      <c r="AE426" s="2"/>
      <c r="AF426" s="4">
        <f>IFERROR(SUMPRODUCT(--(tbl_bd_descente[wo_number]=W426),tbl_bd_descente[Y],tbl_bd_descente[tons])/SUMIF(tbl_bd_descente[wo_number],W426,tbl_bd_descente[tons]),0)</f>
        <v>74.3</v>
      </c>
      <c r="AG426" s="4">
        <f>IFERROR(SUMPRODUCT(--(tbl_bd_descente[wo_number]=W426),tbl_bd_descente[Al2O3],tbl_bd_descente[tons])/SUMIF(tbl_bd_descente[wo_number],W426,tbl_bd_descente[tons]),0)</f>
        <v>10.19</v>
      </c>
      <c r="AH426" s="4">
        <f>IFERROR(SUMPRODUCT(--(tbl_bd_descente[wo_number]=W426),tbl_bd_descente[Fe2O3],tbl_bd_descente[tons])/SUMIF(tbl_bd_descente[wo_number],W426,tbl_bd_descente[tons]),0)</f>
        <v>1.6333333333333331</v>
      </c>
      <c r="AI426" s="4">
        <f>IFERROR(SUMPRODUCT(--(tbl_bd_descente[wo_number]=W426),tbl_bd_descente[MgO],tbl_bd_descente[tons])/SUMIF(tbl_bd_descente[wo_number],W426,tbl_bd_descente[tons]),0)</f>
        <v>32.18333333333333</v>
      </c>
      <c r="AJ426" s="4">
        <f>IFERROR(SUMPRODUCT(--(tbl_bd_descente[wo_number]=W426),tbl_bd_descente[CaOX],tbl_bd_descente[tons])/SUMIF(tbl_bd_descente[wo_number],W426,tbl_bd_descente[tons]),0)</f>
        <v>1.2333333333333334</v>
      </c>
      <c r="AK426" s="4">
        <f>IFERROR(SUMPRODUCT(--(tbl_bd_descente[wo_number]=W426),tbl_bd_descente[S],tbl_bd_descente[tons])/SUMIF(tbl_bd_descente[wo_number],W426,tbl_bd_descente[tons]),0)</f>
        <v>8.3666666666666667E-2</v>
      </c>
      <c r="AL426" s="26"/>
      <c r="AM426" s="25"/>
    </row>
    <row r="427" spans="1:39" x14ac:dyDescent="0.15">
      <c r="A427" t="s">
        <v>59</v>
      </c>
      <c r="B427" t="s">
        <v>14</v>
      </c>
      <c r="C427" t="s">
        <v>38</v>
      </c>
      <c r="D427" t="s">
        <v>14</v>
      </c>
      <c r="E427" s="18">
        <v>148.052001953125</v>
      </c>
      <c r="F427" s="18">
        <v>76.400000000000006</v>
      </c>
      <c r="G427" s="18">
        <v>80.5</v>
      </c>
      <c r="H427" s="18">
        <v>87.6</v>
      </c>
      <c r="I427" s="18">
        <v>2.92</v>
      </c>
      <c r="J427" s="18">
        <v>0.67</v>
      </c>
      <c r="K427" s="18">
        <v>31.65</v>
      </c>
      <c r="L427" s="18">
        <v>1.27</v>
      </c>
      <c r="M427" s="1">
        <v>43620.279220370372</v>
      </c>
      <c r="N427" s="1">
        <v>43620.308888738429</v>
      </c>
      <c r="O427" s="1" t="s">
        <v>48</v>
      </c>
      <c r="W427" t="s">
        <v>491</v>
      </c>
      <c r="X427" s="1">
        <v>43642.042361111111</v>
      </c>
      <c r="Y427" s="10">
        <v>300</v>
      </c>
      <c r="Z427" t="s">
        <v>26</v>
      </c>
      <c r="AA427" t="s">
        <v>28</v>
      </c>
      <c r="AB427" t="s">
        <v>26</v>
      </c>
      <c r="AC427">
        <v>2019</v>
      </c>
      <c r="AD427">
        <v>6</v>
      </c>
      <c r="AE427" s="2"/>
      <c r="AF427" s="4">
        <f>IFERROR(SUMPRODUCT(--(tbl_bd_descente[wo_number]=W427),tbl_bd_descente[Y],tbl_bd_descente[tons])/SUMIF(tbl_bd_descente[wo_number],W427,tbl_bd_descente[tons]),0)</f>
        <v>74.3</v>
      </c>
      <c r="AG427" s="4">
        <f>IFERROR(SUMPRODUCT(--(tbl_bd_descente[wo_number]=W427),tbl_bd_descente[Al2O3],tbl_bd_descente[tons])/SUMIF(tbl_bd_descente[wo_number],W427,tbl_bd_descente[tons]),0)</f>
        <v>10.19</v>
      </c>
      <c r="AH427" s="4">
        <f>IFERROR(SUMPRODUCT(--(tbl_bd_descente[wo_number]=W427),tbl_bd_descente[Fe2O3],tbl_bd_descente[tons])/SUMIF(tbl_bd_descente[wo_number],W427,tbl_bd_descente[tons]),0)</f>
        <v>1.6333333333333331</v>
      </c>
      <c r="AI427" s="4">
        <f>IFERROR(SUMPRODUCT(--(tbl_bd_descente[wo_number]=W427),tbl_bd_descente[MgO],tbl_bd_descente[tons])/SUMIF(tbl_bd_descente[wo_number],W427,tbl_bd_descente[tons]),0)</f>
        <v>32.18333333333333</v>
      </c>
      <c r="AJ427" s="4">
        <f>IFERROR(SUMPRODUCT(--(tbl_bd_descente[wo_number]=W427),tbl_bd_descente[CaOX],tbl_bd_descente[tons])/SUMIF(tbl_bd_descente[wo_number],W427,tbl_bd_descente[tons]),0)</f>
        <v>1.2333333333333334</v>
      </c>
      <c r="AK427" s="4">
        <f>IFERROR(SUMPRODUCT(--(tbl_bd_descente[wo_number]=W427),tbl_bd_descente[S],tbl_bd_descente[tons])/SUMIF(tbl_bd_descente[wo_number],W427,tbl_bd_descente[tons]),0)</f>
        <v>8.3666666666666667E-2</v>
      </c>
      <c r="AL427" s="26"/>
      <c r="AM427" s="25"/>
    </row>
    <row r="428" spans="1:39" x14ac:dyDescent="0.15">
      <c r="A428" t="s">
        <v>59</v>
      </c>
      <c r="B428" t="s">
        <v>14</v>
      </c>
      <c r="C428" t="s">
        <v>19</v>
      </c>
      <c r="D428" t="s">
        <v>14</v>
      </c>
      <c r="E428" s="18">
        <v>259.09100341796875</v>
      </c>
      <c r="F428">
        <v>76.400000000000006</v>
      </c>
      <c r="G428">
        <v>80.5</v>
      </c>
      <c r="H428">
        <v>87.6</v>
      </c>
      <c r="I428">
        <v>2.92</v>
      </c>
      <c r="J428">
        <v>0.67</v>
      </c>
      <c r="K428">
        <v>31.65</v>
      </c>
      <c r="L428">
        <v>1.27</v>
      </c>
      <c r="M428" s="1">
        <v>43614.385475034724</v>
      </c>
      <c r="N428" s="1">
        <v>43614.475961493059</v>
      </c>
      <c r="O428" s="1" t="s">
        <v>48</v>
      </c>
      <c r="W428" t="s">
        <v>490</v>
      </c>
      <c r="X428" s="1">
        <v>43641.824305555558</v>
      </c>
      <c r="Y428" s="10">
        <v>394</v>
      </c>
      <c r="Z428" t="s">
        <v>29</v>
      </c>
      <c r="AA428" t="s">
        <v>22</v>
      </c>
      <c r="AB428" t="s">
        <v>29</v>
      </c>
      <c r="AC428">
        <v>2019</v>
      </c>
      <c r="AD428">
        <v>6</v>
      </c>
      <c r="AE428" s="2"/>
      <c r="AF428" s="4">
        <f>IFERROR(SUMPRODUCT(--(tbl_bd_descente[wo_number]=W428),tbl_bd_descente[Y],tbl_bd_descente[tons])/SUMIF(tbl_bd_descente[wo_number],W428,tbl_bd_descente[tons]),0)</f>
        <v>85.067005076142138</v>
      </c>
      <c r="AG428" s="4">
        <f>IFERROR(SUMPRODUCT(--(tbl_bd_descente[wo_number]=W428),tbl_bd_descente[Al2O3],tbl_bd_descente[tons])/SUMIF(tbl_bd_descente[wo_number],W428,tbl_bd_descente[tons]),0)</f>
        <v>11.654365482233501</v>
      </c>
      <c r="AH428" s="4">
        <f>IFERROR(SUMPRODUCT(--(tbl_bd_descente[wo_number]=W428),tbl_bd_descente[Fe2O3],tbl_bd_descente[tons])/SUMIF(tbl_bd_descente[wo_number],W428,tbl_bd_descente[tons]),0)</f>
        <v>1.0723857868020303</v>
      </c>
      <c r="AI428" s="4">
        <f>IFERROR(SUMPRODUCT(--(tbl_bd_descente[wo_number]=W428),tbl_bd_descente[MgO],tbl_bd_descente[tons])/SUMIF(tbl_bd_descente[wo_number],W428,tbl_bd_descente[tons]),0)</f>
        <v>32.424771573604062</v>
      </c>
      <c r="AJ428" s="4">
        <f>IFERROR(SUMPRODUCT(--(tbl_bd_descente[wo_number]=W428),tbl_bd_descente[CaOX],tbl_bd_descente[tons])/SUMIF(tbl_bd_descente[wo_number],W428,tbl_bd_descente[tons]),0)</f>
        <v>0.76137055837563461</v>
      </c>
      <c r="AK428" s="4">
        <f>IFERROR(SUMPRODUCT(--(tbl_bd_descente[wo_number]=W428),tbl_bd_descente[S],tbl_bd_descente[tons])/SUMIF(tbl_bd_descente[wo_number],W428,tbl_bd_descente[tons]),0)</f>
        <v>3.2045685279187823E-2</v>
      </c>
      <c r="AL428" s="26"/>
      <c r="AM428" s="25"/>
    </row>
    <row r="429" spans="1:39" x14ac:dyDescent="0.15">
      <c r="A429" t="s">
        <v>1238</v>
      </c>
      <c r="B429" t="s">
        <v>23</v>
      </c>
      <c r="C429" t="s">
        <v>21</v>
      </c>
      <c r="D429" t="s">
        <v>23</v>
      </c>
      <c r="E429" s="18">
        <v>148.052001953125</v>
      </c>
      <c r="F429">
        <v>80.8</v>
      </c>
      <c r="G429">
        <v>85.2</v>
      </c>
      <c r="H429">
        <v>92.6</v>
      </c>
      <c r="I429">
        <v>1.5</v>
      </c>
      <c r="J429">
        <v>0.53</v>
      </c>
      <c r="K429">
        <v>31.62</v>
      </c>
      <c r="L429">
        <v>0.5</v>
      </c>
      <c r="M429" s="1">
        <v>43620.319844131947</v>
      </c>
      <c r="N429" s="1">
        <v>43620.335404016201</v>
      </c>
      <c r="O429" s="1" t="s">
        <v>48</v>
      </c>
      <c r="W429" t="s">
        <v>489</v>
      </c>
      <c r="X429" s="1">
        <v>43641.563194444447</v>
      </c>
      <c r="Y429" s="10">
        <v>866</v>
      </c>
      <c r="Z429" t="s">
        <v>20</v>
      </c>
      <c r="AA429" t="s">
        <v>30</v>
      </c>
      <c r="AB429" t="s">
        <v>20</v>
      </c>
      <c r="AC429">
        <v>2019</v>
      </c>
      <c r="AD429">
        <v>6</v>
      </c>
      <c r="AE429" s="2"/>
      <c r="AF429" s="4">
        <f>IFERROR(SUMPRODUCT(--(tbl_bd_descente[wo_number]=W429),tbl_bd_descente[Y],tbl_bd_descente[tons])/SUMIF(tbl_bd_descente[wo_number],W429,tbl_bd_descente[tons]),0)</f>
        <v>84.807621247113161</v>
      </c>
      <c r="AG429" s="4">
        <f>IFERROR(SUMPRODUCT(--(tbl_bd_descente[wo_number]=W429),tbl_bd_descente[Al2O3],tbl_bd_descente[tons])/SUMIF(tbl_bd_descente[wo_number],W429,tbl_bd_descente[tons]),0)</f>
        <v>5.6705311778290994</v>
      </c>
      <c r="AH429" s="4">
        <f>IFERROR(SUMPRODUCT(--(tbl_bd_descente[wo_number]=W429),tbl_bd_descente[Fe2O3],tbl_bd_descente[tons])/SUMIF(tbl_bd_descente[wo_number],W429,tbl_bd_descente[tons]),0)</f>
        <v>0.92304849884526552</v>
      </c>
      <c r="AI429" s="4">
        <f>IFERROR(SUMPRODUCT(--(tbl_bd_descente[wo_number]=W429),tbl_bd_descente[MgO],tbl_bd_descente[tons])/SUMIF(tbl_bd_descente[wo_number],W429,tbl_bd_descente[tons]),0)</f>
        <v>31.859237875288681</v>
      </c>
      <c r="AJ429" s="4">
        <f>IFERROR(SUMPRODUCT(--(tbl_bd_descente[wo_number]=W429),tbl_bd_descente[CaOX],tbl_bd_descente[tons])/SUMIF(tbl_bd_descente[wo_number],W429,tbl_bd_descente[tons]),0)</f>
        <v>0.50237875288683598</v>
      </c>
      <c r="AK429" s="4">
        <f>IFERROR(SUMPRODUCT(--(tbl_bd_descente[wo_number]=W429),tbl_bd_descente[S],tbl_bd_descente[tons])/SUMIF(tbl_bd_descente[wo_number],W429,tbl_bd_descente[tons]),0)</f>
        <v>4.5990762124711322E-2</v>
      </c>
      <c r="AL429" s="26"/>
      <c r="AM429" s="25"/>
    </row>
    <row r="430" spans="1:39" x14ac:dyDescent="0.15">
      <c r="A430" t="s">
        <v>60</v>
      </c>
      <c r="B430" t="s">
        <v>14</v>
      </c>
      <c r="C430" t="s">
        <v>38</v>
      </c>
      <c r="D430" t="s">
        <v>14</v>
      </c>
      <c r="E430" s="18">
        <v>185.06500244140625</v>
      </c>
      <c r="F430" s="18">
        <v>74.599999999999994</v>
      </c>
      <c r="G430" s="18">
        <v>78.599999999999994</v>
      </c>
      <c r="H430" s="18">
        <v>85.3</v>
      </c>
      <c r="I430" s="18">
        <v>1.92</v>
      </c>
      <c r="J430" s="18">
        <v>0.86</v>
      </c>
      <c r="K430" s="18">
        <v>31.49</v>
      </c>
      <c r="L430" s="18">
        <v>2.11</v>
      </c>
      <c r="M430" s="1">
        <v>43620.346829710645</v>
      </c>
      <c r="N430" s="1">
        <v>43620.36848607639</v>
      </c>
      <c r="O430" s="1" t="s">
        <v>48</v>
      </c>
      <c r="W430" t="s">
        <v>488</v>
      </c>
      <c r="X430" s="1">
        <v>43641.338194444441</v>
      </c>
      <c r="Y430" s="10">
        <v>420</v>
      </c>
      <c r="Z430" t="s">
        <v>20</v>
      </c>
      <c r="AA430" t="s">
        <v>36</v>
      </c>
      <c r="AB430" t="s">
        <v>20</v>
      </c>
      <c r="AC430">
        <v>2019</v>
      </c>
      <c r="AD430">
        <v>6</v>
      </c>
      <c r="AE430" s="2"/>
      <c r="AF430" s="4">
        <f>IFERROR(SUMPRODUCT(--(tbl_bd_descente[wo_number]=W430),tbl_bd_descente[Y],tbl_bd_descente[tons])/SUMIF(tbl_bd_descente[wo_number],W430,tbl_bd_descente[tons]),0)</f>
        <v>84.6</v>
      </c>
      <c r="AG430" s="4">
        <f>IFERROR(SUMPRODUCT(--(tbl_bd_descente[wo_number]=W430),tbl_bd_descente[Al2O3],tbl_bd_descente[tons])/SUMIF(tbl_bd_descente[wo_number],W430,tbl_bd_descente[tons]),0)</f>
        <v>6.27</v>
      </c>
      <c r="AH430" s="4">
        <f>IFERROR(SUMPRODUCT(--(tbl_bd_descente[wo_number]=W430),tbl_bd_descente[Fe2O3],tbl_bd_descente[tons])/SUMIF(tbl_bd_descente[wo_number],W430,tbl_bd_descente[tons]),0)</f>
        <v>0.94</v>
      </c>
      <c r="AI430" s="4">
        <f>IFERROR(SUMPRODUCT(--(tbl_bd_descente[wo_number]=W430),tbl_bd_descente[MgO],tbl_bd_descente[tons])/SUMIF(tbl_bd_descente[wo_number],W430,tbl_bd_descente[tons]),0)</f>
        <v>32.049999999999997</v>
      </c>
      <c r="AJ430" s="4">
        <f>IFERROR(SUMPRODUCT(--(tbl_bd_descente[wo_number]=W430),tbl_bd_descente[CaOX],tbl_bd_descente[tons])/SUMIF(tbl_bd_descente[wo_number],W430,tbl_bd_descente[tons]),0)</f>
        <v>0.41</v>
      </c>
      <c r="AK430" s="4">
        <f>IFERROR(SUMPRODUCT(--(tbl_bd_descente[wo_number]=W430),tbl_bd_descente[S],tbl_bd_descente[tons])/SUMIF(tbl_bd_descente[wo_number],W430,tbl_bd_descente[tons]),0)</f>
        <v>3.2000000000000001E-2</v>
      </c>
      <c r="AL430" s="26"/>
      <c r="AM430" s="25"/>
    </row>
    <row r="431" spans="1:39" x14ac:dyDescent="0.15">
      <c r="A431" t="s">
        <v>1239</v>
      </c>
      <c r="B431" t="s">
        <v>23</v>
      </c>
      <c r="C431" t="s">
        <v>21</v>
      </c>
      <c r="D431" t="s">
        <v>23</v>
      </c>
      <c r="E431" s="18">
        <v>259.0780029296875</v>
      </c>
      <c r="F431">
        <v>81.099999999999994</v>
      </c>
      <c r="G431">
        <v>85.5</v>
      </c>
      <c r="H431">
        <v>95.9</v>
      </c>
      <c r="I431">
        <v>1.64</v>
      </c>
      <c r="J431">
        <v>0.65</v>
      </c>
      <c r="K431">
        <v>31.71</v>
      </c>
      <c r="L431">
        <v>0.22</v>
      </c>
      <c r="M431" s="1">
        <v>43619.773258252317</v>
      </c>
      <c r="N431" s="1">
        <v>43619.811087696762</v>
      </c>
      <c r="O431" s="1" t="s">
        <v>48</v>
      </c>
      <c r="W431" t="s">
        <v>487</v>
      </c>
      <c r="X431" s="1">
        <v>43641.222916666666</v>
      </c>
      <c r="Y431" s="10">
        <v>508</v>
      </c>
      <c r="Z431" t="s">
        <v>18</v>
      </c>
      <c r="AA431" t="s">
        <v>15</v>
      </c>
      <c r="AB431" t="s">
        <v>43</v>
      </c>
      <c r="AC431">
        <v>2019</v>
      </c>
      <c r="AD431">
        <v>6</v>
      </c>
      <c r="AE431" s="2"/>
      <c r="AF431" s="4">
        <f>IFERROR(SUMPRODUCT(--(tbl_bd_descente[wo_number]=W431),tbl_bd_descente[Y],tbl_bd_descente[tons])/SUMIF(tbl_bd_descente[wo_number],W431,tbl_bd_descente[tons]),0)</f>
        <v>82.281889763779532</v>
      </c>
      <c r="AG431" s="4">
        <f>IFERROR(SUMPRODUCT(--(tbl_bd_descente[wo_number]=W431),tbl_bd_descente[Al2O3],tbl_bd_descente[tons])/SUMIF(tbl_bd_descente[wo_number],W431,tbl_bd_descente[tons]),0)</f>
        <v>11.103385826771655</v>
      </c>
      <c r="AH431" s="4">
        <f>IFERROR(SUMPRODUCT(--(tbl_bd_descente[wo_number]=W431),tbl_bd_descente[Fe2O3],tbl_bd_descente[tons])/SUMIF(tbl_bd_descente[wo_number],W431,tbl_bd_descente[tons]),0)</f>
        <v>1.2854330708661417</v>
      </c>
      <c r="AI431" s="4">
        <f>IFERROR(SUMPRODUCT(--(tbl_bd_descente[wo_number]=W431),tbl_bd_descente[MgO],tbl_bd_descente[tons])/SUMIF(tbl_bd_descente[wo_number],W431,tbl_bd_descente[tons]),0)</f>
        <v>32.581181102362208</v>
      </c>
      <c r="AJ431" s="4">
        <f>IFERROR(SUMPRODUCT(--(tbl_bd_descente[wo_number]=W431),tbl_bd_descente[CaOX],tbl_bd_descente[tons])/SUMIF(tbl_bd_descente[wo_number],W431,tbl_bd_descente[tons]),0)</f>
        <v>0.7751968503937009</v>
      </c>
      <c r="AK431" s="4">
        <f>IFERROR(SUMPRODUCT(--(tbl_bd_descente[wo_number]=W431),tbl_bd_descente[S],tbl_bd_descente[tons])/SUMIF(tbl_bd_descente[wo_number],W431,tbl_bd_descente[tons]),0)</f>
        <v>7.4897637795275598E-2</v>
      </c>
      <c r="AL431" s="26"/>
      <c r="AM431" s="25"/>
    </row>
    <row r="432" spans="1:39" x14ac:dyDescent="0.15">
      <c r="A432" t="s">
        <v>1240</v>
      </c>
      <c r="B432" t="s">
        <v>817</v>
      </c>
      <c r="C432" t="s">
        <v>34</v>
      </c>
      <c r="D432" t="s">
        <v>26</v>
      </c>
      <c r="E432" s="18">
        <v>222.0780029296875</v>
      </c>
      <c r="F432">
        <v>73.2</v>
      </c>
      <c r="G432">
        <v>77.2</v>
      </c>
      <c r="H432">
        <v>82.8</v>
      </c>
      <c r="I432">
        <v>7.6</v>
      </c>
      <c r="J432">
        <v>1.37</v>
      </c>
      <c r="K432">
        <v>32.01</v>
      </c>
      <c r="L432">
        <v>2.27</v>
      </c>
      <c r="M432" s="1">
        <v>43621.721418981484</v>
      </c>
      <c r="N432" s="1">
        <v>43621.767963078702</v>
      </c>
      <c r="O432" s="1" t="s">
        <v>45</v>
      </c>
      <c r="W432" t="s">
        <v>487</v>
      </c>
      <c r="X432" s="1">
        <v>43641.222916666666</v>
      </c>
      <c r="Y432" s="10">
        <v>254</v>
      </c>
      <c r="Z432" t="s">
        <v>18</v>
      </c>
      <c r="AA432" t="s">
        <v>44</v>
      </c>
      <c r="AB432" t="s">
        <v>43</v>
      </c>
      <c r="AC432">
        <v>2019</v>
      </c>
      <c r="AD432">
        <v>6</v>
      </c>
      <c r="AE432" s="2"/>
      <c r="AF432" s="4">
        <f>IFERROR(SUMPRODUCT(--(tbl_bd_descente[wo_number]=W432),tbl_bd_descente[Y],tbl_bd_descente[tons])/SUMIF(tbl_bd_descente[wo_number],W432,tbl_bd_descente[tons]),0)</f>
        <v>82.281889763779532</v>
      </c>
      <c r="AG432" s="4">
        <f>IFERROR(SUMPRODUCT(--(tbl_bd_descente[wo_number]=W432),tbl_bd_descente[Al2O3],tbl_bd_descente[tons])/SUMIF(tbl_bd_descente[wo_number],W432,tbl_bd_descente[tons]),0)</f>
        <v>11.103385826771655</v>
      </c>
      <c r="AH432" s="4">
        <f>IFERROR(SUMPRODUCT(--(tbl_bd_descente[wo_number]=W432),tbl_bd_descente[Fe2O3],tbl_bd_descente[tons])/SUMIF(tbl_bd_descente[wo_number],W432,tbl_bd_descente[tons]),0)</f>
        <v>1.2854330708661417</v>
      </c>
      <c r="AI432" s="4">
        <f>IFERROR(SUMPRODUCT(--(tbl_bd_descente[wo_number]=W432),tbl_bd_descente[MgO],tbl_bd_descente[tons])/SUMIF(tbl_bd_descente[wo_number],W432,tbl_bd_descente[tons]),0)</f>
        <v>32.581181102362208</v>
      </c>
      <c r="AJ432" s="4">
        <f>IFERROR(SUMPRODUCT(--(tbl_bd_descente[wo_number]=W432),tbl_bd_descente[CaOX],tbl_bd_descente[tons])/SUMIF(tbl_bd_descente[wo_number],W432,tbl_bd_descente[tons]),0)</f>
        <v>0.7751968503937009</v>
      </c>
      <c r="AK432" s="4">
        <f>IFERROR(SUMPRODUCT(--(tbl_bd_descente[wo_number]=W432),tbl_bd_descente[S],tbl_bd_descente[tons])/SUMIF(tbl_bd_descente[wo_number],W432,tbl_bd_descente[tons]),0)</f>
        <v>7.4897637795275598E-2</v>
      </c>
      <c r="AL432" s="26"/>
      <c r="AM432" s="25"/>
    </row>
    <row r="433" spans="1:39" x14ac:dyDescent="0.15">
      <c r="A433" t="s">
        <v>1241</v>
      </c>
      <c r="B433" t="s">
        <v>16</v>
      </c>
      <c r="C433" t="s">
        <v>37</v>
      </c>
      <c r="D433" t="s">
        <v>16</v>
      </c>
      <c r="E433" s="18">
        <v>259.09100341796875</v>
      </c>
      <c r="F433">
        <v>85.5</v>
      </c>
      <c r="G433">
        <v>90.1</v>
      </c>
      <c r="H433">
        <v>97.4</v>
      </c>
      <c r="I433">
        <v>1.9</v>
      </c>
      <c r="J433">
        <v>0.62</v>
      </c>
      <c r="K433">
        <v>31.72</v>
      </c>
      <c r="L433">
        <v>0.39</v>
      </c>
      <c r="M433" s="1">
        <v>43621.672372569446</v>
      </c>
      <c r="N433" s="1">
        <v>43621.702049108797</v>
      </c>
      <c r="O433" s="1" t="s">
        <v>45</v>
      </c>
      <c r="W433" t="s">
        <v>486</v>
      </c>
      <c r="X433" s="1">
        <v>43641.029861111114</v>
      </c>
      <c r="Y433" s="10">
        <v>600</v>
      </c>
      <c r="Z433" t="s">
        <v>18</v>
      </c>
      <c r="AA433" t="s">
        <v>15</v>
      </c>
      <c r="AB433" t="s">
        <v>43</v>
      </c>
      <c r="AC433">
        <v>2019</v>
      </c>
      <c r="AD433">
        <v>6</v>
      </c>
      <c r="AE433" s="2"/>
      <c r="AF433" s="4">
        <f>IFERROR(SUMPRODUCT(--(tbl_bd_descente[wo_number]=W433),tbl_bd_descente[Y],tbl_bd_descente[tons])/SUMIF(tbl_bd_descente[wo_number],W433,tbl_bd_descente[tons]),0)</f>
        <v>82.36666666666666</v>
      </c>
      <c r="AG433" s="4">
        <f>IFERROR(SUMPRODUCT(--(tbl_bd_descente[wo_number]=W433),tbl_bd_descente[Al2O3],tbl_bd_descente[tons])/SUMIF(tbl_bd_descente[wo_number],W433,tbl_bd_descente[tons]),0)</f>
        <v>12.71</v>
      </c>
      <c r="AH433" s="4">
        <f>IFERROR(SUMPRODUCT(--(tbl_bd_descente[wo_number]=W433),tbl_bd_descente[Fe2O3],tbl_bd_descente[tons])/SUMIF(tbl_bd_descente[wo_number],W433,tbl_bd_descente[tons]),0)</f>
        <v>1.36</v>
      </c>
      <c r="AI433" s="4">
        <f>IFERROR(SUMPRODUCT(--(tbl_bd_descente[wo_number]=W433),tbl_bd_descente[MgO],tbl_bd_descente[tons])/SUMIF(tbl_bd_descente[wo_number],W433,tbl_bd_descente[tons]),0)</f>
        <v>32.763333333333335</v>
      </c>
      <c r="AJ433" s="4">
        <f>IFERROR(SUMPRODUCT(--(tbl_bd_descente[wo_number]=W433),tbl_bd_descente[CaOX],tbl_bd_descente[tons])/SUMIF(tbl_bd_descente[wo_number],W433,tbl_bd_descente[tons]),0)</f>
        <v>0.59333333333333338</v>
      </c>
      <c r="AK433" s="4">
        <f>IFERROR(SUMPRODUCT(--(tbl_bd_descente[wo_number]=W433),tbl_bd_descente[S],tbl_bd_descente[tons])/SUMIF(tbl_bd_descente[wo_number],W433,tbl_bd_descente[tons]),0)</f>
        <v>5.5666666666666677E-2</v>
      </c>
      <c r="AL433" s="26"/>
      <c r="AM433" s="25"/>
    </row>
    <row r="434" spans="1:39" x14ac:dyDescent="0.15">
      <c r="A434" t="s">
        <v>1242</v>
      </c>
      <c r="B434" t="s">
        <v>18</v>
      </c>
      <c r="C434" t="s">
        <v>44</v>
      </c>
      <c r="D434" t="s">
        <v>18</v>
      </c>
      <c r="E434" s="18">
        <v>333.11700439453125</v>
      </c>
      <c r="F434">
        <v>77.8</v>
      </c>
      <c r="G434">
        <v>82</v>
      </c>
      <c r="H434">
        <v>88.4</v>
      </c>
      <c r="I434">
        <v>10.119999999999999</v>
      </c>
      <c r="J434">
        <v>1.07</v>
      </c>
      <c r="K434">
        <v>32.590000000000003</v>
      </c>
      <c r="L434">
        <v>0.44</v>
      </c>
      <c r="M434" s="1">
        <v>43621.615474733793</v>
      </c>
      <c r="N434" s="1">
        <v>43621.652824189812</v>
      </c>
      <c r="O434" s="1" t="s">
        <v>45</v>
      </c>
      <c r="W434" t="s">
        <v>486</v>
      </c>
      <c r="X434" s="1">
        <v>43641.029861111114</v>
      </c>
      <c r="Y434" s="10">
        <v>300</v>
      </c>
      <c r="Z434" t="s">
        <v>18</v>
      </c>
      <c r="AA434" t="s">
        <v>44</v>
      </c>
      <c r="AB434" t="s">
        <v>43</v>
      </c>
      <c r="AC434">
        <v>2019</v>
      </c>
      <c r="AD434">
        <v>6</v>
      </c>
      <c r="AE434" s="2"/>
      <c r="AF434" s="4">
        <f>IFERROR(SUMPRODUCT(--(tbl_bd_descente[wo_number]=W434),tbl_bd_descente[Y],tbl_bd_descente[tons])/SUMIF(tbl_bd_descente[wo_number],W434,tbl_bd_descente[tons]),0)</f>
        <v>82.36666666666666</v>
      </c>
      <c r="AG434" s="4">
        <f>IFERROR(SUMPRODUCT(--(tbl_bd_descente[wo_number]=W434),tbl_bd_descente[Al2O3],tbl_bd_descente[tons])/SUMIF(tbl_bd_descente[wo_number],W434,tbl_bd_descente[tons]),0)</f>
        <v>12.71</v>
      </c>
      <c r="AH434" s="4">
        <f>IFERROR(SUMPRODUCT(--(tbl_bd_descente[wo_number]=W434),tbl_bd_descente[Fe2O3],tbl_bd_descente[tons])/SUMIF(tbl_bd_descente[wo_number],W434,tbl_bd_descente[tons]),0)</f>
        <v>1.36</v>
      </c>
      <c r="AI434" s="4">
        <f>IFERROR(SUMPRODUCT(--(tbl_bd_descente[wo_number]=W434),tbl_bd_descente[MgO],tbl_bd_descente[tons])/SUMIF(tbl_bd_descente[wo_number],W434,tbl_bd_descente[tons]),0)</f>
        <v>32.763333333333335</v>
      </c>
      <c r="AJ434" s="4">
        <f>IFERROR(SUMPRODUCT(--(tbl_bd_descente[wo_number]=W434),tbl_bd_descente[CaOX],tbl_bd_descente[tons])/SUMIF(tbl_bd_descente[wo_number],W434,tbl_bd_descente[tons]),0)</f>
        <v>0.59333333333333338</v>
      </c>
      <c r="AK434" s="4">
        <f>IFERROR(SUMPRODUCT(--(tbl_bd_descente[wo_number]=W434),tbl_bd_descente[S],tbl_bd_descente[tons])/SUMIF(tbl_bd_descente[wo_number],W434,tbl_bd_descente[tons]),0)</f>
        <v>5.5666666666666677E-2</v>
      </c>
      <c r="AL434" s="26"/>
      <c r="AM434" s="25"/>
    </row>
    <row r="435" spans="1:39" x14ac:dyDescent="0.15">
      <c r="A435" t="s">
        <v>1243</v>
      </c>
      <c r="B435" t="s">
        <v>23</v>
      </c>
      <c r="C435" t="s">
        <v>24</v>
      </c>
      <c r="D435" t="s">
        <v>23</v>
      </c>
      <c r="E435" s="18">
        <v>111.0260009765625</v>
      </c>
      <c r="F435">
        <v>81.8</v>
      </c>
      <c r="G435">
        <v>86.2</v>
      </c>
      <c r="H435">
        <v>93.4</v>
      </c>
      <c r="I435">
        <v>1.64</v>
      </c>
      <c r="J435">
        <v>0.65</v>
      </c>
      <c r="K435">
        <v>31.73</v>
      </c>
      <c r="L435">
        <v>0.32</v>
      </c>
      <c r="M435" s="1">
        <v>43621.655723611111</v>
      </c>
      <c r="N435" s="1">
        <v>43621.667796145834</v>
      </c>
      <c r="O435" s="1" t="s">
        <v>45</v>
      </c>
      <c r="W435" t="s">
        <v>485</v>
      </c>
      <c r="X435" s="1">
        <v>43640.81527777778</v>
      </c>
      <c r="Y435" s="10">
        <v>180</v>
      </c>
      <c r="Z435" t="s">
        <v>23</v>
      </c>
      <c r="AA435" t="s">
        <v>21</v>
      </c>
      <c r="AB435" t="s">
        <v>23</v>
      </c>
      <c r="AC435">
        <v>2019</v>
      </c>
      <c r="AD435">
        <v>6</v>
      </c>
      <c r="AE435" s="2"/>
      <c r="AF435" s="4">
        <f>IFERROR(SUMPRODUCT(--(tbl_bd_descente[wo_number]=W435),tbl_bd_descente[Y],tbl_bd_descente[tons])/SUMIF(tbl_bd_descente[wo_number],W435,tbl_bd_descente[tons]),0)</f>
        <v>85.4</v>
      </c>
      <c r="AG435" s="4">
        <f>IFERROR(SUMPRODUCT(--(tbl_bd_descente[wo_number]=W435),tbl_bd_descente[Al2O3],tbl_bd_descente[tons])/SUMIF(tbl_bd_descente[wo_number],W435,tbl_bd_descente[tons]),0)</f>
        <v>2.1</v>
      </c>
      <c r="AH435" s="4">
        <f>IFERROR(SUMPRODUCT(--(tbl_bd_descente[wo_number]=W435),tbl_bd_descente[Fe2O3],tbl_bd_descente[tons])/SUMIF(tbl_bd_descente[wo_number],W435,tbl_bd_descente[tons]),0)</f>
        <v>0.66</v>
      </c>
      <c r="AI435" s="4">
        <f>IFERROR(SUMPRODUCT(--(tbl_bd_descente[wo_number]=W435),tbl_bd_descente[MgO],tbl_bd_descente[tons])/SUMIF(tbl_bd_descente[wo_number],W435,tbl_bd_descente[tons]),0)</f>
        <v>31.65</v>
      </c>
      <c r="AJ435" s="4">
        <f>IFERROR(SUMPRODUCT(--(tbl_bd_descente[wo_number]=W435),tbl_bd_descente[CaOX],tbl_bd_descente[tons])/SUMIF(tbl_bd_descente[wo_number],W435,tbl_bd_descente[tons]),0)</f>
        <v>0.37</v>
      </c>
      <c r="AK435" s="4">
        <f>IFERROR(SUMPRODUCT(--(tbl_bd_descente[wo_number]=W435),tbl_bd_descente[S],tbl_bd_descente[tons])/SUMIF(tbl_bd_descente[wo_number],W435,tbl_bd_descente[tons]),0)</f>
        <v>2.8000000000000001E-2</v>
      </c>
      <c r="AL435" s="26"/>
      <c r="AM435" s="25"/>
    </row>
    <row r="436" spans="1:39" x14ac:dyDescent="0.15">
      <c r="A436" t="s">
        <v>1244</v>
      </c>
      <c r="B436" t="s">
        <v>23</v>
      </c>
      <c r="C436" t="s">
        <v>21</v>
      </c>
      <c r="D436" t="s">
        <v>23</v>
      </c>
      <c r="E436" s="18">
        <v>222.0780029296875</v>
      </c>
      <c r="F436">
        <v>79.7</v>
      </c>
      <c r="G436">
        <v>84.1</v>
      </c>
      <c r="H436">
        <v>89.1</v>
      </c>
      <c r="I436">
        <v>1.48</v>
      </c>
      <c r="J436">
        <v>0.73</v>
      </c>
      <c r="K436">
        <v>31.62</v>
      </c>
      <c r="L436">
        <v>0.8</v>
      </c>
      <c r="M436" s="1">
        <v>43622.26511709491</v>
      </c>
      <c r="N436" s="1">
        <v>43622.547338622688</v>
      </c>
      <c r="O436" s="1" t="s">
        <v>45</v>
      </c>
      <c r="W436" t="s">
        <v>484</v>
      </c>
      <c r="X436" s="1">
        <v>43640.772916666669</v>
      </c>
      <c r="Y436" s="10">
        <v>1200</v>
      </c>
      <c r="Z436" t="s">
        <v>23</v>
      </c>
      <c r="AA436" t="s">
        <v>21</v>
      </c>
      <c r="AB436" t="s">
        <v>23</v>
      </c>
      <c r="AC436">
        <v>2019</v>
      </c>
      <c r="AD436">
        <v>6</v>
      </c>
      <c r="AE436" s="2"/>
      <c r="AF436" s="4">
        <f>IFERROR(SUMPRODUCT(--(tbl_bd_descente[wo_number]=W436),tbl_bd_descente[Y],tbl_bd_descente[tons])/SUMIF(tbl_bd_descente[wo_number],W436,tbl_bd_descente[tons]),0)</f>
        <v>83.3</v>
      </c>
      <c r="AG436" s="4">
        <f>IFERROR(SUMPRODUCT(--(tbl_bd_descente[wo_number]=W436),tbl_bd_descente[Al2O3],tbl_bd_descente[tons])/SUMIF(tbl_bd_descente[wo_number],W436,tbl_bd_descente[tons]),0)</f>
        <v>2.73</v>
      </c>
      <c r="AH436" s="4">
        <f>IFERROR(SUMPRODUCT(--(tbl_bd_descente[wo_number]=W436),tbl_bd_descente[Fe2O3],tbl_bd_descente[tons])/SUMIF(tbl_bd_descente[wo_number],W436,tbl_bd_descente[tons]),0)</f>
        <v>0.75</v>
      </c>
      <c r="AI436" s="4">
        <f>IFERROR(SUMPRODUCT(--(tbl_bd_descente[wo_number]=W436),tbl_bd_descente[MgO],tbl_bd_descente[tons])/SUMIF(tbl_bd_descente[wo_number],W436,tbl_bd_descente[tons]),0)</f>
        <v>31.65</v>
      </c>
      <c r="AJ436" s="4">
        <f>IFERROR(SUMPRODUCT(--(tbl_bd_descente[wo_number]=W436),tbl_bd_descente[CaOX],tbl_bd_descente[tons])/SUMIF(tbl_bd_descente[wo_number],W436,tbl_bd_descente[tons]),0)</f>
        <v>0.48</v>
      </c>
      <c r="AK436" s="4">
        <f>IFERROR(SUMPRODUCT(--(tbl_bd_descente[wo_number]=W436),tbl_bd_descente[S],tbl_bd_descente[tons])/SUMIF(tbl_bd_descente[wo_number],W436,tbl_bd_descente[tons]),0)</f>
        <v>4.2999999999999997E-2</v>
      </c>
      <c r="AL436" s="26"/>
      <c r="AM436" s="25"/>
    </row>
    <row r="437" spans="1:39" x14ac:dyDescent="0.15">
      <c r="A437" t="s">
        <v>1245</v>
      </c>
      <c r="B437" t="s">
        <v>33</v>
      </c>
      <c r="C437" t="s">
        <v>39</v>
      </c>
      <c r="D437" t="s">
        <v>33</v>
      </c>
      <c r="E437" s="18">
        <v>222.0780029296875</v>
      </c>
      <c r="F437">
        <v>75.7</v>
      </c>
      <c r="G437">
        <v>79.8</v>
      </c>
      <c r="H437">
        <v>86.5</v>
      </c>
      <c r="I437">
        <v>3.54</v>
      </c>
      <c r="J437">
        <v>0.89</v>
      </c>
      <c r="K437">
        <v>31.69</v>
      </c>
      <c r="L437">
        <v>0.41</v>
      </c>
      <c r="M437" s="1">
        <v>43614.790342442131</v>
      </c>
      <c r="N437" s="1">
        <v>43614.811099965278</v>
      </c>
      <c r="O437" s="1" t="s">
        <v>47</v>
      </c>
      <c r="W437" t="s">
        <v>483</v>
      </c>
      <c r="X437" s="1">
        <v>43640.402083333334</v>
      </c>
      <c r="Y437" s="10">
        <v>454</v>
      </c>
      <c r="Z437" t="s">
        <v>26</v>
      </c>
      <c r="AA437" t="s">
        <v>28</v>
      </c>
      <c r="AB437" t="s">
        <v>26</v>
      </c>
      <c r="AC437">
        <v>2019</v>
      </c>
      <c r="AD437">
        <v>6</v>
      </c>
      <c r="AE437" s="2"/>
      <c r="AF437" s="4">
        <f>IFERROR(SUMPRODUCT(--(tbl_bd_descente[wo_number]=W437),tbl_bd_descente[Y],tbl_bd_descente[tons])/SUMIF(tbl_bd_descente[wo_number],W437,tbl_bd_descente[tons]),0)</f>
        <v>72.265638766519828</v>
      </c>
      <c r="AG437" s="4">
        <f>IFERROR(SUMPRODUCT(--(tbl_bd_descente[wo_number]=W437),tbl_bd_descente[Al2O3],tbl_bd_descente[tons])/SUMIF(tbl_bd_descente[wo_number],W437,tbl_bd_descente[tons]),0)</f>
        <v>8.6992951541850214</v>
      </c>
      <c r="AH437" s="4">
        <f>IFERROR(SUMPRODUCT(--(tbl_bd_descente[wo_number]=W437),tbl_bd_descente[Fe2O3],tbl_bd_descente[tons])/SUMIF(tbl_bd_descente[wo_number],W437,tbl_bd_descente[tons]),0)</f>
        <v>1.5523788546255508</v>
      </c>
      <c r="AI437" s="4">
        <f>IFERROR(SUMPRODUCT(--(tbl_bd_descente[wo_number]=W437),tbl_bd_descente[MgO],tbl_bd_descente[tons])/SUMIF(tbl_bd_descente[wo_number],W437,tbl_bd_descente[tons]),0)</f>
        <v>31.92013215859031</v>
      </c>
      <c r="AJ437" s="4">
        <f>IFERROR(SUMPRODUCT(--(tbl_bd_descente[wo_number]=W437),tbl_bd_descente[CaOX],tbl_bd_descente[tons])/SUMIF(tbl_bd_descente[wo_number],W437,tbl_bd_descente[tons]),0)</f>
        <v>1.1129955947136565</v>
      </c>
      <c r="AK437" s="4">
        <f>IFERROR(SUMPRODUCT(--(tbl_bd_descente[wo_number]=W437),tbl_bd_descente[S],tbl_bd_descente[tons])/SUMIF(tbl_bd_descente[wo_number],W437,tbl_bd_descente[tons]),0)</f>
        <v>0.12229955947136564</v>
      </c>
      <c r="AL437" s="26"/>
      <c r="AM437" s="25"/>
    </row>
    <row r="438" spans="1:39" x14ac:dyDescent="0.15">
      <c r="A438" t="s">
        <v>1246</v>
      </c>
      <c r="B438" t="s">
        <v>817</v>
      </c>
      <c r="C438" t="s">
        <v>34</v>
      </c>
      <c r="D438" t="s">
        <v>26</v>
      </c>
      <c r="E438" s="18">
        <v>222.0780029296875</v>
      </c>
      <c r="F438">
        <v>74.099999999999994</v>
      </c>
      <c r="G438">
        <v>78.099999999999994</v>
      </c>
      <c r="H438">
        <v>84</v>
      </c>
      <c r="I438">
        <v>6.8</v>
      </c>
      <c r="J438">
        <v>1.1000000000000001</v>
      </c>
      <c r="K438">
        <v>31.98</v>
      </c>
      <c r="L438">
        <v>1.65</v>
      </c>
      <c r="M438" s="1">
        <v>43621.836633252315</v>
      </c>
      <c r="N438" s="1">
        <v>43621.854740625</v>
      </c>
      <c r="O438" s="1" t="s">
        <v>47</v>
      </c>
      <c r="W438" t="s">
        <v>483</v>
      </c>
      <c r="X438" s="1">
        <v>43640.402083333334</v>
      </c>
      <c r="Y438" s="10">
        <v>227</v>
      </c>
      <c r="Z438" t="s">
        <v>26</v>
      </c>
      <c r="AA438" t="s">
        <v>27</v>
      </c>
      <c r="AB438" t="s">
        <v>26</v>
      </c>
      <c r="AC438">
        <v>2019</v>
      </c>
      <c r="AD438">
        <v>6</v>
      </c>
      <c r="AE438" s="2"/>
      <c r="AF438" s="4">
        <f>IFERROR(SUMPRODUCT(--(tbl_bd_descente[wo_number]=W438),tbl_bd_descente[Y],tbl_bd_descente[tons])/SUMIF(tbl_bd_descente[wo_number],W438,tbl_bd_descente[tons]),0)</f>
        <v>72.265638766519828</v>
      </c>
      <c r="AG438" s="4">
        <f>IFERROR(SUMPRODUCT(--(tbl_bd_descente[wo_number]=W438),tbl_bd_descente[Al2O3],tbl_bd_descente[tons])/SUMIF(tbl_bd_descente[wo_number],W438,tbl_bd_descente[tons]),0)</f>
        <v>8.6992951541850214</v>
      </c>
      <c r="AH438" s="4">
        <f>IFERROR(SUMPRODUCT(--(tbl_bd_descente[wo_number]=W438),tbl_bd_descente[Fe2O3],tbl_bd_descente[tons])/SUMIF(tbl_bd_descente[wo_number],W438,tbl_bd_descente[tons]),0)</f>
        <v>1.5523788546255508</v>
      </c>
      <c r="AI438" s="4">
        <f>IFERROR(SUMPRODUCT(--(tbl_bd_descente[wo_number]=W438),tbl_bd_descente[MgO],tbl_bd_descente[tons])/SUMIF(tbl_bd_descente[wo_number],W438,tbl_bd_descente[tons]),0)</f>
        <v>31.92013215859031</v>
      </c>
      <c r="AJ438" s="4">
        <f>IFERROR(SUMPRODUCT(--(tbl_bd_descente[wo_number]=W438),tbl_bd_descente[CaOX],tbl_bd_descente[tons])/SUMIF(tbl_bd_descente[wo_number],W438,tbl_bd_descente[tons]),0)</f>
        <v>1.1129955947136565</v>
      </c>
      <c r="AK438" s="4">
        <f>IFERROR(SUMPRODUCT(--(tbl_bd_descente[wo_number]=W438),tbl_bd_descente[S],tbl_bd_descente[tons])/SUMIF(tbl_bd_descente[wo_number],W438,tbl_bd_descente[tons]),0)</f>
        <v>0.12229955947136564</v>
      </c>
      <c r="AL438" s="26"/>
      <c r="AM438" s="25"/>
    </row>
    <row r="439" spans="1:39" x14ac:dyDescent="0.15">
      <c r="A439" t="s">
        <v>1247</v>
      </c>
      <c r="B439" t="s">
        <v>49</v>
      </c>
      <c r="C439" t="s">
        <v>42</v>
      </c>
      <c r="D439" t="s">
        <v>26</v>
      </c>
      <c r="E439" s="18">
        <v>333.11700439453125</v>
      </c>
      <c r="F439">
        <v>72.8</v>
      </c>
      <c r="G439">
        <v>76.7</v>
      </c>
      <c r="H439">
        <v>83.1</v>
      </c>
      <c r="I439">
        <v>3.99</v>
      </c>
      <c r="J439">
        <v>0.98</v>
      </c>
      <c r="K439">
        <v>31.74</v>
      </c>
      <c r="L439">
        <v>0.25</v>
      </c>
      <c r="M439" s="1">
        <v>43614.823455057871</v>
      </c>
      <c r="N439" s="1">
        <v>43614.854196099535</v>
      </c>
      <c r="O439" s="1" t="s">
        <v>47</v>
      </c>
      <c r="W439" t="s">
        <v>482</v>
      </c>
      <c r="X439" s="1">
        <v>43640.225694444445</v>
      </c>
      <c r="Y439" s="10">
        <v>320</v>
      </c>
      <c r="Z439" t="s">
        <v>26</v>
      </c>
      <c r="AA439" t="s">
        <v>28</v>
      </c>
      <c r="AB439" t="s">
        <v>26</v>
      </c>
      <c r="AC439">
        <v>2019</v>
      </c>
      <c r="AD439">
        <v>6</v>
      </c>
      <c r="AE439" s="2"/>
      <c r="AF439" s="4">
        <f>IFERROR(SUMPRODUCT(--(tbl_bd_descente[wo_number]=W439),tbl_bd_descente[Y],tbl_bd_descente[tons])/SUMIF(tbl_bd_descente[wo_number],W439,tbl_bd_descente[tons]),0)</f>
        <v>75.643749999999997</v>
      </c>
      <c r="AG439" s="4">
        <f>IFERROR(SUMPRODUCT(--(tbl_bd_descente[wo_number]=W439),tbl_bd_descente[Al2O3],tbl_bd_descente[tons])/SUMIF(tbl_bd_descente[wo_number],W439,tbl_bd_descente[tons]),0)</f>
        <v>7.2037500000000003</v>
      </c>
      <c r="AH439" s="4">
        <f>IFERROR(SUMPRODUCT(--(tbl_bd_descente[wo_number]=W439),tbl_bd_descente[Fe2O3],tbl_bd_descente[tons])/SUMIF(tbl_bd_descente[wo_number],W439,tbl_bd_descente[tons]),0)</f>
        <v>1.3356250000000001</v>
      </c>
      <c r="AI439" s="4">
        <f>IFERROR(SUMPRODUCT(--(tbl_bd_descente[wo_number]=W439),tbl_bd_descente[MgO],tbl_bd_descente[tons])/SUMIF(tbl_bd_descente[wo_number],W439,tbl_bd_descente[tons]),0)</f>
        <v>32.036250000000003</v>
      </c>
      <c r="AJ439" s="4">
        <f>IFERROR(SUMPRODUCT(--(tbl_bd_descente[wo_number]=W439),tbl_bd_descente[CaOX],tbl_bd_descente[tons])/SUMIF(tbl_bd_descente[wo_number],W439,tbl_bd_descente[tons]),0)</f>
        <v>1.921875</v>
      </c>
      <c r="AK439" s="4">
        <f>IFERROR(SUMPRODUCT(--(tbl_bd_descente[wo_number]=W439),tbl_bd_descente[S],tbl_bd_descente[tons])/SUMIF(tbl_bd_descente[wo_number],W439,tbl_bd_descente[tons]),0)</f>
        <v>0.15106249999999999</v>
      </c>
      <c r="AL439" s="26"/>
      <c r="AM439" s="25"/>
    </row>
    <row r="440" spans="1:39" x14ac:dyDescent="0.15">
      <c r="A440" t="s">
        <v>1248</v>
      </c>
      <c r="B440" t="s">
        <v>14</v>
      </c>
      <c r="C440" t="s">
        <v>31</v>
      </c>
      <c r="D440" t="s">
        <v>14</v>
      </c>
      <c r="E440" s="18">
        <v>111.03900146484375</v>
      </c>
      <c r="F440">
        <v>75.400000000000006</v>
      </c>
      <c r="G440">
        <v>79.5</v>
      </c>
      <c r="H440">
        <v>83.1</v>
      </c>
      <c r="I440">
        <v>6.6</v>
      </c>
      <c r="J440">
        <v>0.96</v>
      </c>
      <c r="K440">
        <v>32.130000000000003</v>
      </c>
      <c r="L440">
        <v>1.6</v>
      </c>
      <c r="M440" s="1">
        <v>43620.493900891204</v>
      </c>
      <c r="N440" s="1">
        <v>43620.507037233794</v>
      </c>
      <c r="O440" s="1" t="s">
        <v>48</v>
      </c>
      <c r="W440" t="s">
        <v>482</v>
      </c>
      <c r="X440" s="1">
        <v>43640.225694444445</v>
      </c>
      <c r="Y440" s="10">
        <v>640</v>
      </c>
      <c r="Z440" t="s">
        <v>26</v>
      </c>
      <c r="AA440" t="s">
        <v>27</v>
      </c>
      <c r="AB440" t="s">
        <v>26</v>
      </c>
      <c r="AC440">
        <v>2019</v>
      </c>
      <c r="AD440">
        <v>6</v>
      </c>
      <c r="AE440" s="2"/>
      <c r="AF440" s="4">
        <f>IFERROR(SUMPRODUCT(--(tbl_bd_descente[wo_number]=W440),tbl_bd_descente[Y],tbl_bd_descente[tons])/SUMIF(tbl_bd_descente[wo_number],W440,tbl_bd_descente[tons]),0)</f>
        <v>75.643749999999997</v>
      </c>
      <c r="AG440" s="4">
        <f>IFERROR(SUMPRODUCT(--(tbl_bd_descente[wo_number]=W440),tbl_bd_descente[Al2O3],tbl_bd_descente[tons])/SUMIF(tbl_bd_descente[wo_number],W440,tbl_bd_descente[tons]),0)</f>
        <v>7.2037500000000003</v>
      </c>
      <c r="AH440" s="4">
        <f>IFERROR(SUMPRODUCT(--(tbl_bd_descente[wo_number]=W440),tbl_bd_descente[Fe2O3],tbl_bd_descente[tons])/SUMIF(tbl_bd_descente[wo_number],W440,tbl_bd_descente[tons]),0)</f>
        <v>1.3356250000000001</v>
      </c>
      <c r="AI440" s="4">
        <f>IFERROR(SUMPRODUCT(--(tbl_bd_descente[wo_number]=W440),tbl_bd_descente[MgO],tbl_bd_descente[tons])/SUMIF(tbl_bd_descente[wo_number],W440,tbl_bd_descente[tons]),0)</f>
        <v>32.036250000000003</v>
      </c>
      <c r="AJ440" s="4">
        <f>IFERROR(SUMPRODUCT(--(tbl_bd_descente[wo_number]=W440),tbl_bd_descente[CaOX],tbl_bd_descente[tons])/SUMIF(tbl_bd_descente[wo_number],W440,tbl_bd_descente[tons]),0)</f>
        <v>1.921875</v>
      </c>
      <c r="AK440" s="4">
        <f>IFERROR(SUMPRODUCT(--(tbl_bd_descente[wo_number]=W440),tbl_bd_descente[S],tbl_bd_descente[tons])/SUMIF(tbl_bd_descente[wo_number],W440,tbl_bd_descente[tons]),0)</f>
        <v>0.15106249999999999</v>
      </c>
      <c r="AL440" s="26"/>
      <c r="AM440" s="25"/>
    </row>
    <row r="441" spans="1:39" x14ac:dyDescent="0.15">
      <c r="A441" t="s">
        <v>1249</v>
      </c>
      <c r="B441" t="s">
        <v>26</v>
      </c>
      <c r="C441" t="s">
        <v>28</v>
      </c>
      <c r="D441" t="s">
        <v>26</v>
      </c>
      <c r="E441" s="18">
        <v>296.10400390625</v>
      </c>
      <c r="F441">
        <v>70.2</v>
      </c>
      <c r="G441">
        <v>74</v>
      </c>
      <c r="H441">
        <v>79.599999999999994</v>
      </c>
      <c r="I441">
        <v>11.78</v>
      </c>
      <c r="J441">
        <v>1.69</v>
      </c>
      <c r="K441">
        <v>32.619999999999997</v>
      </c>
      <c r="L441">
        <v>1.61</v>
      </c>
      <c r="M441" s="1">
        <v>43620.68318310185</v>
      </c>
      <c r="N441" s="1">
        <v>43620.718292858794</v>
      </c>
      <c r="O441" s="1" t="s">
        <v>819</v>
      </c>
      <c r="W441" t="s">
        <v>481</v>
      </c>
      <c r="X441" s="1">
        <v>43637.95</v>
      </c>
      <c r="Y441" s="10">
        <v>115.33333333333333</v>
      </c>
      <c r="Z441" t="s">
        <v>26</v>
      </c>
      <c r="AA441" t="s">
        <v>28</v>
      </c>
      <c r="AB441" t="s">
        <v>26</v>
      </c>
      <c r="AC441">
        <v>2019</v>
      </c>
      <c r="AD441">
        <v>6</v>
      </c>
      <c r="AE441" s="2"/>
      <c r="AF441" s="4">
        <f>IFERROR(SUMPRODUCT(--(tbl_bd_descente[wo_number]=W441),tbl_bd_descente[Y],tbl_bd_descente[tons])/SUMIF(tbl_bd_descente[wo_number],W441,tbl_bd_descente[tons]),0)</f>
        <v>75.599999999999994</v>
      </c>
      <c r="AG441" s="4">
        <f>IFERROR(SUMPRODUCT(--(tbl_bd_descente[wo_number]=W441),tbl_bd_descente[Al2O3],tbl_bd_descente[tons])/SUMIF(tbl_bd_descente[wo_number],W441,tbl_bd_descente[tons]),0)</f>
        <v>8.09</v>
      </c>
      <c r="AH441" s="4">
        <f>IFERROR(SUMPRODUCT(--(tbl_bd_descente[wo_number]=W441),tbl_bd_descente[Fe2O3],tbl_bd_descente[tons])/SUMIF(tbl_bd_descente[wo_number],W441,tbl_bd_descente[tons]),0)</f>
        <v>1.45</v>
      </c>
      <c r="AI441" s="4">
        <f>IFERROR(SUMPRODUCT(--(tbl_bd_descente[wo_number]=W441),tbl_bd_descente[MgO],tbl_bd_descente[tons])/SUMIF(tbl_bd_descente[wo_number],W441,tbl_bd_descente[tons]),0)</f>
        <v>32.14</v>
      </c>
      <c r="AJ441" s="4">
        <f>IFERROR(SUMPRODUCT(--(tbl_bd_descente[wo_number]=W441),tbl_bd_descente[CaOX],tbl_bd_descente[tons])/SUMIF(tbl_bd_descente[wo_number],W441,tbl_bd_descente[tons]),0)</f>
        <v>2.04</v>
      </c>
      <c r="AK441" s="4">
        <f>IFERROR(SUMPRODUCT(--(tbl_bd_descente[wo_number]=W441),tbl_bd_descente[S],tbl_bd_descente[tons])/SUMIF(tbl_bd_descente[wo_number],W441,tbl_bd_descente[tons]),0)</f>
        <v>0.26400000000000001</v>
      </c>
      <c r="AL441" s="26"/>
      <c r="AM441" s="25"/>
    </row>
    <row r="442" spans="1:39" x14ac:dyDescent="0.15">
      <c r="A442" t="s">
        <v>61</v>
      </c>
      <c r="B442" t="s">
        <v>14</v>
      </c>
      <c r="C442" t="s">
        <v>38</v>
      </c>
      <c r="D442" t="s">
        <v>14</v>
      </c>
      <c r="E442" s="18">
        <v>148.052001953125</v>
      </c>
      <c r="F442" s="18">
        <v>75.2</v>
      </c>
      <c r="G442" s="18">
        <v>79.2</v>
      </c>
      <c r="H442" s="18">
        <v>86</v>
      </c>
      <c r="I442" s="18">
        <v>2.4900000000000002</v>
      </c>
      <c r="J442" s="18">
        <v>0.77</v>
      </c>
      <c r="K442" s="18">
        <v>31.65</v>
      </c>
      <c r="L442" s="18">
        <v>0.49</v>
      </c>
      <c r="M442" s="1">
        <v>43619.689051967594</v>
      </c>
      <c r="N442" s="1">
        <v>43619.703803090277</v>
      </c>
      <c r="O442" s="1" t="s">
        <v>48</v>
      </c>
      <c r="W442" t="s">
        <v>481</v>
      </c>
      <c r="X442" s="1">
        <v>43637.95</v>
      </c>
      <c r="Y442" s="10">
        <v>57.666666666666664</v>
      </c>
      <c r="Z442" t="s">
        <v>26</v>
      </c>
      <c r="AA442" t="s">
        <v>27</v>
      </c>
      <c r="AB442" t="s">
        <v>26</v>
      </c>
      <c r="AC442">
        <v>2019</v>
      </c>
      <c r="AD442">
        <v>6</v>
      </c>
      <c r="AE442" s="2"/>
      <c r="AF442" s="4">
        <f>IFERROR(SUMPRODUCT(--(tbl_bd_descente[wo_number]=W442),tbl_bd_descente[Y],tbl_bd_descente[tons])/SUMIF(tbl_bd_descente[wo_number],W442,tbl_bd_descente[tons]),0)</f>
        <v>75.599999999999994</v>
      </c>
      <c r="AG442" s="4">
        <f>IFERROR(SUMPRODUCT(--(tbl_bd_descente[wo_number]=W442),tbl_bd_descente[Al2O3],tbl_bd_descente[tons])/SUMIF(tbl_bd_descente[wo_number],W442,tbl_bd_descente[tons]),0)</f>
        <v>8.09</v>
      </c>
      <c r="AH442" s="4">
        <f>IFERROR(SUMPRODUCT(--(tbl_bd_descente[wo_number]=W442),tbl_bd_descente[Fe2O3],tbl_bd_descente[tons])/SUMIF(tbl_bd_descente[wo_number],W442,tbl_bd_descente[tons]),0)</f>
        <v>1.45</v>
      </c>
      <c r="AI442" s="4">
        <f>IFERROR(SUMPRODUCT(--(tbl_bd_descente[wo_number]=W442),tbl_bd_descente[MgO],tbl_bd_descente[tons])/SUMIF(tbl_bd_descente[wo_number],W442,tbl_bd_descente[tons]),0)</f>
        <v>32.14</v>
      </c>
      <c r="AJ442" s="4">
        <f>IFERROR(SUMPRODUCT(--(tbl_bd_descente[wo_number]=W442),tbl_bd_descente[CaOX],tbl_bd_descente[tons])/SUMIF(tbl_bd_descente[wo_number],W442,tbl_bd_descente[tons]),0)</f>
        <v>2.04</v>
      </c>
      <c r="AK442" s="4">
        <f>IFERROR(SUMPRODUCT(--(tbl_bd_descente[wo_number]=W442),tbl_bd_descente[S],tbl_bd_descente[tons])/SUMIF(tbl_bd_descente[wo_number],W442,tbl_bd_descente[tons]),0)</f>
        <v>0.26400000000000001</v>
      </c>
      <c r="AL442" s="26"/>
      <c r="AM442" s="25"/>
    </row>
    <row r="443" spans="1:39" x14ac:dyDescent="0.15">
      <c r="A443" t="s">
        <v>62</v>
      </c>
      <c r="B443" t="s">
        <v>14</v>
      </c>
      <c r="C443" t="s">
        <v>38</v>
      </c>
      <c r="D443" t="s">
        <v>14</v>
      </c>
      <c r="E443" s="18">
        <v>111</v>
      </c>
      <c r="F443" s="18">
        <v>76.900000000000006</v>
      </c>
      <c r="G443" s="18">
        <v>81</v>
      </c>
      <c r="H443" s="18">
        <v>87.9</v>
      </c>
      <c r="I443" s="18">
        <v>3.22</v>
      </c>
      <c r="J443" s="18">
        <v>0.75</v>
      </c>
      <c r="K443" s="18">
        <v>31.65</v>
      </c>
      <c r="L443" s="18">
        <v>0.4</v>
      </c>
      <c r="M443" s="1">
        <v>43620.323418136577</v>
      </c>
      <c r="N443" s="1">
        <v>43620.323865393519</v>
      </c>
      <c r="O443" s="1" t="s">
        <v>48</v>
      </c>
      <c r="W443" t="s">
        <v>480</v>
      </c>
      <c r="X443" s="1">
        <v>43637.830555555556</v>
      </c>
      <c r="Y443" s="10">
        <v>1254</v>
      </c>
      <c r="Z443" t="s">
        <v>14</v>
      </c>
      <c r="AA443" t="s">
        <v>31</v>
      </c>
      <c r="AB443" t="s">
        <v>14</v>
      </c>
      <c r="AC443">
        <v>2019</v>
      </c>
      <c r="AD443">
        <v>6</v>
      </c>
      <c r="AE443" s="2"/>
      <c r="AF443" s="4">
        <f>IFERROR(SUMPRODUCT(--(tbl_bd_descente[wo_number]=W443),tbl_bd_descente[Y],tbl_bd_descente[tons])/SUMIF(tbl_bd_descente[wo_number],W443,tbl_bd_descente[tons]),0)</f>
        <v>80.400000000000006</v>
      </c>
      <c r="AG443" s="4">
        <f>IFERROR(SUMPRODUCT(--(tbl_bd_descente[wo_number]=W443),tbl_bd_descente[Al2O3],tbl_bd_descente[tons])/SUMIF(tbl_bd_descente[wo_number],W443,tbl_bd_descente[tons]),0)</f>
        <v>5.5566507177033495</v>
      </c>
      <c r="AH443" s="4">
        <f>IFERROR(SUMPRODUCT(--(tbl_bd_descente[wo_number]=W443),tbl_bd_descente[Fe2O3],tbl_bd_descente[tons])/SUMIF(tbl_bd_descente[wo_number],W443,tbl_bd_descente[tons]),0)</f>
        <v>0.96956937799043053</v>
      </c>
      <c r="AI443" s="4">
        <f>IFERROR(SUMPRODUCT(--(tbl_bd_descente[wo_number]=W443),tbl_bd_descente[MgO],tbl_bd_descente[tons])/SUMIF(tbl_bd_descente[wo_number],W443,tbl_bd_descente[tons]),0)</f>
        <v>31.896204146730458</v>
      </c>
      <c r="AJ443" s="4">
        <f>IFERROR(SUMPRODUCT(--(tbl_bd_descente[wo_number]=W443),tbl_bd_descente[CaOX],tbl_bd_descente[tons])/SUMIF(tbl_bd_descente[wo_number],W443,tbl_bd_descente[tons]),0)</f>
        <v>1.0445773524720892</v>
      </c>
      <c r="AK443" s="4">
        <f>IFERROR(SUMPRODUCT(--(tbl_bd_descente[wo_number]=W443),tbl_bd_descente[S],tbl_bd_descente[tons])/SUMIF(tbl_bd_descente[wo_number],W443,tbl_bd_descente[tons]),0)</f>
        <v>7.1465709728867635E-2</v>
      </c>
      <c r="AL443" s="26"/>
      <c r="AM443" s="25"/>
    </row>
    <row r="444" spans="1:39" x14ac:dyDescent="0.15">
      <c r="A444" t="s">
        <v>1250</v>
      </c>
      <c r="B444" t="s">
        <v>18</v>
      </c>
      <c r="C444" t="s">
        <v>44</v>
      </c>
      <c r="D444" t="s">
        <v>18</v>
      </c>
      <c r="E444" s="18">
        <v>185.06500244140625</v>
      </c>
      <c r="F444">
        <v>78.3</v>
      </c>
      <c r="G444">
        <v>82.6</v>
      </c>
      <c r="H444">
        <v>87.6</v>
      </c>
      <c r="I444">
        <v>5.16</v>
      </c>
      <c r="J444">
        <v>0.86</v>
      </c>
      <c r="K444">
        <v>31.73</v>
      </c>
      <c r="L444">
        <v>0.9</v>
      </c>
      <c r="M444" s="1">
        <v>43620.512969016207</v>
      </c>
      <c r="N444" s="1">
        <v>43620.534786608798</v>
      </c>
      <c r="O444" s="1" t="s">
        <v>48</v>
      </c>
      <c r="W444" t="s">
        <v>479</v>
      </c>
      <c r="X444" s="1">
        <v>43637.512499999997</v>
      </c>
      <c r="Y444" s="10">
        <v>1200</v>
      </c>
      <c r="Z444" t="s">
        <v>14</v>
      </c>
      <c r="AA444" t="s">
        <v>31</v>
      </c>
      <c r="AB444" t="s">
        <v>14</v>
      </c>
      <c r="AC444">
        <v>2019</v>
      </c>
      <c r="AD444">
        <v>6</v>
      </c>
      <c r="AE444" s="2"/>
      <c r="AF444" s="4">
        <f>IFERROR(SUMPRODUCT(--(tbl_bd_descente[wo_number]=W444),tbl_bd_descente[Y],tbl_bd_descente[tons])/SUMIF(tbl_bd_descente[wo_number],W444,tbl_bd_descente[tons]),0)</f>
        <v>78.900000000000006</v>
      </c>
      <c r="AG444" s="4">
        <f>IFERROR(SUMPRODUCT(--(tbl_bd_descente[wo_number]=W444),tbl_bd_descente[Al2O3],tbl_bd_descente[tons])/SUMIF(tbl_bd_descente[wo_number],W444,tbl_bd_descente[tons]),0)</f>
        <v>6.2333333333333334</v>
      </c>
      <c r="AH444" s="4">
        <f>IFERROR(SUMPRODUCT(--(tbl_bd_descente[wo_number]=W444),tbl_bd_descente[Fe2O3],tbl_bd_descente[tons])/SUMIF(tbl_bd_descente[wo_number],W444,tbl_bd_descente[tons]),0)</f>
        <v>1.05</v>
      </c>
      <c r="AI444" s="4">
        <f>IFERROR(SUMPRODUCT(--(tbl_bd_descente[wo_number]=W444),tbl_bd_descente[MgO],tbl_bd_descente[tons])/SUMIF(tbl_bd_descente[wo_number],W444,tbl_bd_descente[tons]),0)</f>
        <v>31.873333333333335</v>
      </c>
      <c r="AJ444" s="4">
        <f>IFERROR(SUMPRODUCT(--(tbl_bd_descente[wo_number]=W444),tbl_bd_descente[CaOX],tbl_bd_descente[tons])/SUMIF(tbl_bd_descente[wo_number],W444,tbl_bd_descente[tons]),0)</f>
        <v>0.95166666666666666</v>
      </c>
      <c r="AK444" s="4">
        <f>IFERROR(SUMPRODUCT(--(tbl_bd_descente[wo_number]=W444),tbl_bd_descente[S],tbl_bd_descente[tons])/SUMIF(tbl_bd_descente[wo_number],W444,tbl_bd_descente[tons]),0)</f>
        <v>18.169</v>
      </c>
      <c r="AL444" s="26"/>
      <c r="AM444" s="25"/>
    </row>
    <row r="445" spans="1:39" x14ac:dyDescent="0.15">
      <c r="A445" t="s">
        <v>1251</v>
      </c>
      <c r="B445" t="s">
        <v>817</v>
      </c>
      <c r="C445" t="s">
        <v>27</v>
      </c>
      <c r="D445" t="s">
        <v>26</v>
      </c>
      <c r="E445" s="18">
        <v>185.06500244140625</v>
      </c>
      <c r="F445">
        <v>73</v>
      </c>
      <c r="G445">
        <v>77</v>
      </c>
      <c r="H445">
        <v>82.9</v>
      </c>
      <c r="I445">
        <v>8.83</v>
      </c>
      <c r="J445">
        <v>1.29</v>
      </c>
      <c r="K445">
        <v>32.49</v>
      </c>
      <c r="L445">
        <v>0.47</v>
      </c>
      <c r="M445" s="1">
        <v>43621.378096875</v>
      </c>
      <c r="N445" s="1">
        <v>43621.401603738428</v>
      </c>
      <c r="O445" s="1" t="s">
        <v>53</v>
      </c>
      <c r="W445" t="s">
        <v>478</v>
      </c>
      <c r="X445" s="1">
        <v>43637.185416666667</v>
      </c>
      <c r="Y445" s="10">
        <v>898.66666666666663</v>
      </c>
      <c r="Z445" t="s">
        <v>26</v>
      </c>
      <c r="AA445" t="s">
        <v>28</v>
      </c>
      <c r="AB445" t="s">
        <v>26</v>
      </c>
      <c r="AC445">
        <v>2019</v>
      </c>
      <c r="AD445">
        <v>6</v>
      </c>
      <c r="AE445" s="2"/>
      <c r="AF445" s="4">
        <f>IFERROR(SUMPRODUCT(--(tbl_bd_descente[wo_number]=W445),tbl_bd_descente[Y],tbl_bd_descente[tons])/SUMIF(tbl_bd_descente[wo_number],W445,tbl_bd_descente[tons]),0)</f>
        <v>72.552522255192883</v>
      </c>
      <c r="AG445" s="4">
        <f>IFERROR(SUMPRODUCT(--(tbl_bd_descente[wo_number]=W445),tbl_bd_descente[Al2O3],tbl_bd_descente[tons])/SUMIF(tbl_bd_descente[wo_number],W445,tbl_bd_descente[tons]),0)</f>
        <v>9.5613056379821959</v>
      </c>
      <c r="AH445" s="4">
        <f>IFERROR(SUMPRODUCT(--(tbl_bd_descente[wo_number]=W445),tbl_bd_descente[Fe2O3],tbl_bd_descente[tons])/SUMIF(tbl_bd_descente[wo_number],W445,tbl_bd_descente[tons]),0)</f>
        <v>1.537359050445104</v>
      </c>
      <c r="AI445" s="4">
        <f>IFERROR(SUMPRODUCT(--(tbl_bd_descente[wo_number]=W445),tbl_bd_descente[MgO],tbl_bd_descente[tons])/SUMIF(tbl_bd_descente[wo_number],W445,tbl_bd_descente[tons]),0)</f>
        <v>32.218456973293769</v>
      </c>
      <c r="AJ445" s="4">
        <f>IFERROR(SUMPRODUCT(--(tbl_bd_descente[wo_number]=W445),tbl_bd_descente[CaOX],tbl_bd_descente[tons])/SUMIF(tbl_bd_descente[wo_number],W445,tbl_bd_descente[tons]),0)</f>
        <v>0.95946587537091976</v>
      </c>
      <c r="AK445" s="4">
        <f>IFERROR(SUMPRODUCT(--(tbl_bd_descente[wo_number]=W445),tbl_bd_descente[S],tbl_bd_descente[tons])/SUMIF(tbl_bd_descente[wo_number],W445,tbl_bd_descente[tons]),0)</f>
        <v>0.10408605341246291</v>
      </c>
      <c r="AL445" s="26"/>
      <c r="AM445" s="25"/>
    </row>
    <row r="446" spans="1:39" x14ac:dyDescent="0.15">
      <c r="A446" t="s">
        <v>1252</v>
      </c>
      <c r="B446" t="s">
        <v>18</v>
      </c>
      <c r="C446" t="s">
        <v>15</v>
      </c>
      <c r="D446" t="s">
        <v>18</v>
      </c>
      <c r="E446" s="18">
        <v>259.09100341796875</v>
      </c>
      <c r="F446">
        <v>77</v>
      </c>
      <c r="G446">
        <v>81.3</v>
      </c>
      <c r="H446">
        <v>86.9</v>
      </c>
      <c r="I446">
        <v>10.56</v>
      </c>
      <c r="J446">
        <v>1.1599999999999999</v>
      </c>
      <c r="K446">
        <v>32.380000000000003</v>
      </c>
      <c r="L446">
        <v>0.49</v>
      </c>
      <c r="M446" s="1">
        <v>43621.808895567126</v>
      </c>
      <c r="N446" s="1">
        <v>43621.831361261575</v>
      </c>
      <c r="O446" s="1" t="s">
        <v>47</v>
      </c>
      <c r="W446" t="s">
        <v>478</v>
      </c>
      <c r="X446" s="1">
        <v>43637.185416666667</v>
      </c>
      <c r="Y446" s="10">
        <v>449.33333333333331</v>
      </c>
      <c r="Z446" t="s">
        <v>26</v>
      </c>
      <c r="AA446" t="s">
        <v>27</v>
      </c>
      <c r="AB446" t="s">
        <v>26</v>
      </c>
      <c r="AC446">
        <v>2019</v>
      </c>
      <c r="AD446">
        <v>6</v>
      </c>
      <c r="AE446" s="2"/>
      <c r="AF446" s="4">
        <f>IFERROR(SUMPRODUCT(--(tbl_bd_descente[wo_number]=W446),tbl_bd_descente[Y],tbl_bd_descente[tons])/SUMIF(tbl_bd_descente[wo_number],W446,tbl_bd_descente[tons]),0)</f>
        <v>72.552522255192883</v>
      </c>
      <c r="AG446" s="4">
        <f>IFERROR(SUMPRODUCT(--(tbl_bd_descente[wo_number]=W446),tbl_bd_descente[Al2O3],tbl_bd_descente[tons])/SUMIF(tbl_bd_descente[wo_number],W446,tbl_bd_descente[tons]),0)</f>
        <v>9.5613056379821959</v>
      </c>
      <c r="AH446" s="4">
        <f>IFERROR(SUMPRODUCT(--(tbl_bd_descente[wo_number]=W446),tbl_bd_descente[Fe2O3],tbl_bd_descente[tons])/SUMIF(tbl_bd_descente[wo_number],W446,tbl_bd_descente[tons]),0)</f>
        <v>1.537359050445104</v>
      </c>
      <c r="AI446" s="4">
        <f>IFERROR(SUMPRODUCT(--(tbl_bd_descente[wo_number]=W446),tbl_bd_descente[MgO],tbl_bd_descente[tons])/SUMIF(tbl_bd_descente[wo_number],W446,tbl_bd_descente[tons]),0)</f>
        <v>32.218456973293769</v>
      </c>
      <c r="AJ446" s="4">
        <f>IFERROR(SUMPRODUCT(--(tbl_bd_descente[wo_number]=W446),tbl_bd_descente[CaOX],tbl_bd_descente[tons])/SUMIF(tbl_bd_descente[wo_number],W446,tbl_bd_descente[tons]),0)</f>
        <v>0.95946587537091976</v>
      </c>
      <c r="AK446" s="4">
        <f>IFERROR(SUMPRODUCT(--(tbl_bd_descente[wo_number]=W446),tbl_bd_descente[S],tbl_bd_descente[tons])/SUMIF(tbl_bd_descente[wo_number],W446,tbl_bd_descente[tons]),0)</f>
        <v>0.10408605341246291</v>
      </c>
      <c r="AL446" s="26"/>
      <c r="AM446" s="25"/>
    </row>
    <row r="447" spans="1:39" x14ac:dyDescent="0.15">
      <c r="A447" t="s">
        <v>1253</v>
      </c>
      <c r="B447" t="s">
        <v>23</v>
      </c>
      <c r="C447" t="s">
        <v>21</v>
      </c>
      <c r="D447" t="s">
        <v>23</v>
      </c>
      <c r="E447" s="18">
        <v>296.10400390625</v>
      </c>
      <c r="F447">
        <v>81.099999999999994</v>
      </c>
      <c r="G447">
        <v>85.5</v>
      </c>
      <c r="H447">
        <v>93.1</v>
      </c>
      <c r="I447">
        <v>1.04</v>
      </c>
      <c r="J447">
        <v>0.55000000000000004</v>
      </c>
      <c r="K447">
        <v>31.57</v>
      </c>
      <c r="L447">
        <v>0.5</v>
      </c>
      <c r="M447" s="1">
        <v>43620.838414849539</v>
      </c>
      <c r="N447" s="1">
        <v>43620.871639317127</v>
      </c>
      <c r="O447" s="1" t="s">
        <v>53</v>
      </c>
      <c r="W447" t="s">
        <v>477</v>
      </c>
      <c r="X447" s="1">
        <v>43636.716666666667</v>
      </c>
      <c r="Y447" s="10">
        <v>366</v>
      </c>
      <c r="Z447" t="s">
        <v>16</v>
      </c>
      <c r="AA447" t="s">
        <v>37</v>
      </c>
      <c r="AB447" t="s">
        <v>16</v>
      </c>
      <c r="AC447">
        <v>2019</v>
      </c>
      <c r="AD447">
        <v>6</v>
      </c>
      <c r="AE447" s="2"/>
      <c r="AF447" s="4">
        <f>IFERROR(SUMPRODUCT(--(tbl_bd_descente[wo_number]=W447),tbl_bd_descente[Y],tbl_bd_descente[tons])/SUMIF(tbl_bd_descente[wo_number],W447,tbl_bd_descente[tons]),0)</f>
        <v>90</v>
      </c>
      <c r="AG447" s="4">
        <f>IFERROR(SUMPRODUCT(--(tbl_bd_descente[wo_number]=W447),tbl_bd_descente[Al2O3],tbl_bd_descente[tons])/SUMIF(tbl_bd_descente[wo_number],W447,tbl_bd_descente[tons]),0)</f>
        <v>1.8000000000000003</v>
      </c>
      <c r="AH447" s="4">
        <f>IFERROR(SUMPRODUCT(--(tbl_bd_descente[wo_number]=W447),tbl_bd_descente[Fe2O3],tbl_bd_descente[tons])/SUMIF(tbl_bd_descente[wo_number],W447,tbl_bd_descente[tons]),0)</f>
        <v>0.59</v>
      </c>
      <c r="AI447" s="4">
        <f>IFERROR(SUMPRODUCT(--(tbl_bd_descente[wo_number]=W447),tbl_bd_descente[MgO],tbl_bd_descente[tons])/SUMIF(tbl_bd_descente[wo_number],W447,tbl_bd_descente[tons]),0)</f>
        <v>31.509999999999998</v>
      </c>
      <c r="AJ447" s="4">
        <f>IFERROR(SUMPRODUCT(--(tbl_bd_descente[wo_number]=W447),tbl_bd_descente[CaOX],tbl_bd_descente[tons])/SUMIF(tbl_bd_descente[wo_number],W447,tbl_bd_descente[tons]),0)</f>
        <v>0.56999999999999995</v>
      </c>
      <c r="AK447" s="4">
        <f>IFERROR(SUMPRODUCT(--(tbl_bd_descente[wo_number]=W447),tbl_bd_descente[S],tbl_bd_descente[tons])/SUMIF(tbl_bd_descente[wo_number],W447,tbl_bd_descente[tons]),0)</f>
        <v>2.5000000000000001E-2</v>
      </c>
      <c r="AL447" s="26"/>
      <c r="AM447" s="25"/>
    </row>
    <row r="448" spans="1:39" x14ac:dyDescent="0.15">
      <c r="A448" t="s">
        <v>1254</v>
      </c>
      <c r="B448" t="s">
        <v>20</v>
      </c>
      <c r="C448" t="s">
        <v>35</v>
      </c>
      <c r="D448" t="s">
        <v>20</v>
      </c>
      <c r="E448" s="18">
        <v>259.09100341796875</v>
      </c>
      <c r="F448">
        <v>80.3</v>
      </c>
      <c r="G448">
        <v>84.6</v>
      </c>
      <c r="H448">
        <v>91.4</v>
      </c>
      <c r="I448">
        <v>6.17</v>
      </c>
      <c r="J448">
        <v>0.76</v>
      </c>
      <c r="K448">
        <v>32.04</v>
      </c>
      <c r="L448">
        <v>0.62</v>
      </c>
      <c r="M448" s="1">
        <v>43619.709897071756</v>
      </c>
      <c r="N448" s="1">
        <v>43619.768472534721</v>
      </c>
      <c r="O448" s="1" t="s">
        <v>48</v>
      </c>
      <c r="W448" t="s">
        <v>476</v>
      </c>
      <c r="X448" s="1">
        <v>43636.61041666667</v>
      </c>
      <c r="Y448" s="10">
        <v>1238</v>
      </c>
      <c r="Z448" t="s">
        <v>16</v>
      </c>
      <c r="AA448" t="s">
        <v>37</v>
      </c>
      <c r="AB448" t="s">
        <v>16</v>
      </c>
      <c r="AC448">
        <v>2019</v>
      </c>
      <c r="AD448">
        <v>6</v>
      </c>
      <c r="AE448" s="2"/>
      <c r="AF448" s="4">
        <f>IFERROR(SUMPRODUCT(--(tbl_bd_descente[wo_number]=W448),tbl_bd_descente[Y],tbl_bd_descente[tons])/SUMIF(tbl_bd_descente[wo_number],W448,tbl_bd_descente[tons]),0)</f>
        <v>90.520032310177697</v>
      </c>
      <c r="AG448" s="4">
        <f>IFERROR(SUMPRODUCT(--(tbl_bd_descente[wo_number]=W448),tbl_bd_descente[Al2O3],tbl_bd_descente[tons])/SUMIF(tbl_bd_descente[wo_number],W448,tbl_bd_descente[tons]),0)</f>
        <v>2.0195638126009694</v>
      </c>
      <c r="AH448" s="4">
        <f>IFERROR(SUMPRODUCT(--(tbl_bd_descente[wo_number]=W448),tbl_bd_descente[Fe2O3],tbl_bd_descente[tons])/SUMIF(tbl_bd_descente[wo_number],W448,tbl_bd_descente[tons]),0)</f>
        <v>0.59261712439418412</v>
      </c>
      <c r="AI448" s="4">
        <f>IFERROR(SUMPRODUCT(--(tbl_bd_descente[wo_number]=W448),tbl_bd_descente[MgO],tbl_bd_descente[tons])/SUMIF(tbl_bd_descente[wo_number],W448,tbl_bd_descente[tons]),0)</f>
        <v>31.568303715670435</v>
      </c>
      <c r="AJ448" s="4">
        <f>IFERROR(SUMPRODUCT(--(tbl_bd_descente[wo_number]=W448),tbl_bd_descente[CaOX],tbl_bd_descente[tons])/SUMIF(tbl_bd_descente[wo_number],W448,tbl_bd_descente[tons]),0)</f>
        <v>0.39353796445880457</v>
      </c>
      <c r="AK448" s="4">
        <f>IFERROR(SUMPRODUCT(--(tbl_bd_descente[wo_number]=W448),tbl_bd_descente[S],tbl_bd_descente[tons])/SUMIF(tbl_bd_descente[wo_number],W448,tbl_bd_descente[tons]),0)</f>
        <v>2.8693053311793212E-2</v>
      </c>
      <c r="AL448" s="26"/>
      <c r="AM448" s="25"/>
    </row>
    <row r="449" spans="1:39" x14ac:dyDescent="0.15">
      <c r="A449" t="s">
        <v>63</v>
      </c>
      <c r="B449" t="s">
        <v>14</v>
      </c>
      <c r="C449" t="s">
        <v>38</v>
      </c>
      <c r="D449" t="s">
        <v>14</v>
      </c>
      <c r="E449" s="18">
        <v>222.0780029296875</v>
      </c>
      <c r="F449" s="18">
        <v>75.7</v>
      </c>
      <c r="G449" s="18">
        <v>79.7</v>
      </c>
      <c r="H449" s="18">
        <v>86.6</v>
      </c>
      <c r="I449" s="18">
        <v>2.06</v>
      </c>
      <c r="J449" s="18">
        <v>0.82</v>
      </c>
      <c r="K449" s="18">
        <v>31.66</v>
      </c>
      <c r="L449" s="18">
        <v>0.68</v>
      </c>
      <c r="M449" s="1">
        <v>43619.902488576387</v>
      </c>
      <c r="N449" s="1">
        <v>43619.944433761571</v>
      </c>
      <c r="O449" s="1" t="s">
        <v>48</v>
      </c>
      <c r="W449" t="s">
        <v>474</v>
      </c>
      <c r="X449" s="1">
        <v>43636.3</v>
      </c>
      <c r="Y449" s="10">
        <v>97.333333333333329</v>
      </c>
      <c r="Z449" t="s">
        <v>18</v>
      </c>
      <c r="AA449" t="s">
        <v>15</v>
      </c>
      <c r="AB449" t="s">
        <v>43</v>
      </c>
      <c r="AC449">
        <v>2019</v>
      </c>
      <c r="AD449">
        <v>6</v>
      </c>
      <c r="AE449" s="2"/>
      <c r="AF449" s="4">
        <f>IFERROR(SUMPRODUCT(--(tbl_bd_descente[wo_number]=W449),tbl_bd_descente[Y],tbl_bd_descente[tons])/SUMIF(tbl_bd_descente[wo_number],W449,tbl_bd_descente[tons]),0)</f>
        <v>79.400000000000006</v>
      </c>
      <c r="AG449" s="4">
        <f>IFERROR(SUMPRODUCT(--(tbl_bd_descente[wo_number]=W449),tbl_bd_descente[Al2O3],tbl_bd_descente[tons])/SUMIF(tbl_bd_descente[wo_number],W449,tbl_bd_descente[tons]),0)</f>
        <v>11.47</v>
      </c>
      <c r="AH449" s="4">
        <f>IFERROR(SUMPRODUCT(--(tbl_bd_descente[wo_number]=W449),tbl_bd_descente[Fe2O3],tbl_bd_descente[tons])/SUMIF(tbl_bd_descente[wo_number],W449,tbl_bd_descente[tons]),0)</f>
        <v>1.47</v>
      </c>
      <c r="AI449" s="4">
        <f>IFERROR(SUMPRODUCT(--(tbl_bd_descente[wo_number]=W449),tbl_bd_descente[MgO],tbl_bd_descente[tons])/SUMIF(tbl_bd_descente[wo_number],W449,tbl_bd_descente[tons]),0)</f>
        <v>32.479999999999997</v>
      </c>
      <c r="AJ449" s="4">
        <f>IFERROR(SUMPRODUCT(--(tbl_bd_descente[wo_number]=W449),tbl_bd_descente[CaOX],tbl_bd_descente[tons])/SUMIF(tbl_bd_descente[wo_number],W449,tbl_bd_descente[tons]),0)</f>
        <v>0.51</v>
      </c>
      <c r="AK449" s="4">
        <f>IFERROR(SUMPRODUCT(--(tbl_bd_descente[wo_number]=W449),tbl_bd_descente[S],tbl_bd_descente[tons])/SUMIF(tbl_bd_descente[wo_number],W449,tbl_bd_descente[tons]),0)</f>
        <v>0.215</v>
      </c>
      <c r="AL449" s="26"/>
      <c r="AM449" s="25"/>
    </row>
    <row r="450" spans="1:39" x14ac:dyDescent="0.15">
      <c r="A450" t="s">
        <v>64</v>
      </c>
      <c r="B450" t="s">
        <v>14</v>
      </c>
      <c r="C450" t="s">
        <v>38</v>
      </c>
      <c r="D450" t="s">
        <v>14</v>
      </c>
      <c r="E450" s="18">
        <v>333.11700439453125</v>
      </c>
      <c r="F450" s="18">
        <v>78</v>
      </c>
      <c r="G450" s="18">
        <v>82.2</v>
      </c>
      <c r="H450" s="18">
        <v>89.5</v>
      </c>
      <c r="I450" s="18">
        <v>1.46</v>
      </c>
      <c r="J450" s="18">
        <v>0.67</v>
      </c>
      <c r="K450" s="18">
        <v>31.39</v>
      </c>
      <c r="L450" s="18">
        <v>1.1000000000000001</v>
      </c>
      <c r="M450" s="1">
        <v>43620.228205902778</v>
      </c>
      <c r="N450" s="1">
        <v>43620.272639201386</v>
      </c>
      <c r="O450" s="1" t="s">
        <v>48</v>
      </c>
      <c r="W450" t="s">
        <v>474</v>
      </c>
      <c r="X450" s="1">
        <v>43636.3</v>
      </c>
      <c r="Y450" s="10">
        <v>48.666666666666664</v>
      </c>
      <c r="Z450" t="s">
        <v>18</v>
      </c>
      <c r="AA450" t="s">
        <v>44</v>
      </c>
      <c r="AB450" t="s">
        <v>43</v>
      </c>
      <c r="AC450">
        <v>2019</v>
      </c>
      <c r="AD450">
        <v>6</v>
      </c>
      <c r="AE450" s="2"/>
      <c r="AF450" s="4">
        <f>IFERROR(SUMPRODUCT(--(tbl_bd_descente[wo_number]=W450),tbl_bd_descente[Y],tbl_bd_descente[tons])/SUMIF(tbl_bd_descente[wo_number],W450,tbl_bd_descente[tons]),0)</f>
        <v>79.400000000000006</v>
      </c>
      <c r="AG450" s="4">
        <f>IFERROR(SUMPRODUCT(--(tbl_bd_descente[wo_number]=W450),tbl_bd_descente[Al2O3],tbl_bd_descente[tons])/SUMIF(tbl_bd_descente[wo_number],W450,tbl_bd_descente[tons]),0)</f>
        <v>11.47</v>
      </c>
      <c r="AH450" s="4">
        <f>IFERROR(SUMPRODUCT(--(tbl_bd_descente[wo_number]=W450),tbl_bd_descente[Fe2O3],tbl_bd_descente[tons])/SUMIF(tbl_bd_descente[wo_number],W450,tbl_bd_descente[tons]),0)</f>
        <v>1.47</v>
      </c>
      <c r="AI450" s="4">
        <f>IFERROR(SUMPRODUCT(--(tbl_bd_descente[wo_number]=W450),tbl_bd_descente[MgO],tbl_bd_descente[tons])/SUMIF(tbl_bd_descente[wo_number],W450,tbl_bd_descente[tons]),0)</f>
        <v>32.479999999999997</v>
      </c>
      <c r="AJ450" s="4">
        <f>IFERROR(SUMPRODUCT(--(tbl_bd_descente[wo_number]=W450),tbl_bd_descente[CaOX],tbl_bd_descente[tons])/SUMIF(tbl_bd_descente[wo_number],W450,tbl_bd_descente[tons]),0)</f>
        <v>0.51</v>
      </c>
      <c r="AK450" s="4">
        <f>IFERROR(SUMPRODUCT(--(tbl_bd_descente[wo_number]=W450),tbl_bd_descente[S],tbl_bd_descente[tons])/SUMIF(tbl_bd_descente[wo_number],W450,tbl_bd_descente[tons]),0)</f>
        <v>0.215</v>
      </c>
      <c r="AL450" s="26"/>
      <c r="AM450" s="25"/>
    </row>
    <row r="451" spans="1:39" x14ac:dyDescent="0.15">
      <c r="A451" t="s">
        <v>1255</v>
      </c>
      <c r="B451" t="s">
        <v>49</v>
      </c>
      <c r="C451" t="s">
        <v>42</v>
      </c>
      <c r="D451" t="s">
        <v>26</v>
      </c>
      <c r="E451" s="18">
        <v>257.69100112915038</v>
      </c>
      <c r="F451">
        <v>70.599999999999994</v>
      </c>
      <c r="G451">
        <v>74.400000000000006</v>
      </c>
      <c r="H451">
        <v>80.599999999999994</v>
      </c>
      <c r="I451">
        <v>3.97</v>
      </c>
      <c r="J451">
        <v>1.38</v>
      </c>
      <c r="K451">
        <v>31.83</v>
      </c>
      <c r="L451">
        <v>0.91</v>
      </c>
      <c r="M451" s="1">
        <v>43623.711302581018</v>
      </c>
      <c r="N451" s="1">
        <v>43623.769983252314</v>
      </c>
      <c r="O451" s="1" t="s">
        <v>819</v>
      </c>
      <c r="W451" t="s">
        <v>473</v>
      </c>
      <c r="X451" s="1">
        <v>43636.24722222222</v>
      </c>
      <c r="Y451" s="10">
        <v>600</v>
      </c>
      <c r="Z451" t="s">
        <v>18</v>
      </c>
      <c r="AA451" t="s">
        <v>15</v>
      </c>
      <c r="AB451" t="s">
        <v>43</v>
      </c>
      <c r="AC451">
        <v>2019</v>
      </c>
      <c r="AD451">
        <v>6</v>
      </c>
      <c r="AE451" s="2"/>
      <c r="AF451" s="4">
        <f>IFERROR(SUMPRODUCT(--(tbl_bd_descente[wo_number]=W451),tbl_bd_descente[Y],tbl_bd_descente[tons])/SUMIF(tbl_bd_descente[wo_number],W451,tbl_bd_descente[tons]),0)</f>
        <v>80.7</v>
      </c>
      <c r="AG451" s="4">
        <f>IFERROR(SUMPRODUCT(--(tbl_bd_descente[wo_number]=W451),tbl_bd_descente[Al2O3],tbl_bd_descente[tons])/SUMIF(tbl_bd_descente[wo_number],W451,tbl_bd_descente[tons]),0)</f>
        <v>11.123333333333333</v>
      </c>
      <c r="AH451" s="4">
        <f>IFERROR(SUMPRODUCT(--(tbl_bd_descente[wo_number]=W451),tbl_bd_descente[Fe2O3],tbl_bd_descente[tons])/SUMIF(tbl_bd_descente[wo_number],W451,tbl_bd_descente[tons]),0)</f>
        <v>1.3233333333333333</v>
      </c>
      <c r="AI451" s="4">
        <f>IFERROR(SUMPRODUCT(--(tbl_bd_descente[wo_number]=W451),tbl_bd_descente[MgO],tbl_bd_descente[tons])/SUMIF(tbl_bd_descente[wo_number],W451,tbl_bd_descente[tons]),0)</f>
        <v>32.506666666666668</v>
      </c>
      <c r="AJ451" s="4">
        <f>IFERROR(SUMPRODUCT(--(tbl_bd_descente[wo_number]=W451),tbl_bd_descente[CaOX],tbl_bd_descente[tons])/SUMIF(tbl_bd_descente[wo_number],W451,tbl_bd_descente[tons]),0)</f>
        <v>0.70666666666666667</v>
      </c>
      <c r="AK451" s="4">
        <f>IFERROR(SUMPRODUCT(--(tbl_bd_descente[wo_number]=W451),tbl_bd_descente[S],tbl_bd_descente[tons])/SUMIF(tbl_bd_descente[wo_number],W451,tbl_bd_descente[tons]),0)</f>
        <v>7.6666666666666661E-2</v>
      </c>
      <c r="AL451" s="26"/>
      <c r="AM451" s="25"/>
    </row>
    <row r="452" spans="1:39" x14ac:dyDescent="0.15">
      <c r="A452" t="s">
        <v>1256</v>
      </c>
      <c r="B452" t="s">
        <v>49</v>
      </c>
      <c r="C452" t="s">
        <v>42</v>
      </c>
      <c r="D452" t="s">
        <v>26</v>
      </c>
      <c r="E452" s="18">
        <v>148.052001953125</v>
      </c>
      <c r="F452">
        <v>70.599999999999994</v>
      </c>
      <c r="G452">
        <v>74.400000000000006</v>
      </c>
      <c r="H452">
        <v>80.7</v>
      </c>
      <c r="I452">
        <v>3.95</v>
      </c>
      <c r="J452">
        <v>1.0900000000000001</v>
      </c>
      <c r="K452">
        <v>31.93</v>
      </c>
      <c r="L452">
        <v>0.28999999999999998</v>
      </c>
      <c r="M452" s="1">
        <v>43622.487657372687</v>
      </c>
      <c r="N452" s="1">
        <v>43622.497592557869</v>
      </c>
      <c r="O452" s="1" t="s">
        <v>47</v>
      </c>
      <c r="W452" t="s">
        <v>473</v>
      </c>
      <c r="X452" s="1">
        <v>43636.24722222222</v>
      </c>
      <c r="Y452" s="10">
        <v>300</v>
      </c>
      <c r="Z452" t="s">
        <v>18</v>
      </c>
      <c r="AA452" t="s">
        <v>44</v>
      </c>
      <c r="AB452" t="s">
        <v>43</v>
      </c>
      <c r="AC452">
        <v>2019</v>
      </c>
      <c r="AD452">
        <v>6</v>
      </c>
      <c r="AE452" s="2"/>
      <c r="AF452" s="4">
        <f>IFERROR(SUMPRODUCT(--(tbl_bd_descente[wo_number]=W452),tbl_bd_descente[Y],tbl_bd_descente[tons])/SUMIF(tbl_bd_descente[wo_number],W452,tbl_bd_descente[tons]),0)</f>
        <v>80.7</v>
      </c>
      <c r="AG452" s="4">
        <f>IFERROR(SUMPRODUCT(--(tbl_bd_descente[wo_number]=W452),tbl_bd_descente[Al2O3],tbl_bd_descente[tons])/SUMIF(tbl_bd_descente[wo_number],W452,tbl_bd_descente[tons]),0)</f>
        <v>11.123333333333333</v>
      </c>
      <c r="AH452" s="4">
        <f>IFERROR(SUMPRODUCT(--(tbl_bd_descente[wo_number]=W452),tbl_bd_descente[Fe2O3],tbl_bd_descente[tons])/SUMIF(tbl_bd_descente[wo_number],W452,tbl_bd_descente[tons]),0)</f>
        <v>1.3233333333333333</v>
      </c>
      <c r="AI452" s="4">
        <f>IFERROR(SUMPRODUCT(--(tbl_bd_descente[wo_number]=W452),tbl_bd_descente[MgO],tbl_bd_descente[tons])/SUMIF(tbl_bd_descente[wo_number],W452,tbl_bd_descente[tons]),0)</f>
        <v>32.506666666666668</v>
      </c>
      <c r="AJ452" s="4">
        <f>IFERROR(SUMPRODUCT(--(tbl_bd_descente[wo_number]=W452),tbl_bd_descente[CaOX],tbl_bd_descente[tons])/SUMIF(tbl_bd_descente[wo_number],W452,tbl_bd_descente[tons]),0)</f>
        <v>0.70666666666666667</v>
      </c>
      <c r="AK452" s="4">
        <f>IFERROR(SUMPRODUCT(--(tbl_bd_descente[wo_number]=W452),tbl_bd_descente[S],tbl_bd_descente[tons])/SUMIF(tbl_bd_descente[wo_number],W452,tbl_bd_descente[tons]),0)</f>
        <v>7.6666666666666661E-2</v>
      </c>
      <c r="AL452" s="26"/>
      <c r="AM452" s="25"/>
    </row>
    <row r="453" spans="1:39" x14ac:dyDescent="0.15">
      <c r="A453" t="s">
        <v>1257</v>
      </c>
      <c r="B453" t="s">
        <v>18</v>
      </c>
      <c r="C453" t="s">
        <v>44</v>
      </c>
      <c r="D453" t="s">
        <v>18</v>
      </c>
      <c r="E453" s="18">
        <v>444.156005859375</v>
      </c>
      <c r="F453">
        <v>79.8</v>
      </c>
      <c r="G453">
        <v>84.2</v>
      </c>
      <c r="H453">
        <v>90</v>
      </c>
      <c r="I453">
        <v>11.54</v>
      </c>
      <c r="J453">
        <v>1.08</v>
      </c>
      <c r="K453">
        <v>32.69</v>
      </c>
      <c r="L453">
        <v>0.48</v>
      </c>
      <c r="M453" s="1">
        <v>43622.605533136571</v>
      </c>
      <c r="N453" s="1">
        <v>43622.64533634259</v>
      </c>
      <c r="O453" s="1" t="s">
        <v>47</v>
      </c>
      <c r="W453" t="s">
        <v>472</v>
      </c>
      <c r="X453" s="1">
        <v>43636.038888888892</v>
      </c>
      <c r="Y453" s="10">
        <v>600</v>
      </c>
      <c r="Z453" t="s">
        <v>18</v>
      </c>
      <c r="AA453" t="s">
        <v>15</v>
      </c>
      <c r="AB453" t="s">
        <v>43</v>
      </c>
      <c r="AC453">
        <v>2019</v>
      </c>
      <c r="AD453">
        <v>6</v>
      </c>
      <c r="AE453" s="2"/>
      <c r="AF453" s="4">
        <f>IFERROR(SUMPRODUCT(--(tbl_bd_descente[wo_number]=W453),tbl_bd_descente[Y],tbl_bd_descente[tons])/SUMIF(tbl_bd_descente[wo_number],W453,tbl_bd_descente[tons]),0)</f>
        <v>81.333333333333329</v>
      </c>
      <c r="AG453" s="4">
        <f>IFERROR(SUMPRODUCT(--(tbl_bd_descente[wo_number]=W453),tbl_bd_descente[Al2O3],tbl_bd_descente[tons])/SUMIF(tbl_bd_descente[wo_number],W453,tbl_bd_descente[tons]),0)</f>
        <v>10.523333333333333</v>
      </c>
      <c r="AH453" s="4">
        <f>IFERROR(SUMPRODUCT(--(tbl_bd_descente[wo_number]=W453),tbl_bd_descente[Fe2O3],tbl_bd_descente[tons])/SUMIF(tbl_bd_descente[wo_number],W453,tbl_bd_descente[tons]),0)</f>
        <v>1.3233333333333333</v>
      </c>
      <c r="AI453" s="4">
        <f>IFERROR(SUMPRODUCT(--(tbl_bd_descente[wo_number]=W453),tbl_bd_descente[MgO],tbl_bd_descente[tons])/SUMIF(tbl_bd_descente[wo_number],W453,tbl_bd_descente[tons]),0)</f>
        <v>32.333333333333336</v>
      </c>
      <c r="AJ453" s="4">
        <f>IFERROR(SUMPRODUCT(--(tbl_bd_descente[wo_number]=W453),tbl_bd_descente[CaOX],tbl_bd_descente[tons])/SUMIF(tbl_bd_descente[wo_number],W453,tbl_bd_descente[tons]),0)</f>
        <v>0.77666666666666662</v>
      </c>
      <c r="AK453" s="4">
        <f>IFERROR(SUMPRODUCT(--(tbl_bd_descente[wo_number]=W453),tbl_bd_descente[S],tbl_bd_descente[tons])/SUMIF(tbl_bd_descente[wo_number],W453,tbl_bd_descente[tons]),0)</f>
        <v>7.6666666666666661E-2</v>
      </c>
      <c r="AL453" s="26"/>
      <c r="AM453" s="25"/>
    </row>
    <row r="454" spans="1:39" x14ac:dyDescent="0.15">
      <c r="A454" t="s">
        <v>1258</v>
      </c>
      <c r="B454" t="s">
        <v>14</v>
      </c>
      <c r="C454" t="s">
        <v>31</v>
      </c>
      <c r="D454" t="s">
        <v>14</v>
      </c>
      <c r="E454" s="18">
        <v>296.10400390625</v>
      </c>
      <c r="F454">
        <v>77.599999999999994</v>
      </c>
      <c r="G454">
        <v>81.8</v>
      </c>
      <c r="H454">
        <v>88.2</v>
      </c>
      <c r="I454">
        <v>6.14</v>
      </c>
      <c r="J454">
        <v>0.93</v>
      </c>
      <c r="K454">
        <v>31.9</v>
      </c>
      <c r="L454">
        <v>0.37</v>
      </c>
      <c r="M454" s="1">
        <v>43622.64961385417</v>
      </c>
      <c r="N454" s="1">
        <v>43622.670221608794</v>
      </c>
      <c r="O454" s="1" t="s">
        <v>47</v>
      </c>
      <c r="W454" t="s">
        <v>472</v>
      </c>
      <c r="X454" s="1">
        <v>43636.038888888892</v>
      </c>
      <c r="Y454" s="10">
        <v>300</v>
      </c>
      <c r="Z454" t="s">
        <v>18</v>
      </c>
      <c r="AA454" t="s">
        <v>44</v>
      </c>
      <c r="AB454" t="s">
        <v>43</v>
      </c>
      <c r="AC454">
        <v>2019</v>
      </c>
      <c r="AD454">
        <v>6</v>
      </c>
      <c r="AE454" s="2"/>
      <c r="AF454" s="4">
        <f>IFERROR(SUMPRODUCT(--(tbl_bd_descente[wo_number]=W454),tbl_bd_descente[Y],tbl_bd_descente[tons])/SUMIF(tbl_bd_descente[wo_number],W454,tbl_bd_descente[tons]),0)</f>
        <v>81.333333333333329</v>
      </c>
      <c r="AG454" s="4">
        <f>IFERROR(SUMPRODUCT(--(tbl_bd_descente[wo_number]=W454),tbl_bd_descente[Al2O3],tbl_bd_descente[tons])/SUMIF(tbl_bd_descente[wo_number],W454,tbl_bd_descente[tons]),0)</f>
        <v>10.523333333333333</v>
      </c>
      <c r="AH454" s="4">
        <f>IFERROR(SUMPRODUCT(--(tbl_bd_descente[wo_number]=W454),tbl_bd_descente[Fe2O3],tbl_bd_descente[tons])/SUMIF(tbl_bd_descente[wo_number],W454,tbl_bd_descente[tons]),0)</f>
        <v>1.3233333333333333</v>
      </c>
      <c r="AI454" s="4">
        <f>IFERROR(SUMPRODUCT(--(tbl_bd_descente[wo_number]=W454),tbl_bd_descente[MgO],tbl_bd_descente[tons])/SUMIF(tbl_bd_descente[wo_number],W454,tbl_bd_descente[tons]),0)</f>
        <v>32.333333333333336</v>
      </c>
      <c r="AJ454" s="4">
        <f>IFERROR(SUMPRODUCT(--(tbl_bd_descente[wo_number]=W454),tbl_bd_descente[CaOX],tbl_bd_descente[tons])/SUMIF(tbl_bd_descente[wo_number],W454,tbl_bd_descente[tons]),0)</f>
        <v>0.77666666666666662</v>
      </c>
      <c r="AK454" s="4">
        <f>IFERROR(SUMPRODUCT(--(tbl_bd_descente[wo_number]=W454),tbl_bd_descente[S],tbl_bd_descente[tons])/SUMIF(tbl_bd_descente[wo_number],W454,tbl_bd_descente[tons]),0)</f>
        <v>7.6666666666666661E-2</v>
      </c>
      <c r="AL454" s="26"/>
      <c r="AM454" s="25"/>
    </row>
    <row r="455" spans="1:39" x14ac:dyDescent="0.15">
      <c r="A455" t="s">
        <v>1259</v>
      </c>
      <c r="B455" t="s">
        <v>14</v>
      </c>
      <c r="C455" t="s">
        <v>19</v>
      </c>
      <c r="D455" t="s">
        <v>14</v>
      </c>
      <c r="E455" s="18">
        <v>333.10400390625</v>
      </c>
      <c r="F455">
        <v>76.400000000000006</v>
      </c>
      <c r="G455">
        <v>80.5</v>
      </c>
      <c r="H455">
        <v>87.1</v>
      </c>
      <c r="I455">
        <v>3.63</v>
      </c>
      <c r="J455">
        <v>0.78</v>
      </c>
      <c r="K455">
        <v>31.68</v>
      </c>
      <c r="L455">
        <v>0.5</v>
      </c>
      <c r="M455" s="1">
        <v>43622.261429664351</v>
      </c>
      <c r="N455" s="1">
        <v>43622.301400659722</v>
      </c>
      <c r="O455" s="1" t="s">
        <v>47</v>
      </c>
      <c r="W455" t="s">
        <v>475</v>
      </c>
      <c r="X455" s="1">
        <v>43635.80972222222</v>
      </c>
      <c r="Y455" s="10">
        <v>1162</v>
      </c>
      <c r="Z455" t="s">
        <v>14</v>
      </c>
      <c r="AA455" t="s">
        <v>19</v>
      </c>
      <c r="AB455" t="s">
        <v>14</v>
      </c>
      <c r="AC455">
        <v>2019</v>
      </c>
      <c r="AD455">
        <v>6</v>
      </c>
      <c r="AE455" s="2"/>
      <c r="AF455" s="4">
        <f>IFERROR(SUMPRODUCT(--(tbl_bd_descente[wo_number]=W455),tbl_bd_descente[Y],tbl_bd_descente[tons])/SUMIF(tbl_bd_descente[wo_number],W455,tbl_bd_descente[tons]),0)</f>
        <v>81.27538726333907</v>
      </c>
      <c r="AG455" s="4">
        <f>IFERROR(SUMPRODUCT(--(tbl_bd_descente[wo_number]=W455),tbl_bd_descente[Al2O3],tbl_bd_descente[tons])/SUMIF(tbl_bd_descente[wo_number],W455,tbl_bd_descente[tons]),0)</f>
        <v>2.5881927710843375</v>
      </c>
      <c r="AH455" s="4">
        <f>IFERROR(SUMPRODUCT(--(tbl_bd_descente[wo_number]=W455),tbl_bd_descente[Fe2O3],tbl_bd_descente[tons])/SUMIF(tbl_bd_descente[wo_number],W455,tbl_bd_descente[tons]),0)</f>
        <v>0.75376936316695353</v>
      </c>
      <c r="AI455" s="4">
        <f>IFERROR(SUMPRODUCT(--(tbl_bd_descente[wo_number]=W455),tbl_bd_descente[MgO],tbl_bd_descente[tons])/SUMIF(tbl_bd_descente[wo_number],W455,tbl_bd_descente[tons]),0)</f>
        <v>31.5</v>
      </c>
      <c r="AJ455" s="4">
        <f>IFERROR(SUMPRODUCT(--(tbl_bd_descente[wo_number]=W455),tbl_bd_descente[CaOX],tbl_bd_descente[tons])/SUMIF(tbl_bd_descente[wo_number],W455,tbl_bd_descente[tons]),0)</f>
        <v>0.89817555938037874</v>
      </c>
      <c r="AK455" s="4">
        <f>IFERROR(SUMPRODUCT(--(tbl_bd_descente[wo_number]=W455),tbl_bd_descente[S],tbl_bd_descente[tons])/SUMIF(tbl_bd_descente[wo_number],W455,tbl_bd_descente[tons]),0)</f>
        <v>4.4359724612736663E-2</v>
      </c>
      <c r="AL455" s="26"/>
      <c r="AM455" s="25"/>
    </row>
    <row r="456" spans="1:39" x14ac:dyDescent="0.15">
      <c r="A456" t="s">
        <v>1260</v>
      </c>
      <c r="B456" t="s">
        <v>23</v>
      </c>
      <c r="C456" t="s">
        <v>21</v>
      </c>
      <c r="D456" t="s">
        <v>23</v>
      </c>
      <c r="E456" s="18">
        <v>185.06500244140625</v>
      </c>
      <c r="F456">
        <v>81.3</v>
      </c>
      <c r="G456">
        <v>85.6</v>
      </c>
      <c r="H456">
        <v>92.9</v>
      </c>
      <c r="I456">
        <v>1.78</v>
      </c>
      <c r="J456">
        <v>0.69</v>
      </c>
      <c r="K456">
        <v>31.72</v>
      </c>
      <c r="L456">
        <v>0.71</v>
      </c>
      <c r="M456" s="1">
        <v>43619.876689930556</v>
      </c>
      <c r="N456" s="1">
        <v>43619.900080671294</v>
      </c>
      <c r="O456" s="1" t="s">
        <v>48</v>
      </c>
      <c r="W456" t="s">
        <v>471</v>
      </c>
      <c r="X456" s="1">
        <v>43635.478472222225</v>
      </c>
      <c r="Y456" s="10">
        <v>1200</v>
      </c>
      <c r="Z456" t="s">
        <v>14</v>
      </c>
      <c r="AA456" t="s">
        <v>19</v>
      </c>
      <c r="AB456" t="s">
        <v>14</v>
      </c>
      <c r="AC456">
        <v>2019</v>
      </c>
      <c r="AD456">
        <v>6</v>
      </c>
      <c r="AE456" s="2"/>
      <c r="AF456" s="4">
        <f>IFERROR(SUMPRODUCT(--(tbl_bd_descente[wo_number]=W456),tbl_bd_descente[Y],tbl_bd_descente[tons])/SUMIF(tbl_bd_descente[wo_number],W456,tbl_bd_descente[tons]),0)</f>
        <v>79.466666666666669</v>
      </c>
      <c r="AG456" s="4">
        <f>IFERROR(SUMPRODUCT(--(tbl_bd_descente[wo_number]=W456),tbl_bd_descente[Al2O3],tbl_bd_descente[tons])/SUMIF(tbl_bd_descente[wo_number],W456,tbl_bd_descente[tons]),0)</f>
        <v>3.56</v>
      </c>
      <c r="AH456" s="4">
        <f>IFERROR(SUMPRODUCT(--(tbl_bd_descente[wo_number]=W456),tbl_bd_descente[Fe2O3],tbl_bd_descente[tons])/SUMIF(tbl_bd_descente[wo_number],W456,tbl_bd_descente[tons]),0)</f>
        <v>0.83333333333333337</v>
      </c>
      <c r="AI456" s="4">
        <f>IFERROR(SUMPRODUCT(--(tbl_bd_descente[wo_number]=W456),tbl_bd_descente[MgO],tbl_bd_descente[tons])/SUMIF(tbl_bd_descente[wo_number],W456,tbl_bd_descente[tons]),0)</f>
        <v>31.616666666666667</v>
      </c>
      <c r="AJ456" s="4">
        <f>IFERROR(SUMPRODUCT(--(tbl_bd_descente[wo_number]=W456),tbl_bd_descente[CaOX],tbl_bd_descente[tons])/SUMIF(tbl_bd_descente[wo_number],W456,tbl_bd_descente[tons]),0)</f>
        <v>1.07</v>
      </c>
      <c r="AK456" s="4">
        <f>IFERROR(SUMPRODUCT(--(tbl_bd_descente[wo_number]=W456),tbl_bd_descente[S],tbl_bd_descente[tons])/SUMIF(tbl_bd_descente[wo_number],W456,tbl_bd_descente[tons]),0)</f>
        <v>5.6666666666666664E-2</v>
      </c>
      <c r="AL456" s="26"/>
      <c r="AM456" s="25"/>
    </row>
    <row r="457" spans="1:39" x14ac:dyDescent="0.15">
      <c r="A457" t="s">
        <v>1261</v>
      </c>
      <c r="B457" t="s">
        <v>826</v>
      </c>
      <c r="C457" t="s">
        <v>21</v>
      </c>
      <c r="D457" t="s">
        <v>23</v>
      </c>
      <c r="E457" s="18">
        <v>111.03900146484375</v>
      </c>
      <c r="F457">
        <v>78.8</v>
      </c>
      <c r="G457">
        <v>83</v>
      </c>
      <c r="H457">
        <v>90.4</v>
      </c>
      <c r="I457">
        <v>0.98</v>
      </c>
      <c r="J457">
        <v>0.55000000000000004</v>
      </c>
      <c r="K457">
        <v>31.59</v>
      </c>
      <c r="L457">
        <v>0.44</v>
      </c>
      <c r="M457" s="1">
        <v>43621.592361493058</v>
      </c>
      <c r="N457" s="1">
        <v>43621.605421145832</v>
      </c>
      <c r="O457" s="1" t="s">
        <v>53</v>
      </c>
      <c r="W457" t="s">
        <v>470</v>
      </c>
      <c r="X457" s="1">
        <v>43635.184027777781</v>
      </c>
      <c r="Y457" s="10">
        <v>268</v>
      </c>
      <c r="Z457" t="s">
        <v>18</v>
      </c>
      <c r="AA457" t="s">
        <v>15</v>
      </c>
      <c r="AB457" t="s">
        <v>43</v>
      </c>
      <c r="AC457">
        <v>2019</v>
      </c>
      <c r="AD457">
        <v>6</v>
      </c>
      <c r="AE457" s="2"/>
      <c r="AF457" s="4">
        <f>IFERROR(SUMPRODUCT(--(tbl_bd_descente[wo_number]=W457),tbl_bd_descente[Y],tbl_bd_descente[tons])/SUMIF(tbl_bd_descente[wo_number],W457,tbl_bd_descente[tons]),0)</f>
        <v>81.333540372670811</v>
      </c>
      <c r="AG457" s="4">
        <f>IFERROR(SUMPRODUCT(--(tbl_bd_descente[wo_number]=W457),tbl_bd_descente[Al2O3],tbl_bd_descente[tons])/SUMIF(tbl_bd_descente[wo_number],W457,tbl_bd_descente[tons]),0)</f>
        <v>11.365714285714285</v>
      </c>
      <c r="AH457" s="4">
        <f>IFERROR(SUMPRODUCT(--(tbl_bd_descente[wo_number]=W457),tbl_bd_descente[Fe2O3],tbl_bd_descente[tons])/SUMIF(tbl_bd_descente[wo_number],W457,tbl_bd_descente[tons]),0)</f>
        <v>1.3440993788819875</v>
      </c>
      <c r="AI457" s="4">
        <f>IFERROR(SUMPRODUCT(--(tbl_bd_descente[wo_number]=W457),tbl_bd_descente[MgO],tbl_bd_descente[tons])/SUMIF(tbl_bd_descente[wo_number],W457,tbl_bd_descente[tons]),0)</f>
        <v>32.486645962732922</v>
      </c>
      <c r="AJ457" s="4">
        <f>IFERROR(SUMPRODUCT(--(tbl_bd_descente[wo_number]=W457),tbl_bd_descente[CaOX],tbl_bd_descente[tons])/SUMIF(tbl_bd_descente[wo_number],W457,tbl_bd_descente[tons]),0)</f>
        <v>1.1722981366459628</v>
      </c>
      <c r="AK457" s="4">
        <f>IFERROR(SUMPRODUCT(--(tbl_bd_descente[wo_number]=W457),tbl_bd_descente[S],tbl_bd_descente[tons])/SUMIF(tbl_bd_descente[wo_number],W457,tbl_bd_descente[tons]),0)</f>
        <v>4.5496894409937885E-2</v>
      </c>
      <c r="AL457" s="26"/>
      <c r="AM457" s="25"/>
    </row>
    <row r="458" spans="1:39" x14ac:dyDescent="0.15">
      <c r="A458" t="s">
        <v>65</v>
      </c>
      <c r="B458" t="s">
        <v>14</v>
      </c>
      <c r="C458" t="s">
        <v>38</v>
      </c>
      <c r="D458" t="s">
        <v>14</v>
      </c>
      <c r="E458" s="18">
        <v>148.052001953125</v>
      </c>
      <c r="F458" s="18">
        <v>77.099999999999994</v>
      </c>
      <c r="G458" s="18">
        <v>81.3</v>
      </c>
      <c r="H458" s="18">
        <v>88.1</v>
      </c>
      <c r="I458" s="18">
        <v>2.52</v>
      </c>
      <c r="J458" s="18">
        <v>0.77</v>
      </c>
      <c r="K458" s="18">
        <v>31.76</v>
      </c>
      <c r="L458" s="18">
        <v>0.31</v>
      </c>
      <c r="M458" s="1">
        <v>43622.305411770831</v>
      </c>
      <c r="N458" s="1">
        <v>43622.316759340276</v>
      </c>
      <c r="O458" s="1" t="s">
        <v>47</v>
      </c>
      <c r="W458" t="s">
        <v>470</v>
      </c>
      <c r="X458" s="1">
        <v>43635.184027777781</v>
      </c>
      <c r="Y458" s="10">
        <v>536.66666666666663</v>
      </c>
      <c r="Z458" t="s">
        <v>18</v>
      </c>
      <c r="AA458" t="s">
        <v>44</v>
      </c>
      <c r="AB458" t="s">
        <v>43</v>
      </c>
      <c r="AC458">
        <v>2019</v>
      </c>
      <c r="AD458">
        <v>6</v>
      </c>
      <c r="AE458" s="2"/>
      <c r="AF458" s="4">
        <f>IFERROR(SUMPRODUCT(--(tbl_bd_descente[wo_number]=W458),tbl_bd_descente[Y],tbl_bd_descente[tons])/SUMIF(tbl_bd_descente[wo_number],W458,tbl_bd_descente[tons]),0)</f>
        <v>81.333540372670811</v>
      </c>
      <c r="AG458" s="4">
        <f>IFERROR(SUMPRODUCT(--(tbl_bd_descente[wo_number]=W458),tbl_bd_descente[Al2O3],tbl_bd_descente[tons])/SUMIF(tbl_bd_descente[wo_number],W458,tbl_bd_descente[tons]),0)</f>
        <v>11.365714285714285</v>
      </c>
      <c r="AH458" s="4">
        <f>IFERROR(SUMPRODUCT(--(tbl_bd_descente[wo_number]=W458),tbl_bd_descente[Fe2O3],tbl_bd_descente[tons])/SUMIF(tbl_bd_descente[wo_number],W458,tbl_bd_descente[tons]),0)</f>
        <v>1.3440993788819875</v>
      </c>
      <c r="AI458" s="4">
        <f>IFERROR(SUMPRODUCT(--(tbl_bd_descente[wo_number]=W458),tbl_bd_descente[MgO],tbl_bd_descente[tons])/SUMIF(tbl_bd_descente[wo_number],W458,tbl_bd_descente[tons]),0)</f>
        <v>32.486645962732922</v>
      </c>
      <c r="AJ458" s="4">
        <f>IFERROR(SUMPRODUCT(--(tbl_bd_descente[wo_number]=W458),tbl_bd_descente[CaOX],tbl_bd_descente[tons])/SUMIF(tbl_bd_descente[wo_number],W458,tbl_bd_descente[tons]),0)</f>
        <v>1.1722981366459628</v>
      </c>
      <c r="AK458" s="4">
        <f>IFERROR(SUMPRODUCT(--(tbl_bd_descente[wo_number]=W458),tbl_bd_descente[S],tbl_bd_descente[tons])/SUMIF(tbl_bd_descente[wo_number],W458,tbl_bd_descente[tons]),0)</f>
        <v>4.5496894409937885E-2</v>
      </c>
      <c r="AL458" s="26"/>
      <c r="AM458" s="25"/>
    </row>
    <row r="459" spans="1:39" x14ac:dyDescent="0.15">
      <c r="A459" t="s">
        <v>1262</v>
      </c>
      <c r="B459" t="s">
        <v>18</v>
      </c>
      <c r="C459" t="s">
        <v>44</v>
      </c>
      <c r="D459" t="s">
        <v>18</v>
      </c>
      <c r="E459" s="18">
        <v>296.10400390625</v>
      </c>
      <c r="F459">
        <v>79.400000000000006</v>
      </c>
      <c r="G459">
        <v>83.7</v>
      </c>
      <c r="H459">
        <v>88.7</v>
      </c>
      <c r="I459">
        <v>8.8699999999999992</v>
      </c>
      <c r="J459">
        <v>1.03</v>
      </c>
      <c r="K459">
        <v>32.35</v>
      </c>
      <c r="L459">
        <v>0.43</v>
      </c>
      <c r="M459" s="1">
        <v>43619.834328668985</v>
      </c>
      <c r="N459" s="1">
        <v>43619.867598576391</v>
      </c>
      <c r="O459" s="1" t="s">
        <v>48</v>
      </c>
      <c r="W459" t="s">
        <v>469</v>
      </c>
      <c r="X459" s="1">
        <v>43634.993750000001</v>
      </c>
      <c r="Y459" s="10">
        <v>600</v>
      </c>
      <c r="Z459" t="s">
        <v>18</v>
      </c>
      <c r="AA459" t="s">
        <v>15</v>
      </c>
      <c r="AB459" t="s">
        <v>43</v>
      </c>
      <c r="AC459">
        <v>2019</v>
      </c>
      <c r="AD459">
        <v>6</v>
      </c>
      <c r="AE459" s="2"/>
      <c r="AF459" s="4">
        <f>IFERROR(SUMPRODUCT(--(tbl_bd_descente[wo_number]=W459),tbl_bd_descente[Y],tbl_bd_descente[tons])/SUMIF(tbl_bd_descente[wo_number],W459,tbl_bd_descente[tons]),0)</f>
        <v>81.933333333333337</v>
      </c>
      <c r="AG459" s="4">
        <f>IFERROR(SUMPRODUCT(--(tbl_bd_descente[wo_number]=W459),tbl_bd_descente[Al2O3],tbl_bd_descente[tons])/SUMIF(tbl_bd_descente[wo_number],W459,tbl_bd_descente[tons]),0)</f>
        <v>11.74</v>
      </c>
      <c r="AH459" s="4">
        <f>IFERROR(SUMPRODUCT(--(tbl_bd_descente[wo_number]=W459),tbl_bd_descente[Fe2O3],tbl_bd_descente[tons])/SUMIF(tbl_bd_descente[wo_number],W459,tbl_bd_descente[tons]),0)</f>
        <v>1.3766666666666667</v>
      </c>
      <c r="AI459" s="4">
        <f>IFERROR(SUMPRODUCT(--(tbl_bd_descente[wo_number]=W459),tbl_bd_descente[MgO],tbl_bd_descente[tons])/SUMIF(tbl_bd_descente[wo_number],W459,tbl_bd_descente[tons]),0)</f>
        <v>32.593333333333334</v>
      </c>
      <c r="AJ459" s="4">
        <f>IFERROR(SUMPRODUCT(--(tbl_bd_descente[wo_number]=W459),tbl_bd_descente[CaOX],tbl_bd_descente[tons])/SUMIF(tbl_bd_descente[wo_number],W459,tbl_bd_descente[tons]),0)</f>
        <v>0.72333333333333338</v>
      </c>
      <c r="AK459" s="4">
        <f>IFERROR(SUMPRODUCT(--(tbl_bd_descente[wo_number]=W459),tbl_bd_descente[S],tbl_bd_descente[tons])/SUMIF(tbl_bd_descente[wo_number],W459,tbl_bd_descente[tons]),0)</f>
        <v>4.4000000000000004E-2</v>
      </c>
      <c r="AL459" s="26"/>
      <c r="AM459" s="25"/>
    </row>
    <row r="460" spans="1:39" x14ac:dyDescent="0.15">
      <c r="A460" t="s">
        <v>66</v>
      </c>
      <c r="B460" t="s">
        <v>14</v>
      </c>
      <c r="C460" t="s">
        <v>38</v>
      </c>
      <c r="D460" t="s">
        <v>14</v>
      </c>
      <c r="E460" s="18">
        <v>148.052001953125</v>
      </c>
      <c r="F460" s="18">
        <v>78.7</v>
      </c>
      <c r="G460" s="18">
        <v>82.9</v>
      </c>
      <c r="H460" s="18">
        <v>90</v>
      </c>
      <c r="I460" s="18">
        <v>1.81</v>
      </c>
      <c r="J460" s="18">
        <v>0.63</v>
      </c>
      <c r="K460" s="18">
        <v>31.52</v>
      </c>
      <c r="L460" s="18">
        <v>0.56999999999999995</v>
      </c>
      <c r="M460" s="1">
        <v>43620.876956747685</v>
      </c>
      <c r="N460" s="1">
        <v>43620.890192905092</v>
      </c>
      <c r="O460" s="1" t="s">
        <v>53</v>
      </c>
      <c r="W460" t="s">
        <v>469</v>
      </c>
      <c r="X460" s="1">
        <v>43634.993750000001</v>
      </c>
      <c r="Y460" s="10">
        <v>300</v>
      </c>
      <c r="Z460" t="s">
        <v>18</v>
      </c>
      <c r="AA460" t="s">
        <v>44</v>
      </c>
      <c r="AB460" t="s">
        <v>43</v>
      </c>
      <c r="AC460">
        <v>2019</v>
      </c>
      <c r="AD460">
        <v>6</v>
      </c>
      <c r="AE460" s="2"/>
      <c r="AF460" s="4">
        <f>IFERROR(SUMPRODUCT(--(tbl_bd_descente[wo_number]=W460),tbl_bd_descente[Y],tbl_bd_descente[tons])/SUMIF(tbl_bd_descente[wo_number],W460,tbl_bd_descente[tons]),0)</f>
        <v>81.933333333333337</v>
      </c>
      <c r="AG460" s="4">
        <f>IFERROR(SUMPRODUCT(--(tbl_bd_descente[wo_number]=W460),tbl_bd_descente[Al2O3],tbl_bd_descente[tons])/SUMIF(tbl_bd_descente[wo_number],W460,tbl_bd_descente[tons]),0)</f>
        <v>11.74</v>
      </c>
      <c r="AH460" s="4">
        <f>IFERROR(SUMPRODUCT(--(tbl_bd_descente[wo_number]=W460),tbl_bd_descente[Fe2O3],tbl_bd_descente[tons])/SUMIF(tbl_bd_descente[wo_number],W460,tbl_bd_descente[tons]),0)</f>
        <v>1.3766666666666667</v>
      </c>
      <c r="AI460" s="4">
        <f>IFERROR(SUMPRODUCT(--(tbl_bd_descente[wo_number]=W460),tbl_bd_descente[MgO],tbl_bd_descente[tons])/SUMIF(tbl_bd_descente[wo_number],W460,tbl_bd_descente[tons]),0)</f>
        <v>32.593333333333334</v>
      </c>
      <c r="AJ460" s="4">
        <f>IFERROR(SUMPRODUCT(--(tbl_bd_descente[wo_number]=W460),tbl_bd_descente[CaOX],tbl_bd_descente[tons])/SUMIF(tbl_bd_descente[wo_number],W460,tbl_bd_descente[tons]),0)</f>
        <v>0.72333333333333338</v>
      </c>
      <c r="AK460" s="4">
        <f>IFERROR(SUMPRODUCT(--(tbl_bd_descente[wo_number]=W460),tbl_bd_descente[S],tbl_bd_descente[tons])/SUMIF(tbl_bd_descente[wo_number],W460,tbl_bd_descente[tons]),0)</f>
        <v>4.4000000000000004E-2</v>
      </c>
      <c r="AL460" s="26"/>
      <c r="AM460" s="25"/>
    </row>
    <row r="461" spans="1:39" x14ac:dyDescent="0.15">
      <c r="A461" t="s">
        <v>1263</v>
      </c>
      <c r="B461" t="s">
        <v>23</v>
      </c>
      <c r="C461" t="s">
        <v>24</v>
      </c>
      <c r="D461" t="s">
        <v>23</v>
      </c>
      <c r="E461" s="18">
        <v>185.06500244140625</v>
      </c>
      <c r="F461">
        <v>81.8</v>
      </c>
      <c r="G461">
        <v>86.2</v>
      </c>
      <c r="H461">
        <v>93.6</v>
      </c>
      <c r="I461">
        <v>1.35</v>
      </c>
      <c r="J461">
        <v>0.54</v>
      </c>
      <c r="K461">
        <v>31.57</v>
      </c>
      <c r="L461">
        <v>0.35</v>
      </c>
      <c r="M461" s="1">
        <v>43620.895741203705</v>
      </c>
      <c r="N461" s="1">
        <v>43620.914618437499</v>
      </c>
      <c r="O461" s="1" t="s">
        <v>53</v>
      </c>
      <c r="W461" t="s">
        <v>468</v>
      </c>
      <c r="X461" s="1">
        <v>43634.78125</v>
      </c>
      <c r="Y461" s="10">
        <v>1072</v>
      </c>
      <c r="Z461" t="s">
        <v>23</v>
      </c>
      <c r="AA461" t="s">
        <v>21</v>
      </c>
      <c r="AB461" t="s">
        <v>23</v>
      </c>
      <c r="AC461">
        <v>2019</v>
      </c>
      <c r="AD461">
        <v>6</v>
      </c>
      <c r="AE461" s="2"/>
      <c r="AF461" s="4">
        <f>IFERROR(SUMPRODUCT(--(tbl_bd_descente[wo_number]=W461),tbl_bd_descente[Y],tbl_bd_descente[tons])/SUMIF(tbl_bd_descente[wo_number],W461,tbl_bd_descente[tons]),0)</f>
        <v>83.128358208955234</v>
      </c>
      <c r="AG461" s="4">
        <f>IFERROR(SUMPRODUCT(--(tbl_bd_descente[wo_number]=W461),tbl_bd_descente[Al2O3],tbl_bd_descente[tons])/SUMIF(tbl_bd_descente[wo_number],W461,tbl_bd_descente[tons]),0)</f>
        <v>2.6380597014925371</v>
      </c>
      <c r="AH461" s="4">
        <f>IFERROR(SUMPRODUCT(--(tbl_bd_descente[wo_number]=W461),tbl_bd_descente[Fe2O3],tbl_bd_descente[tons])/SUMIF(tbl_bd_descente[wo_number],W461,tbl_bd_descente[tons]),0)</f>
        <v>0.72104477611940299</v>
      </c>
      <c r="AI461" s="4">
        <f>IFERROR(SUMPRODUCT(--(tbl_bd_descente[wo_number]=W461),tbl_bd_descente[MgO],tbl_bd_descente[tons])/SUMIF(tbl_bd_descente[wo_number],W461,tbl_bd_descente[tons]),0)</f>
        <v>31.699701492537315</v>
      </c>
      <c r="AJ461" s="4">
        <f>IFERROR(SUMPRODUCT(--(tbl_bd_descente[wo_number]=W461),tbl_bd_descente[CaOX],tbl_bd_descente[tons])/SUMIF(tbl_bd_descente[wo_number],W461,tbl_bd_descente[tons]),0)</f>
        <v>0.76567164179104474</v>
      </c>
      <c r="AK461" s="4">
        <f>IFERROR(SUMPRODUCT(--(tbl_bd_descente[wo_number]=W461),tbl_bd_descente[S],tbl_bd_descente[tons])/SUMIF(tbl_bd_descente[wo_number],W461,tbl_bd_descente[tons]),0)</f>
        <v>2.4611940298507464E-2</v>
      </c>
      <c r="AL461" s="26"/>
      <c r="AM461" s="25"/>
    </row>
    <row r="462" spans="1:39" x14ac:dyDescent="0.15">
      <c r="A462" t="s">
        <v>1264</v>
      </c>
      <c r="B462" t="s">
        <v>26</v>
      </c>
      <c r="C462" t="s">
        <v>27</v>
      </c>
      <c r="D462" t="s">
        <v>26</v>
      </c>
      <c r="E462" s="18">
        <v>290.56900215148926</v>
      </c>
      <c r="F462">
        <v>67.099999999999994</v>
      </c>
      <c r="G462">
        <v>70.8</v>
      </c>
      <c r="H462">
        <v>75.900000000000006</v>
      </c>
      <c r="I462">
        <v>11.79</v>
      </c>
      <c r="J462">
        <v>1.66</v>
      </c>
      <c r="K462">
        <v>32.53</v>
      </c>
      <c r="L462">
        <v>0.45</v>
      </c>
      <c r="M462" s="1">
        <v>43629.674745798613</v>
      </c>
      <c r="N462" s="1">
        <v>43629.711117789353</v>
      </c>
      <c r="O462" s="1" t="s">
        <v>53</v>
      </c>
      <c r="W462" t="s">
        <v>813</v>
      </c>
      <c r="X462" s="1">
        <v>43634.440972222219</v>
      </c>
      <c r="Y462" s="10">
        <v>109</v>
      </c>
      <c r="Z462" t="s">
        <v>26</v>
      </c>
      <c r="AA462" t="s">
        <v>28</v>
      </c>
      <c r="AB462" t="s">
        <v>26</v>
      </c>
      <c r="AC462">
        <v>2019</v>
      </c>
      <c r="AD462">
        <v>6</v>
      </c>
      <c r="AE462" s="2"/>
      <c r="AF462" s="4">
        <f>IFERROR(SUMPRODUCT(--(tbl_bd_descente[wo_number]=W462),tbl_bd_descente[Y],tbl_bd_descente[tons])/SUMIF(tbl_bd_descente[wo_number],W462,tbl_bd_descente[tons]),0)</f>
        <v>0</v>
      </c>
      <c r="AG462" s="4">
        <f>IFERROR(SUMPRODUCT(--(tbl_bd_descente[wo_number]=W462),tbl_bd_descente[Al2O3],tbl_bd_descente[tons])/SUMIF(tbl_bd_descente[wo_number],W462,tbl_bd_descente[tons]),0)</f>
        <v>0</v>
      </c>
      <c r="AH462" s="4">
        <f>IFERROR(SUMPRODUCT(--(tbl_bd_descente[wo_number]=W462),tbl_bd_descente[Fe2O3],tbl_bd_descente[tons])/SUMIF(tbl_bd_descente[wo_number],W462,tbl_bd_descente[tons]),0)</f>
        <v>0</v>
      </c>
      <c r="AI462" s="4">
        <f>IFERROR(SUMPRODUCT(--(tbl_bd_descente[wo_number]=W462),tbl_bd_descente[MgO],tbl_bd_descente[tons])/SUMIF(tbl_bd_descente[wo_number],W462,tbl_bd_descente[tons]),0)</f>
        <v>0</v>
      </c>
      <c r="AJ462" s="4">
        <f>IFERROR(SUMPRODUCT(--(tbl_bd_descente[wo_number]=W462),tbl_bd_descente[CaOX],tbl_bd_descente[tons])/SUMIF(tbl_bd_descente[wo_number],W462,tbl_bd_descente[tons]),0)</f>
        <v>0</v>
      </c>
      <c r="AK462" s="4">
        <f>IFERROR(SUMPRODUCT(--(tbl_bd_descente[wo_number]=W462),tbl_bd_descente[S],tbl_bd_descente[tons])/SUMIF(tbl_bd_descente[wo_number],W462,tbl_bd_descente[tons]),0)</f>
        <v>0</v>
      </c>
      <c r="AL462" s="26"/>
      <c r="AM462" s="25"/>
    </row>
    <row r="463" spans="1:39" x14ac:dyDescent="0.15">
      <c r="A463" t="s">
        <v>1265</v>
      </c>
      <c r="B463" t="s">
        <v>26</v>
      </c>
      <c r="C463" t="s">
        <v>27</v>
      </c>
      <c r="D463" t="s">
        <v>26</v>
      </c>
      <c r="E463" s="18">
        <v>497.20600357055662</v>
      </c>
      <c r="F463">
        <v>72.099999999999994</v>
      </c>
      <c r="G463">
        <v>76</v>
      </c>
      <c r="H463">
        <v>81.5</v>
      </c>
      <c r="I463">
        <v>9.01</v>
      </c>
      <c r="J463">
        <v>1.38</v>
      </c>
      <c r="K463">
        <v>32.479999999999997</v>
      </c>
      <c r="L463">
        <v>0.71</v>
      </c>
      <c r="M463" s="1">
        <v>43629.371928622684</v>
      </c>
      <c r="N463" s="1">
        <v>43629.452870636575</v>
      </c>
      <c r="O463" s="1" t="s">
        <v>53</v>
      </c>
      <c r="W463" t="s">
        <v>467</v>
      </c>
      <c r="X463" s="1">
        <v>43634.411805555559</v>
      </c>
      <c r="Y463" s="10">
        <v>913</v>
      </c>
      <c r="Z463" t="s">
        <v>23</v>
      </c>
      <c r="AA463" t="s">
        <v>21</v>
      </c>
      <c r="AB463" t="s">
        <v>23</v>
      </c>
      <c r="AC463">
        <v>2019</v>
      </c>
      <c r="AD463">
        <v>6</v>
      </c>
      <c r="AE463" s="2"/>
      <c r="AF463" s="4">
        <f>IFERROR(SUMPRODUCT(--(tbl_bd_descente[wo_number]=W463),tbl_bd_descente[Y],tbl_bd_descente[tons])/SUMIF(tbl_bd_descente[wo_number],W463,tbl_bd_descente[tons]),0)</f>
        <v>83.488608981380068</v>
      </c>
      <c r="AG463" s="4">
        <f>IFERROR(SUMPRODUCT(--(tbl_bd_descente[wo_number]=W463),tbl_bd_descente[Al2O3],tbl_bd_descente[tons])/SUMIF(tbl_bd_descente[wo_number],W463,tbl_bd_descente[tons]),0)</f>
        <v>2.6715115005476453</v>
      </c>
      <c r="AH463" s="4">
        <f>IFERROR(SUMPRODUCT(--(tbl_bd_descente[wo_number]=W463),tbl_bd_descente[Fe2O3],tbl_bd_descente[tons])/SUMIF(tbl_bd_descente[wo_number],W463,tbl_bd_descente[tons]),0)</f>
        <v>0.70123767798466596</v>
      </c>
      <c r="AI463" s="4">
        <f>IFERROR(SUMPRODUCT(--(tbl_bd_descente[wo_number]=W463),tbl_bd_descente[MgO],tbl_bd_descente[tons])/SUMIF(tbl_bd_descente[wo_number],W463,tbl_bd_descente[tons]),0)</f>
        <v>31.491139101861993</v>
      </c>
      <c r="AJ463" s="4">
        <f>IFERROR(SUMPRODUCT(--(tbl_bd_descente[wo_number]=W463),tbl_bd_descente[CaOX],tbl_bd_descente[tons])/SUMIF(tbl_bd_descente[wo_number],W463,tbl_bd_descente[tons]),0)</f>
        <v>0.9950492880613363</v>
      </c>
      <c r="AK463" s="4">
        <f>IFERROR(SUMPRODUCT(--(tbl_bd_descente[wo_number]=W463),tbl_bd_descente[S],tbl_bd_descente[tons])/SUMIF(tbl_bd_descente[wo_number],W463,tbl_bd_descente[tons]),0)</f>
        <v>4.2447973713033958E-2</v>
      </c>
      <c r="AL463" s="26"/>
      <c r="AM463" s="25"/>
    </row>
    <row r="464" spans="1:39" x14ac:dyDescent="0.15">
      <c r="A464" t="s">
        <v>1266</v>
      </c>
      <c r="B464" t="s">
        <v>18</v>
      </c>
      <c r="C464" t="s">
        <v>15</v>
      </c>
      <c r="D464" t="s">
        <v>18</v>
      </c>
      <c r="E464" s="18">
        <v>296.10400390625</v>
      </c>
      <c r="F464">
        <v>77.599999999999994</v>
      </c>
      <c r="G464">
        <v>81.8</v>
      </c>
      <c r="H464">
        <v>87.3</v>
      </c>
      <c r="I464">
        <v>10.91</v>
      </c>
      <c r="J464">
        <v>1.38</v>
      </c>
      <c r="K464">
        <v>32.67</v>
      </c>
      <c r="L464">
        <v>0.4</v>
      </c>
      <c r="M464" s="1">
        <v>43622.320481249997</v>
      </c>
      <c r="N464" s="1">
        <v>43622.344594675924</v>
      </c>
      <c r="O464" s="1" t="s">
        <v>47</v>
      </c>
      <c r="W464" t="s">
        <v>466</v>
      </c>
      <c r="X464" s="1">
        <v>43634.175694444442</v>
      </c>
      <c r="Y464" s="10">
        <v>456</v>
      </c>
      <c r="Z464" t="s">
        <v>33</v>
      </c>
      <c r="AA464" t="s">
        <v>39</v>
      </c>
      <c r="AB464" t="s">
        <v>33</v>
      </c>
      <c r="AC464">
        <v>2019</v>
      </c>
      <c r="AD464">
        <v>6</v>
      </c>
      <c r="AE464" s="2"/>
      <c r="AF464" s="4">
        <f>IFERROR(SUMPRODUCT(--(tbl_bd_descente[wo_number]=W464),tbl_bd_descente[Y],tbl_bd_descente[tons])/SUMIF(tbl_bd_descente[wo_number],W464,tbl_bd_descente[tons]),0)</f>
        <v>77.489510489510494</v>
      </c>
      <c r="AG464" s="4">
        <f>IFERROR(SUMPRODUCT(--(tbl_bd_descente[wo_number]=W464),tbl_bd_descente[Al2O3],tbl_bd_descente[tons])/SUMIF(tbl_bd_descente[wo_number],W464,tbl_bd_descente[tons]),0)</f>
        <v>3.1897202797202802</v>
      </c>
      <c r="AH464" s="4">
        <f>IFERROR(SUMPRODUCT(--(tbl_bd_descente[wo_number]=W464),tbl_bd_descente[Fe2O3],tbl_bd_descente[tons])/SUMIF(tbl_bd_descente[wo_number],W464,tbl_bd_descente[tons]),0)</f>
        <v>0.90097902097902094</v>
      </c>
      <c r="AI464" s="4">
        <f>IFERROR(SUMPRODUCT(--(tbl_bd_descente[wo_number]=W464),tbl_bd_descente[MgO],tbl_bd_descente[tons])/SUMIF(tbl_bd_descente[wo_number],W464,tbl_bd_descente[tons]),0)</f>
        <v>31.657972027972029</v>
      </c>
      <c r="AJ464" s="4">
        <f>IFERROR(SUMPRODUCT(--(tbl_bd_descente[wo_number]=W464),tbl_bd_descente[CaOX],tbl_bd_descente[tons])/SUMIF(tbl_bd_descente[wo_number],W464,tbl_bd_descente[tons]),0)</f>
        <v>1.1917482517482518</v>
      </c>
      <c r="AK464" s="4">
        <f>IFERROR(SUMPRODUCT(--(tbl_bd_descente[wo_number]=W464),tbl_bd_descente[S],tbl_bd_descente[tons])/SUMIF(tbl_bd_descente[wo_number],W464,tbl_bd_descente[tons]),0)</f>
        <v>5.790909090909091E-2</v>
      </c>
      <c r="AL464" s="26"/>
      <c r="AM464" s="25"/>
    </row>
    <row r="465" spans="1:39" x14ac:dyDescent="0.15">
      <c r="A465" t="s">
        <v>1267</v>
      </c>
      <c r="B465" t="s">
        <v>817</v>
      </c>
      <c r="C465" t="s">
        <v>30</v>
      </c>
      <c r="D465" t="s">
        <v>26</v>
      </c>
      <c r="E465" s="18">
        <v>333.11700439453125</v>
      </c>
      <c r="F465">
        <v>73</v>
      </c>
      <c r="G465">
        <v>77</v>
      </c>
      <c r="H465">
        <v>81.599999999999994</v>
      </c>
      <c r="I465">
        <v>14.04</v>
      </c>
      <c r="J465">
        <v>1.88</v>
      </c>
      <c r="K465">
        <v>32.869999999999997</v>
      </c>
      <c r="L465">
        <v>0.39</v>
      </c>
      <c r="M465" s="1">
        <v>43622.358815277781</v>
      </c>
      <c r="N465" s="1">
        <v>43622.484214548611</v>
      </c>
      <c r="O465" s="1" t="s">
        <v>47</v>
      </c>
      <c r="W465" t="s">
        <v>465</v>
      </c>
      <c r="X465" s="1">
        <v>43634.056944444441</v>
      </c>
      <c r="Y465" s="10">
        <v>900</v>
      </c>
      <c r="Z465" t="s">
        <v>33</v>
      </c>
      <c r="AA465" t="s">
        <v>39</v>
      </c>
      <c r="AB465" t="s">
        <v>33</v>
      </c>
      <c r="AC465">
        <v>2019</v>
      </c>
      <c r="AD465">
        <v>6</v>
      </c>
      <c r="AE465" s="2"/>
      <c r="AF465" s="4">
        <f>IFERROR(SUMPRODUCT(--(tbl_bd_descente[wo_number]=W465),tbl_bd_descente[Y],tbl_bd_descente[tons])/SUMIF(tbl_bd_descente[wo_number],W465,tbl_bd_descente[tons]),0)</f>
        <v>77.599999999999994</v>
      </c>
      <c r="AG465" s="4">
        <f>IFERROR(SUMPRODUCT(--(tbl_bd_descente[wo_number]=W465),tbl_bd_descente[Al2O3],tbl_bd_descente[tons])/SUMIF(tbl_bd_descente[wo_number],W465,tbl_bd_descente[tons]),0)</f>
        <v>2.8433333333333333</v>
      </c>
      <c r="AH465" s="4">
        <f>IFERROR(SUMPRODUCT(--(tbl_bd_descente[wo_number]=W465),tbl_bd_descente[Fe2O3],tbl_bd_descente[tons])/SUMIF(tbl_bd_descente[wo_number],W465,tbl_bd_descente[tons]),0)</f>
        <v>0.91</v>
      </c>
      <c r="AI465" s="4">
        <f>IFERROR(SUMPRODUCT(--(tbl_bd_descente[wo_number]=W465),tbl_bd_descente[MgO],tbl_bd_descente[tons])/SUMIF(tbl_bd_descente[wo_number],W465,tbl_bd_descente[tons]),0)</f>
        <v>31.66</v>
      </c>
      <c r="AJ465" s="4">
        <f>IFERROR(SUMPRODUCT(--(tbl_bd_descente[wo_number]=W465),tbl_bd_descente[CaOX],tbl_bd_descente[tons])/SUMIF(tbl_bd_descente[wo_number],W465,tbl_bd_descente[tons]),0)</f>
        <v>0.97333333333333338</v>
      </c>
      <c r="AK465" s="4">
        <f>IFERROR(SUMPRODUCT(--(tbl_bd_descente[wo_number]=W465),tbl_bd_descente[S],tbl_bd_descente[tons])/SUMIF(tbl_bd_descente[wo_number],W465,tbl_bd_descente[tons]),0)</f>
        <v>6.4000000000000015E-2</v>
      </c>
      <c r="AL465" s="26"/>
      <c r="AM465" s="25"/>
    </row>
    <row r="466" spans="1:39" x14ac:dyDescent="0.15">
      <c r="A466" t="s">
        <v>1268</v>
      </c>
      <c r="B466" t="s">
        <v>817</v>
      </c>
      <c r="C466" t="s">
        <v>15</v>
      </c>
      <c r="D466" t="s">
        <v>18</v>
      </c>
      <c r="E466" s="18">
        <v>259.09100341796875</v>
      </c>
      <c r="F466">
        <v>75.3</v>
      </c>
      <c r="G466">
        <v>79.400000000000006</v>
      </c>
      <c r="H466">
        <v>84.4</v>
      </c>
      <c r="I466">
        <v>11.48</v>
      </c>
      <c r="J466">
        <v>1.47</v>
      </c>
      <c r="K466">
        <v>32.68</v>
      </c>
      <c r="L466">
        <v>0.4</v>
      </c>
      <c r="M466" s="1">
        <v>43622.501220868056</v>
      </c>
      <c r="N466" s="1">
        <v>43622.523606134258</v>
      </c>
      <c r="O466" s="1" t="s">
        <v>47</v>
      </c>
      <c r="W466" t="s">
        <v>464</v>
      </c>
      <c r="X466" s="1">
        <v>43633.845833333333</v>
      </c>
      <c r="Y466" s="10">
        <v>950</v>
      </c>
      <c r="Z466" t="s">
        <v>23</v>
      </c>
      <c r="AA466" t="s">
        <v>21</v>
      </c>
      <c r="AB466" t="s">
        <v>23</v>
      </c>
      <c r="AC466">
        <v>2019</v>
      </c>
      <c r="AD466">
        <v>6</v>
      </c>
      <c r="AE466" s="2"/>
      <c r="AF466" s="4">
        <f>IFERROR(SUMPRODUCT(--(tbl_bd_descente[wo_number]=W466),tbl_bd_descente[Y],tbl_bd_descente[tons])/SUMIF(tbl_bd_descente[wo_number],W466,tbl_bd_descente[tons]),0)</f>
        <v>84.1</v>
      </c>
      <c r="AG466" s="4">
        <f>IFERROR(SUMPRODUCT(--(tbl_bd_descente[wo_number]=W466),tbl_bd_descente[Al2O3],tbl_bd_descente[tons])/SUMIF(tbl_bd_descente[wo_number],W466,tbl_bd_descente[tons]),0)</f>
        <v>3.0742105263157895</v>
      </c>
      <c r="AH466" s="4">
        <f>IFERROR(SUMPRODUCT(--(tbl_bd_descente[wo_number]=W466),tbl_bd_descente[Fe2O3],tbl_bd_descente[tons])/SUMIF(tbl_bd_descente[wo_number],W466,tbl_bd_descente[tons]),0)</f>
        <v>0.76421052631578945</v>
      </c>
      <c r="AI466" s="4">
        <f>IFERROR(SUMPRODUCT(--(tbl_bd_descente[wo_number]=W466),tbl_bd_descente[MgO],tbl_bd_descente[tons])/SUMIF(tbl_bd_descente[wo_number],W466,tbl_bd_descente[tons]),0)</f>
        <v>31.71</v>
      </c>
      <c r="AJ466" s="4">
        <f>IFERROR(SUMPRODUCT(--(tbl_bd_descente[wo_number]=W466),tbl_bd_descente[CaOX],tbl_bd_descente[tons])/SUMIF(tbl_bd_descente[wo_number],W466,tbl_bd_descente[tons]),0)</f>
        <v>0.42684210526315791</v>
      </c>
      <c r="AK466" s="4">
        <f>IFERROR(SUMPRODUCT(--(tbl_bd_descente[wo_number]=W466),tbl_bd_descente[S],tbl_bd_descente[tons])/SUMIF(tbl_bd_descente[wo_number],W466,tbl_bd_descente[tons]),0)</f>
        <v>3.542105263157895E-2</v>
      </c>
      <c r="AL466" s="26"/>
      <c r="AM466" s="25"/>
    </row>
    <row r="467" spans="1:39" x14ac:dyDescent="0.15">
      <c r="A467" t="s">
        <v>1269</v>
      </c>
      <c r="B467" t="s">
        <v>826</v>
      </c>
      <c r="C467" t="s">
        <v>21</v>
      </c>
      <c r="D467" t="s">
        <v>23</v>
      </c>
      <c r="E467" s="18">
        <v>111.03900146484375</v>
      </c>
      <c r="F467">
        <v>79.2</v>
      </c>
      <c r="G467">
        <v>83.5</v>
      </c>
      <c r="H467">
        <v>90.4</v>
      </c>
      <c r="I467">
        <v>2.0699999999999998</v>
      </c>
      <c r="J467">
        <v>0.54</v>
      </c>
      <c r="K467">
        <v>31.59</v>
      </c>
      <c r="L467">
        <v>3.15</v>
      </c>
      <c r="M467" s="1">
        <v>43621.860626539354</v>
      </c>
      <c r="N467" s="1">
        <v>43621.870988576389</v>
      </c>
      <c r="O467" s="1" t="s">
        <v>47</v>
      </c>
      <c r="W467" t="s">
        <v>463</v>
      </c>
      <c r="X467" s="1">
        <v>43633.587500000001</v>
      </c>
      <c r="Y467" s="10">
        <v>1200</v>
      </c>
      <c r="Z467" t="s">
        <v>23</v>
      </c>
      <c r="AA467" t="s">
        <v>21</v>
      </c>
      <c r="AB467" t="s">
        <v>23</v>
      </c>
      <c r="AC467">
        <v>2019</v>
      </c>
      <c r="AD467">
        <v>6</v>
      </c>
      <c r="AE467" s="2"/>
      <c r="AF467" s="4">
        <f>IFERROR(SUMPRODUCT(--(tbl_bd_descente[wo_number]=W467),tbl_bd_descente[Y],tbl_bd_descente[tons])/SUMIF(tbl_bd_descente[wo_number],W467,tbl_bd_descente[tons]),0)</f>
        <v>83.63333333333334</v>
      </c>
      <c r="AG467" s="4">
        <f>IFERROR(SUMPRODUCT(--(tbl_bd_descente[wo_number]=W467),tbl_bd_descente[Al2O3],tbl_bd_descente[tons])/SUMIF(tbl_bd_descente[wo_number],W467,tbl_bd_descente[tons]),0)</f>
        <v>2.87</v>
      </c>
      <c r="AH467" s="4">
        <f>IFERROR(SUMPRODUCT(--(tbl_bd_descente[wo_number]=W467),tbl_bd_descente[Fe2O3],tbl_bd_descente[tons])/SUMIF(tbl_bd_descente[wo_number],W467,tbl_bd_descente[tons]),0)</f>
        <v>0.7</v>
      </c>
      <c r="AI467" s="4">
        <f>IFERROR(SUMPRODUCT(--(tbl_bd_descente[wo_number]=W467),tbl_bd_descente[MgO],tbl_bd_descente[tons])/SUMIF(tbl_bd_descente[wo_number],W467,tbl_bd_descente[tons]),0)</f>
        <v>31.67</v>
      </c>
      <c r="AJ467" s="4">
        <f>IFERROR(SUMPRODUCT(--(tbl_bd_descente[wo_number]=W467),tbl_bd_descente[CaOX],tbl_bd_descente[tons])/SUMIF(tbl_bd_descente[wo_number],W467,tbl_bd_descente[tons]),0)</f>
        <v>0.80333333333333334</v>
      </c>
      <c r="AK467" s="4">
        <f>IFERROR(SUMPRODUCT(--(tbl_bd_descente[wo_number]=W467),tbl_bd_descente[S],tbl_bd_descente[tons])/SUMIF(tbl_bd_descente[wo_number],W467,tbl_bd_descente[tons]),0)</f>
        <v>3.7999999999999992E-2</v>
      </c>
      <c r="AL467" s="26"/>
      <c r="AM467" s="25"/>
    </row>
    <row r="468" spans="1:39" x14ac:dyDescent="0.15">
      <c r="A468" t="s">
        <v>1270</v>
      </c>
      <c r="B468" t="s">
        <v>49</v>
      </c>
      <c r="C468" t="s">
        <v>42</v>
      </c>
      <c r="D468" t="s">
        <v>26</v>
      </c>
      <c r="E468" s="18">
        <v>136.91700019836426</v>
      </c>
      <c r="F468">
        <v>69.7</v>
      </c>
      <c r="G468">
        <v>73.400000000000006</v>
      </c>
      <c r="H468">
        <v>79.5</v>
      </c>
      <c r="I468">
        <v>3.17</v>
      </c>
      <c r="J468">
        <v>1.19</v>
      </c>
      <c r="K468">
        <v>31.72</v>
      </c>
      <c r="L468">
        <v>0.88</v>
      </c>
      <c r="M468" s="1">
        <v>43623.649196874998</v>
      </c>
      <c r="N468" s="1">
        <v>43623.66074702546</v>
      </c>
      <c r="O468" s="1" t="s">
        <v>819</v>
      </c>
      <c r="W468" t="s">
        <v>462</v>
      </c>
      <c r="X468" s="1">
        <v>43633.178472222222</v>
      </c>
      <c r="Y468" s="10">
        <v>269</v>
      </c>
      <c r="Z468" t="s">
        <v>26</v>
      </c>
      <c r="AA468" t="s">
        <v>27</v>
      </c>
      <c r="AB468" t="s">
        <v>26</v>
      </c>
      <c r="AC468">
        <v>2019</v>
      </c>
      <c r="AD468">
        <v>6</v>
      </c>
      <c r="AE468" s="2"/>
      <c r="AF468" s="4">
        <f>IFERROR(SUMPRODUCT(--(tbl_bd_descente[wo_number]=W468),tbl_bd_descente[Y],tbl_bd_descente[tons])/SUMIF(tbl_bd_descente[wo_number],W468,tbl_bd_descente[tons]),0)</f>
        <v>72.599999999999994</v>
      </c>
      <c r="AG468" s="4">
        <f>IFERROR(SUMPRODUCT(--(tbl_bd_descente[wo_number]=W468),tbl_bd_descente[Al2O3],tbl_bd_descente[tons])/SUMIF(tbl_bd_descente[wo_number],W468,tbl_bd_descente[tons]),0)</f>
        <v>9.3800000000000008</v>
      </c>
      <c r="AH468" s="4">
        <f>IFERROR(SUMPRODUCT(--(tbl_bd_descente[wo_number]=W468),tbl_bd_descente[Fe2O3],tbl_bd_descente[tons])/SUMIF(tbl_bd_descente[wo_number],W468,tbl_bd_descente[tons]),0)</f>
        <v>1.53</v>
      </c>
      <c r="AI468" s="4">
        <f>IFERROR(SUMPRODUCT(--(tbl_bd_descente[wo_number]=W468),tbl_bd_descente[MgO],tbl_bd_descente[tons])/SUMIF(tbl_bd_descente[wo_number],W468,tbl_bd_descente[tons]),0)</f>
        <v>32.35</v>
      </c>
      <c r="AJ468" s="4">
        <f>IFERROR(SUMPRODUCT(--(tbl_bd_descente[wo_number]=W468),tbl_bd_descente[CaOX],tbl_bd_descente[tons])/SUMIF(tbl_bd_descente[wo_number],W468,tbl_bd_descente[tons]),0)</f>
        <v>0.8</v>
      </c>
      <c r="AK468" s="4">
        <f>IFERROR(SUMPRODUCT(--(tbl_bd_descente[wo_number]=W468),tbl_bd_descente[S],tbl_bd_descente[tons])/SUMIF(tbl_bd_descente[wo_number],W468,tbl_bd_descente[tons]),0)</f>
        <v>0.158</v>
      </c>
      <c r="AL468" s="26"/>
      <c r="AM468" s="25"/>
    </row>
    <row r="469" spans="1:39" x14ac:dyDescent="0.15">
      <c r="A469" t="s">
        <v>1271</v>
      </c>
      <c r="B469" t="s">
        <v>18</v>
      </c>
      <c r="C469" t="s">
        <v>15</v>
      </c>
      <c r="D469" t="s">
        <v>18</v>
      </c>
      <c r="E469" s="18">
        <v>111.01300048828125</v>
      </c>
      <c r="F469">
        <v>77.099999999999994</v>
      </c>
      <c r="G469">
        <v>81.5</v>
      </c>
      <c r="H469">
        <v>85.9</v>
      </c>
      <c r="I469">
        <v>15.01</v>
      </c>
      <c r="J469">
        <v>1.65</v>
      </c>
      <c r="K469">
        <v>33.07</v>
      </c>
      <c r="L469">
        <v>0.46</v>
      </c>
      <c r="M469" s="1">
        <v>43620.655967592589</v>
      </c>
      <c r="N469" s="1">
        <v>43620.667587881944</v>
      </c>
      <c r="O469" s="1" t="s">
        <v>48</v>
      </c>
      <c r="W469" t="s">
        <v>461</v>
      </c>
      <c r="X469" s="1">
        <v>43631.088888888888</v>
      </c>
      <c r="Y469" s="10">
        <v>1200</v>
      </c>
      <c r="Z469" t="s">
        <v>26</v>
      </c>
      <c r="AA469" t="s">
        <v>27</v>
      </c>
      <c r="AB469" t="s">
        <v>26</v>
      </c>
      <c r="AC469">
        <v>2019</v>
      </c>
      <c r="AD469">
        <v>6</v>
      </c>
      <c r="AE469" s="2"/>
      <c r="AF469" s="4">
        <f>IFERROR(SUMPRODUCT(--(tbl_bd_descente[wo_number]=W469),tbl_bd_descente[Y],tbl_bd_descente[tons])/SUMIF(tbl_bd_descente[wo_number],W469,tbl_bd_descente[tons]),0)</f>
        <v>70.733333333333334</v>
      </c>
      <c r="AG469" s="4">
        <f>IFERROR(SUMPRODUCT(--(tbl_bd_descente[wo_number]=W469),tbl_bd_descente[Al2O3],tbl_bd_descente[tons])/SUMIF(tbl_bd_descente[wo_number],W469,tbl_bd_descente[tons]),0)</f>
        <v>8.4499999999999993</v>
      </c>
      <c r="AH469" s="4">
        <f>IFERROR(SUMPRODUCT(--(tbl_bd_descente[wo_number]=W469),tbl_bd_descente[Fe2O3],tbl_bd_descente[tons])/SUMIF(tbl_bd_descente[wo_number],W469,tbl_bd_descente[tons]),0)</f>
        <v>1.43</v>
      </c>
      <c r="AI469" s="4">
        <f>IFERROR(SUMPRODUCT(--(tbl_bd_descente[wo_number]=W469),tbl_bd_descente[MgO],tbl_bd_descente[tons])/SUMIF(tbl_bd_descente[wo_number],W469,tbl_bd_descente[tons]),0)</f>
        <v>32.24</v>
      </c>
      <c r="AJ469" s="4">
        <f>IFERROR(SUMPRODUCT(--(tbl_bd_descente[wo_number]=W469),tbl_bd_descente[CaOX],tbl_bd_descente[tons])/SUMIF(tbl_bd_descente[wo_number],W469,tbl_bd_descente[tons]),0)</f>
        <v>1.28</v>
      </c>
      <c r="AK469" s="4">
        <f>IFERROR(SUMPRODUCT(--(tbl_bd_descente[wo_number]=W469),tbl_bd_descente[S],tbl_bd_descente[tons])/SUMIF(tbl_bd_descente[wo_number],W469,tbl_bd_descente[tons]),0)</f>
        <v>0.126</v>
      </c>
      <c r="AL469" s="26"/>
      <c r="AM469" s="25"/>
    </row>
    <row r="470" spans="1:39" x14ac:dyDescent="0.15">
      <c r="A470" t="s">
        <v>1272</v>
      </c>
      <c r="B470" t="s">
        <v>18</v>
      </c>
      <c r="C470" t="s">
        <v>15</v>
      </c>
      <c r="D470" t="s">
        <v>18</v>
      </c>
      <c r="E470" s="18">
        <v>407.14300537109375</v>
      </c>
      <c r="F470">
        <v>77.400000000000006</v>
      </c>
      <c r="G470">
        <v>81.7</v>
      </c>
      <c r="H470">
        <v>87.4</v>
      </c>
      <c r="I470">
        <v>10.94</v>
      </c>
      <c r="J470">
        <v>1.22</v>
      </c>
      <c r="K470">
        <v>32.659999999999997</v>
      </c>
      <c r="L470">
        <v>0.48</v>
      </c>
      <c r="M470" s="1">
        <v>43620.599132604169</v>
      </c>
      <c r="N470" s="1">
        <v>43620.648727002314</v>
      </c>
      <c r="O470" s="1" t="s">
        <v>48</v>
      </c>
      <c r="W470" t="s">
        <v>460</v>
      </c>
      <c r="X470" s="1">
        <v>43630.79791666667</v>
      </c>
      <c r="Y470" s="10">
        <v>1200</v>
      </c>
      <c r="Z470" t="s">
        <v>26</v>
      </c>
      <c r="AA470" t="s">
        <v>27</v>
      </c>
      <c r="AB470" t="s">
        <v>26</v>
      </c>
      <c r="AC470">
        <v>2019</v>
      </c>
      <c r="AD470">
        <v>6</v>
      </c>
      <c r="AE470" s="2"/>
      <c r="AF470" s="4">
        <f>IFERROR(SUMPRODUCT(--(tbl_bd_descente[wo_number]=W470),tbl_bd_descente[Y],tbl_bd_descente[tons])/SUMIF(tbl_bd_descente[wo_number],W470,tbl_bd_descente[tons]),0)</f>
        <v>71.833333333333329</v>
      </c>
      <c r="AG470" s="4">
        <f>IFERROR(SUMPRODUCT(--(tbl_bd_descente[wo_number]=W470),tbl_bd_descente[Al2O3],tbl_bd_descente[tons])/SUMIF(tbl_bd_descente[wo_number],W470,tbl_bd_descente[tons]),0)</f>
        <v>9.9333333333333336</v>
      </c>
      <c r="AH470" s="4">
        <f>IFERROR(SUMPRODUCT(--(tbl_bd_descente[wo_number]=W470),tbl_bd_descente[Fe2O3],tbl_bd_descente[tons])/SUMIF(tbl_bd_descente[wo_number],W470,tbl_bd_descente[tons]),0)</f>
        <v>1.5366666666666666</v>
      </c>
      <c r="AI470" s="4">
        <f>IFERROR(SUMPRODUCT(--(tbl_bd_descente[wo_number]=W470),tbl_bd_descente[MgO],tbl_bd_descente[tons])/SUMIF(tbl_bd_descente[wo_number],W470,tbl_bd_descente[tons]),0)</f>
        <v>32.366666666666667</v>
      </c>
      <c r="AJ470" s="4">
        <f>IFERROR(SUMPRODUCT(--(tbl_bd_descente[wo_number]=W470),tbl_bd_descente[CaOX],tbl_bd_descente[tons])/SUMIF(tbl_bd_descente[wo_number],W470,tbl_bd_descente[tons]),0)</f>
        <v>1.0466666666666666</v>
      </c>
      <c r="AK470" s="4">
        <f>IFERROR(SUMPRODUCT(--(tbl_bd_descente[wo_number]=W470),tbl_bd_descente[S],tbl_bd_descente[tons])/SUMIF(tbl_bd_descente[wo_number],W470,tbl_bd_descente[tons]),0)</f>
        <v>0.11366666666666667</v>
      </c>
      <c r="AL470" s="26"/>
      <c r="AM470" s="25"/>
    </row>
    <row r="471" spans="1:39" x14ac:dyDescent="0.15">
      <c r="A471" t="s">
        <v>1273</v>
      </c>
      <c r="B471" t="s">
        <v>26</v>
      </c>
      <c r="C471" t="s">
        <v>27</v>
      </c>
      <c r="D471" t="s">
        <v>26</v>
      </c>
      <c r="E471" s="18">
        <v>223.92500305175781</v>
      </c>
      <c r="F471">
        <v>72.400000000000006</v>
      </c>
      <c r="G471">
        <v>76.3</v>
      </c>
      <c r="H471">
        <v>82.2</v>
      </c>
      <c r="I471">
        <v>7.41</v>
      </c>
      <c r="J471">
        <v>1.33</v>
      </c>
      <c r="K471">
        <v>32.18</v>
      </c>
      <c r="L471">
        <v>1.3</v>
      </c>
      <c r="M471" s="1">
        <v>43623.397867442131</v>
      </c>
      <c r="N471" s="1">
        <v>43623.446568981482</v>
      </c>
      <c r="O471" s="1" t="s">
        <v>48</v>
      </c>
      <c r="W471" t="s">
        <v>459</v>
      </c>
      <c r="X471" s="1">
        <v>43630.181944444441</v>
      </c>
      <c r="Y471" s="10">
        <v>507</v>
      </c>
      <c r="Z471" t="s">
        <v>33</v>
      </c>
      <c r="AA471" t="s">
        <v>39</v>
      </c>
      <c r="AB471" t="s">
        <v>33</v>
      </c>
      <c r="AC471">
        <v>2019</v>
      </c>
      <c r="AD471">
        <v>6</v>
      </c>
      <c r="AE471" s="2"/>
      <c r="AF471" s="4">
        <f>IFERROR(SUMPRODUCT(--(tbl_bd_descente[wo_number]=W471),tbl_bd_descente[Y],tbl_bd_descente[tons])/SUMIF(tbl_bd_descente[wo_number],W471,tbl_bd_descente[tons]),0)</f>
        <v>78.189940828402371</v>
      </c>
      <c r="AG471" s="4">
        <f>IFERROR(SUMPRODUCT(--(tbl_bd_descente[wo_number]=W471),tbl_bd_descente[Al2O3],tbl_bd_descente[tons])/SUMIF(tbl_bd_descente[wo_number],W471,tbl_bd_descente[tons]),0)</f>
        <v>2.7530177514792897</v>
      </c>
      <c r="AH471" s="4">
        <f>IFERROR(SUMPRODUCT(--(tbl_bd_descente[wo_number]=W471),tbl_bd_descente[Fe2O3],tbl_bd_descente[tons])/SUMIF(tbl_bd_descente[wo_number],W471,tbl_bd_descente[tons]),0)</f>
        <v>0.89816568047337275</v>
      </c>
      <c r="AI471" s="4">
        <f>IFERROR(SUMPRODUCT(--(tbl_bd_descente[wo_number]=W471),tbl_bd_descente[MgO],tbl_bd_descente[tons])/SUMIF(tbl_bd_descente[wo_number],W471,tbl_bd_descente[tons]),0)</f>
        <v>31.614082840236687</v>
      </c>
      <c r="AJ471" s="4">
        <f>IFERROR(SUMPRODUCT(--(tbl_bd_descente[wo_number]=W471),tbl_bd_descente[CaOX],tbl_bd_descente[tons])/SUMIF(tbl_bd_descente[wo_number],W471,tbl_bd_descente[tons]),0)</f>
        <v>2.1808875739644971</v>
      </c>
      <c r="AK471" s="4">
        <f>IFERROR(SUMPRODUCT(--(tbl_bd_descente[wo_number]=W471),tbl_bd_descente[S],tbl_bd_descente[tons])/SUMIF(tbl_bd_descente[wo_number],W471,tbl_bd_descente[tons]),0)</f>
        <v>5.353254437869822E-2</v>
      </c>
      <c r="AL471" s="26"/>
      <c r="AM471" s="25"/>
    </row>
    <row r="472" spans="1:39" x14ac:dyDescent="0.15">
      <c r="A472" t="s">
        <v>1274</v>
      </c>
      <c r="B472" t="s">
        <v>26</v>
      </c>
      <c r="C472" t="s">
        <v>27</v>
      </c>
      <c r="D472" t="s">
        <v>26</v>
      </c>
      <c r="E472" s="18">
        <v>261.62700424194338</v>
      </c>
      <c r="F472">
        <v>69.7</v>
      </c>
      <c r="G472">
        <v>73.5</v>
      </c>
      <c r="H472">
        <v>78.400000000000006</v>
      </c>
      <c r="I472">
        <v>12.13</v>
      </c>
      <c r="J472">
        <v>1.76</v>
      </c>
      <c r="K472">
        <v>32.68</v>
      </c>
      <c r="L472">
        <v>1.66</v>
      </c>
      <c r="M472" s="1">
        <v>43623.683328437502</v>
      </c>
      <c r="N472" s="1">
        <v>43623.706522916669</v>
      </c>
      <c r="O472" s="1" t="s">
        <v>819</v>
      </c>
      <c r="W472" t="s">
        <v>458</v>
      </c>
      <c r="X472" s="1">
        <v>43630.063888888886</v>
      </c>
      <c r="Y472" s="10">
        <v>900</v>
      </c>
      <c r="Z472" t="s">
        <v>33</v>
      </c>
      <c r="AA472" t="s">
        <v>39</v>
      </c>
      <c r="AB472" t="s">
        <v>33</v>
      </c>
      <c r="AC472">
        <v>2019</v>
      </c>
      <c r="AD472">
        <v>6</v>
      </c>
      <c r="AE472" s="2"/>
      <c r="AF472" s="4">
        <f>IFERROR(SUMPRODUCT(--(tbl_bd_descente[wo_number]=W472),tbl_bd_descente[Y],tbl_bd_descente[tons])/SUMIF(tbl_bd_descente[wo_number],W472,tbl_bd_descente[tons]),0)</f>
        <v>77.666666666666671</v>
      </c>
      <c r="AG472" s="4">
        <f>IFERROR(SUMPRODUCT(--(tbl_bd_descente[wo_number]=W472),tbl_bd_descente[Al2O3],tbl_bd_descente[tons])/SUMIF(tbl_bd_descente[wo_number],W472,tbl_bd_descente[tons]),0)</f>
        <v>2.56</v>
      </c>
      <c r="AH472" s="4">
        <f>IFERROR(SUMPRODUCT(--(tbl_bd_descente[wo_number]=W472),tbl_bd_descente[Fe2O3],tbl_bd_descente[tons])/SUMIF(tbl_bd_descente[wo_number],W472,tbl_bd_descente[tons]),0)</f>
        <v>0.95666666666666667</v>
      </c>
      <c r="AI472" s="4">
        <f>IFERROR(SUMPRODUCT(--(tbl_bd_descente[wo_number]=W472),tbl_bd_descente[MgO],tbl_bd_descente[tons])/SUMIF(tbl_bd_descente[wo_number],W472,tbl_bd_descente[tons]),0)</f>
        <v>31.646666666666668</v>
      </c>
      <c r="AJ472" s="4">
        <f>IFERROR(SUMPRODUCT(--(tbl_bd_descente[wo_number]=W472),tbl_bd_descente[CaOX],tbl_bd_descente[tons])/SUMIF(tbl_bd_descente[wo_number],W472,tbl_bd_descente[tons]),0)</f>
        <v>1.32</v>
      </c>
      <c r="AK472" s="4">
        <f>IFERROR(SUMPRODUCT(--(tbl_bd_descente[wo_number]=W472),tbl_bd_descente[S],tbl_bd_descente[tons])/SUMIF(tbl_bd_descente[wo_number],W472,tbl_bd_descente[tons]),0)</f>
        <v>6.0666666666666667E-2</v>
      </c>
      <c r="AL472" s="26"/>
      <c r="AM472" s="25"/>
    </row>
    <row r="473" spans="1:39" x14ac:dyDescent="0.15">
      <c r="A473" t="s">
        <v>1275</v>
      </c>
      <c r="B473" t="s">
        <v>26</v>
      </c>
      <c r="C473" t="s">
        <v>27</v>
      </c>
      <c r="D473" t="s">
        <v>26</v>
      </c>
      <c r="E473" s="18">
        <v>148.63900146484374</v>
      </c>
      <c r="F473">
        <v>58.5</v>
      </c>
      <c r="G473">
        <v>61.7</v>
      </c>
      <c r="H473">
        <v>66.8</v>
      </c>
      <c r="I473">
        <v>9.86</v>
      </c>
      <c r="J473">
        <v>1.69</v>
      </c>
      <c r="K473">
        <v>32.450000000000003</v>
      </c>
      <c r="L473">
        <v>0.52</v>
      </c>
      <c r="M473" s="1">
        <v>43623.666817789352</v>
      </c>
      <c r="N473" s="1">
        <v>43623.679873414352</v>
      </c>
      <c r="O473" s="1" t="s">
        <v>819</v>
      </c>
      <c r="W473" t="s">
        <v>455</v>
      </c>
      <c r="X473" s="1">
        <v>43629.845138888886</v>
      </c>
      <c r="Y473" s="10">
        <v>889</v>
      </c>
      <c r="Z473" t="s">
        <v>23</v>
      </c>
      <c r="AA473" t="s">
        <v>24</v>
      </c>
      <c r="AB473" t="s">
        <v>23</v>
      </c>
      <c r="AC473">
        <v>2019</v>
      </c>
      <c r="AD473">
        <v>6</v>
      </c>
      <c r="AE473" s="2"/>
      <c r="AF473" s="4">
        <f>IFERROR(SUMPRODUCT(--(tbl_bd_descente[wo_number]=W473),tbl_bd_descente[Y],tbl_bd_descente[tons])/SUMIF(tbl_bd_descente[wo_number],W473,tbl_bd_descente[tons]),0)</f>
        <v>85.770078740157487</v>
      </c>
      <c r="AG473" s="4">
        <f>IFERROR(SUMPRODUCT(--(tbl_bd_descente[wo_number]=W473),tbl_bd_descente[Al2O3],tbl_bd_descente[tons])/SUMIF(tbl_bd_descente[wo_number],W473,tbl_bd_descente[tons]),0)</f>
        <v>1.8689988751406075</v>
      </c>
      <c r="AH473" s="4">
        <f>IFERROR(SUMPRODUCT(--(tbl_bd_descente[wo_number]=W473),tbl_bd_descente[Fe2O3],tbl_bd_descente[tons])/SUMIF(tbl_bd_descente[wo_number],W473,tbl_bd_descente[tons]),0)</f>
        <v>0.64550056242969633</v>
      </c>
      <c r="AI473" s="4">
        <f>IFERROR(SUMPRODUCT(--(tbl_bd_descente[wo_number]=W473),tbl_bd_descente[MgO],tbl_bd_descente[tons])/SUMIF(tbl_bd_descente[wo_number],W473,tbl_bd_descente[tons]),0)</f>
        <v>31.613003374578177</v>
      </c>
      <c r="AJ473" s="4">
        <f>IFERROR(SUMPRODUCT(--(tbl_bd_descente[wo_number]=W473),tbl_bd_descente[CaOX],tbl_bd_descente[tons])/SUMIF(tbl_bd_descente[wo_number],W473,tbl_bd_descente[tons]),0)</f>
        <v>0.68447694038245221</v>
      </c>
      <c r="AK473" s="4">
        <f>IFERROR(SUMPRODUCT(--(tbl_bd_descente[wo_number]=W473),tbl_bd_descente[S],tbl_bd_descente[tons])/SUMIF(tbl_bd_descente[wo_number],W473,tbl_bd_descente[tons]),0)</f>
        <v>2.6750281214848144E-2</v>
      </c>
      <c r="AL473" s="26"/>
      <c r="AM473" s="25"/>
    </row>
    <row r="474" spans="1:39" x14ac:dyDescent="0.15">
      <c r="A474" t="s">
        <v>1276</v>
      </c>
      <c r="B474" t="s">
        <v>817</v>
      </c>
      <c r="C474" t="s">
        <v>30</v>
      </c>
      <c r="D474" t="s">
        <v>26</v>
      </c>
      <c r="E474" s="18">
        <v>181.16400146484375</v>
      </c>
      <c r="F474">
        <v>74.8</v>
      </c>
      <c r="G474">
        <v>78.900000000000006</v>
      </c>
      <c r="H474">
        <v>84.8</v>
      </c>
      <c r="I474">
        <v>5.82</v>
      </c>
      <c r="J474">
        <v>1.1299999999999999</v>
      </c>
      <c r="K474">
        <v>31.99</v>
      </c>
      <c r="L474">
        <v>1.93</v>
      </c>
      <c r="M474" s="1">
        <v>43623.342164733796</v>
      </c>
      <c r="N474" s="1">
        <v>43623.358548530094</v>
      </c>
      <c r="O474" s="1" t="s">
        <v>48</v>
      </c>
      <c r="W474" t="s">
        <v>454</v>
      </c>
      <c r="X474" s="1">
        <v>43629.505555555559</v>
      </c>
      <c r="Y474" s="10">
        <v>1200</v>
      </c>
      <c r="Z474" t="s">
        <v>23</v>
      </c>
      <c r="AA474" t="s">
        <v>24</v>
      </c>
      <c r="AB474" t="s">
        <v>23</v>
      </c>
      <c r="AC474">
        <v>2019</v>
      </c>
      <c r="AD474">
        <v>6</v>
      </c>
      <c r="AE474" s="2"/>
      <c r="AF474" s="4">
        <f>IFERROR(SUMPRODUCT(--(tbl_bd_descente[wo_number]=W474),tbl_bd_descente[Y],tbl_bd_descente[tons])/SUMIF(tbl_bd_descente[wo_number],W474,tbl_bd_descente[tons]),0)</f>
        <v>85.433333333333337</v>
      </c>
      <c r="AG474" s="4">
        <f>IFERROR(SUMPRODUCT(--(tbl_bd_descente[wo_number]=W474),tbl_bd_descente[Al2O3],tbl_bd_descente[tons])/SUMIF(tbl_bd_descente[wo_number],W474,tbl_bd_descente[tons]),0)</f>
        <v>2.2733333333333334</v>
      </c>
      <c r="AH474" s="4">
        <f>IFERROR(SUMPRODUCT(--(tbl_bd_descente[wo_number]=W474),tbl_bd_descente[Fe2O3],tbl_bd_descente[tons])/SUMIF(tbl_bd_descente[wo_number],W474,tbl_bd_descente[tons]),0)</f>
        <v>0.7466666666666667</v>
      </c>
      <c r="AI474" s="4">
        <f>IFERROR(SUMPRODUCT(--(tbl_bd_descente[wo_number]=W474),tbl_bd_descente[MgO],tbl_bd_descente[tons])/SUMIF(tbl_bd_descente[wo_number],W474,tbl_bd_descente[tons]),0)</f>
        <v>31.43</v>
      </c>
      <c r="AJ474" s="4">
        <f>IFERROR(SUMPRODUCT(--(tbl_bd_descente[wo_number]=W474),tbl_bd_descente[CaOX],tbl_bd_descente[tons])/SUMIF(tbl_bd_descente[wo_number],W474,tbl_bd_descente[tons]),0)</f>
        <v>0.77666666666666662</v>
      </c>
      <c r="AK474" s="4">
        <f>IFERROR(SUMPRODUCT(--(tbl_bd_descente[wo_number]=W474),tbl_bd_descente[S],tbl_bd_descente[tons])/SUMIF(tbl_bd_descente[wo_number],W474,tbl_bd_descente[tons]),0)</f>
        <v>4.3666666666666673E-2</v>
      </c>
      <c r="AL474" s="26"/>
      <c r="AM474" s="25"/>
    </row>
    <row r="475" spans="1:39" x14ac:dyDescent="0.15">
      <c r="A475" t="s">
        <v>1277</v>
      </c>
      <c r="B475" t="s">
        <v>18</v>
      </c>
      <c r="C475" t="s">
        <v>44</v>
      </c>
      <c r="D475" t="s">
        <v>18</v>
      </c>
      <c r="E475" s="18">
        <v>236.32000064849854</v>
      </c>
      <c r="F475">
        <v>79.8</v>
      </c>
      <c r="G475">
        <v>84.3</v>
      </c>
      <c r="H475">
        <v>90.3</v>
      </c>
      <c r="I475">
        <v>9.59</v>
      </c>
      <c r="J475">
        <v>1.07</v>
      </c>
      <c r="K475">
        <v>32.5</v>
      </c>
      <c r="L475">
        <v>0.56999999999999995</v>
      </c>
      <c r="M475" s="1">
        <v>43623.305492708336</v>
      </c>
      <c r="N475" s="1">
        <v>43623.339833715276</v>
      </c>
      <c r="O475" s="1" t="s">
        <v>48</v>
      </c>
      <c r="W475" t="s">
        <v>453</v>
      </c>
      <c r="X475" s="1">
        <v>43629.195833333331</v>
      </c>
      <c r="Y475" s="10">
        <v>482</v>
      </c>
      <c r="Z475" t="s">
        <v>26</v>
      </c>
      <c r="AA475" t="s">
        <v>42</v>
      </c>
      <c r="AB475" t="s">
        <v>49</v>
      </c>
      <c r="AC475">
        <v>2019</v>
      </c>
      <c r="AD475">
        <v>6</v>
      </c>
      <c r="AE475" s="2"/>
      <c r="AF475" s="4">
        <f>IFERROR(SUMPRODUCT(--(tbl_bd_descente[wo_number]=W475),tbl_bd_descente[Y],tbl_bd_descente[tons])/SUMIF(tbl_bd_descente[wo_number],W475,tbl_bd_descente[tons]),0)</f>
        <v>74.202074688796685</v>
      </c>
      <c r="AG475" s="4">
        <f>IFERROR(SUMPRODUCT(--(tbl_bd_descente[wo_number]=W475),tbl_bd_descente[Al2O3],tbl_bd_descente[tons])/SUMIF(tbl_bd_descente[wo_number],W475,tbl_bd_descente[tons]),0)</f>
        <v>3.2</v>
      </c>
      <c r="AH475" s="4">
        <f>IFERROR(SUMPRODUCT(--(tbl_bd_descente[wo_number]=W475),tbl_bd_descente[Fe2O3],tbl_bd_descente[tons])/SUMIF(tbl_bd_descente[wo_number],W475,tbl_bd_descente[tons]),0)</f>
        <v>1.1364315352697094</v>
      </c>
      <c r="AI475" s="4">
        <f>IFERROR(SUMPRODUCT(--(tbl_bd_descente[wo_number]=W475),tbl_bd_descente[MgO],tbl_bd_descente[tons])/SUMIF(tbl_bd_descente[wo_number],W475,tbl_bd_descente[tons]),0)</f>
        <v>31.50887966804979</v>
      </c>
      <c r="AJ475" s="4">
        <f>IFERROR(SUMPRODUCT(--(tbl_bd_descente[wo_number]=W475),tbl_bd_descente[CaOX],tbl_bd_descente[tons])/SUMIF(tbl_bd_descente[wo_number],W475,tbl_bd_descente[tons]),0)</f>
        <v>1.4758921161825727</v>
      </c>
      <c r="AK475" s="4">
        <f>IFERROR(SUMPRODUCT(--(tbl_bd_descente[wo_number]=W475),tbl_bd_descente[S],tbl_bd_descente[tons])/SUMIF(tbl_bd_descente[wo_number],W475,tbl_bd_descente[tons]),0)</f>
        <v>0.18092946058091286</v>
      </c>
      <c r="AL475" s="26"/>
      <c r="AM475" s="25"/>
    </row>
    <row r="476" spans="1:39" x14ac:dyDescent="0.15">
      <c r="A476" t="s">
        <v>1278</v>
      </c>
      <c r="B476" t="s">
        <v>20</v>
      </c>
      <c r="C476" t="s">
        <v>35</v>
      </c>
      <c r="D476" t="s">
        <v>20</v>
      </c>
      <c r="E476" s="18">
        <v>112.76200103759766</v>
      </c>
      <c r="F476">
        <v>79.400000000000006</v>
      </c>
      <c r="G476">
        <v>83.7</v>
      </c>
      <c r="H476">
        <v>90.4</v>
      </c>
      <c r="I476">
        <v>4.41</v>
      </c>
      <c r="J476">
        <v>0.73</v>
      </c>
      <c r="K476">
        <v>31.88</v>
      </c>
      <c r="L476">
        <v>0.79</v>
      </c>
      <c r="M476" s="1">
        <v>43623.291071331019</v>
      </c>
      <c r="N476" s="1">
        <v>43623.299780208334</v>
      </c>
      <c r="O476" s="1" t="s">
        <v>48</v>
      </c>
      <c r="W476" t="s">
        <v>452</v>
      </c>
      <c r="X476" s="1">
        <v>43629.070138888892</v>
      </c>
      <c r="Y476" s="10">
        <v>900</v>
      </c>
      <c r="Z476" t="s">
        <v>26</v>
      </c>
      <c r="AA476" t="s">
        <v>42</v>
      </c>
      <c r="AB476" t="s">
        <v>49</v>
      </c>
      <c r="AC476">
        <v>2019</v>
      </c>
      <c r="AD476">
        <v>6</v>
      </c>
      <c r="AE476" s="2"/>
      <c r="AF476" s="4">
        <f>IFERROR(SUMPRODUCT(--(tbl_bd_descente[wo_number]=W476),tbl_bd_descente[Y],tbl_bd_descente[tons])/SUMIF(tbl_bd_descente[wo_number],W476,tbl_bd_descente[tons]),0)</f>
        <v>74.13333333333334</v>
      </c>
      <c r="AG476" s="4">
        <f>IFERROR(SUMPRODUCT(--(tbl_bd_descente[wo_number]=W476),tbl_bd_descente[Al2O3],tbl_bd_descente[tons])/SUMIF(tbl_bd_descente[wo_number],W476,tbl_bd_descente[tons]),0)</f>
        <v>3.3933333333333335</v>
      </c>
      <c r="AH476" s="4">
        <f>IFERROR(SUMPRODUCT(--(tbl_bd_descente[wo_number]=W476),tbl_bd_descente[Fe2O3],tbl_bd_descente[tons])/SUMIF(tbl_bd_descente[wo_number],W476,tbl_bd_descente[tons]),0)</f>
        <v>1.2133333333333334</v>
      </c>
      <c r="AI476" s="4">
        <f>IFERROR(SUMPRODUCT(--(tbl_bd_descente[wo_number]=W476),tbl_bd_descente[MgO],tbl_bd_descente[tons])/SUMIF(tbl_bd_descente[wo_number],W476,tbl_bd_descente[tons]),0)</f>
        <v>31.583333333333332</v>
      </c>
      <c r="AJ476" s="4">
        <f>IFERROR(SUMPRODUCT(--(tbl_bd_descente[wo_number]=W476),tbl_bd_descente[CaOX],tbl_bd_descente[tons])/SUMIF(tbl_bd_descente[wo_number],W476,tbl_bd_descente[tons]),0)</f>
        <v>1.0266666666666666</v>
      </c>
      <c r="AK476" s="4">
        <f>IFERROR(SUMPRODUCT(--(tbl_bd_descente[wo_number]=W476),tbl_bd_descente[S],tbl_bd_descente[tons])/SUMIF(tbl_bd_descente[wo_number],W476,tbl_bd_descente[tons]),0)</f>
        <v>0.245</v>
      </c>
      <c r="AL476" s="26"/>
      <c r="AM476" s="25"/>
    </row>
    <row r="477" spans="1:39" x14ac:dyDescent="0.15">
      <c r="A477" t="s">
        <v>1279</v>
      </c>
      <c r="B477" t="s">
        <v>14</v>
      </c>
      <c r="C477" t="s">
        <v>31</v>
      </c>
      <c r="D477" t="s">
        <v>14</v>
      </c>
      <c r="E477" s="18">
        <v>185.06500244140625</v>
      </c>
      <c r="F477">
        <v>74.7</v>
      </c>
      <c r="G477">
        <v>78.8</v>
      </c>
      <c r="H477">
        <v>85.2</v>
      </c>
      <c r="I477">
        <v>4.63</v>
      </c>
      <c r="J477">
        <v>0.71</v>
      </c>
      <c r="K477">
        <v>31.74</v>
      </c>
      <c r="L477">
        <v>4.17</v>
      </c>
      <c r="M477" s="1">
        <v>43621.872135844904</v>
      </c>
      <c r="N477" s="1">
        <v>43621.888849456016</v>
      </c>
      <c r="O477" s="1" t="s">
        <v>47</v>
      </c>
      <c r="W477" t="s">
        <v>451</v>
      </c>
      <c r="X477" s="1">
        <v>43628.855555555558</v>
      </c>
      <c r="Y477" s="10">
        <v>920</v>
      </c>
      <c r="Z477" t="s">
        <v>16</v>
      </c>
      <c r="AA477" t="s">
        <v>17</v>
      </c>
      <c r="AB477" t="s">
        <v>16</v>
      </c>
      <c r="AC477">
        <v>2019</v>
      </c>
      <c r="AD477">
        <v>6</v>
      </c>
      <c r="AE477" s="2"/>
      <c r="AF477" s="4">
        <f>IFERROR(SUMPRODUCT(--(tbl_bd_descente[wo_number]=W477),tbl_bd_descente[Y],tbl_bd_descente[tons])/SUMIF(tbl_bd_descente[wo_number],W477,tbl_bd_descente[tons]),0)</f>
        <v>87.991304347826087</v>
      </c>
      <c r="AG477" s="4">
        <f>IFERROR(SUMPRODUCT(--(tbl_bd_descente[wo_number]=W477),tbl_bd_descente[Al2O3],tbl_bd_descente[tons])/SUMIF(tbl_bd_descente[wo_number],W477,tbl_bd_descente[tons]),0)</f>
        <v>1.435217391304348</v>
      </c>
      <c r="AH477" s="4">
        <f>IFERROR(SUMPRODUCT(--(tbl_bd_descente[wo_number]=W477),tbl_bd_descente[Fe2O3],tbl_bd_descente[tons])/SUMIF(tbl_bd_descente[wo_number],W477,tbl_bd_descente[tons]),0)</f>
        <v>0.52</v>
      </c>
      <c r="AI477" s="4">
        <f>IFERROR(SUMPRODUCT(--(tbl_bd_descente[wo_number]=W477),tbl_bd_descente[MgO],tbl_bd_descente[tons])/SUMIF(tbl_bd_descente[wo_number],W477,tbl_bd_descente[tons]),0)</f>
        <v>31.24217391304348</v>
      </c>
      <c r="AJ477" s="4">
        <f>IFERROR(SUMPRODUCT(--(tbl_bd_descente[wo_number]=W477),tbl_bd_descente[CaOX],tbl_bd_descente[tons])/SUMIF(tbl_bd_descente[wo_number],W477,tbl_bd_descente[tons]),0)</f>
        <v>0.70695652173913037</v>
      </c>
      <c r="AK477" s="4">
        <f>IFERROR(SUMPRODUCT(--(tbl_bd_descente[wo_number]=W477),tbl_bd_descente[S],tbl_bd_descente[tons])/SUMIF(tbl_bd_descente[wo_number],W477,tbl_bd_descente[tons]),0)</f>
        <v>2.3130434782608698E-2</v>
      </c>
      <c r="AL477" s="26"/>
      <c r="AM477" s="25"/>
    </row>
    <row r="478" spans="1:39" x14ac:dyDescent="0.15">
      <c r="A478" t="s">
        <v>1280</v>
      </c>
      <c r="B478" t="s">
        <v>26</v>
      </c>
      <c r="C478" t="s">
        <v>27</v>
      </c>
      <c r="D478" t="s">
        <v>26</v>
      </c>
      <c r="E478" s="18">
        <v>296.10400390625</v>
      </c>
      <c r="F478">
        <v>67.2</v>
      </c>
      <c r="G478">
        <v>70.8</v>
      </c>
      <c r="H478">
        <v>76.3</v>
      </c>
      <c r="I478">
        <v>6.42</v>
      </c>
      <c r="J478">
        <v>1.41</v>
      </c>
      <c r="K478">
        <v>32.090000000000003</v>
      </c>
      <c r="L478">
        <v>0.84</v>
      </c>
      <c r="M478" s="1">
        <v>43621.893553738424</v>
      </c>
      <c r="N478" s="1">
        <v>43621.918374733796</v>
      </c>
      <c r="O478" s="1" t="s">
        <v>47</v>
      </c>
      <c r="W478" t="s">
        <v>450</v>
      </c>
      <c r="X478" s="1">
        <v>43628.629861111112</v>
      </c>
      <c r="Y478" s="10">
        <v>1012</v>
      </c>
      <c r="Z478" t="s">
        <v>16</v>
      </c>
      <c r="AA478" t="s">
        <v>32</v>
      </c>
      <c r="AB478" t="s">
        <v>16</v>
      </c>
      <c r="AC478">
        <v>2019</v>
      </c>
      <c r="AD478">
        <v>6</v>
      </c>
      <c r="AE478" s="2"/>
      <c r="AF478" s="4">
        <f>IFERROR(SUMPRODUCT(--(tbl_bd_descente[wo_number]=W478),tbl_bd_descente[Y],tbl_bd_descente[tons])/SUMIF(tbl_bd_descente[wo_number],W478,tbl_bd_descente[tons]),0)</f>
        <v>87.036075322101084</v>
      </c>
      <c r="AG478" s="4">
        <f>IFERROR(SUMPRODUCT(--(tbl_bd_descente[wo_number]=W478),tbl_bd_descente[Al2O3],tbl_bd_descente[tons])/SUMIF(tbl_bd_descente[wo_number],W478,tbl_bd_descente[tons]),0)</f>
        <v>2.6033597621407334</v>
      </c>
      <c r="AH478" s="4">
        <f>IFERROR(SUMPRODUCT(--(tbl_bd_descente[wo_number]=W478),tbl_bd_descente[Fe2O3],tbl_bd_descente[tons])/SUMIF(tbl_bd_descente[wo_number],W478,tbl_bd_descente[tons]),0)</f>
        <v>0.68414271555996031</v>
      </c>
      <c r="AI478" s="4">
        <f>IFERROR(SUMPRODUCT(--(tbl_bd_descente[wo_number]=W478),tbl_bd_descente[MgO],tbl_bd_descente[tons])/SUMIF(tbl_bd_descente[wo_number],W478,tbl_bd_descente[tons]),0)</f>
        <v>31.448929633300299</v>
      </c>
      <c r="AJ478" s="4">
        <f>IFERROR(SUMPRODUCT(--(tbl_bd_descente[wo_number]=W478),tbl_bd_descente[CaOX],tbl_bd_descente[tons])/SUMIF(tbl_bd_descente[wo_number],W478,tbl_bd_descente[tons]),0)</f>
        <v>0.64242814667988113</v>
      </c>
      <c r="AK478" s="4">
        <f>IFERROR(SUMPRODUCT(--(tbl_bd_descente[wo_number]=W478),tbl_bd_descente[S],tbl_bd_descente[tons])/SUMIF(tbl_bd_descente[wo_number],W478,tbl_bd_descente[tons]),0)</f>
        <v>3.5224975222993067E-2</v>
      </c>
      <c r="AL478" s="26"/>
      <c r="AM478" s="25"/>
    </row>
    <row r="479" spans="1:39" x14ac:dyDescent="0.15">
      <c r="A479" t="s">
        <v>1281</v>
      </c>
      <c r="B479" t="s">
        <v>29</v>
      </c>
      <c r="C479" t="s">
        <v>22</v>
      </c>
      <c r="D479" t="s">
        <v>29</v>
      </c>
      <c r="E479" s="18">
        <v>333.11700439453125</v>
      </c>
      <c r="F479">
        <v>80.599999999999994</v>
      </c>
      <c r="G479">
        <v>85</v>
      </c>
      <c r="H479">
        <v>90.4</v>
      </c>
      <c r="I479">
        <v>10.85</v>
      </c>
      <c r="J479">
        <v>1.07</v>
      </c>
      <c r="K479">
        <v>32.68</v>
      </c>
      <c r="L479">
        <v>0.5</v>
      </c>
      <c r="M479" s="1">
        <v>43622.674670949076</v>
      </c>
      <c r="N479" s="1">
        <v>43622.704867476852</v>
      </c>
      <c r="O479" s="1" t="s">
        <v>47</v>
      </c>
      <c r="W479" t="s">
        <v>449</v>
      </c>
      <c r="X479" s="1">
        <v>43628.390972222223</v>
      </c>
      <c r="Y479" s="10">
        <v>248</v>
      </c>
      <c r="Z479" t="s">
        <v>16</v>
      </c>
      <c r="AA479" t="s">
        <v>36</v>
      </c>
      <c r="AB479" t="s">
        <v>16</v>
      </c>
      <c r="AC479">
        <v>2019</v>
      </c>
      <c r="AD479">
        <v>6</v>
      </c>
      <c r="AE479" s="2"/>
      <c r="AF479" s="4">
        <f>IFERROR(SUMPRODUCT(--(tbl_bd_descente[wo_number]=W479),tbl_bd_descente[Y],tbl_bd_descente[tons])/SUMIF(tbl_bd_descente[wo_number],W479,tbl_bd_descente[tons]),0)</f>
        <v>87.4</v>
      </c>
      <c r="AG479" s="4">
        <f>IFERROR(SUMPRODUCT(--(tbl_bd_descente[wo_number]=W479),tbl_bd_descente[Al2O3],tbl_bd_descente[tons])/SUMIF(tbl_bd_descente[wo_number],W479,tbl_bd_descente[tons]),0)</f>
        <v>1.93</v>
      </c>
      <c r="AH479" s="4">
        <f>IFERROR(SUMPRODUCT(--(tbl_bd_descente[wo_number]=W479),tbl_bd_descente[Fe2O3],tbl_bd_descente[tons])/SUMIF(tbl_bd_descente[wo_number],W479,tbl_bd_descente[tons]),0)</f>
        <v>0.66</v>
      </c>
      <c r="AI479" s="4">
        <f>IFERROR(SUMPRODUCT(--(tbl_bd_descente[wo_number]=W479),tbl_bd_descente[MgO],tbl_bd_descente[tons])/SUMIF(tbl_bd_descente[wo_number],W479,tbl_bd_descente[tons]),0)</f>
        <v>31.6</v>
      </c>
      <c r="AJ479" s="4">
        <f>IFERROR(SUMPRODUCT(--(tbl_bd_descente[wo_number]=W479),tbl_bd_descente[CaOX],tbl_bd_descente[tons])/SUMIF(tbl_bd_descente[wo_number],W479,tbl_bd_descente[tons]),0)</f>
        <v>0.61</v>
      </c>
      <c r="AK479" s="4">
        <f>IFERROR(SUMPRODUCT(--(tbl_bd_descente[wo_number]=W479),tbl_bd_descente[S],tbl_bd_descente[tons])/SUMIF(tbl_bd_descente[wo_number],W479,tbl_bd_descente[tons]),0)</f>
        <v>3.3000000000000002E-2</v>
      </c>
      <c r="AL479" s="26"/>
      <c r="AM479" s="25"/>
    </row>
    <row r="480" spans="1:39" x14ac:dyDescent="0.15">
      <c r="A480" t="s">
        <v>67</v>
      </c>
      <c r="B480" t="s">
        <v>14</v>
      </c>
      <c r="C480" t="s">
        <v>38</v>
      </c>
      <c r="D480" t="s">
        <v>14</v>
      </c>
      <c r="E480" s="18">
        <v>307.06900405883789</v>
      </c>
      <c r="F480" s="18">
        <v>74.400000000000006</v>
      </c>
      <c r="G480" s="18">
        <v>78.400000000000006</v>
      </c>
      <c r="H480" s="18">
        <v>85.1</v>
      </c>
      <c r="I480" s="18">
        <v>3.49</v>
      </c>
      <c r="J480" s="18">
        <v>0.76</v>
      </c>
      <c r="K480" s="18">
        <v>31.79</v>
      </c>
      <c r="L480" s="18">
        <v>0.62</v>
      </c>
      <c r="M480" s="1">
        <v>43627.224809375002</v>
      </c>
      <c r="N480" s="1">
        <v>43627.259323726852</v>
      </c>
      <c r="O480" s="1" t="s">
        <v>45</v>
      </c>
      <c r="W480" t="s">
        <v>448</v>
      </c>
      <c r="X480" s="1">
        <v>43628.314583333333</v>
      </c>
      <c r="Y480" s="10">
        <v>640.66666666666663</v>
      </c>
      <c r="Z480" t="s">
        <v>18</v>
      </c>
      <c r="AA480" t="s">
        <v>15</v>
      </c>
      <c r="AB480" t="s">
        <v>43</v>
      </c>
      <c r="AC480">
        <v>2019</v>
      </c>
      <c r="AD480">
        <v>6</v>
      </c>
      <c r="AE480" s="2"/>
      <c r="AF480" s="4">
        <f>IFERROR(SUMPRODUCT(--(tbl_bd_descente[wo_number]=W480),tbl_bd_descente[Y],tbl_bd_descente[tons])/SUMIF(tbl_bd_descente[wo_number],W480,tbl_bd_descente[tons]),0)</f>
        <v>81.344432882414154</v>
      </c>
      <c r="AG480" s="4">
        <f>IFERROR(SUMPRODUCT(--(tbl_bd_descente[wo_number]=W480),tbl_bd_descente[Al2O3],tbl_bd_descente[tons])/SUMIF(tbl_bd_descente[wo_number],W480,tbl_bd_descente[tons]),0)</f>
        <v>7.9743392299687823</v>
      </c>
      <c r="AH480" s="4">
        <f>IFERROR(SUMPRODUCT(--(tbl_bd_descente[wo_number]=W480),tbl_bd_descente[Fe2O3],tbl_bd_descente[tons])/SUMIF(tbl_bd_descente[wo_number],W480,tbl_bd_descente[tons]),0)</f>
        <v>1.2456607700312174</v>
      </c>
      <c r="AI480" s="4">
        <f>IFERROR(SUMPRODUCT(--(tbl_bd_descente[wo_number]=W480),tbl_bd_descente[MgO],tbl_bd_descente[tons])/SUMIF(tbl_bd_descente[wo_number],W480,tbl_bd_descente[tons]),0)</f>
        <v>30.956638917793967</v>
      </c>
      <c r="AJ480" s="4">
        <f>IFERROR(SUMPRODUCT(--(tbl_bd_descente[wo_number]=W480),tbl_bd_descente[CaOX],tbl_bd_descente[tons])/SUMIF(tbl_bd_descente[wo_number],W480,tbl_bd_descente[tons]),0)</f>
        <v>1.1151821019771073</v>
      </c>
      <c r="AK480" s="4">
        <f>IFERROR(SUMPRODUCT(--(tbl_bd_descente[wo_number]=W480),tbl_bd_descente[S],tbl_bd_descente[tons])/SUMIF(tbl_bd_descente[wo_number],W480,tbl_bd_descente[tons]),0)</f>
        <v>0.17025078043704472</v>
      </c>
      <c r="AL480" s="26"/>
      <c r="AM480" s="25"/>
    </row>
    <row r="481" spans="1:39" x14ac:dyDescent="0.15">
      <c r="A481" t="s">
        <v>68</v>
      </c>
      <c r="B481" t="s">
        <v>14</v>
      </c>
      <c r="C481" t="s">
        <v>38</v>
      </c>
      <c r="D481" t="s">
        <v>14</v>
      </c>
      <c r="E481" s="18">
        <v>299.18699645996094</v>
      </c>
      <c r="F481" s="18">
        <v>78.2</v>
      </c>
      <c r="G481" s="18">
        <v>82.3</v>
      </c>
      <c r="H481" s="18">
        <v>89.4</v>
      </c>
      <c r="I481" s="18">
        <v>1.77</v>
      </c>
      <c r="J481" s="18">
        <v>0.67</v>
      </c>
      <c r="K481" s="18">
        <v>31.78</v>
      </c>
      <c r="L481" s="18">
        <v>0.31</v>
      </c>
      <c r="M481" s="1">
        <v>43627.264416203703</v>
      </c>
      <c r="N481" s="1">
        <v>43627.302864930556</v>
      </c>
      <c r="O481" s="1" t="s">
        <v>45</v>
      </c>
      <c r="W481" t="s">
        <v>448</v>
      </c>
      <c r="X481" s="1">
        <v>43628.314583333333</v>
      </c>
      <c r="Y481" s="10">
        <v>320.33333333333331</v>
      </c>
      <c r="Z481" t="s">
        <v>18</v>
      </c>
      <c r="AA481" t="s">
        <v>44</v>
      </c>
      <c r="AB481" t="s">
        <v>43</v>
      </c>
      <c r="AC481">
        <v>2019</v>
      </c>
      <c r="AD481">
        <v>6</v>
      </c>
      <c r="AE481" s="2"/>
      <c r="AF481" s="4">
        <f>IFERROR(SUMPRODUCT(--(tbl_bd_descente[wo_number]=W481),tbl_bd_descente[Y],tbl_bd_descente[tons])/SUMIF(tbl_bd_descente[wo_number],W481,tbl_bd_descente[tons]),0)</f>
        <v>81.344432882414154</v>
      </c>
      <c r="AG481" s="4">
        <f>IFERROR(SUMPRODUCT(--(tbl_bd_descente[wo_number]=W481),tbl_bd_descente[Al2O3],tbl_bd_descente[tons])/SUMIF(tbl_bd_descente[wo_number],W481,tbl_bd_descente[tons]),0)</f>
        <v>7.9743392299687823</v>
      </c>
      <c r="AH481" s="4">
        <f>IFERROR(SUMPRODUCT(--(tbl_bd_descente[wo_number]=W481),tbl_bd_descente[Fe2O3],tbl_bd_descente[tons])/SUMIF(tbl_bd_descente[wo_number],W481,tbl_bd_descente[tons]),0)</f>
        <v>1.2456607700312174</v>
      </c>
      <c r="AI481" s="4">
        <f>IFERROR(SUMPRODUCT(--(tbl_bd_descente[wo_number]=W481),tbl_bd_descente[MgO],tbl_bd_descente[tons])/SUMIF(tbl_bd_descente[wo_number],W481,tbl_bd_descente[tons]),0)</f>
        <v>30.956638917793967</v>
      </c>
      <c r="AJ481" s="4">
        <f>IFERROR(SUMPRODUCT(--(tbl_bd_descente[wo_number]=W481),tbl_bd_descente[CaOX],tbl_bd_descente[tons])/SUMIF(tbl_bd_descente[wo_number],W481,tbl_bd_descente[tons]),0)</f>
        <v>1.1151821019771073</v>
      </c>
      <c r="AK481" s="4">
        <f>IFERROR(SUMPRODUCT(--(tbl_bd_descente[wo_number]=W481),tbl_bd_descente[S],tbl_bd_descente[tons])/SUMIF(tbl_bd_descente[wo_number],W481,tbl_bd_descente[tons]),0)</f>
        <v>0.17025078043704472</v>
      </c>
      <c r="AL481" s="26"/>
      <c r="AM481" s="25"/>
    </row>
    <row r="482" spans="1:39" x14ac:dyDescent="0.15">
      <c r="A482" t="s">
        <v>1282</v>
      </c>
      <c r="B482" t="s">
        <v>29</v>
      </c>
      <c r="C482" t="s">
        <v>22</v>
      </c>
      <c r="D482" t="s">
        <v>29</v>
      </c>
      <c r="E482" s="18">
        <v>260.81399917602539</v>
      </c>
      <c r="F482">
        <v>81.2</v>
      </c>
      <c r="G482">
        <v>85.6</v>
      </c>
      <c r="H482">
        <v>91.5</v>
      </c>
      <c r="I482">
        <v>9.67</v>
      </c>
      <c r="J482">
        <v>1.07</v>
      </c>
      <c r="K482">
        <v>32.630000000000003</v>
      </c>
      <c r="L482">
        <v>0.49</v>
      </c>
      <c r="M482" s="1">
        <v>43627.308061770833</v>
      </c>
      <c r="N482" s="1">
        <v>43627.342240428239</v>
      </c>
      <c r="O482" s="1" t="s">
        <v>45</v>
      </c>
      <c r="W482" t="s">
        <v>447</v>
      </c>
      <c r="X482" s="1">
        <v>43628.09097222222</v>
      </c>
      <c r="Y482" s="10">
        <v>607.33333333333337</v>
      </c>
      <c r="Z482" t="s">
        <v>18</v>
      </c>
      <c r="AA482" t="s">
        <v>15</v>
      </c>
      <c r="AB482" t="s">
        <v>43</v>
      </c>
      <c r="AC482">
        <v>2019</v>
      </c>
      <c r="AD482">
        <v>6</v>
      </c>
      <c r="AE482" s="2"/>
      <c r="AF482" s="4">
        <f>IFERROR(SUMPRODUCT(--(tbl_bd_descente[wo_number]=W482),tbl_bd_descente[Y],tbl_bd_descente[tons])/SUMIF(tbl_bd_descente[wo_number],W482,tbl_bd_descente[tons]),0)</f>
        <v>80.779473106476402</v>
      </c>
      <c r="AG482" s="4">
        <f>IFERROR(SUMPRODUCT(--(tbl_bd_descente[wo_number]=W482),tbl_bd_descente[Al2O3],tbl_bd_descente[tons])/SUMIF(tbl_bd_descente[wo_number],W482,tbl_bd_descente[tons]),0)</f>
        <v>10.272425905598244</v>
      </c>
      <c r="AH482" s="4">
        <f>IFERROR(SUMPRODUCT(--(tbl_bd_descente[wo_number]=W482),tbl_bd_descente[Fe2O3],tbl_bd_descente[tons])/SUMIF(tbl_bd_descente[wo_number],W482,tbl_bd_descente[tons]),0)</f>
        <v>1.239396267837541</v>
      </c>
      <c r="AI482" s="4">
        <f>IFERROR(SUMPRODUCT(--(tbl_bd_descente[wo_number]=W482),tbl_bd_descente[MgO],tbl_bd_descente[tons])/SUMIF(tbl_bd_descente[wo_number],W482,tbl_bd_descente[tons]),0)</f>
        <v>32.092513721185512</v>
      </c>
      <c r="AJ482" s="4">
        <f>IFERROR(SUMPRODUCT(--(tbl_bd_descente[wo_number]=W482),tbl_bd_descente[CaOX],tbl_bd_descente[tons])/SUMIF(tbl_bd_descente[wo_number],W482,tbl_bd_descente[tons]),0)</f>
        <v>0.97365532381997799</v>
      </c>
      <c r="AK482" s="4">
        <f>IFERROR(SUMPRODUCT(--(tbl_bd_descente[wo_number]=W482),tbl_bd_descente[S],tbl_bd_descente[tons])/SUMIF(tbl_bd_descente[wo_number],W482,tbl_bd_descente[tons]),0)</f>
        <v>0.10664873765093304</v>
      </c>
      <c r="AL482" s="26"/>
      <c r="AM482" s="25"/>
    </row>
    <row r="483" spans="1:39" x14ac:dyDescent="0.15">
      <c r="A483" t="s">
        <v>1283</v>
      </c>
      <c r="B483" t="s">
        <v>29</v>
      </c>
      <c r="C483" t="s">
        <v>22</v>
      </c>
      <c r="D483" t="s">
        <v>29</v>
      </c>
      <c r="E483" s="18">
        <v>333.11700439453125</v>
      </c>
      <c r="F483">
        <v>82.1</v>
      </c>
      <c r="G483">
        <v>86.6</v>
      </c>
      <c r="H483">
        <v>92.3</v>
      </c>
      <c r="I483">
        <v>10.11</v>
      </c>
      <c r="J483">
        <v>0.98</v>
      </c>
      <c r="K483">
        <v>32.65</v>
      </c>
      <c r="L483">
        <v>0.41</v>
      </c>
      <c r="M483" s="1">
        <v>43622.546291932871</v>
      </c>
      <c r="N483" s="1">
        <v>43622.720544062497</v>
      </c>
      <c r="O483" s="1" t="s">
        <v>47</v>
      </c>
      <c r="W483" t="s">
        <v>447</v>
      </c>
      <c r="X483" s="1">
        <v>43628.09097222222</v>
      </c>
      <c r="Y483" s="10">
        <v>303.66666666666669</v>
      </c>
      <c r="Z483" t="s">
        <v>18</v>
      </c>
      <c r="AA483" t="s">
        <v>44</v>
      </c>
      <c r="AB483" t="s">
        <v>43</v>
      </c>
      <c r="AC483">
        <v>2019</v>
      </c>
      <c r="AD483">
        <v>6</v>
      </c>
      <c r="AE483" s="2"/>
      <c r="AF483" s="4">
        <f>IFERROR(SUMPRODUCT(--(tbl_bd_descente[wo_number]=W483),tbl_bd_descente[Y],tbl_bd_descente[tons])/SUMIF(tbl_bd_descente[wo_number],W483,tbl_bd_descente[tons]),0)</f>
        <v>80.779473106476402</v>
      </c>
      <c r="AG483" s="4">
        <f>IFERROR(SUMPRODUCT(--(tbl_bd_descente[wo_number]=W483),tbl_bd_descente[Al2O3],tbl_bd_descente[tons])/SUMIF(tbl_bd_descente[wo_number],W483,tbl_bd_descente[tons]),0)</f>
        <v>10.272425905598244</v>
      </c>
      <c r="AH483" s="4">
        <f>IFERROR(SUMPRODUCT(--(tbl_bd_descente[wo_number]=W483),tbl_bd_descente[Fe2O3],tbl_bd_descente[tons])/SUMIF(tbl_bd_descente[wo_number],W483,tbl_bd_descente[tons]),0)</f>
        <v>1.239396267837541</v>
      </c>
      <c r="AI483" s="4">
        <f>IFERROR(SUMPRODUCT(--(tbl_bd_descente[wo_number]=W483),tbl_bd_descente[MgO],tbl_bd_descente[tons])/SUMIF(tbl_bd_descente[wo_number],W483,tbl_bd_descente[tons]),0)</f>
        <v>32.092513721185512</v>
      </c>
      <c r="AJ483" s="4">
        <f>IFERROR(SUMPRODUCT(--(tbl_bd_descente[wo_number]=W483),tbl_bd_descente[CaOX],tbl_bd_descente[tons])/SUMIF(tbl_bd_descente[wo_number],W483,tbl_bd_descente[tons]),0)</f>
        <v>0.97365532381997799</v>
      </c>
      <c r="AK483" s="4">
        <f>IFERROR(SUMPRODUCT(--(tbl_bd_descente[wo_number]=W483),tbl_bd_descente[S],tbl_bd_descente[tons])/SUMIF(tbl_bd_descente[wo_number],W483,tbl_bd_descente[tons]),0)</f>
        <v>0.10664873765093304</v>
      </c>
      <c r="AL483" s="26"/>
      <c r="AM483" s="25"/>
    </row>
    <row r="484" spans="1:39" x14ac:dyDescent="0.15">
      <c r="A484" t="s">
        <v>1284</v>
      </c>
      <c r="B484" t="s">
        <v>817</v>
      </c>
      <c r="C484" t="s">
        <v>30</v>
      </c>
      <c r="D484" t="s">
        <v>26</v>
      </c>
      <c r="E484" s="18">
        <v>111.03900146484375</v>
      </c>
      <c r="F484">
        <v>74.3</v>
      </c>
      <c r="G484">
        <v>78.3</v>
      </c>
      <c r="H484">
        <v>84.2</v>
      </c>
      <c r="I484">
        <v>6.77</v>
      </c>
      <c r="J484">
        <v>1.1599999999999999</v>
      </c>
      <c r="K484">
        <v>32.020000000000003</v>
      </c>
      <c r="L484">
        <v>0.55000000000000004</v>
      </c>
      <c r="M484" s="1">
        <v>43622.527152858798</v>
      </c>
      <c r="N484" s="1">
        <v>43622.538223958334</v>
      </c>
      <c r="O484" s="1" t="s">
        <v>47</v>
      </c>
      <c r="W484" t="s">
        <v>446</v>
      </c>
      <c r="X484" s="1">
        <v>43627.818749999999</v>
      </c>
      <c r="Y484" s="10">
        <v>367</v>
      </c>
      <c r="Z484" t="s">
        <v>26</v>
      </c>
      <c r="AA484" t="s">
        <v>34</v>
      </c>
      <c r="AB484" t="s">
        <v>26</v>
      </c>
      <c r="AC484">
        <v>2019</v>
      </c>
      <c r="AD484">
        <v>6</v>
      </c>
      <c r="AE484" s="2"/>
      <c r="AF484" s="4">
        <f>IFERROR(SUMPRODUCT(--(tbl_bd_descente[wo_number]=W484),tbl_bd_descente[Y],tbl_bd_descente[tons])/SUMIF(tbl_bd_descente[wo_number],W484,tbl_bd_descente[tons]),0)</f>
        <v>77.5</v>
      </c>
      <c r="AG484" s="4">
        <f>IFERROR(SUMPRODUCT(--(tbl_bd_descente[wo_number]=W484),tbl_bd_descente[Al2O3],tbl_bd_descente[tons])/SUMIF(tbl_bd_descente[wo_number],W484,tbl_bd_descente[tons]),0)</f>
        <v>10.26</v>
      </c>
      <c r="AH484" s="4">
        <f>IFERROR(SUMPRODUCT(--(tbl_bd_descente[wo_number]=W484),tbl_bd_descente[Fe2O3],tbl_bd_descente[tons])/SUMIF(tbl_bd_descente[wo_number],W484,tbl_bd_descente[tons]),0)</f>
        <v>1.4100000000000001</v>
      </c>
      <c r="AI484" s="4">
        <f>IFERROR(SUMPRODUCT(--(tbl_bd_descente[wo_number]=W484),tbl_bd_descente[MgO],tbl_bd_descente[tons])/SUMIF(tbl_bd_descente[wo_number],W484,tbl_bd_descente[tons]),0)</f>
        <v>32.369999999999997</v>
      </c>
      <c r="AJ484" s="4">
        <f>IFERROR(SUMPRODUCT(--(tbl_bd_descente[wo_number]=W484),tbl_bd_descente[CaOX],tbl_bd_descente[tons])/SUMIF(tbl_bd_descente[wo_number],W484,tbl_bd_descente[tons]),0)</f>
        <v>0.82</v>
      </c>
      <c r="AK484" s="4">
        <f>IFERROR(SUMPRODUCT(--(tbl_bd_descente[wo_number]=W484),tbl_bd_descente[S],tbl_bd_descente[tons])/SUMIF(tbl_bd_descente[wo_number],W484,tbl_bd_descente[tons]),0)</f>
        <v>0.185</v>
      </c>
      <c r="AL484" s="26"/>
      <c r="AM484" s="25"/>
    </row>
    <row r="485" spans="1:39" x14ac:dyDescent="0.15">
      <c r="A485" t="s">
        <v>1285</v>
      </c>
      <c r="B485" t="s">
        <v>826</v>
      </c>
      <c r="C485" t="s">
        <v>21</v>
      </c>
      <c r="D485" t="s">
        <v>23</v>
      </c>
      <c r="E485" s="18">
        <v>148.052001953125</v>
      </c>
      <c r="F485">
        <v>79.7</v>
      </c>
      <c r="G485">
        <v>84.1</v>
      </c>
      <c r="H485">
        <v>90.9</v>
      </c>
      <c r="I485">
        <v>3.07</v>
      </c>
      <c r="J485">
        <v>0.76</v>
      </c>
      <c r="K485">
        <v>31.73</v>
      </c>
      <c r="L485">
        <v>0.86</v>
      </c>
      <c r="M485" s="1">
        <v>43621.922661574077</v>
      </c>
      <c r="N485" s="1">
        <v>43621.937842824074</v>
      </c>
      <c r="O485" s="1" t="s">
        <v>47</v>
      </c>
      <c r="W485" t="s">
        <v>445</v>
      </c>
      <c r="X485" s="1">
        <v>43627.718055555553</v>
      </c>
      <c r="Y485" s="10">
        <v>1200</v>
      </c>
      <c r="Z485" t="s">
        <v>26</v>
      </c>
      <c r="AA485" t="s">
        <v>34</v>
      </c>
      <c r="AB485" t="s">
        <v>26</v>
      </c>
      <c r="AC485">
        <v>2019</v>
      </c>
      <c r="AD485">
        <v>6</v>
      </c>
      <c r="AE485" s="2"/>
      <c r="AF485" s="4">
        <f>IFERROR(SUMPRODUCT(--(tbl_bd_descente[wo_number]=W485),tbl_bd_descente[Y],tbl_bd_descente[tons])/SUMIF(tbl_bd_descente[wo_number],W485,tbl_bd_descente[tons]),0)</f>
        <v>76.166666666666671</v>
      </c>
      <c r="AG485" s="4">
        <f>IFERROR(SUMPRODUCT(--(tbl_bd_descente[wo_number]=W485),tbl_bd_descente[Al2O3],tbl_bd_descente[tons])/SUMIF(tbl_bd_descente[wo_number],W485,tbl_bd_descente[tons]),0)</f>
        <v>8.1166666666666671</v>
      </c>
      <c r="AH485" s="4">
        <f>IFERROR(SUMPRODUCT(--(tbl_bd_descente[wo_number]=W485),tbl_bd_descente[Fe2O3],tbl_bd_descente[tons])/SUMIF(tbl_bd_descente[wo_number],W485,tbl_bd_descente[tons]),0)</f>
        <v>1.2866666666666666</v>
      </c>
      <c r="AI485" s="4">
        <f>IFERROR(SUMPRODUCT(--(tbl_bd_descente[wo_number]=W485),tbl_bd_descente[MgO],tbl_bd_descente[tons])/SUMIF(tbl_bd_descente[wo_number],W485,tbl_bd_descente[tons]),0)</f>
        <v>32.073333333333331</v>
      </c>
      <c r="AJ485" s="4">
        <f>IFERROR(SUMPRODUCT(--(tbl_bd_descente[wo_number]=W485),tbl_bd_descente[CaOX],tbl_bd_descente[tons])/SUMIF(tbl_bd_descente[wo_number],W485,tbl_bd_descente[tons]),0)</f>
        <v>1.1433333333333333</v>
      </c>
      <c r="AK485" s="4">
        <f>IFERROR(SUMPRODUCT(--(tbl_bd_descente[wo_number]=W485),tbl_bd_descente[S],tbl_bd_descente[tons])/SUMIF(tbl_bd_descente[wo_number],W485,tbl_bd_descente[tons]),0)</f>
        <v>0.11</v>
      </c>
      <c r="AL485" s="26"/>
      <c r="AM485" s="25"/>
    </row>
    <row r="486" spans="1:39" x14ac:dyDescent="0.15">
      <c r="A486" t="s">
        <v>1286</v>
      </c>
      <c r="B486" t="s">
        <v>826</v>
      </c>
      <c r="C486" t="s">
        <v>21</v>
      </c>
      <c r="D486" t="s">
        <v>23</v>
      </c>
      <c r="E486" s="18">
        <v>222.0780029296875</v>
      </c>
      <c r="F486">
        <v>80.2</v>
      </c>
      <c r="G486">
        <v>84.6</v>
      </c>
      <c r="H486">
        <v>90.9</v>
      </c>
      <c r="I486">
        <v>4.8899999999999997</v>
      </c>
      <c r="J486">
        <v>0.85</v>
      </c>
      <c r="K486">
        <v>31.81</v>
      </c>
      <c r="L486">
        <v>0.48</v>
      </c>
      <c r="M486" s="1">
        <v>43622.725521412038</v>
      </c>
      <c r="N486" s="1">
        <v>43622.781781863428</v>
      </c>
      <c r="O486" s="1" t="s">
        <v>47</v>
      </c>
      <c r="W486" t="s">
        <v>444</v>
      </c>
      <c r="X486" s="1">
        <v>43627.382638888892</v>
      </c>
      <c r="Y486" s="10">
        <v>787</v>
      </c>
      <c r="Z486" t="s">
        <v>26</v>
      </c>
      <c r="AA486" t="s">
        <v>30</v>
      </c>
      <c r="AB486" t="s">
        <v>26</v>
      </c>
      <c r="AC486">
        <v>2019</v>
      </c>
      <c r="AD486">
        <v>6</v>
      </c>
      <c r="AE486" s="2"/>
      <c r="AF486" s="4">
        <f>IFERROR(SUMPRODUCT(--(tbl_bd_descente[wo_number]=W486),tbl_bd_descente[Y],tbl_bd_descente[tons])/SUMIF(tbl_bd_descente[wo_number],W486,tbl_bd_descente[tons]),0)</f>
        <v>77.595044472681067</v>
      </c>
      <c r="AG486" s="4">
        <f>IFERROR(SUMPRODUCT(--(tbl_bd_descente[wo_number]=W486),tbl_bd_descente[Al2O3],tbl_bd_descente[tons])/SUMIF(tbl_bd_descente[wo_number],W486,tbl_bd_descente[tons]),0)</f>
        <v>8.9641296060991102</v>
      </c>
      <c r="AH486" s="4">
        <f>IFERROR(SUMPRODUCT(--(tbl_bd_descente[wo_number]=W486),tbl_bd_descente[Fe2O3],tbl_bd_descente[tons])/SUMIF(tbl_bd_descente[wo_number],W486,tbl_bd_descente[tons]),0)</f>
        <v>1.3906607369758577</v>
      </c>
      <c r="AI486" s="4">
        <f>IFERROR(SUMPRODUCT(--(tbl_bd_descente[wo_number]=W486),tbl_bd_descente[MgO],tbl_bd_descente[tons])/SUMIF(tbl_bd_descente[wo_number],W486,tbl_bd_descente[tons]),0)</f>
        <v>32.275908513341804</v>
      </c>
      <c r="AJ486" s="4">
        <f>IFERROR(SUMPRODUCT(--(tbl_bd_descente[wo_number]=W486),tbl_bd_descente[CaOX],tbl_bd_descente[tons])/SUMIF(tbl_bd_descente[wo_number],W486,tbl_bd_descente[tons]),0)</f>
        <v>0.79541296060991107</v>
      </c>
      <c r="AK486" s="4">
        <f>IFERROR(SUMPRODUCT(--(tbl_bd_descente[wo_number]=W486),tbl_bd_descente[S],tbl_bd_descente[tons])/SUMIF(tbl_bd_descente[wo_number],W486,tbl_bd_descente[tons]),0)</f>
        <v>0.13760736975857688</v>
      </c>
      <c r="AL486" s="26"/>
      <c r="AM486" s="25"/>
    </row>
    <row r="487" spans="1:39" x14ac:dyDescent="0.15">
      <c r="A487" t="s">
        <v>69</v>
      </c>
      <c r="B487" t="s">
        <v>14</v>
      </c>
      <c r="C487" t="s">
        <v>38</v>
      </c>
      <c r="D487" t="s">
        <v>14</v>
      </c>
      <c r="E487" s="18">
        <v>333.75100326538086</v>
      </c>
      <c r="F487" s="18">
        <v>76.099999999999994</v>
      </c>
      <c r="G487" s="18">
        <v>80.2</v>
      </c>
      <c r="H487" s="18">
        <v>87.5</v>
      </c>
      <c r="I487" s="18">
        <v>2.54</v>
      </c>
      <c r="J487" s="18">
        <v>0.71</v>
      </c>
      <c r="K487" s="18">
        <v>31.76</v>
      </c>
      <c r="L487" s="18">
        <v>0.49</v>
      </c>
      <c r="M487" s="1">
        <v>43623.235724270831</v>
      </c>
      <c r="N487" s="1">
        <v>43623.280076388888</v>
      </c>
      <c r="O487" s="1" t="s">
        <v>48</v>
      </c>
      <c r="W487" t="s">
        <v>443</v>
      </c>
      <c r="X487" s="1">
        <v>43627.176388888889</v>
      </c>
      <c r="Y487" s="10">
        <v>296.66666666666669</v>
      </c>
      <c r="Z487" t="s">
        <v>26</v>
      </c>
      <c r="AA487" t="s">
        <v>27</v>
      </c>
      <c r="AB487" t="s">
        <v>26</v>
      </c>
      <c r="AC487">
        <v>2019</v>
      </c>
      <c r="AD487">
        <v>6</v>
      </c>
      <c r="AE487" s="2"/>
      <c r="AF487" s="4">
        <f>IFERROR(SUMPRODUCT(--(tbl_bd_descente[wo_number]=W487),tbl_bd_descente[Y],tbl_bd_descente[tons])/SUMIF(tbl_bd_descente[wo_number],W487,tbl_bd_descente[tons]),0)</f>
        <v>72.032584269662919</v>
      </c>
      <c r="AG487" s="4">
        <f>IFERROR(SUMPRODUCT(--(tbl_bd_descente[wo_number]=W487),tbl_bd_descente[Al2O3],tbl_bd_descente[tons])/SUMIF(tbl_bd_descente[wo_number],W487,tbl_bd_descente[tons]),0)</f>
        <v>7.9293258426966293</v>
      </c>
      <c r="AH487" s="4">
        <f>IFERROR(SUMPRODUCT(--(tbl_bd_descente[wo_number]=W487),tbl_bd_descente[Fe2O3],tbl_bd_descente[tons])/SUMIF(tbl_bd_descente[wo_number],W487,tbl_bd_descente[tons]),0)</f>
        <v>1.3804494382022472</v>
      </c>
      <c r="AI487" s="4">
        <f>IFERROR(SUMPRODUCT(--(tbl_bd_descente[wo_number]=W487),tbl_bd_descente[MgO],tbl_bd_descente[tons])/SUMIF(tbl_bd_descente[wo_number],W487,tbl_bd_descente[tons]),0)</f>
        <v>32.082359550561804</v>
      </c>
      <c r="AJ487" s="4">
        <f>IFERROR(SUMPRODUCT(--(tbl_bd_descente[wo_number]=W487),tbl_bd_descente[CaOX],tbl_bd_descente[tons])/SUMIF(tbl_bd_descente[wo_number],W487,tbl_bd_descente[tons]),0)</f>
        <v>1.7143820224719104</v>
      </c>
      <c r="AK487" s="4">
        <f>IFERROR(SUMPRODUCT(--(tbl_bd_descente[wo_number]=W487),tbl_bd_descente[S],tbl_bd_descente[tons])/SUMIF(tbl_bd_descente[wo_number],W487,tbl_bd_descente[tons]),0)</f>
        <v>0.13939325842696629</v>
      </c>
      <c r="AL487" s="26"/>
      <c r="AM487" s="25"/>
    </row>
    <row r="488" spans="1:39" x14ac:dyDescent="0.15">
      <c r="A488" t="s">
        <v>1287</v>
      </c>
      <c r="B488" t="s">
        <v>49</v>
      </c>
      <c r="C488" t="s">
        <v>42</v>
      </c>
      <c r="D488" t="s">
        <v>26</v>
      </c>
      <c r="E488" s="18">
        <v>149.03900146484375</v>
      </c>
      <c r="F488">
        <v>73</v>
      </c>
      <c r="G488">
        <v>77</v>
      </c>
      <c r="H488">
        <v>83.9</v>
      </c>
      <c r="I488">
        <v>3.88</v>
      </c>
      <c r="J488">
        <v>0.93</v>
      </c>
      <c r="K488">
        <v>31.84</v>
      </c>
      <c r="L488">
        <v>0.56000000000000005</v>
      </c>
      <c r="M488" s="1">
        <v>43623.220903506946</v>
      </c>
      <c r="N488" s="1">
        <v>43623.231608298614</v>
      </c>
      <c r="O488" s="1" t="s">
        <v>48</v>
      </c>
      <c r="W488" t="s">
        <v>443</v>
      </c>
      <c r="X488" s="1">
        <v>43627.176388888889</v>
      </c>
      <c r="Y488" s="10">
        <v>148.33333333333334</v>
      </c>
      <c r="Z488" t="s">
        <v>26</v>
      </c>
      <c r="AA488" t="s">
        <v>28</v>
      </c>
      <c r="AB488" t="s">
        <v>26</v>
      </c>
      <c r="AC488">
        <v>2019</v>
      </c>
      <c r="AD488">
        <v>6</v>
      </c>
      <c r="AE488" s="2"/>
      <c r="AF488" s="4">
        <f>IFERROR(SUMPRODUCT(--(tbl_bd_descente[wo_number]=W488),tbl_bd_descente[Y],tbl_bd_descente[tons])/SUMIF(tbl_bd_descente[wo_number],W488,tbl_bd_descente[tons]),0)</f>
        <v>72.032584269662919</v>
      </c>
      <c r="AG488" s="4">
        <f>IFERROR(SUMPRODUCT(--(tbl_bd_descente[wo_number]=W488),tbl_bd_descente[Al2O3],tbl_bd_descente[tons])/SUMIF(tbl_bd_descente[wo_number],W488,tbl_bd_descente[tons]),0)</f>
        <v>7.9293258426966293</v>
      </c>
      <c r="AH488" s="4">
        <f>IFERROR(SUMPRODUCT(--(tbl_bd_descente[wo_number]=W488),tbl_bd_descente[Fe2O3],tbl_bd_descente[tons])/SUMIF(tbl_bd_descente[wo_number],W488,tbl_bd_descente[tons]),0)</f>
        <v>1.3804494382022472</v>
      </c>
      <c r="AI488" s="4">
        <f>IFERROR(SUMPRODUCT(--(tbl_bd_descente[wo_number]=W488),tbl_bd_descente[MgO],tbl_bd_descente[tons])/SUMIF(tbl_bd_descente[wo_number],W488,tbl_bd_descente[tons]),0)</f>
        <v>32.082359550561804</v>
      </c>
      <c r="AJ488" s="4">
        <f>IFERROR(SUMPRODUCT(--(tbl_bd_descente[wo_number]=W488),tbl_bd_descente[CaOX],tbl_bd_descente[tons])/SUMIF(tbl_bd_descente[wo_number],W488,tbl_bd_descente[tons]),0)</f>
        <v>1.7143820224719104</v>
      </c>
      <c r="AK488" s="4">
        <f>IFERROR(SUMPRODUCT(--(tbl_bd_descente[wo_number]=W488),tbl_bd_descente[S],tbl_bd_descente[tons])/SUMIF(tbl_bd_descente[wo_number],W488,tbl_bd_descente[tons]),0)</f>
        <v>0.13939325842696629</v>
      </c>
      <c r="AL488" s="26"/>
      <c r="AM488" s="25"/>
    </row>
    <row r="489" spans="1:39" x14ac:dyDescent="0.15">
      <c r="A489" t="s">
        <v>70</v>
      </c>
      <c r="B489" t="s">
        <v>14</v>
      </c>
      <c r="C489" t="s">
        <v>38</v>
      </c>
      <c r="D489" t="s">
        <v>14</v>
      </c>
      <c r="E489" s="18">
        <v>371.39100341796876</v>
      </c>
      <c r="F489" s="18">
        <v>76.8</v>
      </c>
      <c r="G489" s="18">
        <v>80.900000000000006</v>
      </c>
      <c r="H489" s="18">
        <v>87.9</v>
      </c>
      <c r="I489" s="18">
        <v>2.2400000000000002</v>
      </c>
      <c r="J489" s="18">
        <v>0.64</v>
      </c>
      <c r="K489" s="18">
        <v>31.63</v>
      </c>
      <c r="L489" s="18">
        <v>0.66</v>
      </c>
      <c r="M489" s="1">
        <v>43623.53969409722</v>
      </c>
      <c r="N489" s="1">
        <v>43623.634925775463</v>
      </c>
      <c r="O489" s="1" t="s">
        <v>48</v>
      </c>
      <c r="W489" t="s">
        <v>442</v>
      </c>
      <c r="X489" s="1">
        <v>43624.056250000001</v>
      </c>
      <c r="Y489" s="10">
        <v>600</v>
      </c>
      <c r="Z489" t="s">
        <v>26</v>
      </c>
      <c r="AA489" t="s">
        <v>27</v>
      </c>
      <c r="AB489" t="s">
        <v>26</v>
      </c>
      <c r="AC489">
        <v>2019</v>
      </c>
      <c r="AD489">
        <v>6</v>
      </c>
      <c r="AE489" s="2"/>
      <c r="AF489" s="4">
        <f>IFERROR(SUMPRODUCT(--(tbl_bd_descente[wo_number]=W489),tbl_bd_descente[Y],tbl_bd_descente[tons])/SUMIF(tbl_bd_descente[wo_number],W489,tbl_bd_descente[tons]),0)</f>
        <v>71.86666666666666</v>
      </c>
      <c r="AG489" s="4">
        <f>IFERROR(SUMPRODUCT(--(tbl_bd_descente[wo_number]=W489),tbl_bd_descente[Al2O3],tbl_bd_descente[tons])/SUMIF(tbl_bd_descente[wo_number],W489,tbl_bd_descente[tons]),0)</f>
        <v>7.5133333333333336</v>
      </c>
      <c r="AH489" s="4">
        <f>IFERROR(SUMPRODUCT(--(tbl_bd_descente[wo_number]=W489),tbl_bd_descente[Fe2O3],tbl_bd_descente[tons])/SUMIF(tbl_bd_descente[wo_number],W489,tbl_bd_descente[tons]),0)</f>
        <v>1.37</v>
      </c>
      <c r="AI489" s="4">
        <f>IFERROR(SUMPRODUCT(--(tbl_bd_descente[wo_number]=W489),tbl_bd_descente[MgO],tbl_bd_descente[tons])/SUMIF(tbl_bd_descente[wo_number],W489,tbl_bd_descente[tons]),0)</f>
        <v>31.91</v>
      </c>
      <c r="AJ489" s="4">
        <f>IFERROR(SUMPRODUCT(--(tbl_bd_descente[wo_number]=W489),tbl_bd_descente[CaOX],tbl_bd_descente[tons])/SUMIF(tbl_bd_descente[wo_number],W489,tbl_bd_descente[tons]),0)</f>
        <v>2.35</v>
      </c>
      <c r="AK489" s="4">
        <f>IFERROR(SUMPRODUCT(--(tbl_bd_descente[wo_number]=W489),tbl_bd_descente[S],tbl_bd_descente[tons])/SUMIF(tbl_bd_descente[wo_number],W489,tbl_bd_descente[tons]),0)</f>
        <v>0.12466666666666665</v>
      </c>
      <c r="AL489" s="26"/>
      <c r="AM489" s="25"/>
    </row>
    <row r="490" spans="1:39" x14ac:dyDescent="0.15">
      <c r="A490" t="s">
        <v>1288</v>
      </c>
      <c r="B490" t="s">
        <v>23</v>
      </c>
      <c r="C490" t="s">
        <v>21</v>
      </c>
      <c r="D490" t="s">
        <v>23</v>
      </c>
      <c r="E490" s="18">
        <v>501.85100936889648</v>
      </c>
      <c r="F490">
        <v>78.900000000000006</v>
      </c>
      <c r="G490">
        <v>83.1</v>
      </c>
      <c r="H490">
        <v>89.9</v>
      </c>
      <c r="I490">
        <v>2.35</v>
      </c>
      <c r="J490">
        <v>0.74</v>
      </c>
      <c r="K490">
        <v>31.85</v>
      </c>
      <c r="L490">
        <v>0.62</v>
      </c>
      <c r="M490" s="1">
        <v>43623.476898113426</v>
      </c>
      <c r="N490" s="1">
        <v>43623.534567858798</v>
      </c>
      <c r="O490" s="1" t="s">
        <v>48</v>
      </c>
      <c r="W490" t="s">
        <v>442</v>
      </c>
      <c r="X490" s="1">
        <v>43624.056250000001</v>
      </c>
      <c r="Y490" s="10">
        <v>300</v>
      </c>
      <c r="Z490" t="s">
        <v>26</v>
      </c>
      <c r="AA490" t="s">
        <v>28</v>
      </c>
      <c r="AB490" t="s">
        <v>26</v>
      </c>
      <c r="AC490">
        <v>2019</v>
      </c>
      <c r="AD490">
        <v>6</v>
      </c>
      <c r="AE490" s="2"/>
      <c r="AF490" s="4">
        <f>IFERROR(SUMPRODUCT(--(tbl_bd_descente[wo_number]=W490),tbl_bd_descente[Y],tbl_bd_descente[tons])/SUMIF(tbl_bd_descente[wo_number],W490,tbl_bd_descente[tons]),0)</f>
        <v>71.86666666666666</v>
      </c>
      <c r="AG490" s="4">
        <f>IFERROR(SUMPRODUCT(--(tbl_bd_descente[wo_number]=W490),tbl_bd_descente[Al2O3],tbl_bd_descente[tons])/SUMIF(tbl_bd_descente[wo_number],W490,tbl_bd_descente[tons]),0)</f>
        <v>7.5133333333333336</v>
      </c>
      <c r="AH490" s="4">
        <f>IFERROR(SUMPRODUCT(--(tbl_bd_descente[wo_number]=W490),tbl_bd_descente[Fe2O3],tbl_bd_descente[tons])/SUMIF(tbl_bd_descente[wo_number],W490,tbl_bd_descente[tons]),0)</f>
        <v>1.37</v>
      </c>
      <c r="AI490" s="4">
        <f>IFERROR(SUMPRODUCT(--(tbl_bd_descente[wo_number]=W490),tbl_bd_descente[MgO],tbl_bd_descente[tons])/SUMIF(tbl_bd_descente[wo_number],W490,tbl_bd_descente[tons]),0)</f>
        <v>31.91</v>
      </c>
      <c r="AJ490" s="4">
        <f>IFERROR(SUMPRODUCT(--(tbl_bd_descente[wo_number]=W490),tbl_bd_descente[CaOX],tbl_bd_descente[tons])/SUMIF(tbl_bd_descente[wo_number],W490,tbl_bd_descente[tons]),0)</f>
        <v>2.35</v>
      </c>
      <c r="AK490" s="4">
        <f>IFERROR(SUMPRODUCT(--(tbl_bd_descente[wo_number]=W490),tbl_bd_descente[S],tbl_bd_descente[tons])/SUMIF(tbl_bd_descente[wo_number],W490,tbl_bd_descente[tons]),0)</f>
        <v>0.12466666666666665</v>
      </c>
      <c r="AL490" s="26"/>
      <c r="AM490" s="25"/>
    </row>
    <row r="491" spans="1:39" x14ac:dyDescent="0.15">
      <c r="A491" t="s">
        <v>1289</v>
      </c>
      <c r="B491" t="s">
        <v>20</v>
      </c>
      <c r="C491" t="s">
        <v>35</v>
      </c>
      <c r="D491" t="s">
        <v>20</v>
      </c>
      <c r="E491" s="18">
        <v>221.62400436401367</v>
      </c>
      <c r="F491">
        <v>79.099999999999994</v>
      </c>
      <c r="G491">
        <v>83.4</v>
      </c>
      <c r="H491">
        <v>90</v>
      </c>
      <c r="I491">
        <v>6.34</v>
      </c>
      <c r="J491">
        <v>0.88</v>
      </c>
      <c r="K491">
        <v>32.14</v>
      </c>
      <c r="L491">
        <v>0.52</v>
      </c>
      <c r="M491" s="1">
        <v>43629.839085798609</v>
      </c>
      <c r="N491" s="1">
        <v>43629.864809687497</v>
      </c>
      <c r="O491" s="1" t="s">
        <v>48</v>
      </c>
      <c r="W491" t="s">
        <v>441</v>
      </c>
      <c r="X491" s="1">
        <v>43623.84097222222</v>
      </c>
      <c r="Y491" s="10">
        <v>949</v>
      </c>
      <c r="Z491" t="s">
        <v>14</v>
      </c>
      <c r="AA491" t="s">
        <v>38</v>
      </c>
      <c r="AB491" t="s">
        <v>14</v>
      </c>
      <c r="AC491">
        <v>2019</v>
      </c>
      <c r="AD491">
        <v>6</v>
      </c>
      <c r="AE491" s="2"/>
      <c r="AF491" s="4">
        <f>IFERROR(SUMPRODUCT(--(tbl_bd_descente[wo_number]=W491),tbl_bd_descente[Y],tbl_bd_descente[tons])/SUMIF(tbl_bd_descente[wo_number],W491,tbl_bd_descente[tons]),0)</f>
        <v>80.604952581664918</v>
      </c>
      <c r="AG491" s="4">
        <f>IFERROR(SUMPRODUCT(--(tbl_bd_descente[wo_number]=W491),tbl_bd_descente[Al2O3],tbl_bd_descente[tons])/SUMIF(tbl_bd_descente[wo_number],W491,tbl_bd_descente[tons]),0)</f>
        <v>2.3946364594309801</v>
      </c>
      <c r="AH491" s="4">
        <f>IFERROR(SUMPRODUCT(--(tbl_bd_descente[wo_number]=W491),tbl_bd_descente[Fe2O3],tbl_bd_descente[tons])/SUMIF(tbl_bd_descente[wo_number],W491,tbl_bd_descente[tons]),0)</f>
        <v>0.75528977871443626</v>
      </c>
      <c r="AI491" s="4">
        <f>IFERROR(SUMPRODUCT(--(tbl_bd_descente[wo_number]=W491),tbl_bd_descente[MgO],tbl_bd_descente[tons])/SUMIF(tbl_bd_descente[wo_number],W491,tbl_bd_descente[tons]),0)</f>
        <v>31.73214963119073</v>
      </c>
      <c r="AJ491" s="4">
        <f>IFERROR(SUMPRODUCT(--(tbl_bd_descente[wo_number]=W491),tbl_bd_descente[CaOX],tbl_bd_descente[tons])/SUMIF(tbl_bd_descente[wo_number],W491,tbl_bd_descente[tons]),0)</f>
        <v>0.7582613277133825</v>
      </c>
      <c r="AK491" s="4">
        <f>IFERROR(SUMPRODUCT(--(tbl_bd_descente[wo_number]=W491),tbl_bd_descente[S],tbl_bd_descente[tons])/SUMIF(tbl_bd_descente[wo_number],W491,tbl_bd_descente[tons]),0)</f>
        <v>4.1628029504741829E-2</v>
      </c>
      <c r="AL491" s="26"/>
      <c r="AM491" s="25"/>
    </row>
    <row r="492" spans="1:39" x14ac:dyDescent="0.15">
      <c r="A492" t="s">
        <v>1290</v>
      </c>
      <c r="B492" t="s">
        <v>18</v>
      </c>
      <c r="C492" t="s">
        <v>44</v>
      </c>
      <c r="D492" t="s">
        <v>18</v>
      </c>
      <c r="E492" s="18">
        <v>453.48500347137451</v>
      </c>
      <c r="F492">
        <v>78.2</v>
      </c>
      <c r="G492">
        <v>82.7</v>
      </c>
      <c r="H492">
        <v>86.7</v>
      </c>
      <c r="I492">
        <v>16.22</v>
      </c>
      <c r="J492">
        <v>1.61</v>
      </c>
      <c r="K492">
        <v>33.270000000000003</v>
      </c>
      <c r="L492">
        <v>0.55000000000000004</v>
      </c>
      <c r="M492" s="1">
        <v>43629.76852607639</v>
      </c>
      <c r="N492" s="1">
        <v>43629.835700844909</v>
      </c>
      <c r="O492" s="1" t="s">
        <v>48</v>
      </c>
      <c r="W492" t="s">
        <v>456</v>
      </c>
      <c r="X492" s="1">
        <v>43623.53125</v>
      </c>
      <c r="Y492" s="10">
        <v>1200</v>
      </c>
      <c r="Z492" t="s">
        <v>14</v>
      </c>
      <c r="AA492" t="s">
        <v>38</v>
      </c>
      <c r="AB492" t="s">
        <v>14</v>
      </c>
      <c r="AC492">
        <v>2019</v>
      </c>
      <c r="AD492">
        <v>6</v>
      </c>
      <c r="AE492" s="2"/>
      <c r="AF492" s="4">
        <f>IFERROR(SUMPRODUCT(--(tbl_bd_descente[wo_number]=W492),tbl_bd_descente[Y],tbl_bd_descente[tons])/SUMIF(tbl_bd_descente[wo_number],W492,tbl_bd_descente[tons]),0)</f>
        <v>80.066666666666663</v>
      </c>
      <c r="AG492" s="4">
        <f>IFERROR(SUMPRODUCT(--(tbl_bd_descente[wo_number]=W492),tbl_bd_descente[Al2O3],tbl_bd_descente[tons])/SUMIF(tbl_bd_descente[wo_number],W492,tbl_bd_descente[tons]),0)</f>
        <v>3.2</v>
      </c>
      <c r="AH492" s="4">
        <f>IFERROR(SUMPRODUCT(--(tbl_bd_descente[wo_number]=W492),tbl_bd_descente[Fe2O3],tbl_bd_descente[tons])/SUMIF(tbl_bd_descente[wo_number],W492,tbl_bd_descente[tons]),0)</f>
        <v>0.80333333333333334</v>
      </c>
      <c r="AI492" s="4">
        <f>IFERROR(SUMPRODUCT(--(tbl_bd_descente[wo_number]=W492),tbl_bd_descente[MgO],tbl_bd_descente[tons])/SUMIF(tbl_bd_descente[wo_number],W492,tbl_bd_descente[tons]),0)</f>
        <v>31.703333333333333</v>
      </c>
      <c r="AJ492" s="4">
        <f>IFERROR(SUMPRODUCT(--(tbl_bd_descente[wo_number]=W492),tbl_bd_descente[CaOX],tbl_bd_descente[tons])/SUMIF(tbl_bd_descente[wo_number],W492,tbl_bd_descente[tons]),0)</f>
        <v>0.8666666666666667</v>
      </c>
      <c r="AK492" s="4">
        <f>IFERROR(SUMPRODUCT(--(tbl_bd_descente[wo_number]=W492),tbl_bd_descente[S],tbl_bd_descente[tons])/SUMIF(tbl_bd_descente[wo_number],W492,tbl_bd_descente[tons]),0)</f>
        <v>4.2999999999999997E-2</v>
      </c>
      <c r="AL492" s="26"/>
      <c r="AM492" s="25"/>
    </row>
    <row r="493" spans="1:39" x14ac:dyDescent="0.15">
      <c r="A493" t="s">
        <v>1291</v>
      </c>
      <c r="B493" t="s">
        <v>817</v>
      </c>
      <c r="C493" t="s">
        <v>34</v>
      </c>
      <c r="D493" t="s">
        <v>26</v>
      </c>
      <c r="E493" s="18">
        <v>148.052001953125</v>
      </c>
      <c r="F493">
        <v>74.099999999999994</v>
      </c>
      <c r="G493">
        <v>78.2</v>
      </c>
      <c r="H493">
        <v>83.8</v>
      </c>
      <c r="I493">
        <v>11.99</v>
      </c>
      <c r="J493">
        <v>1.48</v>
      </c>
      <c r="K493">
        <v>32.85</v>
      </c>
      <c r="L493">
        <v>0.54</v>
      </c>
      <c r="M493" s="1">
        <v>43622.221100034723</v>
      </c>
      <c r="N493" s="1">
        <v>43622.23380332176</v>
      </c>
      <c r="O493" s="1" t="s">
        <v>47</v>
      </c>
      <c r="W493" t="s">
        <v>440</v>
      </c>
      <c r="X493" s="1">
        <v>43623.178472222222</v>
      </c>
      <c r="Y493" s="10">
        <v>241</v>
      </c>
      <c r="Z493" t="s">
        <v>26</v>
      </c>
      <c r="AA493" t="s">
        <v>27</v>
      </c>
      <c r="AB493" t="s">
        <v>26</v>
      </c>
      <c r="AC493">
        <v>2019</v>
      </c>
      <c r="AD493">
        <v>6</v>
      </c>
      <c r="AE493" s="2"/>
      <c r="AF493" s="4">
        <f>IFERROR(SUMPRODUCT(--(tbl_bd_descente[wo_number]=W493),tbl_bd_descente[Y],tbl_bd_descente[tons])/SUMIF(tbl_bd_descente[wo_number],W493,tbl_bd_descente[tons]),0)</f>
        <v>73.133609958506227</v>
      </c>
      <c r="AG493" s="4">
        <f>IFERROR(SUMPRODUCT(--(tbl_bd_descente[wo_number]=W493),tbl_bd_descente[Al2O3],tbl_bd_descente[tons])/SUMIF(tbl_bd_descente[wo_number],W493,tbl_bd_descente[tons]),0)</f>
        <v>7.722157676348548</v>
      </c>
      <c r="AH493" s="4">
        <f>IFERROR(SUMPRODUCT(--(tbl_bd_descente[wo_number]=W493),tbl_bd_descente[Fe2O3],tbl_bd_descente[tons])/SUMIF(tbl_bd_descente[wo_number],W493,tbl_bd_descente[tons]),0)</f>
        <v>1.2915352697095435</v>
      </c>
      <c r="AI493" s="4">
        <f>IFERROR(SUMPRODUCT(--(tbl_bd_descente[wo_number]=W493),tbl_bd_descente[MgO],tbl_bd_descente[tons])/SUMIF(tbl_bd_descente[wo_number],W493,tbl_bd_descente[tons]),0)</f>
        <v>32.19153526970954</v>
      </c>
      <c r="AJ493" s="4">
        <f>IFERROR(SUMPRODUCT(--(tbl_bd_descente[wo_number]=W493),tbl_bd_descente[CaOX],tbl_bd_descente[tons])/SUMIF(tbl_bd_descente[wo_number],W493,tbl_bd_descente[tons]),0)</f>
        <v>2.1011203319502076</v>
      </c>
      <c r="AK493" s="4">
        <f>IFERROR(SUMPRODUCT(--(tbl_bd_descente[wo_number]=W493),tbl_bd_descente[S],tbl_bd_descente[tons])/SUMIF(tbl_bd_descente[wo_number],W493,tbl_bd_descente[tons]),0)</f>
        <v>0.14733609958506225</v>
      </c>
      <c r="AL493" s="26"/>
      <c r="AM493" s="25"/>
    </row>
    <row r="494" spans="1:39" x14ac:dyDescent="0.15">
      <c r="A494" t="s">
        <v>1292</v>
      </c>
      <c r="B494" t="s">
        <v>817</v>
      </c>
      <c r="C494" t="s">
        <v>15</v>
      </c>
      <c r="D494" t="s">
        <v>18</v>
      </c>
      <c r="E494" s="18">
        <v>111.03900146484375</v>
      </c>
      <c r="F494">
        <v>76.5</v>
      </c>
      <c r="G494">
        <v>80.7</v>
      </c>
      <c r="H494">
        <v>87.3</v>
      </c>
      <c r="I494">
        <v>7.74</v>
      </c>
      <c r="J494">
        <v>0.98</v>
      </c>
      <c r="K494">
        <v>32.369999999999997</v>
      </c>
      <c r="L494">
        <v>0.32</v>
      </c>
      <c r="M494" s="1">
        <v>43622.592923460645</v>
      </c>
      <c r="N494" s="1">
        <v>43622.5998215625</v>
      </c>
      <c r="O494" s="1" t="s">
        <v>47</v>
      </c>
      <c r="W494" t="s">
        <v>440</v>
      </c>
      <c r="X494" s="1">
        <v>43623.178472222222</v>
      </c>
      <c r="Y494" s="10">
        <v>120.5</v>
      </c>
      <c r="Z494" t="s">
        <v>26</v>
      </c>
      <c r="AA494" t="s">
        <v>34</v>
      </c>
      <c r="AB494" t="s">
        <v>26</v>
      </c>
      <c r="AC494">
        <v>2019</v>
      </c>
      <c r="AD494">
        <v>6</v>
      </c>
      <c r="AE494" s="2"/>
      <c r="AF494" s="4">
        <f>IFERROR(SUMPRODUCT(--(tbl_bd_descente[wo_number]=W494),tbl_bd_descente[Y],tbl_bd_descente[tons])/SUMIF(tbl_bd_descente[wo_number],W494,tbl_bd_descente[tons]),0)</f>
        <v>73.133609958506227</v>
      </c>
      <c r="AG494" s="4">
        <f>IFERROR(SUMPRODUCT(--(tbl_bd_descente[wo_number]=W494),tbl_bd_descente[Al2O3],tbl_bd_descente[tons])/SUMIF(tbl_bd_descente[wo_number],W494,tbl_bd_descente[tons]),0)</f>
        <v>7.722157676348548</v>
      </c>
      <c r="AH494" s="4">
        <f>IFERROR(SUMPRODUCT(--(tbl_bd_descente[wo_number]=W494),tbl_bd_descente[Fe2O3],tbl_bd_descente[tons])/SUMIF(tbl_bd_descente[wo_number],W494,tbl_bd_descente[tons]),0)</f>
        <v>1.2915352697095435</v>
      </c>
      <c r="AI494" s="4">
        <f>IFERROR(SUMPRODUCT(--(tbl_bd_descente[wo_number]=W494),tbl_bd_descente[MgO],tbl_bd_descente[tons])/SUMIF(tbl_bd_descente[wo_number],W494,tbl_bd_descente[tons]),0)</f>
        <v>32.19153526970954</v>
      </c>
      <c r="AJ494" s="4">
        <f>IFERROR(SUMPRODUCT(--(tbl_bd_descente[wo_number]=W494),tbl_bd_descente[CaOX],tbl_bd_descente[tons])/SUMIF(tbl_bd_descente[wo_number],W494,tbl_bd_descente[tons]),0)</f>
        <v>2.1011203319502076</v>
      </c>
      <c r="AK494" s="4">
        <f>IFERROR(SUMPRODUCT(--(tbl_bd_descente[wo_number]=W494),tbl_bd_descente[S],tbl_bd_descente[tons])/SUMIF(tbl_bd_descente[wo_number],W494,tbl_bd_descente[tons]),0)</f>
        <v>0.14733609958506225</v>
      </c>
      <c r="AL494" s="26"/>
      <c r="AM494" s="25"/>
    </row>
    <row r="495" spans="1:39" x14ac:dyDescent="0.15">
      <c r="A495" t="s">
        <v>1293</v>
      </c>
      <c r="B495" t="s">
        <v>817</v>
      </c>
      <c r="C495" t="s">
        <v>30</v>
      </c>
      <c r="D495" t="s">
        <v>26</v>
      </c>
      <c r="E495" s="18">
        <v>222.0780029296875</v>
      </c>
      <c r="F495">
        <v>73.5</v>
      </c>
      <c r="G495">
        <v>77.5</v>
      </c>
      <c r="H495">
        <v>83.8</v>
      </c>
      <c r="I495">
        <v>7.62</v>
      </c>
      <c r="J495">
        <v>1.06</v>
      </c>
      <c r="K495">
        <v>32.4</v>
      </c>
      <c r="L495">
        <v>0.41</v>
      </c>
      <c r="M495" s="1">
        <v>43622.236388923608</v>
      </c>
      <c r="N495" s="1">
        <v>43622.256899849534</v>
      </c>
      <c r="O495" s="1" t="s">
        <v>47</v>
      </c>
      <c r="W495" t="s">
        <v>440</v>
      </c>
      <c r="X495" s="1">
        <v>43623.178472222222</v>
      </c>
      <c r="Y495" s="10">
        <v>120.5</v>
      </c>
      <c r="Z495" t="s">
        <v>26</v>
      </c>
      <c r="AA495" t="s">
        <v>28</v>
      </c>
      <c r="AB495" t="s">
        <v>26</v>
      </c>
      <c r="AC495">
        <v>2019</v>
      </c>
      <c r="AD495">
        <v>6</v>
      </c>
      <c r="AE495" s="2"/>
      <c r="AF495" s="4">
        <f>IFERROR(SUMPRODUCT(--(tbl_bd_descente[wo_number]=W495),tbl_bd_descente[Y],tbl_bd_descente[tons])/SUMIF(tbl_bd_descente[wo_number],W495,tbl_bd_descente[tons]),0)</f>
        <v>73.133609958506227</v>
      </c>
      <c r="AG495" s="4">
        <f>IFERROR(SUMPRODUCT(--(tbl_bd_descente[wo_number]=W495),tbl_bd_descente[Al2O3],tbl_bd_descente[tons])/SUMIF(tbl_bd_descente[wo_number],W495,tbl_bd_descente[tons]),0)</f>
        <v>7.722157676348548</v>
      </c>
      <c r="AH495" s="4">
        <f>IFERROR(SUMPRODUCT(--(tbl_bd_descente[wo_number]=W495),tbl_bd_descente[Fe2O3],tbl_bd_descente[tons])/SUMIF(tbl_bd_descente[wo_number],W495,tbl_bd_descente[tons]),0)</f>
        <v>1.2915352697095435</v>
      </c>
      <c r="AI495" s="4">
        <f>IFERROR(SUMPRODUCT(--(tbl_bd_descente[wo_number]=W495),tbl_bd_descente[MgO],tbl_bd_descente[tons])/SUMIF(tbl_bd_descente[wo_number],W495,tbl_bd_descente[tons]),0)</f>
        <v>32.19153526970954</v>
      </c>
      <c r="AJ495" s="4">
        <f>IFERROR(SUMPRODUCT(--(tbl_bd_descente[wo_number]=W495),tbl_bd_descente[CaOX],tbl_bd_descente[tons])/SUMIF(tbl_bd_descente[wo_number],W495,tbl_bd_descente[tons]),0)</f>
        <v>2.1011203319502076</v>
      </c>
      <c r="AK495" s="4">
        <f>IFERROR(SUMPRODUCT(--(tbl_bd_descente[wo_number]=W495),tbl_bd_descente[S],tbl_bd_descente[tons])/SUMIF(tbl_bd_descente[wo_number],W495,tbl_bd_descente[tons]),0)</f>
        <v>0.14733609958506225</v>
      </c>
      <c r="AL495" s="26"/>
      <c r="AM495" s="25"/>
    </row>
    <row r="496" spans="1:39" x14ac:dyDescent="0.15">
      <c r="A496" t="s">
        <v>1294</v>
      </c>
      <c r="B496" t="s">
        <v>26</v>
      </c>
      <c r="C496" t="s">
        <v>27</v>
      </c>
      <c r="D496" t="s">
        <v>26</v>
      </c>
      <c r="E496" s="18">
        <v>260.16799926757812</v>
      </c>
      <c r="F496">
        <v>63</v>
      </c>
      <c r="G496">
        <v>66.400000000000006</v>
      </c>
      <c r="H496">
        <v>72.2</v>
      </c>
      <c r="I496">
        <v>4.83</v>
      </c>
      <c r="J496">
        <v>1.06</v>
      </c>
      <c r="K496">
        <v>31.81</v>
      </c>
      <c r="L496">
        <v>0.7</v>
      </c>
      <c r="M496" s="1">
        <v>43627.397471145836</v>
      </c>
      <c r="N496" s="1">
        <v>43627.444162002314</v>
      </c>
      <c r="O496" s="1" t="s">
        <v>47</v>
      </c>
      <c r="W496" t="s">
        <v>439</v>
      </c>
      <c r="X496" s="1">
        <v>43623.057638888888</v>
      </c>
      <c r="Y496" s="10">
        <v>450</v>
      </c>
      <c r="Z496" t="s">
        <v>26</v>
      </c>
      <c r="AA496" t="s">
        <v>27</v>
      </c>
      <c r="AB496" t="s">
        <v>26</v>
      </c>
      <c r="AC496">
        <v>2019</v>
      </c>
      <c r="AD496">
        <v>6</v>
      </c>
      <c r="AE496" s="2"/>
      <c r="AF496" s="4">
        <f>IFERROR(SUMPRODUCT(--(tbl_bd_descente[wo_number]=W496),tbl_bd_descente[Y],tbl_bd_descente[tons])/SUMIF(tbl_bd_descente[wo_number],W496,tbl_bd_descente[tons]),0)</f>
        <v>73.2</v>
      </c>
      <c r="AG496" s="4">
        <f>IFERROR(SUMPRODUCT(--(tbl_bd_descente[wo_number]=W496),tbl_bd_descente[Al2O3],tbl_bd_descente[tons])/SUMIF(tbl_bd_descente[wo_number],W496,tbl_bd_descente[tons]),0)</f>
        <v>8.7166666666666668</v>
      </c>
      <c r="AH496" s="4">
        <f>IFERROR(SUMPRODUCT(--(tbl_bd_descente[wo_number]=W496),tbl_bd_descente[Fe2O3],tbl_bd_descente[tons])/SUMIF(tbl_bd_descente[wo_number],W496,tbl_bd_descente[tons]),0)</f>
        <v>1.3833333333333333</v>
      </c>
      <c r="AI496" s="4">
        <f>IFERROR(SUMPRODUCT(--(tbl_bd_descente[wo_number]=W496),tbl_bd_descente[MgO],tbl_bd_descente[tons])/SUMIF(tbl_bd_descente[wo_number],W496,tbl_bd_descente[tons]),0)</f>
        <v>32.326666666666668</v>
      </c>
      <c r="AJ496" s="4">
        <f>IFERROR(SUMPRODUCT(--(tbl_bd_descente[wo_number]=W496),tbl_bd_descente[CaOX],tbl_bd_descente[tons])/SUMIF(tbl_bd_descente[wo_number],W496,tbl_bd_descente[tons]),0)</f>
        <v>1.8433333333333333</v>
      </c>
      <c r="AK496" s="4">
        <f>IFERROR(SUMPRODUCT(--(tbl_bd_descente[wo_number]=W496),tbl_bd_descente[S],tbl_bd_descente[tons])/SUMIF(tbl_bd_descente[wo_number],W496,tbl_bd_descente[tons]),0)</f>
        <v>0.14199999999999999</v>
      </c>
      <c r="AL496" s="26"/>
      <c r="AM496" s="25"/>
    </row>
    <row r="497" spans="1:39" x14ac:dyDescent="0.15">
      <c r="A497" t="s">
        <v>1295</v>
      </c>
      <c r="B497" t="s">
        <v>18</v>
      </c>
      <c r="C497" t="s">
        <v>15</v>
      </c>
      <c r="D497" t="s">
        <v>18</v>
      </c>
      <c r="E497" s="18">
        <v>154.67399978637695</v>
      </c>
      <c r="F497">
        <v>76.400000000000006</v>
      </c>
      <c r="G497">
        <v>80.599999999999994</v>
      </c>
      <c r="H497">
        <v>85.7</v>
      </c>
      <c r="I497">
        <v>10.15</v>
      </c>
      <c r="J497">
        <v>1.3</v>
      </c>
      <c r="K497">
        <v>32.479999999999997</v>
      </c>
      <c r="L497">
        <v>0.52</v>
      </c>
      <c r="M497" s="1">
        <v>43627.449301238426</v>
      </c>
      <c r="N497" s="1">
        <v>43627.46190396991</v>
      </c>
      <c r="O497" s="1" t="s">
        <v>47</v>
      </c>
      <c r="W497" t="s">
        <v>439</v>
      </c>
      <c r="X497" s="1">
        <v>43623.057638888888</v>
      </c>
      <c r="Y497" s="10">
        <v>225</v>
      </c>
      <c r="Z497" t="s">
        <v>26</v>
      </c>
      <c r="AA497" t="s">
        <v>28</v>
      </c>
      <c r="AB497" t="s">
        <v>26</v>
      </c>
      <c r="AC497">
        <v>2019</v>
      </c>
      <c r="AD497">
        <v>6</v>
      </c>
      <c r="AE497" s="2"/>
      <c r="AF497" s="4">
        <f>IFERROR(SUMPRODUCT(--(tbl_bd_descente[wo_number]=W497),tbl_bd_descente[Y],tbl_bd_descente[tons])/SUMIF(tbl_bd_descente[wo_number],W497,tbl_bd_descente[tons]),0)</f>
        <v>73.2</v>
      </c>
      <c r="AG497" s="4">
        <f>IFERROR(SUMPRODUCT(--(tbl_bd_descente[wo_number]=W497),tbl_bd_descente[Al2O3],tbl_bd_descente[tons])/SUMIF(tbl_bd_descente[wo_number],W497,tbl_bd_descente[tons]),0)</f>
        <v>8.7166666666666668</v>
      </c>
      <c r="AH497" s="4">
        <f>IFERROR(SUMPRODUCT(--(tbl_bd_descente[wo_number]=W497),tbl_bd_descente[Fe2O3],tbl_bd_descente[tons])/SUMIF(tbl_bd_descente[wo_number],W497,tbl_bd_descente[tons]),0)</f>
        <v>1.3833333333333333</v>
      </c>
      <c r="AI497" s="4">
        <f>IFERROR(SUMPRODUCT(--(tbl_bd_descente[wo_number]=W497),tbl_bd_descente[MgO],tbl_bd_descente[tons])/SUMIF(tbl_bd_descente[wo_number],W497,tbl_bd_descente[tons]),0)</f>
        <v>32.326666666666668</v>
      </c>
      <c r="AJ497" s="4">
        <f>IFERROR(SUMPRODUCT(--(tbl_bd_descente[wo_number]=W497),tbl_bd_descente[CaOX],tbl_bd_descente[tons])/SUMIF(tbl_bd_descente[wo_number],W497,tbl_bd_descente[tons]),0)</f>
        <v>1.8433333333333333</v>
      </c>
      <c r="AK497" s="4">
        <f>IFERROR(SUMPRODUCT(--(tbl_bd_descente[wo_number]=W497),tbl_bd_descente[S],tbl_bd_descente[tons])/SUMIF(tbl_bd_descente[wo_number],W497,tbl_bd_descente[tons]),0)</f>
        <v>0.14199999999999999</v>
      </c>
      <c r="AL497" s="26"/>
      <c r="AM497" s="25"/>
    </row>
    <row r="498" spans="1:39" x14ac:dyDescent="0.15">
      <c r="A498" t="s">
        <v>1296</v>
      </c>
      <c r="B498" t="s">
        <v>817</v>
      </c>
      <c r="C498" t="s">
        <v>34</v>
      </c>
      <c r="D498" t="s">
        <v>26</v>
      </c>
      <c r="E498" s="18">
        <v>227.3390007019043</v>
      </c>
      <c r="F498">
        <v>73.599999999999994</v>
      </c>
      <c r="G498">
        <v>77.599999999999994</v>
      </c>
      <c r="H498">
        <v>82.9</v>
      </c>
      <c r="I498">
        <v>9.8699999999999992</v>
      </c>
      <c r="J498">
        <v>1.39</v>
      </c>
      <c r="K498">
        <v>32.54</v>
      </c>
      <c r="L498">
        <v>0.55000000000000004</v>
      </c>
      <c r="M498" s="1">
        <v>43627.467332060187</v>
      </c>
      <c r="N498" s="1">
        <v>43627.486909027779</v>
      </c>
      <c r="O498" s="1" t="s">
        <v>47</v>
      </c>
      <c r="W498" t="s">
        <v>439</v>
      </c>
      <c r="X498" s="1">
        <v>43623.057638888888</v>
      </c>
      <c r="Y498" s="10">
        <v>225</v>
      </c>
      <c r="Z498" t="s">
        <v>26</v>
      </c>
      <c r="AA498" t="s">
        <v>34</v>
      </c>
      <c r="AB498" t="s">
        <v>26</v>
      </c>
      <c r="AC498">
        <v>2019</v>
      </c>
      <c r="AD498">
        <v>6</v>
      </c>
      <c r="AE498" s="2"/>
      <c r="AF498" s="4">
        <f>IFERROR(SUMPRODUCT(--(tbl_bd_descente[wo_number]=W498),tbl_bd_descente[Y],tbl_bd_descente[tons])/SUMIF(tbl_bd_descente[wo_number],W498,tbl_bd_descente[tons]),0)</f>
        <v>73.2</v>
      </c>
      <c r="AG498" s="4">
        <f>IFERROR(SUMPRODUCT(--(tbl_bd_descente[wo_number]=W498),tbl_bd_descente[Al2O3],tbl_bd_descente[tons])/SUMIF(tbl_bd_descente[wo_number],W498,tbl_bd_descente[tons]),0)</f>
        <v>8.7166666666666668</v>
      </c>
      <c r="AH498" s="4">
        <f>IFERROR(SUMPRODUCT(--(tbl_bd_descente[wo_number]=W498),tbl_bd_descente[Fe2O3],tbl_bd_descente[tons])/SUMIF(tbl_bd_descente[wo_number],W498,tbl_bd_descente[tons]),0)</f>
        <v>1.3833333333333333</v>
      </c>
      <c r="AI498" s="4">
        <f>IFERROR(SUMPRODUCT(--(tbl_bd_descente[wo_number]=W498),tbl_bd_descente[MgO],tbl_bd_descente[tons])/SUMIF(tbl_bd_descente[wo_number],W498,tbl_bd_descente[tons]),0)</f>
        <v>32.326666666666668</v>
      </c>
      <c r="AJ498" s="4">
        <f>IFERROR(SUMPRODUCT(--(tbl_bd_descente[wo_number]=W498),tbl_bd_descente[CaOX],tbl_bd_descente[tons])/SUMIF(tbl_bd_descente[wo_number],W498,tbl_bd_descente[tons]),0)</f>
        <v>1.8433333333333333</v>
      </c>
      <c r="AK498" s="4">
        <f>IFERROR(SUMPRODUCT(--(tbl_bd_descente[wo_number]=W498),tbl_bd_descente[S],tbl_bd_descente[tons])/SUMIF(tbl_bd_descente[wo_number],W498,tbl_bd_descente[tons]),0)</f>
        <v>0.14199999999999999</v>
      </c>
      <c r="AL498" s="26"/>
      <c r="AM498" s="25"/>
    </row>
    <row r="499" spans="1:39" x14ac:dyDescent="0.15">
      <c r="A499" t="s">
        <v>1297</v>
      </c>
      <c r="B499" t="s">
        <v>33</v>
      </c>
      <c r="C499" t="s">
        <v>39</v>
      </c>
      <c r="D499" t="s">
        <v>33</v>
      </c>
      <c r="E499" s="18">
        <v>223.69900131225586</v>
      </c>
      <c r="F499">
        <v>77.8</v>
      </c>
      <c r="G499">
        <v>82</v>
      </c>
      <c r="H499">
        <v>88.7</v>
      </c>
      <c r="I499">
        <v>2.4500000000000002</v>
      </c>
      <c r="J499">
        <v>0.76</v>
      </c>
      <c r="K499">
        <v>31.83</v>
      </c>
      <c r="L499">
        <v>0.32</v>
      </c>
      <c r="M499" s="1">
        <v>43627.515088159722</v>
      </c>
      <c r="N499" s="1">
        <v>43628.236453472222</v>
      </c>
      <c r="O499" s="1" t="s">
        <v>47</v>
      </c>
      <c r="W499" t="s">
        <v>438</v>
      </c>
      <c r="X499" s="1">
        <v>43622.837500000001</v>
      </c>
      <c r="Y499" s="10">
        <v>1187</v>
      </c>
      <c r="Z499" t="s">
        <v>23</v>
      </c>
      <c r="AA499" t="s">
        <v>21</v>
      </c>
      <c r="AB499" t="s">
        <v>23</v>
      </c>
      <c r="AC499">
        <v>2019</v>
      </c>
      <c r="AD499">
        <v>6</v>
      </c>
      <c r="AE499" s="2"/>
      <c r="AF499" s="4">
        <f>IFERROR(SUMPRODUCT(--(tbl_bd_descente[wo_number]=W499),tbl_bd_descente[Y],tbl_bd_descente[tons])/SUMIF(tbl_bd_descente[wo_number],W499,tbl_bd_descente[tons]),0)</f>
        <v>83.967396798652061</v>
      </c>
      <c r="AG499" s="4">
        <f>IFERROR(SUMPRODUCT(--(tbl_bd_descente[wo_number]=W499),tbl_bd_descente[Al2O3],tbl_bd_descente[tons])/SUMIF(tbl_bd_descente[wo_number],W499,tbl_bd_descente[tons]),0)</f>
        <v>2.6750968828980626</v>
      </c>
      <c r="AH499" s="4">
        <f>IFERROR(SUMPRODUCT(--(tbl_bd_descente[wo_number]=W499),tbl_bd_descente[Fe2O3],tbl_bd_descente[tons])/SUMIF(tbl_bd_descente[wo_number],W499,tbl_bd_descente[tons]),0)</f>
        <v>0.72989048020219038</v>
      </c>
      <c r="AI499" s="4">
        <f>IFERROR(SUMPRODUCT(--(tbl_bd_descente[wo_number]=W499),tbl_bd_descente[MgO],tbl_bd_descente[tons])/SUMIF(tbl_bd_descente[wo_number],W499,tbl_bd_descente[tons]),0)</f>
        <v>31.672822240943553</v>
      </c>
      <c r="AJ499" s="4">
        <f>IFERROR(SUMPRODUCT(--(tbl_bd_descente[wo_number]=W499),tbl_bd_descente[CaOX],tbl_bd_descente[tons])/SUMIF(tbl_bd_descente[wo_number],W499,tbl_bd_descente[tons]),0)</f>
        <v>1.1020808761583825</v>
      </c>
      <c r="AK499" s="4">
        <f>IFERROR(SUMPRODUCT(--(tbl_bd_descente[wo_number]=W499),tbl_bd_descente[S],tbl_bd_descente[tons])/SUMIF(tbl_bd_descente[wo_number],W499,tbl_bd_descente[tons]),0)</f>
        <v>4.2249368155012644E-2</v>
      </c>
      <c r="AL499" s="26"/>
      <c r="AM499" s="25"/>
    </row>
    <row r="500" spans="1:39" x14ac:dyDescent="0.15">
      <c r="A500" t="s">
        <v>1298</v>
      </c>
      <c r="B500" t="s">
        <v>817</v>
      </c>
      <c r="C500" t="s">
        <v>15</v>
      </c>
      <c r="D500" t="s">
        <v>18</v>
      </c>
      <c r="E500" s="18">
        <v>230.96800231933594</v>
      </c>
      <c r="F500">
        <v>76.8</v>
      </c>
      <c r="G500">
        <v>80.900000000000006</v>
      </c>
      <c r="H500">
        <v>86.2</v>
      </c>
      <c r="I500">
        <v>10.61</v>
      </c>
      <c r="J500">
        <v>1.35</v>
      </c>
      <c r="K500">
        <v>32.74</v>
      </c>
      <c r="L500">
        <v>0.38</v>
      </c>
      <c r="M500" s="1">
        <v>43628.242008020832</v>
      </c>
      <c r="N500" s="1">
        <v>43628.26139482639</v>
      </c>
      <c r="O500" s="1" t="s">
        <v>47</v>
      </c>
      <c r="W500" t="s">
        <v>437</v>
      </c>
      <c r="X500" s="1">
        <v>43622.168749999997</v>
      </c>
      <c r="Y500" s="10">
        <v>293</v>
      </c>
      <c r="Z500" t="s">
        <v>33</v>
      </c>
      <c r="AA500" t="s">
        <v>39</v>
      </c>
      <c r="AB500" t="s">
        <v>33</v>
      </c>
      <c r="AC500">
        <v>2019</v>
      </c>
      <c r="AD500">
        <v>6</v>
      </c>
      <c r="AE500" s="2"/>
      <c r="AF500" s="4">
        <f>IFERROR(SUMPRODUCT(--(tbl_bd_descente[wo_number]=W500),tbl_bd_descente[Y],tbl_bd_descente[tons])/SUMIF(tbl_bd_descente[wo_number],W500,tbl_bd_descente[tons]),0)</f>
        <v>80.8</v>
      </c>
      <c r="AG500" s="4">
        <f>IFERROR(SUMPRODUCT(--(tbl_bd_descente[wo_number]=W500),tbl_bd_descente[Al2O3],tbl_bd_descente[tons])/SUMIF(tbl_bd_descente[wo_number],W500,tbl_bd_descente[tons]),0)</f>
        <v>3.5899999999999994</v>
      </c>
      <c r="AH500" s="4">
        <f>IFERROR(SUMPRODUCT(--(tbl_bd_descente[wo_number]=W500),tbl_bd_descente[Fe2O3],tbl_bd_descente[tons])/SUMIF(tbl_bd_descente[wo_number],W500,tbl_bd_descente[tons]),0)</f>
        <v>0.98</v>
      </c>
      <c r="AI500" s="4">
        <f>IFERROR(SUMPRODUCT(--(tbl_bd_descente[wo_number]=W500),tbl_bd_descente[MgO],tbl_bd_descente[tons])/SUMIF(tbl_bd_descente[wo_number],W500,tbl_bd_descente[tons]),0)</f>
        <v>31.54</v>
      </c>
      <c r="AJ500" s="4">
        <f>IFERROR(SUMPRODUCT(--(tbl_bd_descente[wo_number]=W500),tbl_bd_descente[CaOX],tbl_bd_descente[tons])/SUMIF(tbl_bd_descente[wo_number],W500,tbl_bd_descente[tons]),0)</f>
        <v>1.46</v>
      </c>
      <c r="AK500" s="4">
        <f>IFERROR(SUMPRODUCT(--(tbl_bd_descente[wo_number]=W500),tbl_bd_descente[S],tbl_bd_descente[tons])/SUMIF(tbl_bd_descente[wo_number],W500,tbl_bd_descente[tons]),0)</f>
        <v>5.7000000000000002E-2</v>
      </c>
      <c r="AL500" s="26"/>
      <c r="AM500" s="25"/>
    </row>
    <row r="501" spans="1:39" x14ac:dyDescent="0.15">
      <c r="A501" t="s">
        <v>71</v>
      </c>
      <c r="B501" t="s">
        <v>14</v>
      </c>
      <c r="C501" t="s">
        <v>38</v>
      </c>
      <c r="D501" t="s">
        <v>14</v>
      </c>
      <c r="E501" s="18">
        <v>179.9840030670166</v>
      </c>
      <c r="F501" s="18">
        <v>78</v>
      </c>
      <c r="G501" s="18">
        <v>82.1</v>
      </c>
      <c r="H501" s="18">
        <v>88.6</v>
      </c>
      <c r="I501" s="18">
        <v>4.1100000000000003</v>
      </c>
      <c r="J501" s="18">
        <v>0.85</v>
      </c>
      <c r="K501" s="18">
        <v>31.78</v>
      </c>
      <c r="L501" s="18">
        <v>0.32</v>
      </c>
      <c r="M501" s="1">
        <v>43627.491800543983</v>
      </c>
      <c r="N501" s="1">
        <v>43627.506517939815</v>
      </c>
      <c r="O501" s="1" t="s">
        <v>47</v>
      </c>
      <c r="W501" t="s">
        <v>436</v>
      </c>
      <c r="X501" s="1">
        <v>43622.089583333334</v>
      </c>
      <c r="Y501" s="10">
        <v>900</v>
      </c>
      <c r="Z501" t="s">
        <v>33</v>
      </c>
      <c r="AA501" t="s">
        <v>39</v>
      </c>
      <c r="AB501" t="s">
        <v>33</v>
      </c>
      <c r="AC501">
        <v>2019</v>
      </c>
      <c r="AD501">
        <v>6</v>
      </c>
      <c r="AE501" s="2"/>
      <c r="AF501" s="4">
        <f>IFERROR(SUMPRODUCT(--(tbl_bd_descente[wo_number]=W501),tbl_bd_descente[Y],tbl_bd_descente[tons])/SUMIF(tbl_bd_descente[wo_number],W501,tbl_bd_descente[tons]),0)</f>
        <v>80.033333333333331</v>
      </c>
      <c r="AG501" s="4">
        <f>IFERROR(SUMPRODUCT(--(tbl_bd_descente[wo_number]=W501),tbl_bd_descente[Al2O3],tbl_bd_descente[tons])/SUMIF(tbl_bd_descente[wo_number],W501,tbl_bd_descente[tons]),0)</f>
        <v>3.7</v>
      </c>
      <c r="AH501" s="4">
        <f>IFERROR(SUMPRODUCT(--(tbl_bd_descente[wo_number]=W501),tbl_bd_descente[Fe2O3],tbl_bd_descente[tons])/SUMIF(tbl_bd_descente[wo_number],W501,tbl_bd_descente[tons]),0)</f>
        <v>0.92666666666666664</v>
      </c>
      <c r="AI501" s="4">
        <f>IFERROR(SUMPRODUCT(--(tbl_bd_descente[wo_number]=W501),tbl_bd_descente[MgO],tbl_bd_descente[tons])/SUMIF(tbl_bd_descente[wo_number],W501,tbl_bd_descente[tons]),0)</f>
        <v>31.666666666666668</v>
      </c>
      <c r="AJ501" s="4">
        <f>IFERROR(SUMPRODUCT(--(tbl_bd_descente[wo_number]=W501),tbl_bd_descente[CaOX],tbl_bd_descente[tons])/SUMIF(tbl_bd_descente[wo_number],W501,tbl_bd_descente[tons]),0)</f>
        <v>0.92333333333333334</v>
      </c>
      <c r="AK501" s="4">
        <f>IFERROR(SUMPRODUCT(--(tbl_bd_descente[wo_number]=W501),tbl_bd_descente[S],tbl_bd_descente[tons])/SUMIF(tbl_bd_descente[wo_number],W501,tbl_bd_descente[tons]),0)</f>
        <v>4.4666666666666667E-2</v>
      </c>
      <c r="AL501" s="26"/>
      <c r="AM501" s="25"/>
    </row>
    <row r="502" spans="1:39" x14ac:dyDescent="0.15">
      <c r="A502" t="s">
        <v>1299</v>
      </c>
      <c r="B502" t="s">
        <v>29</v>
      </c>
      <c r="C502" t="s">
        <v>22</v>
      </c>
      <c r="D502" t="s">
        <v>29</v>
      </c>
      <c r="E502" s="18">
        <v>285.24699935913088</v>
      </c>
      <c r="F502">
        <v>80.7</v>
      </c>
      <c r="G502">
        <v>85.2</v>
      </c>
      <c r="H502">
        <v>91.1</v>
      </c>
      <c r="I502">
        <v>13.93</v>
      </c>
      <c r="J502">
        <v>1.1000000000000001</v>
      </c>
      <c r="K502">
        <v>32.96</v>
      </c>
      <c r="L502">
        <v>0.46</v>
      </c>
      <c r="M502" s="1">
        <v>43630.337195138891</v>
      </c>
      <c r="N502" s="1">
        <v>43630.385845138888</v>
      </c>
      <c r="O502" s="1" t="s">
        <v>48</v>
      </c>
      <c r="W502" t="s">
        <v>435</v>
      </c>
      <c r="X502" s="1">
        <v>43621.870138888888</v>
      </c>
      <c r="Y502" s="10">
        <v>292</v>
      </c>
      <c r="Z502" t="s">
        <v>29</v>
      </c>
      <c r="AA502" t="s">
        <v>22</v>
      </c>
      <c r="AB502" t="s">
        <v>29</v>
      </c>
      <c r="AC502">
        <v>2019</v>
      </c>
      <c r="AD502">
        <v>6</v>
      </c>
      <c r="AE502" s="2"/>
      <c r="AF502" s="4">
        <f>IFERROR(SUMPRODUCT(--(tbl_bd_descente[wo_number]=W502),tbl_bd_descente[Y],tbl_bd_descente[tons])/SUMIF(tbl_bd_descente[wo_number],W502,tbl_bd_descente[tons]),0)</f>
        <v>84.8</v>
      </c>
      <c r="AG502" s="4">
        <f>IFERROR(SUMPRODUCT(--(tbl_bd_descente[wo_number]=W502),tbl_bd_descente[Al2O3],tbl_bd_descente[tons])/SUMIF(tbl_bd_descente[wo_number],W502,tbl_bd_descente[tons]),0)</f>
        <v>14.13</v>
      </c>
      <c r="AH502" s="4">
        <f>IFERROR(SUMPRODUCT(--(tbl_bd_descente[wo_number]=W502),tbl_bd_descente[Fe2O3],tbl_bd_descente[tons])/SUMIF(tbl_bd_descente[wo_number],W502,tbl_bd_descente[tons]),0)</f>
        <v>1.43</v>
      </c>
      <c r="AI502" s="4">
        <f>IFERROR(SUMPRODUCT(--(tbl_bd_descente[wo_number]=W502),tbl_bd_descente[MgO],tbl_bd_descente[tons])/SUMIF(tbl_bd_descente[wo_number],W502,tbl_bd_descente[tons]),0)</f>
        <v>32.89</v>
      </c>
      <c r="AJ502" s="4">
        <f>IFERROR(SUMPRODUCT(--(tbl_bd_descente[wo_number]=W502),tbl_bd_descente[CaOX],tbl_bd_descente[tons])/SUMIF(tbl_bd_descente[wo_number],W502,tbl_bd_descente[tons]),0)</f>
        <v>0.48</v>
      </c>
      <c r="AK502" s="4">
        <f>IFERROR(SUMPRODUCT(--(tbl_bd_descente[wo_number]=W502),tbl_bd_descente[S],tbl_bd_descente[tons])/SUMIF(tbl_bd_descente[wo_number],W502,tbl_bd_descente[tons]),0)</f>
        <v>2.9000000000000001E-2</v>
      </c>
      <c r="AL502" s="26"/>
      <c r="AM502" s="25"/>
    </row>
    <row r="503" spans="1:39" x14ac:dyDescent="0.15">
      <c r="A503" t="s">
        <v>1300</v>
      </c>
      <c r="B503" t="s">
        <v>16</v>
      </c>
      <c r="C503" t="s">
        <v>32</v>
      </c>
      <c r="D503" t="s">
        <v>16</v>
      </c>
      <c r="E503" s="18">
        <v>307.81400222778319</v>
      </c>
      <c r="F503">
        <v>84.3</v>
      </c>
      <c r="G503">
        <v>88.8</v>
      </c>
      <c r="H503">
        <v>96.6</v>
      </c>
      <c r="I503">
        <v>2.62</v>
      </c>
      <c r="J503">
        <v>0.67</v>
      </c>
      <c r="K503">
        <v>31.68</v>
      </c>
      <c r="L503">
        <v>0.43</v>
      </c>
      <c r="M503" s="1">
        <v>43627.347865706019</v>
      </c>
      <c r="N503" s="1">
        <v>43627.387772337963</v>
      </c>
      <c r="O503" s="1" t="s">
        <v>45</v>
      </c>
      <c r="W503" t="s">
        <v>434</v>
      </c>
      <c r="X503" s="1">
        <v>43621.800694444442</v>
      </c>
      <c r="Y503" s="10">
        <v>900</v>
      </c>
      <c r="Z503" t="s">
        <v>29</v>
      </c>
      <c r="AA503" t="s">
        <v>22</v>
      </c>
      <c r="AB503" t="s">
        <v>29</v>
      </c>
      <c r="AC503">
        <v>2019</v>
      </c>
      <c r="AD503">
        <v>6</v>
      </c>
      <c r="AE503" s="2"/>
      <c r="AF503" s="4">
        <f>IFERROR(SUMPRODUCT(--(tbl_bd_descente[wo_number]=W503),tbl_bd_descente[Y],tbl_bd_descente[tons])/SUMIF(tbl_bd_descente[wo_number],W503,tbl_bd_descente[tons]),0)</f>
        <v>84.533333333333331</v>
      </c>
      <c r="AG503" s="4">
        <f>IFERROR(SUMPRODUCT(--(tbl_bd_descente[wo_number]=W503),tbl_bd_descente[Al2O3],tbl_bd_descente[tons])/SUMIF(tbl_bd_descente[wo_number],W503,tbl_bd_descente[tons]),0)</f>
        <v>11.71</v>
      </c>
      <c r="AH503" s="4">
        <f>IFERROR(SUMPRODUCT(--(tbl_bd_descente[wo_number]=W503),tbl_bd_descente[Fe2O3],tbl_bd_descente[tons])/SUMIF(tbl_bd_descente[wo_number],W503,tbl_bd_descente[tons]),0)</f>
        <v>1.1299999999999999</v>
      </c>
      <c r="AI503" s="4">
        <f>IFERROR(SUMPRODUCT(--(tbl_bd_descente[wo_number]=W503),tbl_bd_descente[MgO],tbl_bd_descente[tons])/SUMIF(tbl_bd_descente[wo_number],W503,tbl_bd_descente[tons]),0)</f>
        <v>32.75</v>
      </c>
      <c r="AJ503" s="4">
        <f>IFERROR(SUMPRODUCT(--(tbl_bd_descente[wo_number]=W503),tbl_bd_descente[CaOX],tbl_bd_descente[tons])/SUMIF(tbl_bd_descente[wo_number],W503,tbl_bd_descente[tons]),0)</f>
        <v>0.55333333333333334</v>
      </c>
      <c r="AK503" s="4">
        <f>IFERROR(SUMPRODUCT(--(tbl_bd_descente[wo_number]=W503),tbl_bd_descente[S],tbl_bd_descente[tons])/SUMIF(tbl_bd_descente[wo_number],W503,tbl_bd_descente[tons]),0)</f>
        <v>4.3000000000000003E-2</v>
      </c>
      <c r="AL503" s="26"/>
      <c r="AM503" s="25"/>
    </row>
    <row r="504" spans="1:39" x14ac:dyDescent="0.15">
      <c r="A504" t="s">
        <v>1301</v>
      </c>
      <c r="B504" t="s">
        <v>16</v>
      </c>
      <c r="C504" t="s">
        <v>37</v>
      </c>
      <c r="D504" t="s">
        <v>16</v>
      </c>
      <c r="E504" s="18">
        <v>319.96100234985352</v>
      </c>
      <c r="F504">
        <v>86.7</v>
      </c>
      <c r="G504">
        <v>91.4</v>
      </c>
      <c r="H504">
        <v>98.6</v>
      </c>
      <c r="I504">
        <v>1.71</v>
      </c>
      <c r="J504">
        <v>0.57999999999999996</v>
      </c>
      <c r="K504">
        <v>31.56</v>
      </c>
      <c r="L504">
        <v>0.35</v>
      </c>
      <c r="M504" s="1">
        <v>43628.828814155095</v>
      </c>
      <c r="N504" s="1">
        <v>43628.864509606479</v>
      </c>
      <c r="O504" s="1" t="s">
        <v>45</v>
      </c>
      <c r="W504" t="s">
        <v>433</v>
      </c>
      <c r="X504" s="1">
        <v>43621.45</v>
      </c>
      <c r="Y504" s="10">
        <v>1025</v>
      </c>
      <c r="Z504" t="s">
        <v>20</v>
      </c>
      <c r="AA504" t="s">
        <v>30</v>
      </c>
      <c r="AB504" t="s">
        <v>20</v>
      </c>
      <c r="AC504">
        <v>2019</v>
      </c>
      <c r="AD504">
        <v>6</v>
      </c>
      <c r="AE504" s="2"/>
      <c r="AF504" s="4">
        <f>IFERROR(SUMPRODUCT(--(tbl_bd_descente[wo_number]=W504),tbl_bd_descente[Y],tbl_bd_descente[tons])/SUMIF(tbl_bd_descente[wo_number],W504,tbl_bd_descente[tons]),0)</f>
        <v>83.880487804878044</v>
      </c>
      <c r="AG504" s="4">
        <f>IFERROR(SUMPRODUCT(--(tbl_bd_descente[wo_number]=W504),tbl_bd_descente[Al2O3],tbl_bd_descente[tons])/SUMIF(tbl_bd_descente[wo_number],W504,tbl_bd_descente[tons]),0)</f>
        <v>6.4729268292682924</v>
      </c>
      <c r="AH504" s="4">
        <f>IFERROR(SUMPRODUCT(--(tbl_bd_descente[wo_number]=W504),tbl_bd_descente[Fe2O3],tbl_bd_descente[tons])/SUMIF(tbl_bd_descente[wo_number],W504,tbl_bd_descente[tons]),0)</f>
        <v>0.88560975609756099</v>
      </c>
      <c r="AI504" s="4">
        <f>IFERROR(SUMPRODUCT(--(tbl_bd_descente[wo_number]=W504),tbl_bd_descente[MgO],tbl_bd_descente[tons])/SUMIF(tbl_bd_descente[wo_number],W504,tbl_bd_descente[tons]),0)</f>
        <v>32.119999999999997</v>
      </c>
      <c r="AJ504" s="4">
        <f>IFERROR(SUMPRODUCT(--(tbl_bd_descente[wo_number]=W504),tbl_bd_descente[CaOX],tbl_bd_descente[tons])/SUMIF(tbl_bd_descente[wo_number],W504,tbl_bd_descente[tons]),0)</f>
        <v>0.65268292682926832</v>
      </c>
      <c r="AK504" s="4">
        <f>IFERROR(SUMPRODUCT(--(tbl_bd_descente[wo_number]=W504),tbl_bd_descente[S],tbl_bd_descente[tons])/SUMIF(tbl_bd_descente[wo_number],W504,tbl_bd_descente[tons]),0)</f>
        <v>4.436585365853659E-2</v>
      </c>
      <c r="AL504" s="26"/>
      <c r="AM504" s="25"/>
    </row>
    <row r="505" spans="1:39" x14ac:dyDescent="0.15">
      <c r="A505" t="s">
        <v>1302</v>
      </c>
      <c r="B505" t="s">
        <v>26</v>
      </c>
      <c r="C505" t="s">
        <v>27</v>
      </c>
      <c r="D505" t="s">
        <v>26</v>
      </c>
      <c r="E505" s="18">
        <v>419.38800430297852</v>
      </c>
      <c r="F505">
        <v>72.900000000000006</v>
      </c>
      <c r="G505">
        <v>76.900000000000006</v>
      </c>
      <c r="H505">
        <v>82.5</v>
      </c>
      <c r="I505">
        <v>9.1999999999999993</v>
      </c>
      <c r="J505">
        <v>1.38</v>
      </c>
      <c r="K505">
        <v>32.24</v>
      </c>
      <c r="L505">
        <v>0.5</v>
      </c>
      <c r="M505" s="1">
        <v>43629.459207754633</v>
      </c>
      <c r="N505" s="1">
        <v>43629.497395949074</v>
      </c>
      <c r="O505" s="1" t="s">
        <v>53</v>
      </c>
      <c r="W505" t="s">
        <v>432</v>
      </c>
      <c r="X505" s="1">
        <v>43621.183333333334</v>
      </c>
      <c r="Y505" s="10">
        <v>308.66666666666669</v>
      </c>
      <c r="Z505" t="s">
        <v>26</v>
      </c>
      <c r="AA505" t="s">
        <v>28</v>
      </c>
      <c r="AB505" t="s">
        <v>26</v>
      </c>
      <c r="AC505">
        <v>2019</v>
      </c>
      <c r="AD505">
        <v>6</v>
      </c>
      <c r="AE505" s="2"/>
      <c r="AF505" s="4">
        <f>IFERROR(SUMPRODUCT(--(tbl_bd_descente[wo_number]=W505),tbl_bd_descente[Y],tbl_bd_descente[tons])/SUMIF(tbl_bd_descente[wo_number],W505,tbl_bd_descente[tons]),0)</f>
        <v>71.705615550755937</v>
      </c>
      <c r="AG505" s="4">
        <f>IFERROR(SUMPRODUCT(--(tbl_bd_descente[wo_number]=W505),tbl_bd_descente[Al2O3],tbl_bd_descente[tons])/SUMIF(tbl_bd_descente[wo_number],W505,tbl_bd_descente[tons]),0)</f>
        <v>9.0147516198704096</v>
      </c>
      <c r="AH505" s="4">
        <f>IFERROR(SUMPRODUCT(--(tbl_bd_descente[wo_number]=W505),tbl_bd_descente[Fe2O3],tbl_bd_descente[tons])/SUMIF(tbl_bd_descente[wo_number],W505,tbl_bd_descente[tons]),0)</f>
        <v>1.4440820734341253</v>
      </c>
      <c r="AI505" s="4">
        <f>IFERROR(SUMPRODUCT(--(tbl_bd_descente[wo_number]=W505),tbl_bd_descente[MgO],tbl_bd_descente[tons])/SUMIF(tbl_bd_descente[wo_number],W505,tbl_bd_descente[tons]),0)</f>
        <v>32.428725701943847</v>
      </c>
      <c r="AJ505" s="4">
        <f>IFERROR(SUMPRODUCT(--(tbl_bd_descente[wo_number]=W505),tbl_bd_descente[CaOX],tbl_bd_descente[tons])/SUMIF(tbl_bd_descente[wo_number],W505,tbl_bd_descente[tons]),0)</f>
        <v>1.2553563714902809</v>
      </c>
      <c r="AK505" s="4">
        <f>IFERROR(SUMPRODUCT(--(tbl_bd_descente[wo_number]=W505),tbl_bd_descente[S],tbl_bd_descente[tons])/SUMIF(tbl_bd_descente[wo_number],W505,tbl_bd_descente[tons]),0)</f>
        <v>0.16885745140388772</v>
      </c>
      <c r="AL505" s="26"/>
      <c r="AM505" s="25"/>
    </row>
    <row r="506" spans="1:39" x14ac:dyDescent="0.15">
      <c r="A506" t="s">
        <v>1303</v>
      </c>
      <c r="B506" t="s">
        <v>26</v>
      </c>
      <c r="C506" t="s">
        <v>27</v>
      </c>
      <c r="D506" t="s">
        <v>26</v>
      </c>
      <c r="E506" s="18">
        <v>264.98700332641602</v>
      </c>
      <c r="F506">
        <v>70.7</v>
      </c>
      <c r="G506">
        <v>74.5</v>
      </c>
      <c r="H506">
        <v>80.2</v>
      </c>
      <c r="I506">
        <v>7.82</v>
      </c>
      <c r="J506">
        <v>1.32</v>
      </c>
      <c r="K506">
        <v>32.369999999999997</v>
      </c>
      <c r="L506">
        <v>0.42</v>
      </c>
      <c r="M506" s="1">
        <v>43629.527078090279</v>
      </c>
      <c r="N506" s="1">
        <v>43629.553167627317</v>
      </c>
      <c r="O506" s="1" t="s">
        <v>53</v>
      </c>
      <c r="W506" t="s">
        <v>432</v>
      </c>
      <c r="X506" s="1">
        <v>43621.183333333334</v>
      </c>
      <c r="Y506" s="10">
        <v>154</v>
      </c>
      <c r="Z506" t="s">
        <v>26</v>
      </c>
      <c r="AA506" t="s">
        <v>27</v>
      </c>
      <c r="AB506" t="s">
        <v>26</v>
      </c>
      <c r="AC506">
        <v>2019</v>
      </c>
      <c r="AD506">
        <v>6</v>
      </c>
      <c r="AE506" s="2"/>
      <c r="AF506" s="4">
        <f>IFERROR(SUMPRODUCT(--(tbl_bd_descente[wo_number]=W506),tbl_bd_descente[Y],tbl_bd_descente[tons])/SUMIF(tbl_bd_descente[wo_number],W506,tbl_bd_descente[tons]),0)</f>
        <v>71.705615550755937</v>
      </c>
      <c r="AG506" s="4">
        <f>IFERROR(SUMPRODUCT(--(tbl_bd_descente[wo_number]=W506),tbl_bd_descente[Al2O3],tbl_bd_descente[tons])/SUMIF(tbl_bd_descente[wo_number],W506,tbl_bd_descente[tons]),0)</f>
        <v>9.0147516198704096</v>
      </c>
      <c r="AH506" s="4">
        <f>IFERROR(SUMPRODUCT(--(tbl_bd_descente[wo_number]=W506),tbl_bd_descente[Fe2O3],tbl_bd_descente[tons])/SUMIF(tbl_bd_descente[wo_number],W506,tbl_bd_descente[tons]),0)</f>
        <v>1.4440820734341253</v>
      </c>
      <c r="AI506" s="4">
        <f>IFERROR(SUMPRODUCT(--(tbl_bd_descente[wo_number]=W506),tbl_bd_descente[MgO],tbl_bd_descente[tons])/SUMIF(tbl_bd_descente[wo_number],W506,tbl_bd_descente[tons]),0)</f>
        <v>32.428725701943847</v>
      </c>
      <c r="AJ506" s="4">
        <f>IFERROR(SUMPRODUCT(--(tbl_bd_descente[wo_number]=W506),tbl_bd_descente[CaOX],tbl_bd_descente[tons])/SUMIF(tbl_bd_descente[wo_number],W506,tbl_bd_descente[tons]),0)</f>
        <v>1.2553563714902809</v>
      </c>
      <c r="AK506" s="4">
        <f>IFERROR(SUMPRODUCT(--(tbl_bd_descente[wo_number]=W506),tbl_bd_descente[S],tbl_bd_descente[tons])/SUMIF(tbl_bd_descente[wo_number],W506,tbl_bd_descente[tons]),0)</f>
        <v>0.16885745140388772</v>
      </c>
      <c r="AL506" s="26"/>
      <c r="AM506" s="25"/>
    </row>
    <row r="507" spans="1:39" x14ac:dyDescent="0.15">
      <c r="A507" t="s">
        <v>72</v>
      </c>
      <c r="B507" t="s">
        <v>14</v>
      </c>
      <c r="C507" t="s">
        <v>38</v>
      </c>
      <c r="D507" t="s">
        <v>14</v>
      </c>
      <c r="E507" s="18">
        <v>226.34100341796875</v>
      </c>
      <c r="F507" s="18">
        <v>77.7</v>
      </c>
      <c r="G507" s="18">
        <v>81.8</v>
      </c>
      <c r="H507" s="18">
        <v>89.2</v>
      </c>
      <c r="I507" s="18">
        <v>3.59</v>
      </c>
      <c r="J507" s="18">
        <v>0.66</v>
      </c>
      <c r="K507" s="18">
        <v>31.63</v>
      </c>
      <c r="L507" s="18">
        <v>1.45</v>
      </c>
      <c r="M507" s="1">
        <v>43629.637808067127</v>
      </c>
      <c r="N507" s="1">
        <v>43629.664005243052</v>
      </c>
      <c r="O507" s="1" t="s">
        <v>53</v>
      </c>
      <c r="W507" t="s">
        <v>431</v>
      </c>
      <c r="X507" s="1">
        <v>43621.075694444444</v>
      </c>
      <c r="Y507" s="10">
        <v>600</v>
      </c>
      <c r="Z507" t="s">
        <v>26</v>
      </c>
      <c r="AA507" t="s">
        <v>27</v>
      </c>
      <c r="AB507" t="s">
        <v>26</v>
      </c>
      <c r="AC507">
        <v>2019</v>
      </c>
      <c r="AD507">
        <v>6</v>
      </c>
      <c r="AE507" s="2"/>
      <c r="AF507" s="4">
        <f>IFERROR(SUMPRODUCT(--(tbl_bd_descente[wo_number]=W507),tbl_bd_descente[Y],tbl_bd_descente[tons])/SUMIF(tbl_bd_descente[wo_number],W507,tbl_bd_descente[tons]),0)</f>
        <v>72.066666666666663</v>
      </c>
      <c r="AG507" s="4">
        <f>IFERROR(SUMPRODUCT(--(tbl_bd_descente[wo_number]=W507),tbl_bd_descente[Al2O3],tbl_bd_descente[tons])/SUMIF(tbl_bd_descente[wo_number],W507,tbl_bd_descente[tons]),0)</f>
        <v>7.9433333333333334</v>
      </c>
      <c r="AH507" s="4">
        <f>IFERROR(SUMPRODUCT(--(tbl_bd_descente[wo_number]=W507),tbl_bd_descente[Fe2O3],tbl_bd_descente[tons])/SUMIF(tbl_bd_descente[wo_number],W507,tbl_bd_descente[tons]),0)</f>
        <v>1.3666666666666667</v>
      </c>
      <c r="AI507" s="4">
        <f>IFERROR(SUMPRODUCT(--(tbl_bd_descente[wo_number]=W507),tbl_bd_descente[MgO],tbl_bd_descente[tons])/SUMIF(tbl_bd_descente[wo_number],W507,tbl_bd_descente[tons]),0)</f>
        <v>32.299999999999997</v>
      </c>
      <c r="AJ507" s="4">
        <f>IFERROR(SUMPRODUCT(--(tbl_bd_descente[wo_number]=W507),tbl_bd_descente[CaOX],tbl_bd_descente[tons])/SUMIF(tbl_bd_descente[wo_number],W507,tbl_bd_descente[tons]),0)</f>
        <v>0.84</v>
      </c>
      <c r="AK507" s="4">
        <f>IFERROR(SUMPRODUCT(--(tbl_bd_descente[wo_number]=W507),tbl_bd_descente[S],tbl_bd_descente[tons])/SUMIF(tbl_bd_descente[wo_number],W507,tbl_bd_descente[tons]),0)</f>
        <v>0.18633333333333335</v>
      </c>
      <c r="AL507" s="26"/>
      <c r="AM507" s="25"/>
    </row>
    <row r="508" spans="1:39" x14ac:dyDescent="0.15">
      <c r="A508" t="s">
        <v>1304</v>
      </c>
      <c r="B508" t="s">
        <v>23</v>
      </c>
      <c r="C508" t="s">
        <v>21</v>
      </c>
      <c r="D508" t="s">
        <v>23</v>
      </c>
      <c r="E508" s="18">
        <v>341.9160041809082</v>
      </c>
      <c r="F508">
        <v>80.400000000000006</v>
      </c>
      <c r="G508">
        <v>84.7</v>
      </c>
      <c r="H508">
        <v>91.9</v>
      </c>
      <c r="I508">
        <v>0.74</v>
      </c>
      <c r="J508">
        <v>0.46</v>
      </c>
      <c r="K508">
        <v>31.47</v>
      </c>
      <c r="L508">
        <v>0.46</v>
      </c>
      <c r="M508" s="1">
        <v>43629.575145752315</v>
      </c>
      <c r="N508" s="1">
        <v>43629.63425949074</v>
      </c>
      <c r="O508" s="1" t="s">
        <v>53</v>
      </c>
      <c r="W508" t="s">
        <v>431</v>
      </c>
      <c r="X508" s="1">
        <v>43621.075694444444</v>
      </c>
      <c r="Y508" s="10">
        <v>300</v>
      </c>
      <c r="Z508" t="s">
        <v>26</v>
      </c>
      <c r="AA508" t="s">
        <v>28</v>
      </c>
      <c r="AB508" t="s">
        <v>26</v>
      </c>
      <c r="AC508">
        <v>2019</v>
      </c>
      <c r="AD508">
        <v>6</v>
      </c>
      <c r="AE508" s="2"/>
      <c r="AF508" s="4">
        <f>IFERROR(SUMPRODUCT(--(tbl_bd_descente[wo_number]=W508),tbl_bd_descente[Y],tbl_bd_descente[tons])/SUMIF(tbl_bd_descente[wo_number],W508,tbl_bd_descente[tons]),0)</f>
        <v>72.066666666666663</v>
      </c>
      <c r="AG508" s="4">
        <f>IFERROR(SUMPRODUCT(--(tbl_bd_descente[wo_number]=W508),tbl_bd_descente[Al2O3],tbl_bd_descente[tons])/SUMIF(tbl_bd_descente[wo_number],W508,tbl_bd_descente[tons]),0)</f>
        <v>7.9433333333333334</v>
      </c>
      <c r="AH508" s="4">
        <f>IFERROR(SUMPRODUCT(--(tbl_bd_descente[wo_number]=W508),tbl_bd_descente[Fe2O3],tbl_bd_descente[tons])/SUMIF(tbl_bd_descente[wo_number],W508,tbl_bd_descente[tons]),0)</f>
        <v>1.3666666666666667</v>
      </c>
      <c r="AI508" s="4">
        <f>IFERROR(SUMPRODUCT(--(tbl_bd_descente[wo_number]=W508),tbl_bd_descente[MgO],tbl_bd_descente[tons])/SUMIF(tbl_bd_descente[wo_number],W508,tbl_bd_descente[tons]),0)</f>
        <v>32.299999999999997</v>
      </c>
      <c r="AJ508" s="4">
        <f>IFERROR(SUMPRODUCT(--(tbl_bd_descente[wo_number]=W508),tbl_bd_descente[CaOX],tbl_bd_descente[tons])/SUMIF(tbl_bd_descente[wo_number],W508,tbl_bd_descente[tons]),0)</f>
        <v>0.84</v>
      </c>
      <c r="AK508" s="4">
        <f>IFERROR(SUMPRODUCT(--(tbl_bd_descente[wo_number]=W508),tbl_bd_descente[S],tbl_bd_descente[tons])/SUMIF(tbl_bd_descente[wo_number],W508,tbl_bd_descente[tons]),0)</f>
        <v>0.18633333333333335</v>
      </c>
      <c r="AL508" s="26"/>
      <c r="AM508" s="25"/>
    </row>
    <row r="509" spans="1:39" x14ac:dyDescent="0.15">
      <c r="A509" t="s">
        <v>1305</v>
      </c>
      <c r="B509" t="s">
        <v>29</v>
      </c>
      <c r="C509" t="s">
        <v>22</v>
      </c>
      <c r="D509" t="s">
        <v>29</v>
      </c>
      <c r="E509" s="18">
        <v>338.92099952697754</v>
      </c>
      <c r="F509">
        <v>81.5</v>
      </c>
      <c r="G509">
        <v>86</v>
      </c>
      <c r="H509">
        <v>92.3</v>
      </c>
      <c r="I509">
        <v>8.4600000000000009</v>
      </c>
      <c r="J509">
        <v>0.98</v>
      </c>
      <c r="K509">
        <v>32.18</v>
      </c>
      <c r="L509">
        <v>0.61</v>
      </c>
      <c r="M509" s="1">
        <v>43628.303235648149</v>
      </c>
      <c r="N509" s="1">
        <v>43628.33609571759</v>
      </c>
      <c r="O509" s="1" t="s">
        <v>47</v>
      </c>
      <c r="W509" t="s">
        <v>430</v>
      </c>
      <c r="X509" s="1">
        <v>43620.849305555559</v>
      </c>
      <c r="Y509" s="10">
        <v>263</v>
      </c>
      <c r="Z509" t="s">
        <v>26</v>
      </c>
      <c r="AA509" t="s">
        <v>27</v>
      </c>
      <c r="AB509" t="s">
        <v>26</v>
      </c>
      <c r="AC509">
        <v>2019</v>
      </c>
      <c r="AD509">
        <v>6</v>
      </c>
      <c r="AE509" s="2"/>
      <c r="AF509" s="4">
        <f>IFERROR(SUMPRODUCT(--(tbl_bd_descente[wo_number]=W509),tbl_bd_descente[Y],tbl_bd_descente[tons])/SUMIF(tbl_bd_descente[wo_number],W509,tbl_bd_descente[tons]),0)</f>
        <v>73.936501901140687</v>
      </c>
      <c r="AG509" s="4">
        <f>IFERROR(SUMPRODUCT(--(tbl_bd_descente[wo_number]=W509),tbl_bd_descente[Al2O3],tbl_bd_descente[tons])/SUMIF(tbl_bd_descente[wo_number],W509,tbl_bd_descente[tons]),0)</f>
        <v>9.7500760456273774</v>
      </c>
      <c r="AH509" s="4">
        <f>IFERROR(SUMPRODUCT(--(tbl_bd_descente[wo_number]=W509),tbl_bd_descente[Fe2O3],tbl_bd_descente[tons])/SUMIF(tbl_bd_descente[wo_number],W509,tbl_bd_descente[tons]),0)</f>
        <v>1.391254752851711</v>
      </c>
      <c r="AI509" s="4">
        <f>IFERROR(SUMPRODUCT(--(tbl_bd_descente[wo_number]=W509),tbl_bd_descente[MgO],tbl_bd_descente[tons])/SUMIF(tbl_bd_descente[wo_number],W509,tbl_bd_descente[tons]),0)</f>
        <v>32.492509505703417</v>
      </c>
      <c r="AJ509" s="4">
        <f>IFERROR(SUMPRODUCT(--(tbl_bd_descente[wo_number]=W509),tbl_bd_descente[CaOX],tbl_bd_descente[tons])/SUMIF(tbl_bd_descente[wo_number],W509,tbl_bd_descente[tons]),0)</f>
        <v>0.70927756653992391</v>
      </c>
      <c r="AK509" s="4">
        <f>IFERROR(SUMPRODUCT(--(tbl_bd_descente[wo_number]=W509),tbl_bd_descente[S],tbl_bd_descente[tons])/SUMIF(tbl_bd_descente[wo_number],W509,tbl_bd_descente[tons]),0)</f>
        <v>0.13620912547528516</v>
      </c>
      <c r="AL509" s="26"/>
      <c r="AM509" s="25"/>
    </row>
    <row r="510" spans="1:39" x14ac:dyDescent="0.15">
      <c r="A510" t="s">
        <v>1306</v>
      </c>
      <c r="B510" t="s">
        <v>26</v>
      </c>
      <c r="C510" t="s">
        <v>27</v>
      </c>
      <c r="D510" t="s">
        <v>26</v>
      </c>
      <c r="E510" s="18">
        <v>224.42300033569336</v>
      </c>
      <c r="F510">
        <v>68.400000000000006</v>
      </c>
      <c r="G510">
        <v>72.099999999999994</v>
      </c>
      <c r="H510">
        <v>77.7</v>
      </c>
      <c r="I510">
        <v>8.82</v>
      </c>
      <c r="J510">
        <v>1.45</v>
      </c>
      <c r="K510">
        <v>32.51</v>
      </c>
      <c r="L510">
        <v>0.69</v>
      </c>
      <c r="M510" s="1">
        <v>43623.78189849537</v>
      </c>
      <c r="N510" s="1">
        <v>43623.800544444442</v>
      </c>
      <c r="O510" s="1" t="s">
        <v>1307</v>
      </c>
      <c r="W510" t="s">
        <v>430</v>
      </c>
      <c r="X510" s="1">
        <v>43620.849305555559</v>
      </c>
      <c r="Y510" s="10">
        <v>131.5</v>
      </c>
      <c r="Z510" t="s">
        <v>26</v>
      </c>
      <c r="AA510" t="s">
        <v>34</v>
      </c>
      <c r="AB510" t="s">
        <v>26</v>
      </c>
      <c r="AC510">
        <v>2019</v>
      </c>
      <c r="AD510">
        <v>6</v>
      </c>
      <c r="AE510" s="2"/>
      <c r="AF510" s="4">
        <f>IFERROR(SUMPRODUCT(--(tbl_bd_descente[wo_number]=W510),tbl_bd_descente[Y],tbl_bd_descente[tons])/SUMIF(tbl_bd_descente[wo_number],W510,tbl_bd_descente[tons]),0)</f>
        <v>73.936501901140687</v>
      </c>
      <c r="AG510" s="4">
        <f>IFERROR(SUMPRODUCT(--(tbl_bd_descente[wo_number]=W510),tbl_bd_descente[Al2O3],tbl_bd_descente[tons])/SUMIF(tbl_bd_descente[wo_number],W510,tbl_bd_descente[tons]),0)</f>
        <v>9.7500760456273774</v>
      </c>
      <c r="AH510" s="4">
        <f>IFERROR(SUMPRODUCT(--(tbl_bd_descente[wo_number]=W510),tbl_bd_descente[Fe2O3],tbl_bd_descente[tons])/SUMIF(tbl_bd_descente[wo_number],W510,tbl_bd_descente[tons]),0)</f>
        <v>1.391254752851711</v>
      </c>
      <c r="AI510" s="4">
        <f>IFERROR(SUMPRODUCT(--(tbl_bd_descente[wo_number]=W510),tbl_bd_descente[MgO],tbl_bd_descente[tons])/SUMIF(tbl_bd_descente[wo_number],W510,tbl_bd_descente[tons]),0)</f>
        <v>32.492509505703417</v>
      </c>
      <c r="AJ510" s="4">
        <f>IFERROR(SUMPRODUCT(--(tbl_bd_descente[wo_number]=W510),tbl_bd_descente[CaOX],tbl_bd_descente[tons])/SUMIF(tbl_bd_descente[wo_number],W510,tbl_bd_descente[tons]),0)</f>
        <v>0.70927756653992391</v>
      </c>
      <c r="AK510" s="4">
        <f>IFERROR(SUMPRODUCT(--(tbl_bd_descente[wo_number]=W510),tbl_bd_descente[S],tbl_bd_descente[tons])/SUMIF(tbl_bd_descente[wo_number],W510,tbl_bd_descente[tons]),0)</f>
        <v>0.13620912547528516</v>
      </c>
      <c r="AL510" s="26"/>
      <c r="AM510" s="25"/>
    </row>
    <row r="511" spans="1:39" x14ac:dyDescent="0.15">
      <c r="A511" t="s">
        <v>1308</v>
      </c>
      <c r="B511" t="s">
        <v>14</v>
      </c>
      <c r="C511" t="s">
        <v>31</v>
      </c>
      <c r="D511" t="s">
        <v>14</v>
      </c>
      <c r="E511" s="18">
        <v>215.98600196838379</v>
      </c>
      <c r="F511">
        <v>75.5</v>
      </c>
      <c r="G511">
        <v>79.5</v>
      </c>
      <c r="H511">
        <v>86.2</v>
      </c>
      <c r="I511">
        <v>4.7300000000000004</v>
      </c>
      <c r="J511">
        <v>0.92</v>
      </c>
      <c r="K511">
        <v>31.82</v>
      </c>
      <c r="L511">
        <v>0.27</v>
      </c>
      <c r="M511" s="1">
        <v>43628.346047685183</v>
      </c>
      <c r="N511" s="1">
        <v>43628.633303854163</v>
      </c>
      <c r="O511" s="1" t="s">
        <v>47</v>
      </c>
      <c r="W511" t="s">
        <v>430</v>
      </c>
      <c r="X511" s="1">
        <v>43620.849305555559</v>
      </c>
      <c r="Y511" s="10">
        <v>131.5</v>
      </c>
      <c r="Z511" t="s">
        <v>26</v>
      </c>
      <c r="AA511" t="s">
        <v>28</v>
      </c>
      <c r="AB511" t="s">
        <v>26</v>
      </c>
      <c r="AC511">
        <v>2019</v>
      </c>
      <c r="AD511">
        <v>6</v>
      </c>
      <c r="AE511" s="2"/>
      <c r="AF511" s="4">
        <f>IFERROR(SUMPRODUCT(--(tbl_bd_descente[wo_number]=W511),tbl_bd_descente[Y],tbl_bd_descente[tons])/SUMIF(tbl_bd_descente[wo_number],W511,tbl_bd_descente[tons]),0)</f>
        <v>73.936501901140687</v>
      </c>
      <c r="AG511" s="4">
        <f>IFERROR(SUMPRODUCT(--(tbl_bd_descente[wo_number]=W511),tbl_bd_descente[Al2O3],tbl_bd_descente[tons])/SUMIF(tbl_bd_descente[wo_number],W511,tbl_bd_descente[tons]),0)</f>
        <v>9.7500760456273774</v>
      </c>
      <c r="AH511" s="4">
        <f>IFERROR(SUMPRODUCT(--(tbl_bd_descente[wo_number]=W511),tbl_bd_descente[Fe2O3],tbl_bd_descente[tons])/SUMIF(tbl_bd_descente[wo_number],W511,tbl_bd_descente[tons]),0)</f>
        <v>1.391254752851711</v>
      </c>
      <c r="AI511" s="4">
        <f>IFERROR(SUMPRODUCT(--(tbl_bd_descente[wo_number]=W511),tbl_bd_descente[MgO],tbl_bd_descente[tons])/SUMIF(tbl_bd_descente[wo_number],W511,tbl_bd_descente[tons]),0)</f>
        <v>32.492509505703417</v>
      </c>
      <c r="AJ511" s="4">
        <f>IFERROR(SUMPRODUCT(--(tbl_bd_descente[wo_number]=W511),tbl_bd_descente[CaOX],tbl_bd_descente[tons])/SUMIF(tbl_bd_descente[wo_number],W511,tbl_bd_descente[tons]),0)</f>
        <v>0.70927756653992391</v>
      </c>
      <c r="AK511" s="4">
        <f>IFERROR(SUMPRODUCT(--(tbl_bd_descente[wo_number]=W511),tbl_bd_descente[S],tbl_bd_descente[tons])/SUMIF(tbl_bd_descente[wo_number],W511,tbl_bd_descente[tons]),0)</f>
        <v>0.13620912547528516</v>
      </c>
      <c r="AL511" s="26"/>
      <c r="AM511" s="25"/>
    </row>
    <row r="512" spans="1:39" x14ac:dyDescent="0.15">
      <c r="A512" t="s">
        <v>1309</v>
      </c>
      <c r="B512" t="s">
        <v>18</v>
      </c>
      <c r="C512" t="s">
        <v>44</v>
      </c>
      <c r="D512" t="s">
        <v>18</v>
      </c>
      <c r="E512" s="18">
        <v>306.53500366210937</v>
      </c>
      <c r="F512">
        <v>79.8</v>
      </c>
      <c r="G512">
        <v>84.3</v>
      </c>
      <c r="H512">
        <v>90.2</v>
      </c>
      <c r="I512">
        <v>9.98</v>
      </c>
      <c r="J512">
        <v>1.08</v>
      </c>
      <c r="K512">
        <v>32.369999999999997</v>
      </c>
      <c r="L512">
        <v>0.44</v>
      </c>
      <c r="M512" s="1">
        <v>43628.268062071758</v>
      </c>
      <c r="N512" s="1">
        <v>43628.298884374999</v>
      </c>
      <c r="O512" s="1" t="s">
        <v>47</v>
      </c>
      <c r="W512" t="s">
        <v>457</v>
      </c>
      <c r="X512" s="1">
        <v>43620.4</v>
      </c>
      <c r="Y512" s="10">
        <v>443.33333333333331</v>
      </c>
      <c r="Z512" t="s">
        <v>18</v>
      </c>
      <c r="AA512" t="s">
        <v>15</v>
      </c>
      <c r="AB512" t="s">
        <v>43</v>
      </c>
      <c r="AC512">
        <v>2019</v>
      </c>
      <c r="AD512">
        <v>6</v>
      </c>
      <c r="AE512" s="2"/>
      <c r="AF512" s="4">
        <f>IFERROR(SUMPRODUCT(--(tbl_bd_descente[wo_number]=W512),tbl_bd_descente[Y],tbl_bd_descente[tons])/SUMIF(tbl_bd_descente[wo_number],W512,tbl_bd_descente[tons]),0)</f>
        <v>80.954887218045116</v>
      </c>
      <c r="AG512" s="4">
        <f>IFERROR(SUMPRODUCT(--(tbl_bd_descente[wo_number]=W512),tbl_bd_descente[Al2O3],tbl_bd_descente[tons])/SUMIF(tbl_bd_descente[wo_number],W512,tbl_bd_descente[tons]),0)</f>
        <v>10.212932330827067</v>
      </c>
      <c r="AH512" s="4">
        <f>IFERROR(SUMPRODUCT(--(tbl_bd_descente[wo_number]=W512),tbl_bd_descente[Fe2O3],tbl_bd_descente[tons])/SUMIF(tbl_bd_descente[wo_number],W512,tbl_bd_descente[tons]),0)</f>
        <v>1.31</v>
      </c>
      <c r="AI512" s="4">
        <f>IFERROR(SUMPRODUCT(--(tbl_bd_descente[wo_number]=W512),tbl_bd_descente[MgO],tbl_bd_descente[tons])/SUMIF(tbl_bd_descente[wo_number],W512,tbl_bd_descente[tons]),0)</f>
        <v>32.557293233082703</v>
      </c>
      <c r="AJ512" s="4">
        <f>IFERROR(SUMPRODUCT(--(tbl_bd_descente[wo_number]=W512),tbl_bd_descente[CaOX],tbl_bd_descente[tons])/SUMIF(tbl_bd_descente[wo_number],W512,tbl_bd_descente[tons]),0)</f>
        <v>0.86894736842105269</v>
      </c>
      <c r="AK512" s="4">
        <f>IFERROR(SUMPRODUCT(--(tbl_bd_descente[wo_number]=W512),tbl_bd_descente[S],tbl_bd_descente[tons])/SUMIF(tbl_bd_descente[wo_number],W512,tbl_bd_descente[tons]),0)</f>
        <v>7.5075187969924823E-2</v>
      </c>
      <c r="AL512" s="26"/>
      <c r="AM512" s="25"/>
    </row>
    <row r="513" spans="1:39" x14ac:dyDescent="0.15">
      <c r="A513" t="s">
        <v>1310</v>
      </c>
      <c r="B513" t="s">
        <v>20</v>
      </c>
      <c r="C513" t="s">
        <v>35</v>
      </c>
      <c r="D513" t="s">
        <v>20</v>
      </c>
      <c r="E513" s="18">
        <v>257.93699951171874</v>
      </c>
      <c r="F513">
        <v>79.599999999999994</v>
      </c>
      <c r="G513">
        <v>84</v>
      </c>
      <c r="H513">
        <v>90</v>
      </c>
      <c r="I513">
        <v>4.49</v>
      </c>
      <c r="J513">
        <v>0.72</v>
      </c>
      <c r="K513">
        <v>31.69</v>
      </c>
      <c r="L513">
        <v>0.89</v>
      </c>
      <c r="M513" s="1">
        <v>43630.338963969909</v>
      </c>
      <c r="N513" s="1">
        <v>43630.38632002315</v>
      </c>
      <c r="O513" s="1" t="s">
        <v>48</v>
      </c>
      <c r="W513" t="s">
        <v>457</v>
      </c>
      <c r="X513" s="1">
        <v>43620.4</v>
      </c>
      <c r="Y513" s="10">
        <v>221.66666666666666</v>
      </c>
      <c r="Z513" t="s">
        <v>18</v>
      </c>
      <c r="AA513" t="s">
        <v>44</v>
      </c>
      <c r="AB513" t="s">
        <v>43</v>
      </c>
      <c r="AC513">
        <v>2019</v>
      </c>
      <c r="AD513">
        <v>6</v>
      </c>
      <c r="AE513" s="2"/>
      <c r="AF513" s="4">
        <f>IFERROR(SUMPRODUCT(--(tbl_bd_descente[wo_number]=W513),tbl_bd_descente[Y],tbl_bd_descente[tons])/SUMIF(tbl_bd_descente[wo_number],W513,tbl_bd_descente[tons]),0)</f>
        <v>80.954887218045116</v>
      </c>
      <c r="AG513" s="4">
        <f>IFERROR(SUMPRODUCT(--(tbl_bd_descente[wo_number]=W513),tbl_bd_descente[Al2O3],tbl_bd_descente[tons])/SUMIF(tbl_bd_descente[wo_number],W513,tbl_bd_descente[tons]),0)</f>
        <v>10.212932330827067</v>
      </c>
      <c r="AH513" s="4">
        <f>IFERROR(SUMPRODUCT(--(tbl_bd_descente[wo_number]=W513),tbl_bd_descente[Fe2O3],tbl_bd_descente[tons])/SUMIF(tbl_bd_descente[wo_number],W513,tbl_bd_descente[tons]),0)</f>
        <v>1.31</v>
      </c>
      <c r="AI513" s="4">
        <f>IFERROR(SUMPRODUCT(--(tbl_bd_descente[wo_number]=W513),tbl_bd_descente[MgO],tbl_bd_descente[tons])/SUMIF(tbl_bd_descente[wo_number],W513,tbl_bd_descente[tons]),0)</f>
        <v>32.557293233082703</v>
      </c>
      <c r="AJ513" s="4">
        <f>IFERROR(SUMPRODUCT(--(tbl_bd_descente[wo_number]=W513),tbl_bd_descente[CaOX],tbl_bd_descente[tons])/SUMIF(tbl_bd_descente[wo_number],W513,tbl_bd_descente[tons]),0)</f>
        <v>0.86894736842105269</v>
      </c>
      <c r="AK513" s="4">
        <f>IFERROR(SUMPRODUCT(--(tbl_bd_descente[wo_number]=W513),tbl_bd_descente[S],tbl_bd_descente[tons])/SUMIF(tbl_bd_descente[wo_number],W513,tbl_bd_descente[tons]),0)</f>
        <v>7.5075187969924823E-2</v>
      </c>
      <c r="AL513" s="26"/>
      <c r="AM513" s="25"/>
    </row>
    <row r="514" spans="1:39" x14ac:dyDescent="0.15">
      <c r="A514" t="s">
        <v>1311</v>
      </c>
      <c r="B514" t="s">
        <v>23</v>
      </c>
      <c r="C514" t="s">
        <v>21</v>
      </c>
      <c r="D514" t="s">
        <v>23</v>
      </c>
      <c r="E514" s="18">
        <v>163.0200023651123</v>
      </c>
      <c r="F514">
        <v>80.7</v>
      </c>
      <c r="G514">
        <v>85.1</v>
      </c>
      <c r="H514">
        <v>91.2</v>
      </c>
      <c r="I514">
        <v>1.88</v>
      </c>
      <c r="J514">
        <v>0.6</v>
      </c>
      <c r="K514">
        <v>31.56</v>
      </c>
      <c r="L514">
        <v>0.83</v>
      </c>
      <c r="M514" s="1">
        <v>43628.870179942132</v>
      </c>
      <c r="N514" s="1">
        <v>43628.885099502317</v>
      </c>
      <c r="O514" s="1" t="s">
        <v>45</v>
      </c>
      <c r="W514" t="s">
        <v>428</v>
      </c>
      <c r="X514" s="1">
        <v>43620.243055555555</v>
      </c>
      <c r="Y514" s="10">
        <v>900</v>
      </c>
      <c r="Z514" t="s">
        <v>18</v>
      </c>
      <c r="AA514" t="s">
        <v>15</v>
      </c>
      <c r="AB514" t="s">
        <v>43</v>
      </c>
      <c r="AC514">
        <v>2019</v>
      </c>
      <c r="AD514">
        <v>6</v>
      </c>
      <c r="AE514" s="2"/>
      <c r="AF514" s="4">
        <f>IFERROR(SUMPRODUCT(--(tbl_bd_descente[wo_number]=W514),tbl_bd_descente[Y],tbl_bd_descente[tons])/SUMIF(tbl_bd_descente[wo_number],W514,tbl_bd_descente[tons]),0)</f>
        <v>79.599999999999994</v>
      </c>
      <c r="AG514" s="4">
        <f>IFERROR(SUMPRODUCT(--(tbl_bd_descente[wo_number]=W514),tbl_bd_descente[Al2O3],tbl_bd_descente[tons])/SUMIF(tbl_bd_descente[wo_number],W514,tbl_bd_descente[tons]),0)</f>
        <v>10.37</v>
      </c>
      <c r="AH514" s="4">
        <f>IFERROR(SUMPRODUCT(--(tbl_bd_descente[wo_number]=W514),tbl_bd_descente[Fe2O3],tbl_bd_descente[tons])/SUMIF(tbl_bd_descente[wo_number],W514,tbl_bd_descente[tons]),0)</f>
        <v>1.3866666666666667</v>
      </c>
      <c r="AI514" s="4">
        <f>IFERROR(SUMPRODUCT(--(tbl_bd_descente[wo_number]=W514),tbl_bd_descente[MgO],tbl_bd_descente[tons])/SUMIF(tbl_bd_descente[wo_number],W514,tbl_bd_descente[tons]),0)</f>
        <v>32.526666666666664</v>
      </c>
      <c r="AJ514" s="4">
        <f>IFERROR(SUMPRODUCT(--(tbl_bd_descente[wo_number]=W514),tbl_bd_descente[CaOX],tbl_bd_descente[tons])/SUMIF(tbl_bd_descente[wo_number],W514,tbl_bd_descente[tons]),0)</f>
        <v>1.0633333333333332</v>
      </c>
      <c r="AK514" s="4">
        <f>IFERROR(SUMPRODUCT(--(tbl_bd_descente[wo_number]=W514),tbl_bd_descente[S],tbl_bd_descente[tons])/SUMIF(tbl_bd_descente[wo_number],W514,tbl_bd_descente[tons]),0)</f>
        <v>8.3999999999999991E-2</v>
      </c>
      <c r="AL514" s="26"/>
      <c r="AM514" s="25"/>
    </row>
    <row r="515" spans="1:39" x14ac:dyDescent="0.15">
      <c r="A515" t="s">
        <v>1312</v>
      </c>
      <c r="B515" t="s">
        <v>23</v>
      </c>
      <c r="C515" t="s">
        <v>21</v>
      </c>
      <c r="D515" t="s">
        <v>23</v>
      </c>
      <c r="E515" s="18">
        <v>133.71700096130371</v>
      </c>
      <c r="F515">
        <v>81</v>
      </c>
      <c r="G515">
        <v>85.3</v>
      </c>
      <c r="H515">
        <v>92.4</v>
      </c>
      <c r="I515">
        <v>2</v>
      </c>
      <c r="J515">
        <v>0.7</v>
      </c>
      <c r="K515">
        <v>31.5</v>
      </c>
      <c r="L515">
        <v>0.85</v>
      </c>
      <c r="M515" s="1">
        <v>43628.807009062497</v>
      </c>
      <c r="N515" s="1">
        <v>43628.822300081018</v>
      </c>
      <c r="O515" s="1" t="s">
        <v>45</v>
      </c>
      <c r="W515" t="s">
        <v>427</v>
      </c>
      <c r="X515" s="1">
        <v>43620.025694444441</v>
      </c>
      <c r="Y515" s="10">
        <v>600</v>
      </c>
      <c r="Z515" t="s">
        <v>18</v>
      </c>
      <c r="AA515" t="s">
        <v>15</v>
      </c>
      <c r="AB515" t="s">
        <v>43</v>
      </c>
      <c r="AC515">
        <v>2019</v>
      </c>
      <c r="AD515">
        <v>6</v>
      </c>
      <c r="AE515" s="2"/>
      <c r="AF515" s="4">
        <f>IFERROR(SUMPRODUCT(--(tbl_bd_descente[wo_number]=W515),tbl_bd_descente[Y],tbl_bd_descente[tons])/SUMIF(tbl_bd_descente[wo_number],W515,tbl_bd_descente[tons]),0)</f>
        <v>79.233333333333334</v>
      </c>
      <c r="AG515" s="4">
        <f>IFERROR(SUMPRODUCT(--(tbl_bd_descente[wo_number]=W515),tbl_bd_descente[Al2O3],tbl_bd_descente[tons])/SUMIF(tbl_bd_descente[wo_number],W515,tbl_bd_descente[tons]),0)</f>
        <v>10.130000000000001</v>
      </c>
      <c r="AH515" s="4">
        <f>IFERROR(SUMPRODUCT(--(tbl_bd_descente[wo_number]=W515),tbl_bd_descente[Fe2O3],tbl_bd_descente[tons])/SUMIF(tbl_bd_descente[wo_number],W515,tbl_bd_descente[tons]),0)</f>
        <v>1.5733333333333333</v>
      </c>
      <c r="AI515" s="4">
        <f>IFERROR(SUMPRODUCT(--(tbl_bd_descente[wo_number]=W515),tbl_bd_descente[MgO],tbl_bd_descente[tons])/SUMIF(tbl_bd_descente[wo_number],W515,tbl_bd_descente[tons]),0)</f>
        <v>32.516666666666666</v>
      </c>
      <c r="AJ515" s="4">
        <f>IFERROR(SUMPRODUCT(--(tbl_bd_descente[wo_number]=W515),tbl_bd_descente[CaOX],tbl_bd_descente[tons])/SUMIF(tbl_bd_descente[wo_number],W515,tbl_bd_descente[tons]),0)</f>
        <v>0.7466666666666667</v>
      </c>
      <c r="AK515" s="4">
        <f>IFERROR(SUMPRODUCT(--(tbl_bd_descente[wo_number]=W515),tbl_bd_descente[S],tbl_bd_descente[tons])/SUMIF(tbl_bd_descente[wo_number],W515,tbl_bd_descente[tons]),0)</f>
        <v>6.6000000000000003E-2</v>
      </c>
      <c r="AL515" s="26"/>
      <c r="AM515" s="25"/>
    </row>
    <row r="516" spans="1:39" x14ac:dyDescent="0.15">
      <c r="A516" t="s">
        <v>1313</v>
      </c>
      <c r="B516" t="s">
        <v>16</v>
      </c>
      <c r="C516" t="s">
        <v>17</v>
      </c>
      <c r="D516" t="s">
        <v>16</v>
      </c>
      <c r="E516" s="18">
        <v>296.63400268554688</v>
      </c>
      <c r="F516">
        <v>83.5</v>
      </c>
      <c r="G516">
        <v>88</v>
      </c>
      <c r="H516">
        <v>95</v>
      </c>
      <c r="I516">
        <v>2.16</v>
      </c>
      <c r="J516">
        <v>0.69</v>
      </c>
      <c r="K516">
        <v>31.62</v>
      </c>
      <c r="L516">
        <v>0.75</v>
      </c>
      <c r="M516" s="1">
        <v>43629.226036886575</v>
      </c>
      <c r="N516" s="1">
        <v>43629.257923530095</v>
      </c>
      <c r="O516" s="1" t="s">
        <v>45</v>
      </c>
      <c r="W516" t="s">
        <v>427</v>
      </c>
      <c r="X516" s="1">
        <v>43620.025694444441</v>
      </c>
      <c r="Y516" s="10">
        <v>300</v>
      </c>
      <c r="Z516" t="s">
        <v>18</v>
      </c>
      <c r="AA516" t="s">
        <v>44</v>
      </c>
      <c r="AB516" t="s">
        <v>43</v>
      </c>
      <c r="AC516">
        <v>2019</v>
      </c>
      <c r="AD516">
        <v>6</v>
      </c>
      <c r="AE516" s="2"/>
      <c r="AF516" s="4">
        <f>IFERROR(SUMPRODUCT(--(tbl_bd_descente[wo_number]=W516),tbl_bd_descente[Y],tbl_bd_descente[tons])/SUMIF(tbl_bd_descente[wo_number],W516,tbl_bd_descente[tons]),0)</f>
        <v>79.233333333333334</v>
      </c>
      <c r="AG516" s="4">
        <f>IFERROR(SUMPRODUCT(--(tbl_bd_descente[wo_number]=W516),tbl_bd_descente[Al2O3],tbl_bd_descente[tons])/SUMIF(tbl_bd_descente[wo_number],W516,tbl_bd_descente[tons]),0)</f>
        <v>10.130000000000001</v>
      </c>
      <c r="AH516" s="4">
        <f>IFERROR(SUMPRODUCT(--(tbl_bd_descente[wo_number]=W516),tbl_bd_descente[Fe2O3],tbl_bd_descente[tons])/SUMIF(tbl_bd_descente[wo_number],W516,tbl_bd_descente[tons]),0)</f>
        <v>1.5733333333333333</v>
      </c>
      <c r="AI516" s="4">
        <f>IFERROR(SUMPRODUCT(--(tbl_bd_descente[wo_number]=W516),tbl_bd_descente[MgO],tbl_bd_descente[tons])/SUMIF(tbl_bd_descente[wo_number],W516,tbl_bd_descente[tons]),0)</f>
        <v>32.516666666666666</v>
      </c>
      <c r="AJ516" s="4">
        <f>IFERROR(SUMPRODUCT(--(tbl_bd_descente[wo_number]=W516),tbl_bd_descente[CaOX],tbl_bd_descente[tons])/SUMIF(tbl_bd_descente[wo_number],W516,tbl_bd_descente[tons]),0)</f>
        <v>0.7466666666666667</v>
      </c>
      <c r="AK516" s="4">
        <f>IFERROR(SUMPRODUCT(--(tbl_bd_descente[wo_number]=W516),tbl_bd_descente[S],tbl_bd_descente[tons])/SUMIF(tbl_bd_descente[wo_number],W516,tbl_bd_descente[tons]),0)</f>
        <v>6.6000000000000003E-2</v>
      </c>
      <c r="AL516" s="26"/>
      <c r="AM516" s="25"/>
    </row>
    <row r="517" spans="1:39" x14ac:dyDescent="0.15">
      <c r="A517" t="s">
        <v>1314</v>
      </c>
      <c r="B517" t="s">
        <v>33</v>
      </c>
      <c r="C517" t="s">
        <v>39</v>
      </c>
      <c r="D517" t="s">
        <v>33</v>
      </c>
      <c r="E517" s="18">
        <v>114.39500045776367</v>
      </c>
      <c r="F517">
        <v>75.599999999999994</v>
      </c>
      <c r="G517">
        <v>79.599999999999994</v>
      </c>
      <c r="H517">
        <v>86.4</v>
      </c>
      <c r="I517">
        <v>2.2400000000000002</v>
      </c>
      <c r="J517">
        <v>0.8</v>
      </c>
      <c r="K517">
        <v>31.63</v>
      </c>
      <c r="L517">
        <v>0.35</v>
      </c>
      <c r="M517" s="1">
        <v>43629.558861226855</v>
      </c>
      <c r="N517" s="1">
        <v>43629.567148032409</v>
      </c>
      <c r="O517" s="1" t="s">
        <v>53</v>
      </c>
      <c r="W517" t="s">
        <v>426</v>
      </c>
      <c r="X517" s="1">
        <v>43619.809027777781</v>
      </c>
      <c r="Y517" s="10">
        <v>847</v>
      </c>
      <c r="Z517" t="s">
        <v>20</v>
      </c>
      <c r="AA517" t="s">
        <v>35</v>
      </c>
      <c r="AB517" t="s">
        <v>20</v>
      </c>
      <c r="AC517">
        <v>2019</v>
      </c>
      <c r="AD517">
        <v>6</v>
      </c>
      <c r="AE517" s="2"/>
      <c r="AF517" s="4">
        <f>IFERROR(SUMPRODUCT(--(tbl_bd_descente[wo_number]=W517),tbl_bd_descente[Y],tbl_bd_descente[tons])/SUMIF(tbl_bd_descente[wo_number],W517,tbl_bd_descente[tons]),0)</f>
        <v>83.019362455726082</v>
      </c>
      <c r="AG517" s="4">
        <f>IFERROR(SUMPRODUCT(--(tbl_bd_descente[wo_number]=W517),tbl_bd_descente[Al2O3],tbl_bd_descente[tons])/SUMIF(tbl_bd_descente[wo_number],W517,tbl_bd_descente[tons]),0)</f>
        <v>5.8852656434474611</v>
      </c>
      <c r="AH517" s="4">
        <f>IFERROR(SUMPRODUCT(--(tbl_bd_descente[wo_number]=W517),tbl_bd_descente[Fe2O3],tbl_bd_descente[tons])/SUMIF(tbl_bd_descente[wo_number],W517,tbl_bd_descente[tons]),0)</f>
        <v>0.9072255017709564</v>
      </c>
      <c r="AI517" s="4">
        <f>IFERROR(SUMPRODUCT(--(tbl_bd_descente[wo_number]=W517),tbl_bd_descente[MgO],tbl_bd_descente[tons])/SUMIF(tbl_bd_descente[wo_number],W517,tbl_bd_descente[tons]),0)</f>
        <v>32.116387249114524</v>
      </c>
      <c r="AJ517" s="4">
        <f>IFERROR(SUMPRODUCT(--(tbl_bd_descente[wo_number]=W517),tbl_bd_descente[CaOX],tbl_bd_descente[tons])/SUMIF(tbl_bd_descente[wo_number],W517,tbl_bd_descente[tons]),0)</f>
        <v>0.76306965761511225</v>
      </c>
      <c r="AK517" s="4">
        <f>IFERROR(SUMPRODUCT(--(tbl_bd_descente[wo_number]=W517),tbl_bd_descente[S],tbl_bd_descente[tons])/SUMIF(tbl_bd_descente[wo_number],W517,tbl_bd_descente[tons]),0)</f>
        <v>5.9639905548996459E-2</v>
      </c>
      <c r="AL517" s="26"/>
      <c r="AM517" s="25"/>
    </row>
    <row r="518" spans="1:39" x14ac:dyDescent="0.15">
      <c r="A518" t="s">
        <v>1315</v>
      </c>
      <c r="B518" t="s">
        <v>26</v>
      </c>
      <c r="C518" t="s">
        <v>27</v>
      </c>
      <c r="D518" t="s">
        <v>26</v>
      </c>
      <c r="E518" s="18">
        <v>488.99500503540037</v>
      </c>
      <c r="F518">
        <v>70.099999999999994</v>
      </c>
      <c r="G518">
        <v>73.900000000000006</v>
      </c>
      <c r="H518">
        <v>79.7</v>
      </c>
      <c r="I518">
        <v>7.91</v>
      </c>
      <c r="J518">
        <v>1.35</v>
      </c>
      <c r="K518">
        <v>32.01</v>
      </c>
      <c r="L518">
        <v>0.71</v>
      </c>
      <c r="M518" s="1">
        <v>43640.308166516203</v>
      </c>
      <c r="N518" s="1">
        <v>43640.352888807873</v>
      </c>
      <c r="O518" s="1" t="s">
        <v>53</v>
      </c>
      <c r="W518" t="s">
        <v>429</v>
      </c>
      <c r="X518" s="1">
        <v>43619.509722222225</v>
      </c>
      <c r="Y518" s="10">
        <v>1200</v>
      </c>
      <c r="Z518" t="s">
        <v>20</v>
      </c>
      <c r="AA518" t="s">
        <v>35</v>
      </c>
      <c r="AB518" t="s">
        <v>20</v>
      </c>
      <c r="AC518">
        <v>2019</v>
      </c>
      <c r="AD518">
        <v>6</v>
      </c>
      <c r="AE518" s="2"/>
      <c r="AF518" s="4">
        <f>IFERROR(SUMPRODUCT(--(tbl_bd_descente[wo_number]=W518),tbl_bd_descente[Y],tbl_bd_descente[tons])/SUMIF(tbl_bd_descente[wo_number],W518,tbl_bd_descente[tons]),0)</f>
        <v>81.533333333333331</v>
      </c>
      <c r="AG518" s="4">
        <f>IFERROR(SUMPRODUCT(--(tbl_bd_descente[wo_number]=W518),tbl_bd_descente[Al2O3],tbl_bd_descente[tons])/SUMIF(tbl_bd_descente[wo_number],W518,tbl_bd_descente[tons]),0)</f>
        <v>6.166666666666667</v>
      </c>
      <c r="AH518" s="4">
        <f>IFERROR(SUMPRODUCT(--(tbl_bd_descente[wo_number]=W518),tbl_bd_descente[Fe2O3],tbl_bd_descente[tons])/SUMIF(tbl_bd_descente[wo_number],W518,tbl_bd_descente[tons]),0)</f>
        <v>1.01</v>
      </c>
      <c r="AI518" s="4">
        <f>IFERROR(SUMPRODUCT(--(tbl_bd_descente[wo_number]=W518),tbl_bd_descente[MgO],tbl_bd_descente[tons])/SUMIF(tbl_bd_descente[wo_number],W518,tbl_bd_descente[tons]),0)</f>
        <v>32.11</v>
      </c>
      <c r="AJ518" s="4">
        <f>IFERROR(SUMPRODUCT(--(tbl_bd_descente[wo_number]=W518),tbl_bd_descente[CaOX],tbl_bd_descente[tons])/SUMIF(tbl_bd_descente[wo_number],W518,tbl_bd_descente[tons]),0)</f>
        <v>0.94666666666666666</v>
      </c>
      <c r="AK518" s="4">
        <f>IFERROR(SUMPRODUCT(--(tbl_bd_descente[wo_number]=W518),tbl_bd_descente[S],tbl_bd_descente[tons])/SUMIF(tbl_bd_descente[wo_number],W518,tbl_bd_descente[tons]),0)</f>
        <v>5.6000000000000001E-2</v>
      </c>
      <c r="AL518" s="26"/>
      <c r="AM518" s="25"/>
    </row>
    <row r="519" spans="1:39" x14ac:dyDescent="0.15">
      <c r="A519" t="s">
        <v>1316</v>
      </c>
      <c r="B519" t="s">
        <v>826</v>
      </c>
      <c r="C519" t="s">
        <v>21</v>
      </c>
      <c r="D519" t="s">
        <v>23</v>
      </c>
      <c r="E519" s="18">
        <v>304.81099700927734</v>
      </c>
      <c r="F519">
        <v>78.599999999999994</v>
      </c>
      <c r="G519">
        <v>82.8</v>
      </c>
      <c r="H519">
        <v>89.9</v>
      </c>
      <c r="I519">
        <v>2.54</v>
      </c>
      <c r="J519">
        <v>0.69</v>
      </c>
      <c r="K519">
        <v>31.55</v>
      </c>
      <c r="L519">
        <v>0.95</v>
      </c>
      <c r="M519" s="1">
        <v>43629.898282256945</v>
      </c>
      <c r="N519" s="1">
        <v>43629.94272013889</v>
      </c>
      <c r="O519" s="1" t="s">
        <v>48</v>
      </c>
      <c r="W519" t="s">
        <v>425</v>
      </c>
      <c r="X519" s="1">
        <v>43619.22152777778</v>
      </c>
      <c r="Y519" s="10">
        <v>740</v>
      </c>
      <c r="Z519" t="s">
        <v>18</v>
      </c>
      <c r="AA519" t="s">
        <v>15</v>
      </c>
      <c r="AB519" t="s">
        <v>43</v>
      </c>
      <c r="AC519">
        <v>2019</v>
      </c>
      <c r="AD519">
        <v>6</v>
      </c>
      <c r="AE519" s="2"/>
      <c r="AF519" s="4">
        <f>IFERROR(SUMPRODUCT(--(tbl_bd_descente[wo_number]=W519),tbl_bd_descente[Y],tbl_bd_descente[tons])/SUMIF(tbl_bd_descente[wo_number],W519,tbl_bd_descente[tons]),0)</f>
        <v>79.210810810810813</v>
      </c>
      <c r="AG519" s="4">
        <f>IFERROR(SUMPRODUCT(--(tbl_bd_descente[wo_number]=W519),tbl_bd_descente[Al2O3],tbl_bd_descente[tons])/SUMIF(tbl_bd_descente[wo_number],W519,tbl_bd_descente[tons]),0)</f>
        <v>10.571351351351352</v>
      </c>
      <c r="AH519" s="4">
        <f>IFERROR(SUMPRODUCT(--(tbl_bd_descente[wo_number]=W519),tbl_bd_descente[Fe2O3],tbl_bd_descente[tons])/SUMIF(tbl_bd_descente[wo_number],W519,tbl_bd_descente[tons]),0)</f>
        <v>1.461081081081081</v>
      </c>
      <c r="AI519" s="4">
        <f>IFERROR(SUMPRODUCT(--(tbl_bd_descente[wo_number]=W519),tbl_bd_descente[MgO],tbl_bd_descente[tons])/SUMIF(tbl_bd_descente[wo_number],W519,tbl_bd_descente[tons]),0)</f>
        <v>32.538918918918917</v>
      </c>
      <c r="AJ519" s="4">
        <f>IFERROR(SUMPRODUCT(--(tbl_bd_descente[wo_number]=W519),tbl_bd_descente[CaOX],tbl_bd_descente[tons])/SUMIF(tbl_bd_descente[wo_number],W519,tbl_bd_descente[tons]),0)</f>
        <v>1.3859459459459458</v>
      </c>
      <c r="AK519" s="4">
        <f>IFERROR(SUMPRODUCT(--(tbl_bd_descente[wo_number]=W519),tbl_bd_descente[S],tbl_bd_descente[tons])/SUMIF(tbl_bd_descente[wo_number],W519,tbl_bd_descente[tons]),0)</f>
        <v>9.3513513513513516E-2</v>
      </c>
      <c r="AL519" s="26"/>
      <c r="AM519" s="25"/>
    </row>
    <row r="520" spans="1:39" x14ac:dyDescent="0.15">
      <c r="A520" t="s">
        <v>1317</v>
      </c>
      <c r="B520" t="s">
        <v>23</v>
      </c>
      <c r="C520" t="s">
        <v>21</v>
      </c>
      <c r="D520" t="s">
        <v>23</v>
      </c>
      <c r="E520" s="18">
        <v>184.24800109863281</v>
      </c>
      <c r="F520">
        <v>80.3</v>
      </c>
      <c r="G520">
        <v>84.6</v>
      </c>
      <c r="H520">
        <v>91.5</v>
      </c>
      <c r="I520">
        <v>3.01</v>
      </c>
      <c r="J520">
        <v>0.69</v>
      </c>
      <c r="K520">
        <v>31.7</v>
      </c>
      <c r="L520">
        <v>0.76</v>
      </c>
      <c r="M520" s="1">
        <v>43629.870786493055</v>
      </c>
      <c r="N520" s="1">
        <v>43629.893772951385</v>
      </c>
      <c r="O520" s="1" t="s">
        <v>48</v>
      </c>
      <c r="W520" t="s">
        <v>424</v>
      </c>
      <c r="X520" s="1">
        <v>43616.999305555553</v>
      </c>
      <c r="Y520" s="10">
        <v>680</v>
      </c>
      <c r="Z520" t="s">
        <v>18</v>
      </c>
      <c r="AA520" t="s">
        <v>15</v>
      </c>
      <c r="AB520" t="s">
        <v>43</v>
      </c>
      <c r="AC520">
        <v>2019</v>
      </c>
      <c r="AD520">
        <v>5</v>
      </c>
      <c r="AE520" s="2"/>
      <c r="AF520" s="4">
        <f>IFERROR(SUMPRODUCT(--(tbl_bd_descente[wo_number]=W520),tbl_bd_descente[Y],tbl_bd_descente[tons])/SUMIF(tbl_bd_descente[wo_number],W520,tbl_bd_descente[tons]),0)</f>
        <v>79.395566502463041</v>
      </c>
      <c r="AG520" s="4">
        <f>IFERROR(SUMPRODUCT(--(tbl_bd_descente[wo_number]=W520),tbl_bd_descente[Al2O3],tbl_bd_descente[tons])/SUMIF(tbl_bd_descente[wo_number],W520,tbl_bd_descente[tons]),0)</f>
        <v>10.861871921182265</v>
      </c>
      <c r="AH520" s="4">
        <f>IFERROR(SUMPRODUCT(--(tbl_bd_descente[wo_number]=W520),tbl_bd_descente[Fe2O3],tbl_bd_descente[tons])/SUMIF(tbl_bd_descente[wo_number],W520,tbl_bd_descente[tons]),0)</f>
        <v>1.3989655172413793</v>
      </c>
      <c r="AI520" s="4">
        <f>IFERROR(SUMPRODUCT(--(tbl_bd_descente[wo_number]=W520),tbl_bd_descente[MgO],tbl_bd_descente[tons])/SUMIF(tbl_bd_descente[wo_number],W520,tbl_bd_descente[tons]),0)</f>
        <v>32.554187192118228</v>
      </c>
      <c r="AJ520" s="4">
        <f>IFERROR(SUMPRODUCT(--(tbl_bd_descente[wo_number]=W520),tbl_bd_descente[CaOX],tbl_bd_descente[tons])/SUMIF(tbl_bd_descente[wo_number],W520,tbl_bd_descente[tons]),0)</f>
        <v>1.5448768472906405</v>
      </c>
      <c r="AK520" s="4">
        <f>IFERROR(SUMPRODUCT(--(tbl_bd_descente[wo_number]=W520),tbl_bd_descente[S],tbl_bd_descente[tons])/SUMIF(tbl_bd_descente[wo_number],W520,tbl_bd_descente[tons]),0)</f>
        <v>8.101477832512316E-2</v>
      </c>
      <c r="AL520" s="26"/>
      <c r="AM520" s="25"/>
    </row>
    <row r="521" spans="1:39" x14ac:dyDescent="0.15">
      <c r="A521" t="s">
        <v>1318</v>
      </c>
      <c r="B521" t="s">
        <v>20</v>
      </c>
      <c r="C521" t="s">
        <v>35</v>
      </c>
      <c r="D521" t="s">
        <v>20</v>
      </c>
      <c r="E521" s="18">
        <v>363.14200019836426</v>
      </c>
      <c r="F521">
        <v>79.099999999999994</v>
      </c>
      <c r="G521">
        <v>83.4</v>
      </c>
      <c r="H521">
        <v>89.9</v>
      </c>
      <c r="I521">
        <v>4.03</v>
      </c>
      <c r="J521">
        <v>0.82</v>
      </c>
      <c r="K521">
        <v>31.75</v>
      </c>
      <c r="L521">
        <v>0.28000000000000003</v>
      </c>
      <c r="M521" s="1">
        <v>43628.651536192127</v>
      </c>
      <c r="N521" s="1">
        <v>43628.68169892361</v>
      </c>
      <c r="O521" s="1" t="s">
        <v>47</v>
      </c>
      <c r="W521" t="s">
        <v>423</v>
      </c>
      <c r="X521" s="1">
        <v>43616.80972222222</v>
      </c>
      <c r="Y521" s="10">
        <v>1184</v>
      </c>
      <c r="Z521" t="s">
        <v>14</v>
      </c>
      <c r="AA521" t="s">
        <v>31</v>
      </c>
      <c r="AB521" t="s">
        <v>14</v>
      </c>
      <c r="AC521">
        <v>2019</v>
      </c>
      <c r="AD521">
        <v>5</v>
      </c>
      <c r="AE521" s="2"/>
      <c r="AF521" s="4">
        <f>IFERROR(SUMPRODUCT(--(tbl_bd_descente[wo_number]=W521),tbl_bd_descente[Y],tbl_bd_descente[tons])/SUMIF(tbl_bd_descente[wo_number],W521,tbl_bd_descente[tons]),0)</f>
        <v>80.704054054054055</v>
      </c>
      <c r="AG521" s="4">
        <f>IFERROR(SUMPRODUCT(--(tbl_bd_descente[wo_number]=W521),tbl_bd_descente[Al2O3],tbl_bd_descente[tons])/SUMIF(tbl_bd_descente[wo_number],W521,tbl_bd_descente[tons]),0)</f>
        <v>5.8336486486486487</v>
      </c>
      <c r="AH521" s="4">
        <f>IFERROR(SUMPRODUCT(--(tbl_bd_descente[wo_number]=W521),tbl_bd_descente[Fe2O3],tbl_bd_descente[tons])/SUMIF(tbl_bd_descente[wo_number],W521,tbl_bd_descente[tons]),0)</f>
        <v>0.98959459459459465</v>
      </c>
      <c r="AI521" s="4">
        <f>IFERROR(SUMPRODUCT(--(tbl_bd_descente[wo_number]=W521),tbl_bd_descente[MgO],tbl_bd_descente[tons])/SUMIF(tbl_bd_descente[wo_number],W521,tbl_bd_descente[tons]),0)</f>
        <v>32.076351351351356</v>
      </c>
      <c r="AJ521" s="4">
        <f>IFERROR(SUMPRODUCT(--(tbl_bd_descente[wo_number]=W521),tbl_bd_descente[CaOX],tbl_bd_descente[tons])/SUMIF(tbl_bd_descente[wo_number],W521,tbl_bd_descente[tons]),0)</f>
        <v>0.95027027027027022</v>
      </c>
      <c r="AK521" s="4">
        <f>IFERROR(SUMPRODUCT(--(tbl_bd_descente[wo_number]=W521),tbl_bd_descente[S],tbl_bd_descente[tons])/SUMIF(tbl_bd_descente[wo_number],W521,tbl_bd_descente[tons]),0)</f>
        <v>7.2567567567567576E-2</v>
      </c>
      <c r="AL521" s="26"/>
      <c r="AM521" s="25"/>
    </row>
    <row r="522" spans="1:39" x14ac:dyDescent="0.15">
      <c r="A522" t="s">
        <v>1319</v>
      </c>
      <c r="B522" t="s">
        <v>817</v>
      </c>
      <c r="C522" t="s">
        <v>27</v>
      </c>
      <c r="D522" t="s">
        <v>26</v>
      </c>
      <c r="E522" s="18">
        <v>148.052001953125</v>
      </c>
      <c r="F522">
        <v>71.7</v>
      </c>
      <c r="G522">
        <v>76</v>
      </c>
      <c r="H522">
        <v>81.5</v>
      </c>
      <c r="I522">
        <v>6.13</v>
      </c>
      <c r="J522">
        <v>1.1399999999999999</v>
      </c>
      <c r="K522">
        <v>32</v>
      </c>
      <c r="L522">
        <v>1.1299999999999999</v>
      </c>
      <c r="M522" s="1">
        <v>43628.834729131944</v>
      </c>
      <c r="N522" s="1">
        <v>43628.84978665509</v>
      </c>
      <c r="O522" s="1" t="s">
        <v>52</v>
      </c>
      <c r="W522" t="s">
        <v>422</v>
      </c>
      <c r="X522" s="1">
        <v>43616.531944444447</v>
      </c>
      <c r="Y522" s="10">
        <v>1200</v>
      </c>
      <c r="Z522" t="s">
        <v>14</v>
      </c>
      <c r="AA522" t="s">
        <v>31</v>
      </c>
      <c r="AB522" t="s">
        <v>14</v>
      </c>
      <c r="AC522">
        <v>2019</v>
      </c>
      <c r="AD522">
        <v>5</v>
      </c>
      <c r="AE522" s="2"/>
      <c r="AF522" s="4">
        <f>IFERROR(SUMPRODUCT(--(tbl_bd_descente[wo_number]=W522),tbl_bd_descente[Y],tbl_bd_descente[tons])/SUMIF(tbl_bd_descente[wo_number],W522,tbl_bd_descente[tons]),0)</f>
        <v>79.36666666666666</v>
      </c>
      <c r="AG522" s="4">
        <f>IFERROR(SUMPRODUCT(--(tbl_bd_descente[wo_number]=W522),tbl_bd_descente[Al2O3],tbl_bd_descente[tons])/SUMIF(tbl_bd_descente[wo_number],W522,tbl_bd_descente[tons]),0)</f>
        <v>6.3633333333333333</v>
      </c>
      <c r="AH522" s="4">
        <f>IFERROR(SUMPRODUCT(--(tbl_bd_descente[wo_number]=W522),tbl_bd_descente[Fe2O3],tbl_bd_descente[tons])/SUMIF(tbl_bd_descente[wo_number],W522,tbl_bd_descente[tons]),0)</f>
        <v>1.0433333333333332</v>
      </c>
      <c r="AI522" s="4">
        <f>IFERROR(SUMPRODUCT(--(tbl_bd_descente[wo_number]=W522),tbl_bd_descente[MgO],tbl_bd_descente[tons])/SUMIF(tbl_bd_descente[wo_number],W522,tbl_bd_descente[tons]),0)</f>
        <v>32.049999999999997</v>
      </c>
      <c r="AJ522" s="4">
        <f>IFERROR(SUMPRODUCT(--(tbl_bd_descente[wo_number]=W522),tbl_bd_descente[CaOX],tbl_bd_descente[tons])/SUMIF(tbl_bd_descente[wo_number],W522,tbl_bd_descente[tons]),0)</f>
        <v>1.4133333333333333</v>
      </c>
      <c r="AK522" s="4">
        <f>IFERROR(SUMPRODUCT(--(tbl_bd_descente[wo_number]=W522),tbl_bd_descente[S],tbl_bd_descente[tons])/SUMIF(tbl_bd_descente[wo_number],W522,tbl_bd_descente[tons]),0)</f>
        <v>6.6333333333333327E-2</v>
      </c>
      <c r="AL522" s="26"/>
      <c r="AM522" s="25"/>
    </row>
    <row r="523" spans="1:39" x14ac:dyDescent="0.15">
      <c r="A523" t="s">
        <v>1320</v>
      </c>
      <c r="B523" t="s">
        <v>18</v>
      </c>
      <c r="C523" t="s">
        <v>44</v>
      </c>
      <c r="D523" t="s">
        <v>18</v>
      </c>
      <c r="E523" s="18">
        <v>301.45600509643555</v>
      </c>
      <c r="F523">
        <v>79.3</v>
      </c>
      <c r="G523">
        <v>83.8</v>
      </c>
      <c r="H523">
        <v>88.4</v>
      </c>
      <c r="I523">
        <v>15.17</v>
      </c>
      <c r="J523">
        <v>1.28</v>
      </c>
      <c r="K523">
        <v>32.96</v>
      </c>
      <c r="L523">
        <v>0.49</v>
      </c>
      <c r="M523" s="1">
        <v>43628.46497241898</v>
      </c>
      <c r="N523" s="1">
        <v>43628.503374571759</v>
      </c>
      <c r="O523" s="1" t="s">
        <v>47</v>
      </c>
      <c r="W523" t="s">
        <v>421</v>
      </c>
      <c r="X523" s="1">
        <v>43616.201388888891</v>
      </c>
      <c r="Y523" s="10">
        <v>168.66666666666666</v>
      </c>
      <c r="Z523" t="s">
        <v>26</v>
      </c>
      <c r="AA523" t="s">
        <v>27</v>
      </c>
      <c r="AB523" t="s">
        <v>26</v>
      </c>
      <c r="AC523">
        <v>2019</v>
      </c>
      <c r="AD523">
        <v>5</v>
      </c>
      <c r="AE523" s="2"/>
      <c r="AF523" s="4">
        <f>IFERROR(SUMPRODUCT(--(tbl_bd_descente[wo_number]=W523),tbl_bd_descente[Y],tbl_bd_descente[tons])/SUMIF(tbl_bd_descente[wo_number],W523,tbl_bd_descente[tons]),0)</f>
        <v>73.7</v>
      </c>
      <c r="AG523" s="4">
        <f>IFERROR(SUMPRODUCT(--(tbl_bd_descente[wo_number]=W523),tbl_bd_descente[Al2O3],tbl_bd_descente[tons])/SUMIF(tbl_bd_descente[wo_number],W523,tbl_bd_descente[tons]),0)</f>
        <v>7.05</v>
      </c>
      <c r="AH523" s="4">
        <f>IFERROR(SUMPRODUCT(--(tbl_bd_descente[wo_number]=W523),tbl_bd_descente[Fe2O3],tbl_bd_descente[tons])/SUMIF(tbl_bd_descente[wo_number],W523,tbl_bd_descente[tons]),0)</f>
        <v>1.28</v>
      </c>
      <c r="AI523" s="4">
        <f>IFERROR(SUMPRODUCT(--(tbl_bd_descente[wo_number]=W523),tbl_bd_descente[MgO],tbl_bd_descente[tons])/SUMIF(tbl_bd_descente[wo_number],W523,tbl_bd_descente[tons]),0)</f>
        <v>32.15</v>
      </c>
      <c r="AJ523" s="4">
        <f>IFERROR(SUMPRODUCT(--(tbl_bd_descente[wo_number]=W523),tbl_bd_descente[CaOX],tbl_bd_descente[tons])/SUMIF(tbl_bd_descente[wo_number],W523,tbl_bd_descente[tons]),0)</f>
        <v>1.1299999999999999</v>
      </c>
      <c r="AK523" s="4">
        <f>IFERROR(SUMPRODUCT(--(tbl_bd_descente[wo_number]=W523),tbl_bd_descente[S],tbl_bd_descente[tons])/SUMIF(tbl_bd_descente[wo_number],W523,tbl_bd_descente[tons]),0)</f>
        <v>0.124</v>
      </c>
      <c r="AL523" s="26"/>
      <c r="AM523" s="25"/>
    </row>
    <row r="524" spans="1:39" x14ac:dyDescent="0.15">
      <c r="A524" t="s">
        <v>1321</v>
      </c>
      <c r="B524" t="s">
        <v>16</v>
      </c>
      <c r="C524" t="s">
        <v>17</v>
      </c>
      <c r="D524" t="s">
        <v>16</v>
      </c>
      <c r="E524" s="18">
        <v>148.05099868774414</v>
      </c>
      <c r="F524">
        <v>83.3</v>
      </c>
      <c r="G524">
        <v>87.8</v>
      </c>
      <c r="H524">
        <v>94.5</v>
      </c>
      <c r="I524">
        <v>3.29</v>
      </c>
      <c r="J524">
        <v>0.7</v>
      </c>
      <c r="K524">
        <v>31.63</v>
      </c>
      <c r="L524">
        <v>0.26</v>
      </c>
      <c r="M524" s="1">
        <v>43628.637460613427</v>
      </c>
      <c r="N524" s="1">
        <v>43628.647975497683</v>
      </c>
      <c r="O524" s="1" t="s">
        <v>47</v>
      </c>
      <c r="W524" t="s">
        <v>421</v>
      </c>
      <c r="X524" s="1">
        <v>43616.201388888891</v>
      </c>
      <c r="Y524" s="10">
        <v>84.333333333333329</v>
      </c>
      <c r="Z524" t="s">
        <v>26</v>
      </c>
      <c r="AA524" t="s">
        <v>28</v>
      </c>
      <c r="AB524" t="s">
        <v>26</v>
      </c>
      <c r="AC524">
        <v>2019</v>
      </c>
      <c r="AD524">
        <v>5</v>
      </c>
      <c r="AE524" s="2"/>
      <c r="AF524" s="4">
        <f>IFERROR(SUMPRODUCT(--(tbl_bd_descente[wo_number]=W524),tbl_bd_descente[Y],tbl_bd_descente[tons])/SUMIF(tbl_bd_descente[wo_number],W524,tbl_bd_descente[tons]),0)</f>
        <v>73.7</v>
      </c>
      <c r="AG524" s="4">
        <f>IFERROR(SUMPRODUCT(--(tbl_bd_descente[wo_number]=W524),tbl_bd_descente[Al2O3],tbl_bd_descente[tons])/SUMIF(tbl_bd_descente[wo_number],W524,tbl_bd_descente[tons]),0)</f>
        <v>7.05</v>
      </c>
      <c r="AH524" s="4">
        <f>IFERROR(SUMPRODUCT(--(tbl_bd_descente[wo_number]=W524),tbl_bd_descente[Fe2O3],tbl_bd_descente[tons])/SUMIF(tbl_bd_descente[wo_number],W524,tbl_bd_descente[tons]),0)</f>
        <v>1.28</v>
      </c>
      <c r="AI524" s="4">
        <f>IFERROR(SUMPRODUCT(--(tbl_bd_descente[wo_number]=W524),tbl_bd_descente[MgO],tbl_bd_descente[tons])/SUMIF(tbl_bd_descente[wo_number],W524,tbl_bd_descente[tons]),0)</f>
        <v>32.15</v>
      </c>
      <c r="AJ524" s="4">
        <f>IFERROR(SUMPRODUCT(--(tbl_bd_descente[wo_number]=W524),tbl_bd_descente[CaOX],tbl_bd_descente[tons])/SUMIF(tbl_bd_descente[wo_number],W524,tbl_bd_descente[tons]),0)</f>
        <v>1.1299999999999999</v>
      </c>
      <c r="AK524" s="4">
        <f>IFERROR(SUMPRODUCT(--(tbl_bd_descente[wo_number]=W524),tbl_bd_descente[S],tbl_bd_descente[tons])/SUMIF(tbl_bd_descente[wo_number],W524,tbl_bd_descente[tons]),0)</f>
        <v>0.124</v>
      </c>
      <c r="AL524" s="26"/>
      <c r="AM524" s="25"/>
    </row>
    <row r="525" spans="1:39" x14ac:dyDescent="0.15">
      <c r="A525" t="s">
        <v>1322</v>
      </c>
      <c r="B525" t="s">
        <v>29</v>
      </c>
      <c r="C525" t="s">
        <v>22</v>
      </c>
      <c r="D525" t="s">
        <v>29</v>
      </c>
      <c r="E525" s="18">
        <v>331.57400321960449</v>
      </c>
      <c r="F525">
        <v>81.3</v>
      </c>
      <c r="G525">
        <v>85.8</v>
      </c>
      <c r="H525">
        <v>91.7</v>
      </c>
      <c r="I525">
        <v>6.42</v>
      </c>
      <c r="J525">
        <v>0.86</v>
      </c>
      <c r="K525">
        <v>32.08</v>
      </c>
      <c r="L525">
        <v>0.53</v>
      </c>
      <c r="M525" s="1">
        <v>43628.703145914355</v>
      </c>
      <c r="N525" s="1">
        <v>43628.766638969908</v>
      </c>
      <c r="O525" s="1" t="s">
        <v>47</v>
      </c>
      <c r="W525" t="s">
        <v>420</v>
      </c>
      <c r="X525" s="1">
        <v>43615.113888888889</v>
      </c>
      <c r="Y525" s="10">
        <v>600</v>
      </c>
      <c r="Z525" t="s">
        <v>26</v>
      </c>
      <c r="AA525" t="s">
        <v>27</v>
      </c>
      <c r="AB525" t="s">
        <v>26</v>
      </c>
      <c r="AC525">
        <v>2019</v>
      </c>
      <c r="AD525">
        <v>5</v>
      </c>
      <c r="AE525" s="2"/>
      <c r="AF525" s="4">
        <f>IFERROR(SUMPRODUCT(--(tbl_bd_descente[wo_number]=W525),tbl_bd_descente[Y],tbl_bd_descente[tons])/SUMIF(tbl_bd_descente[wo_number],W525,tbl_bd_descente[tons]),0)</f>
        <v>71.933333333333337</v>
      </c>
      <c r="AG525" s="4">
        <f>IFERROR(SUMPRODUCT(--(tbl_bd_descente[wo_number]=W525),tbl_bd_descente[Al2O3],tbl_bd_descente[tons])/SUMIF(tbl_bd_descente[wo_number],W525,tbl_bd_descente[tons]),0)</f>
        <v>8.66</v>
      </c>
      <c r="AH525" s="4">
        <f>IFERROR(SUMPRODUCT(--(tbl_bd_descente[wo_number]=W525),tbl_bd_descente[Fe2O3],tbl_bd_descente[tons])/SUMIF(tbl_bd_descente[wo_number],W525,tbl_bd_descente[tons]),0)</f>
        <v>1.3233333333333333</v>
      </c>
      <c r="AI525" s="4">
        <f>IFERROR(SUMPRODUCT(--(tbl_bd_descente[wo_number]=W525),tbl_bd_descente[MgO],tbl_bd_descente[tons])/SUMIF(tbl_bd_descente[wo_number],W525,tbl_bd_descente[tons]),0)</f>
        <v>32.270000000000003</v>
      </c>
      <c r="AJ525" s="4">
        <f>IFERROR(SUMPRODUCT(--(tbl_bd_descente[wo_number]=W525),tbl_bd_descente[CaOX],tbl_bd_descente[tons])/SUMIF(tbl_bd_descente[wo_number],W525,tbl_bd_descente[tons]),0)</f>
        <v>1.2033333333333334</v>
      </c>
      <c r="AK525" s="4">
        <f>IFERROR(SUMPRODUCT(--(tbl_bd_descente[wo_number]=W525),tbl_bd_descente[S],tbl_bd_descente[tons])/SUMIF(tbl_bd_descente[wo_number],W525,tbl_bd_descente[tons]),0)</f>
        <v>0.13933333333333334</v>
      </c>
      <c r="AL525" s="26"/>
      <c r="AM525" s="25"/>
    </row>
    <row r="526" spans="1:39" x14ac:dyDescent="0.15">
      <c r="A526" t="s">
        <v>1323</v>
      </c>
      <c r="B526" t="s">
        <v>33</v>
      </c>
      <c r="C526" t="s">
        <v>39</v>
      </c>
      <c r="D526" t="s">
        <v>33</v>
      </c>
      <c r="E526" s="18">
        <v>134.56700134277344</v>
      </c>
      <c r="F526">
        <v>77.5</v>
      </c>
      <c r="G526">
        <v>81.599999999999994</v>
      </c>
      <c r="H526">
        <v>88.5</v>
      </c>
      <c r="I526">
        <v>1.76</v>
      </c>
      <c r="J526">
        <v>0.65</v>
      </c>
      <c r="K526">
        <v>31.51</v>
      </c>
      <c r="L526">
        <v>0.93</v>
      </c>
      <c r="M526" s="1">
        <v>43630.226059224537</v>
      </c>
      <c r="N526" s="1">
        <v>43630.240654548608</v>
      </c>
      <c r="O526" s="1" t="s">
        <v>48</v>
      </c>
      <c r="W526" t="s">
        <v>420</v>
      </c>
      <c r="X526" s="1">
        <v>43615.113888888889</v>
      </c>
      <c r="Y526" s="10">
        <v>300</v>
      </c>
      <c r="Z526" t="s">
        <v>26</v>
      </c>
      <c r="AA526" t="s">
        <v>28</v>
      </c>
      <c r="AB526" t="s">
        <v>26</v>
      </c>
      <c r="AC526">
        <v>2019</v>
      </c>
      <c r="AD526">
        <v>5</v>
      </c>
      <c r="AE526" s="2"/>
      <c r="AF526" s="4">
        <f>IFERROR(SUMPRODUCT(--(tbl_bd_descente[wo_number]=W526),tbl_bd_descente[Y],tbl_bd_descente[tons])/SUMIF(tbl_bd_descente[wo_number],W526,tbl_bd_descente[tons]),0)</f>
        <v>71.933333333333337</v>
      </c>
      <c r="AG526" s="4">
        <f>IFERROR(SUMPRODUCT(--(tbl_bd_descente[wo_number]=W526),tbl_bd_descente[Al2O3],tbl_bd_descente[tons])/SUMIF(tbl_bd_descente[wo_number],W526,tbl_bd_descente[tons]),0)</f>
        <v>8.66</v>
      </c>
      <c r="AH526" s="4">
        <f>IFERROR(SUMPRODUCT(--(tbl_bd_descente[wo_number]=W526),tbl_bd_descente[Fe2O3],tbl_bd_descente[tons])/SUMIF(tbl_bd_descente[wo_number],W526,tbl_bd_descente[tons]),0)</f>
        <v>1.3233333333333333</v>
      </c>
      <c r="AI526" s="4">
        <f>IFERROR(SUMPRODUCT(--(tbl_bd_descente[wo_number]=W526),tbl_bd_descente[MgO],tbl_bd_descente[tons])/SUMIF(tbl_bd_descente[wo_number],W526,tbl_bd_descente[tons]),0)</f>
        <v>32.270000000000003</v>
      </c>
      <c r="AJ526" s="4">
        <f>IFERROR(SUMPRODUCT(--(tbl_bd_descente[wo_number]=W526),tbl_bd_descente[CaOX],tbl_bd_descente[tons])/SUMIF(tbl_bd_descente[wo_number],W526,tbl_bd_descente[tons]),0)</f>
        <v>1.2033333333333334</v>
      </c>
      <c r="AK526" s="4">
        <f>IFERROR(SUMPRODUCT(--(tbl_bd_descente[wo_number]=W526),tbl_bd_descente[S],tbl_bd_descente[tons])/SUMIF(tbl_bd_descente[wo_number],W526,tbl_bd_descente[tons]),0)</f>
        <v>0.13933333333333334</v>
      </c>
      <c r="AL526" s="26"/>
      <c r="AM526" s="25"/>
    </row>
    <row r="527" spans="1:39" x14ac:dyDescent="0.15">
      <c r="A527" t="s">
        <v>1324</v>
      </c>
      <c r="B527" t="s">
        <v>26</v>
      </c>
      <c r="C527" t="s">
        <v>27</v>
      </c>
      <c r="D527" t="s">
        <v>26</v>
      </c>
      <c r="E527" s="18">
        <v>151.60700073242188</v>
      </c>
      <c r="F527">
        <v>69.5</v>
      </c>
      <c r="G527">
        <v>73.2</v>
      </c>
      <c r="H527">
        <v>79.2</v>
      </c>
      <c r="I527">
        <v>5.83</v>
      </c>
      <c r="J527">
        <v>1.32</v>
      </c>
      <c r="K527">
        <v>31.61</v>
      </c>
      <c r="L527">
        <v>1.69</v>
      </c>
      <c r="M527" s="1">
        <v>43630.441256712962</v>
      </c>
      <c r="N527" s="1">
        <v>43630.579487233794</v>
      </c>
      <c r="O527" s="1" t="s">
        <v>819</v>
      </c>
      <c r="W527" t="s">
        <v>419</v>
      </c>
      <c r="X527" s="1">
        <v>43614.886805555558</v>
      </c>
      <c r="Y527" s="10">
        <v>915</v>
      </c>
      <c r="Z527" t="s">
        <v>26</v>
      </c>
      <c r="AA527" t="s">
        <v>42</v>
      </c>
      <c r="AB527" t="s">
        <v>49</v>
      </c>
      <c r="AC527">
        <v>2019</v>
      </c>
      <c r="AD527">
        <v>5</v>
      </c>
      <c r="AE527" s="2"/>
      <c r="AF527" s="4">
        <f>IFERROR(SUMPRODUCT(--(tbl_bd_descente[wo_number]=W527),tbl_bd_descente[Y],tbl_bd_descente[tons])/SUMIF(tbl_bd_descente[wo_number],W527,tbl_bd_descente[tons]),0)</f>
        <v>74.977049180327867</v>
      </c>
      <c r="AG527" s="4">
        <f>IFERROR(SUMPRODUCT(--(tbl_bd_descente[wo_number]=W527),tbl_bd_descente[Al2O3],tbl_bd_descente[tons])/SUMIF(tbl_bd_descente[wo_number],W527,tbl_bd_descente[tons]),0)</f>
        <v>3.3149180327868852</v>
      </c>
      <c r="AH527" s="4">
        <f>IFERROR(SUMPRODUCT(--(tbl_bd_descente[wo_number]=W527),tbl_bd_descente[Fe2O3],tbl_bd_descente[tons])/SUMIF(tbl_bd_descente[wo_number],W527,tbl_bd_descente[tons]),0)</f>
        <v>0.94163934426229501</v>
      </c>
      <c r="AI527" s="4">
        <f>IFERROR(SUMPRODUCT(--(tbl_bd_descente[wo_number]=W527),tbl_bd_descente[MgO],tbl_bd_descente[tons])/SUMIF(tbl_bd_descente[wo_number],W527,tbl_bd_descente[tons]),0)</f>
        <v>31.750655737704918</v>
      </c>
      <c r="AJ527" s="4">
        <f>IFERROR(SUMPRODUCT(--(tbl_bd_descente[wo_number]=W527),tbl_bd_descente[CaOX],tbl_bd_descente[tons])/SUMIF(tbl_bd_descente[wo_number],W527,tbl_bd_descente[tons]),0)</f>
        <v>1.8073770491803278</v>
      </c>
      <c r="AK527" s="4">
        <f>IFERROR(SUMPRODUCT(--(tbl_bd_descente[wo_number]=W527),tbl_bd_descente[S],tbl_bd_descente[tons])/SUMIF(tbl_bd_descente[wo_number],W527,tbl_bd_descente[tons]),0)</f>
        <v>0.11667213114754098</v>
      </c>
      <c r="AL527" s="26"/>
      <c r="AM527" s="25"/>
    </row>
    <row r="528" spans="1:39" x14ac:dyDescent="0.15">
      <c r="A528" t="s">
        <v>73</v>
      </c>
      <c r="B528" t="s">
        <v>14</v>
      </c>
      <c r="C528" t="s">
        <v>38</v>
      </c>
      <c r="D528" t="s">
        <v>14</v>
      </c>
      <c r="E528" s="18">
        <v>113.94200134277344</v>
      </c>
      <c r="F528" s="18">
        <v>77.3</v>
      </c>
      <c r="G528" s="18">
        <v>81.5</v>
      </c>
      <c r="H528" s="18">
        <v>88.3</v>
      </c>
      <c r="I528" s="18">
        <v>2.1800000000000002</v>
      </c>
      <c r="J528" s="18">
        <v>0.76</v>
      </c>
      <c r="K528" s="18">
        <v>31.56</v>
      </c>
      <c r="L528" s="18">
        <v>0.68</v>
      </c>
      <c r="M528" s="1">
        <v>43629.263722071759</v>
      </c>
      <c r="N528" s="1">
        <v>43629.27277314815</v>
      </c>
      <c r="O528" s="1" t="s">
        <v>45</v>
      </c>
      <c r="W528" t="s">
        <v>418</v>
      </c>
      <c r="X528" s="1">
        <v>43614.665972222225</v>
      </c>
      <c r="Y528" s="10">
        <v>900</v>
      </c>
      <c r="Z528" t="s">
        <v>26</v>
      </c>
      <c r="AA528" t="s">
        <v>42</v>
      </c>
      <c r="AB528" t="s">
        <v>49</v>
      </c>
      <c r="AC528">
        <v>2019</v>
      </c>
      <c r="AD528">
        <v>5</v>
      </c>
      <c r="AE528" s="2"/>
      <c r="AF528" s="4">
        <f>IFERROR(SUMPRODUCT(--(tbl_bd_descente[wo_number]=W528),tbl_bd_descente[Y],tbl_bd_descente[tons])/SUMIF(tbl_bd_descente[wo_number],W528,tbl_bd_descente[tons]),0)</f>
        <v>73.966666666666669</v>
      </c>
      <c r="AG528" s="4">
        <f>IFERROR(SUMPRODUCT(--(tbl_bd_descente[wo_number]=W528),tbl_bd_descente[Al2O3],tbl_bd_descente[tons])/SUMIF(tbl_bd_descente[wo_number],W528,tbl_bd_descente[tons]),0)</f>
        <v>3.5933333333333333</v>
      </c>
      <c r="AH528" s="4">
        <f>IFERROR(SUMPRODUCT(--(tbl_bd_descente[wo_number]=W528),tbl_bd_descente[Fe2O3],tbl_bd_descente[tons])/SUMIF(tbl_bd_descente[wo_number],W528,tbl_bd_descente[tons]),0)</f>
        <v>1.0366666666666666</v>
      </c>
      <c r="AI528" s="4">
        <f>IFERROR(SUMPRODUCT(--(tbl_bd_descente[wo_number]=W528),tbl_bd_descente[MgO],tbl_bd_descente[tons])/SUMIF(tbl_bd_descente[wo_number],W528,tbl_bd_descente[tons]),0)</f>
        <v>31.55</v>
      </c>
      <c r="AJ528" s="4">
        <f>IFERROR(SUMPRODUCT(--(tbl_bd_descente[wo_number]=W528),tbl_bd_descente[CaOX],tbl_bd_descente[tons])/SUMIF(tbl_bd_descente[wo_number],W528,tbl_bd_descente[tons]),0)</f>
        <v>1.7333333333333334</v>
      </c>
      <c r="AK528" s="4">
        <f>IFERROR(SUMPRODUCT(--(tbl_bd_descente[wo_number]=W528),tbl_bd_descente[S],tbl_bd_descente[tons])/SUMIF(tbl_bd_descente[wo_number],W528,tbl_bd_descente[tons]),0)</f>
        <v>20.087</v>
      </c>
      <c r="AL528" s="26"/>
      <c r="AM528" s="25"/>
    </row>
    <row r="529" spans="1:39" x14ac:dyDescent="0.15">
      <c r="A529" t="s">
        <v>1325</v>
      </c>
      <c r="B529" t="s">
        <v>18</v>
      </c>
      <c r="C529" t="s">
        <v>44</v>
      </c>
      <c r="D529" t="s">
        <v>18</v>
      </c>
      <c r="E529" s="18">
        <v>183.79400253295898</v>
      </c>
      <c r="F529">
        <v>79.8</v>
      </c>
      <c r="G529">
        <v>84.2</v>
      </c>
      <c r="H529">
        <v>90.1</v>
      </c>
      <c r="I529">
        <v>11.73</v>
      </c>
      <c r="J529">
        <v>1.31</v>
      </c>
      <c r="K529">
        <v>32.36</v>
      </c>
      <c r="L529">
        <v>0.57999999999999996</v>
      </c>
      <c r="M529" s="1">
        <v>43629.278953391207</v>
      </c>
      <c r="N529" s="1">
        <v>43629.293830636576</v>
      </c>
      <c r="O529" s="1" t="s">
        <v>45</v>
      </c>
      <c r="W529" t="s">
        <v>417</v>
      </c>
      <c r="X529" s="1">
        <v>43614.447916666664</v>
      </c>
      <c r="Y529" s="10">
        <v>174</v>
      </c>
      <c r="Z529" t="s">
        <v>26</v>
      </c>
      <c r="AA529" t="s">
        <v>28</v>
      </c>
      <c r="AB529" t="s">
        <v>26</v>
      </c>
      <c r="AC529">
        <v>2019</v>
      </c>
      <c r="AD529">
        <v>5</v>
      </c>
      <c r="AE529" s="2"/>
      <c r="AF529" s="4">
        <f>IFERROR(SUMPRODUCT(--(tbl_bd_descente[wo_number]=W529),tbl_bd_descente[Y],tbl_bd_descente[tons])/SUMIF(tbl_bd_descente[wo_number],W529,tbl_bd_descente[tons]),0)</f>
        <v>72.087356321839081</v>
      </c>
      <c r="AG529" s="4">
        <f>IFERROR(SUMPRODUCT(--(tbl_bd_descente[wo_number]=W529),tbl_bd_descente[Al2O3],tbl_bd_descente[tons])/SUMIF(tbl_bd_descente[wo_number],W529,tbl_bd_descente[tons]),0)</f>
        <v>8.4022988505747129</v>
      </c>
      <c r="AH529" s="4">
        <f>IFERROR(SUMPRODUCT(--(tbl_bd_descente[wo_number]=W529),tbl_bd_descente[Fe2O3],tbl_bd_descente[tons])/SUMIF(tbl_bd_descente[wo_number],W529,tbl_bd_descente[tons]),0)</f>
        <v>1.4472413793103449</v>
      </c>
      <c r="AI529" s="4">
        <f>IFERROR(SUMPRODUCT(--(tbl_bd_descente[wo_number]=W529),tbl_bd_descente[MgO],tbl_bd_descente[tons])/SUMIF(tbl_bd_descente[wo_number],W529,tbl_bd_descente[tons]),0)</f>
        <v>32.096551724137932</v>
      </c>
      <c r="AJ529" s="4">
        <f>IFERROR(SUMPRODUCT(--(tbl_bd_descente[wo_number]=W529),tbl_bd_descente[CaOX],tbl_bd_descente[tons])/SUMIF(tbl_bd_descente[wo_number],W529,tbl_bd_descente[tons]),0)</f>
        <v>1.3301149425287355</v>
      </c>
      <c r="AK529" s="4">
        <f>IFERROR(SUMPRODUCT(--(tbl_bd_descente[wo_number]=W529),tbl_bd_descente[S],tbl_bd_descente[tons])/SUMIF(tbl_bd_descente[wo_number],W529,tbl_bd_descente[tons]),0)</f>
        <v>0.15224137931034482</v>
      </c>
      <c r="AL529" s="26"/>
      <c r="AM529" s="25"/>
    </row>
    <row r="530" spans="1:39" x14ac:dyDescent="0.15">
      <c r="A530" t="s">
        <v>1326</v>
      </c>
      <c r="B530" t="s">
        <v>14</v>
      </c>
      <c r="C530" t="s">
        <v>31</v>
      </c>
      <c r="D530" t="s">
        <v>14</v>
      </c>
      <c r="E530" s="18">
        <v>219.80900192260742</v>
      </c>
      <c r="F530">
        <v>75.900000000000006</v>
      </c>
      <c r="G530">
        <v>80</v>
      </c>
      <c r="H530">
        <v>86.3</v>
      </c>
      <c r="I530">
        <v>4.8099999999999996</v>
      </c>
      <c r="J530">
        <v>1.01</v>
      </c>
      <c r="K530">
        <v>31.73</v>
      </c>
      <c r="L530">
        <v>1.02</v>
      </c>
      <c r="M530" s="1">
        <v>43635.443519409724</v>
      </c>
      <c r="N530" s="1">
        <v>43635.46833329861</v>
      </c>
      <c r="O530" s="1" t="s">
        <v>45</v>
      </c>
      <c r="W530" t="s">
        <v>417</v>
      </c>
      <c r="X530" s="1">
        <v>43614.447916666664</v>
      </c>
      <c r="Y530" s="10">
        <v>348</v>
      </c>
      <c r="Z530" t="s">
        <v>26</v>
      </c>
      <c r="AA530" t="s">
        <v>27</v>
      </c>
      <c r="AB530" t="s">
        <v>26</v>
      </c>
      <c r="AC530">
        <v>2019</v>
      </c>
      <c r="AD530">
        <v>5</v>
      </c>
      <c r="AE530" s="2"/>
      <c r="AF530" s="4">
        <f>IFERROR(SUMPRODUCT(--(tbl_bd_descente[wo_number]=W530),tbl_bd_descente[Y],tbl_bd_descente[tons])/SUMIF(tbl_bd_descente[wo_number],W530,tbl_bd_descente[tons]),0)</f>
        <v>72.087356321839081</v>
      </c>
      <c r="AG530" s="4">
        <f>IFERROR(SUMPRODUCT(--(tbl_bd_descente[wo_number]=W530),tbl_bd_descente[Al2O3],tbl_bd_descente[tons])/SUMIF(tbl_bd_descente[wo_number],W530,tbl_bd_descente[tons]),0)</f>
        <v>8.4022988505747129</v>
      </c>
      <c r="AH530" s="4">
        <f>IFERROR(SUMPRODUCT(--(tbl_bd_descente[wo_number]=W530),tbl_bd_descente[Fe2O3],tbl_bd_descente[tons])/SUMIF(tbl_bd_descente[wo_number],W530,tbl_bd_descente[tons]),0)</f>
        <v>1.4472413793103449</v>
      </c>
      <c r="AI530" s="4">
        <f>IFERROR(SUMPRODUCT(--(tbl_bd_descente[wo_number]=W530),tbl_bd_descente[MgO],tbl_bd_descente[tons])/SUMIF(tbl_bd_descente[wo_number],W530,tbl_bd_descente[tons]),0)</f>
        <v>32.096551724137932</v>
      </c>
      <c r="AJ530" s="4">
        <f>IFERROR(SUMPRODUCT(--(tbl_bd_descente[wo_number]=W530),tbl_bd_descente[CaOX],tbl_bd_descente[tons])/SUMIF(tbl_bd_descente[wo_number],W530,tbl_bd_descente[tons]),0)</f>
        <v>1.3301149425287355</v>
      </c>
      <c r="AK530" s="4">
        <f>IFERROR(SUMPRODUCT(--(tbl_bd_descente[wo_number]=W530),tbl_bd_descente[S],tbl_bd_descente[tons])/SUMIF(tbl_bd_descente[wo_number],W530,tbl_bd_descente[tons]),0)</f>
        <v>0.15224137931034482</v>
      </c>
      <c r="AL530" s="26"/>
      <c r="AM530" s="25"/>
    </row>
    <row r="531" spans="1:39" x14ac:dyDescent="0.15">
      <c r="A531" t="s">
        <v>1327</v>
      </c>
      <c r="B531" t="s">
        <v>14</v>
      </c>
      <c r="C531" t="s">
        <v>31</v>
      </c>
      <c r="D531" t="s">
        <v>14</v>
      </c>
      <c r="E531" s="18">
        <v>177.71500205993652</v>
      </c>
      <c r="F531">
        <v>75.099999999999994</v>
      </c>
      <c r="G531">
        <v>79.099999999999994</v>
      </c>
      <c r="H531">
        <v>85.2</v>
      </c>
      <c r="I531">
        <v>5.03</v>
      </c>
      <c r="J531">
        <v>1.1100000000000001</v>
      </c>
      <c r="K531">
        <v>31.81</v>
      </c>
      <c r="L531">
        <v>0.64</v>
      </c>
      <c r="M531" s="1">
        <v>43635.472900729168</v>
      </c>
      <c r="N531" s="1">
        <v>43635.491489085645</v>
      </c>
      <c r="O531" s="1" t="s">
        <v>45</v>
      </c>
      <c r="W531" t="s">
        <v>416</v>
      </c>
      <c r="X531" s="1">
        <v>43614.31527777778</v>
      </c>
      <c r="Y531" s="10">
        <v>600</v>
      </c>
      <c r="Z531" t="s">
        <v>26</v>
      </c>
      <c r="AA531" t="s">
        <v>28</v>
      </c>
      <c r="AB531" t="s">
        <v>26</v>
      </c>
      <c r="AC531">
        <v>2019</v>
      </c>
      <c r="AD531">
        <v>5</v>
      </c>
      <c r="AE531" s="2"/>
      <c r="AF531" s="4">
        <f>IFERROR(SUMPRODUCT(--(tbl_bd_descente[wo_number]=W531),tbl_bd_descente[Y],tbl_bd_descente[tons])/SUMIF(tbl_bd_descente[wo_number],W531,tbl_bd_descente[tons]),0)</f>
        <v>71.8</v>
      </c>
      <c r="AG531" s="4">
        <f>IFERROR(SUMPRODUCT(--(tbl_bd_descente[wo_number]=W531),tbl_bd_descente[Al2O3],tbl_bd_descente[tons])/SUMIF(tbl_bd_descente[wo_number],W531,tbl_bd_descente[tons]),0)</f>
        <v>10.006666666666666</v>
      </c>
      <c r="AH531" s="4">
        <f>IFERROR(SUMPRODUCT(--(tbl_bd_descente[wo_number]=W531),tbl_bd_descente[Fe2O3],tbl_bd_descente[tons])/SUMIF(tbl_bd_descente[wo_number],W531,tbl_bd_descente[tons]),0)</f>
        <v>1.6</v>
      </c>
      <c r="AI531" s="4">
        <f>IFERROR(SUMPRODUCT(--(tbl_bd_descente[wo_number]=W531),tbl_bd_descente[MgO],tbl_bd_descente[tons])/SUMIF(tbl_bd_descente[wo_number],W531,tbl_bd_descente[tons]),0)</f>
        <v>32.423333333333332</v>
      </c>
      <c r="AJ531" s="4">
        <f>IFERROR(SUMPRODUCT(--(tbl_bd_descente[wo_number]=W531),tbl_bd_descente[CaOX],tbl_bd_descente[tons])/SUMIF(tbl_bd_descente[wo_number],W531,tbl_bd_descente[tons]),0)</f>
        <v>1.1333333333333333</v>
      </c>
      <c r="AK531" s="4">
        <f>IFERROR(SUMPRODUCT(--(tbl_bd_descente[wo_number]=W531),tbl_bd_descente[S],tbl_bd_descente[tons])/SUMIF(tbl_bd_descente[wo_number],W531,tbl_bd_descente[tons]),0)</f>
        <v>0.19766666666666668</v>
      </c>
      <c r="AL531" s="26"/>
      <c r="AM531" s="25"/>
    </row>
    <row r="532" spans="1:39" x14ac:dyDescent="0.15">
      <c r="A532" t="s">
        <v>1328</v>
      </c>
      <c r="B532" t="s">
        <v>49</v>
      </c>
      <c r="C532" t="s">
        <v>36</v>
      </c>
      <c r="D532" t="s">
        <v>26</v>
      </c>
      <c r="E532" s="18">
        <v>264.08700103759764</v>
      </c>
      <c r="F532">
        <v>70.099999999999994</v>
      </c>
      <c r="G532">
        <v>73.8</v>
      </c>
      <c r="H532">
        <v>80.099999999999994</v>
      </c>
      <c r="I532">
        <v>2.92</v>
      </c>
      <c r="J532">
        <v>1.1100000000000001</v>
      </c>
      <c r="K532">
        <v>31.54</v>
      </c>
      <c r="L532">
        <v>1.29</v>
      </c>
      <c r="M532" s="1">
        <v>43641.434254513886</v>
      </c>
      <c r="N532" s="1">
        <v>43641.466777546295</v>
      </c>
      <c r="O532" s="1" t="s">
        <v>819</v>
      </c>
      <c r="W532" t="s">
        <v>416</v>
      </c>
      <c r="X532" s="1">
        <v>43614.31527777778</v>
      </c>
      <c r="Y532" s="10">
        <v>300</v>
      </c>
      <c r="Z532" t="s">
        <v>26</v>
      </c>
      <c r="AA532" t="s">
        <v>27</v>
      </c>
      <c r="AB532" t="s">
        <v>26</v>
      </c>
      <c r="AC532">
        <v>2019</v>
      </c>
      <c r="AD532">
        <v>5</v>
      </c>
      <c r="AE532" s="2"/>
      <c r="AF532" s="4">
        <f>IFERROR(SUMPRODUCT(--(tbl_bd_descente[wo_number]=W532),tbl_bd_descente[Y],tbl_bd_descente[tons])/SUMIF(tbl_bd_descente[wo_number],W532,tbl_bd_descente[tons]),0)</f>
        <v>71.8</v>
      </c>
      <c r="AG532" s="4">
        <f>IFERROR(SUMPRODUCT(--(tbl_bd_descente[wo_number]=W532),tbl_bd_descente[Al2O3],tbl_bd_descente[tons])/SUMIF(tbl_bd_descente[wo_number],W532,tbl_bd_descente[tons]),0)</f>
        <v>10.006666666666666</v>
      </c>
      <c r="AH532" s="4">
        <f>IFERROR(SUMPRODUCT(--(tbl_bd_descente[wo_number]=W532),tbl_bd_descente[Fe2O3],tbl_bd_descente[tons])/SUMIF(tbl_bd_descente[wo_number],W532,tbl_bd_descente[tons]),0)</f>
        <v>1.6</v>
      </c>
      <c r="AI532" s="4">
        <f>IFERROR(SUMPRODUCT(--(tbl_bd_descente[wo_number]=W532),tbl_bd_descente[MgO],tbl_bd_descente[tons])/SUMIF(tbl_bd_descente[wo_number],W532,tbl_bd_descente[tons]),0)</f>
        <v>32.423333333333332</v>
      </c>
      <c r="AJ532" s="4">
        <f>IFERROR(SUMPRODUCT(--(tbl_bd_descente[wo_number]=W532),tbl_bd_descente[CaOX],tbl_bd_descente[tons])/SUMIF(tbl_bd_descente[wo_number],W532,tbl_bd_descente[tons]),0)</f>
        <v>1.1333333333333333</v>
      </c>
      <c r="AK532" s="4">
        <f>IFERROR(SUMPRODUCT(--(tbl_bd_descente[wo_number]=W532),tbl_bd_descente[S],tbl_bd_descente[tons])/SUMIF(tbl_bd_descente[wo_number],W532,tbl_bd_descente[tons]),0)</f>
        <v>0.19766666666666668</v>
      </c>
      <c r="AL532" s="26"/>
      <c r="AM532" s="25"/>
    </row>
    <row r="533" spans="1:39" x14ac:dyDescent="0.15">
      <c r="A533" t="s">
        <v>1329</v>
      </c>
      <c r="B533" t="s">
        <v>16</v>
      </c>
      <c r="C533" t="s">
        <v>17</v>
      </c>
      <c r="D533" t="s">
        <v>16</v>
      </c>
      <c r="E533" s="18">
        <v>187.24200057983398</v>
      </c>
      <c r="F533">
        <v>83.7</v>
      </c>
      <c r="G533">
        <v>88.2</v>
      </c>
      <c r="H533">
        <v>95.3</v>
      </c>
      <c r="I533">
        <v>2.69</v>
      </c>
      <c r="J533">
        <v>0.62</v>
      </c>
      <c r="K533">
        <v>31.41</v>
      </c>
      <c r="L533">
        <v>0.26</v>
      </c>
      <c r="M533" s="1">
        <v>43628.68574108796</v>
      </c>
      <c r="N533" s="1">
        <v>43628.697766122685</v>
      </c>
      <c r="O533" s="1" t="s">
        <v>47</v>
      </c>
      <c r="W533" t="s">
        <v>415</v>
      </c>
      <c r="X533" s="1">
        <v>43613.88958333333</v>
      </c>
      <c r="Y533" s="10">
        <v>900</v>
      </c>
      <c r="Z533" t="s">
        <v>26</v>
      </c>
      <c r="AA533" t="s">
        <v>28</v>
      </c>
      <c r="AB533" t="s">
        <v>26</v>
      </c>
      <c r="AC533">
        <v>2019</v>
      </c>
      <c r="AD533">
        <v>5</v>
      </c>
      <c r="AE533" s="2"/>
      <c r="AF533" s="4">
        <f>IFERROR(SUMPRODUCT(--(tbl_bd_descente[wo_number]=W533),tbl_bd_descente[Y],tbl_bd_descente[tons])/SUMIF(tbl_bd_descente[wo_number],W533,tbl_bd_descente[tons]),0)</f>
        <v>67.533333333333331</v>
      </c>
      <c r="AG533" s="4">
        <f>IFERROR(SUMPRODUCT(--(tbl_bd_descente[wo_number]=W533),tbl_bd_descente[Al2O3],tbl_bd_descente[tons])/SUMIF(tbl_bd_descente[wo_number],W533,tbl_bd_descente[tons]),0)</f>
        <v>10.226666666666667</v>
      </c>
      <c r="AH533" s="4">
        <f>IFERROR(SUMPRODUCT(--(tbl_bd_descente[wo_number]=W533),tbl_bd_descente[Fe2O3],tbl_bd_descente[tons])/SUMIF(tbl_bd_descente[wo_number],W533,tbl_bd_descente[tons]),0)</f>
        <v>1.6566666666666667</v>
      </c>
      <c r="AI533" s="4">
        <f>IFERROR(SUMPRODUCT(--(tbl_bd_descente[wo_number]=W533),tbl_bd_descente[MgO],tbl_bd_descente[tons])/SUMIF(tbl_bd_descente[wo_number],W533,tbl_bd_descente[tons]),0)</f>
        <v>32.50333333333333</v>
      </c>
      <c r="AJ533" s="4">
        <f>IFERROR(SUMPRODUCT(--(tbl_bd_descente[wo_number]=W533),tbl_bd_descente[CaOX],tbl_bd_descente[tons])/SUMIF(tbl_bd_descente[wo_number],W533,tbl_bd_descente[tons]),0)</f>
        <v>0.98666666666666669</v>
      </c>
      <c r="AK533" s="4">
        <f>IFERROR(SUMPRODUCT(--(tbl_bd_descente[wo_number]=W533),tbl_bd_descente[S],tbl_bd_descente[tons])/SUMIF(tbl_bd_descente[wo_number],W533,tbl_bd_descente[tons]),0)</f>
        <v>0.19033333333333333</v>
      </c>
      <c r="AL533" s="26"/>
      <c r="AM533" s="25"/>
    </row>
    <row r="534" spans="1:39" x14ac:dyDescent="0.15">
      <c r="A534" t="s">
        <v>1330</v>
      </c>
      <c r="B534" t="s">
        <v>26</v>
      </c>
      <c r="C534" t="s">
        <v>27</v>
      </c>
      <c r="D534" t="s">
        <v>26</v>
      </c>
      <c r="E534" s="18">
        <v>272.33399963378906</v>
      </c>
      <c r="F534">
        <v>72.400000000000006</v>
      </c>
      <c r="G534">
        <v>76.3</v>
      </c>
      <c r="H534">
        <v>82.6</v>
      </c>
      <c r="I534">
        <v>5.13</v>
      </c>
      <c r="J534">
        <v>0.98</v>
      </c>
      <c r="K534">
        <v>31.65</v>
      </c>
      <c r="L534">
        <v>0.34</v>
      </c>
      <c r="M534" s="1">
        <v>43628.769973379633</v>
      </c>
      <c r="N534" s="1">
        <v>43628.793560682869</v>
      </c>
      <c r="O534" s="1" t="s">
        <v>47</v>
      </c>
      <c r="W534" t="s">
        <v>414</v>
      </c>
      <c r="X534" s="1">
        <v>43613.371527777781</v>
      </c>
      <c r="Y534" s="10">
        <v>638</v>
      </c>
      <c r="Z534" t="s">
        <v>18</v>
      </c>
      <c r="AA534" t="s">
        <v>15</v>
      </c>
      <c r="AB534" t="s">
        <v>43</v>
      </c>
      <c r="AC534">
        <v>2019</v>
      </c>
      <c r="AD534">
        <v>5</v>
      </c>
      <c r="AE534" s="2"/>
      <c r="AF534" s="4">
        <f>IFERROR(SUMPRODUCT(--(tbl_bd_descente[wo_number]=W534),tbl_bd_descente[Y],tbl_bd_descente[tons])/SUMIF(tbl_bd_descente[wo_number],W534,tbl_bd_descente[tons]),0)</f>
        <v>80.288087774294667</v>
      </c>
      <c r="AG534" s="4">
        <f>IFERROR(SUMPRODUCT(--(tbl_bd_descente[wo_number]=W534),tbl_bd_descente[Al2O3],tbl_bd_descente[tons])/SUMIF(tbl_bd_descente[wo_number],W534,tbl_bd_descente[tons]),0)</f>
        <v>9.49962382445141</v>
      </c>
      <c r="AH534" s="4">
        <f>IFERROR(SUMPRODUCT(--(tbl_bd_descente[wo_number]=W534),tbl_bd_descente[Fe2O3],tbl_bd_descente[tons])/SUMIF(tbl_bd_descente[wo_number],W534,tbl_bd_descente[tons]),0)</f>
        <v>1.2861128526645766</v>
      </c>
      <c r="AI534" s="4">
        <f>IFERROR(SUMPRODUCT(--(tbl_bd_descente[wo_number]=W534),tbl_bd_descente[MgO],tbl_bd_descente[tons])/SUMIF(tbl_bd_descente[wo_number],W534,tbl_bd_descente[tons]),0)</f>
        <v>32.454921630094042</v>
      </c>
      <c r="AJ534" s="4">
        <f>IFERROR(SUMPRODUCT(--(tbl_bd_descente[wo_number]=W534),tbl_bd_descente[CaOX],tbl_bd_descente[tons])/SUMIF(tbl_bd_descente[wo_number],W534,tbl_bd_descente[tons]),0)</f>
        <v>0.85702194357366779</v>
      </c>
      <c r="AK534" s="4">
        <f>IFERROR(SUMPRODUCT(--(tbl_bd_descente[wo_number]=W534),tbl_bd_descente[S],tbl_bd_descente[tons])/SUMIF(tbl_bd_descente[wo_number],W534,tbl_bd_descente[tons]),0)</f>
        <v>9.856426332288401E-2</v>
      </c>
      <c r="AL534" s="26"/>
      <c r="AM534" s="25"/>
    </row>
    <row r="535" spans="1:39" x14ac:dyDescent="0.15">
      <c r="A535" t="s">
        <v>1331</v>
      </c>
      <c r="B535" t="s">
        <v>817</v>
      </c>
      <c r="C535" t="s">
        <v>34</v>
      </c>
      <c r="D535" t="s">
        <v>26</v>
      </c>
      <c r="E535" s="18">
        <v>111.5260009765625</v>
      </c>
      <c r="F535">
        <v>74.2</v>
      </c>
      <c r="G535">
        <v>78.3</v>
      </c>
      <c r="H535">
        <v>84</v>
      </c>
      <c r="I535">
        <v>10.28</v>
      </c>
      <c r="J535">
        <v>1.42</v>
      </c>
      <c r="K535">
        <v>32.47</v>
      </c>
      <c r="L535">
        <v>0.6</v>
      </c>
      <c r="M535" s="1">
        <v>43640.299138738425</v>
      </c>
      <c r="N535" s="1">
        <v>43640.306608796294</v>
      </c>
      <c r="O535" s="1" t="s">
        <v>53</v>
      </c>
      <c r="W535" t="s">
        <v>414</v>
      </c>
      <c r="X535" s="1">
        <v>43613.371527777781</v>
      </c>
      <c r="Y535" s="10">
        <v>319</v>
      </c>
      <c r="Z535" t="s">
        <v>18</v>
      </c>
      <c r="AA535" t="s">
        <v>44</v>
      </c>
      <c r="AB535" t="s">
        <v>43</v>
      </c>
      <c r="AC535">
        <v>2019</v>
      </c>
      <c r="AD535">
        <v>5</v>
      </c>
      <c r="AE535" s="2"/>
      <c r="AF535" s="4">
        <f>IFERROR(SUMPRODUCT(--(tbl_bd_descente[wo_number]=W535),tbl_bd_descente[Y],tbl_bd_descente[tons])/SUMIF(tbl_bd_descente[wo_number],W535,tbl_bd_descente[tons]),0)</f>
        <v>80.288087774294667</v>
      </c>
      <c r="AG535" s="4">
        <f>IFERROR(SUMPRODUCT(--(tbl_bd_descente[wo_number]=W535),tbl_bd_descente[Al2O3],tbl_bd_descente[tons])/SUMIF(tbl_bd_descente[wo_number],W535,tbl_bd_descente[tons]),0)</f>
        <v>9.49962382445141</v>
      </c>
      <c r="AH535" s="4">
        <f>IFERROR(SUMPRODUCT(--(tbl_bd_descente[wo_number]=W535),tbl_bd_descente[Fe2O3],tbl_bd_descente[tons])/SUMIF(tbl_bd_descente[wo_number],W535,tbl_bd_descente[tons]),0)</f>
        <v>1.2861128526645766</v>
      </c>
      <c r="AI535" s="4">
        <f>IFERROR(SUMPRODUCT(--(tbl_bd_descente[wo_number]=W535),tbl_bd_descente[MgO],tbl_bd_descente[tons])/SUMIF(tbl_bd_descente[wo_number],W535,tbl_bd_descente[tons]),0)</f>
        <v>32.454921630094042</v>
      </c>
      <c r="AJ535" s="4">
        <f>IFERROR(SUMPRODUCT(--(tbl_bd_descente[wo_number]=W535),tbl_bd_descente[CaOX],tbl_bd_descente[tons])/SUMIF(tbl_bd_descente[wo_number],W535,tbl_bd_descente[tons]),0)</f>
        <v>0.85702194357366779</v>
      </c>
      <c r="AK535" s="4">
        <f>IFERROR(SUMPRODUCT(--(tbl_bd_descente[wo_number]=W535),tbl_bd_descente[S],tbl_bd_descente[tons])/SUMIF(tbl_bd_descente[wo_number],W535,tbl_bd_descente[tons]),0)</f>
        <v>9.856426332288401E-2</v>
      </c>
      <c r="AL535" s="26"/>
      <c r="AM535" s="25"/>
    </row>
    <row r="536" spans="1:39" x14ac:dyDescent="0.15">
      <c r="A536" t="s">
        <v>1332</v>
      </c>
      <c r="B536" t="s">
        <v>23</v>
      </c>
      <c r="C536" t="s">
        <v>24</v>
      </c>
      <c r="D536" t="s">
        <v>23</v>
      </c>
      <c r="E536" s="18">
        <v>526.57000503540041</v>
      </c>
      <c r="F536">
        <v>82.4</v>
      </c>
      <c r="G536">
        <v>86.8</v>
      </c>
      <c r="H536">
        <v>94.1</v>
      </c>
      <c r="I536">
        <v>1</v>
      </c>
      <c r="J536">
        <v>0.52</v>
      </c>
      <c r="K536">
        <v>31.45</v>
      </c>
      <c r="L536">
        <v>0.38</v>
      </c>
      <c r="M536" s="1">
        <v>43640.227737847221</v>
      </c>
      <c r="N536" s="1">
        <v>43640.272615937502</v>
      </c>
      <c r="O536" s="1" t="s">
        <v>53</v>
      </c>
      <c r="W536" t="s">
        <v>413</v>
      </c>
      <c r="X536" s="1">
        <v>43612.999305555553</v>
      </c>
      <c r="Y536" s="10">
        <v>953</v>
      </c>
      <c r="Z536" t="s">
        <v>33</v>
      </c>
      <c r="AA536" t="s">
        <v>39</v>
      </c>
      <c r="AB536" t="s">
        <v>33</v>
      </c>
      <c r="AC536">
        <v>2019</v>
      </c>
      <c r="AD536">
        <v>5</v>
      </c>
      <c r="AE536" s="2"/>
      <c r="AF536" s="4">
        <f>IFERROR(SUMPRODUCT(--(tbl_bd_descente[wo_number]=W536),tbl_bd_descente[Y],tbl_bd_descente[tons])/SUMIF(tbl_bd_descente[wo_number],W536,tbl_bd_descente[tons]),0)</f>
        <v>78.455613850996855</v>
      </c>
      <c r="AG536" s="4">
        <f>IFERROR(SUMPRODUCT(--(tbl_bd_descente[wo_number]=W536),tbl_bd_descente[Al2O3],tbl_bd_descente[tons])/SUMIF(tbl_bd_descente[wo_number],W536,tbl_bd_descente[tons]),0)</f>
        <v>2.5999895068205667</v>
      </c>
      <c r="AH536" s="4">
        <f>IFERROR(SUMPRODUCT(--(tbl_bd_descente[wo_number]=W536),tbl_bd_descente[Fe2O3],tbl_bd_descente[tons])/SUMIF(tbl_bd_descente[wo_number],W536,tbl_bd_descente[tons]),0)</f>
        <v>0.88518363064008387</v>
      </c>
      <c r="AI536" s="4">
        <f>IFERROR(SUMPRODUCT(--(tbl_bd_descente[wo_number]=W536),tbl_bd_descente[MgO],tbl_bd_descente[tons])/SUMIF(tbl_bd_descente[wo_number],W536,tbl_bd_descente[tons]),0)</f>
        <v>31.745739769150056</v>
      </c>
      <c r="AJ536" s="4">
        <f>IFERROR(SUMPRODUCT(--(tbl_bd_descente[wo_number]=W536),tbl_bd_descente[CaOX],tbl_bd_descente[tons])/SUMIF(tbl_bd_descente[wo_number],W536,tbl_bd_descente[tons]),0)</f>
        <v>1.052591815320042</v>
      </c>
      <c r="AK536" s="4">
        <f>IFERROR(SUMPRODUCT(--(tbl_bd_descente[wo_number]=W536),tbl_bd_descente[S],tbl_bd_descente[tons])/SUMIF(tbl_bd_descente[wo_number],W536,tbl_bd_descente[tons]),0)</f>
        <v>6.3684155299055606E-2</v>
      </c>
      <c r="AL536" s="26"/>
      <c r="AM536" s="25"/>
    </row>
    <row r="537" spans="1:39" x14ac:dyDescent="0.15">
      <c r="A537" t="s">
        <v>74</v>
      </c>
      <c r="B537" t="s">
        <v>14</v>
      </c>
      <c r="C537" t="s">
        <v>38</v>
      </c>
      <c r="D537" t="s">
        <v>14</v>
      </c>
      <c r="E537" s="18">
        <v>72.937000274658203</v>
      </c>
      <c r="F537" s="18">
        <v>73.833333333333329</v>
      </c>
      <c r="G537" s="18">
        <v>77.833333333333329</v>
      </c>
      <c r="H537" s="18">
        <v>82.899999999999991</v>
      </c>
      <c r="I537" s="18">
        <v>9.8633333333333333</v>
      </c>
      <c r="J537" s="18">
        <v>1.9133333333333333</v>
      </c>
      <c r="K537" s="18">
        <v>32.07</v>
      </c>
      <c r="L537" s="18">
        <v>1.6733333333333331</v>
      </c>
      <c r="M537" s="1">
        <v>43691.713339895832</v>
      </c>
      <c r="N537" s="1">
        <v>43691.718906712966</v>
      </c>
      <c r="O537" s="1" t="s">
        <v>48</v>
      </c>
      <c r="W537" t="s">
        <v>412</v>
      </c>
      <c r="X537" s="1">
        <v>43612.760416666664</v>
      </c>
      <c r="Y537" s="10">
        <v>669</v>
      </c>
      <c r="Z537" t="s">
        <v>14</v>
      </c>
      <c r="AA537" t="s">
        <v>19</v>
      </c>
      <c r="AB537" t="s">
        <v>14</v>
      </c>
      <c r="AC537">
        <v>2019</v>
      </c>
      <c r="AD537">
        <v>5</v>
      </c>
      <c r="AE537" s="2"/>
      <c r="AF537" s="4">
        <f>IFERROR(SUMPRODUCT(--(tbl_bd_descente[wo_number]=W537),tbl_bd_descente[Y],tbl_bd_descente[tons])/SUMIF(tbl_bd_descente[wo_number],W537,tbl_bd_descente[tons]),0)</f>
        <v>78.498953662182373</v>
      </c>
      <c r="AG537" s="4">
        <f>IFERROR(SUMPRODUCT(--(tbl_bd_descente[wo_number]=W537),tbl_bd_descente[Al2O3],tbl_bd_descente[tons])/SUMIF(tbl_bd_descente[wo_number],W537,tbl_bd_descente[tons]),0)</f>
        <v>2.9939461883408067</v>
      </c>
      <c r="AH537" s="4">
        <f>IFERROR(SUMPRODUCT(--(tbl_bd_descente[wo_number]=W537),tbl_bd_descente[Fe2O3],tbl_bd_descente[tons])/SUMIF(tbl_bd_descente[wo_number],W537,tbl_bd_descente[tons]),0)</f>
        <v>0.85010463378176382</v>
      </c>
      <c r="AI537" s="4">
        <f>IFERROR(SUMPRODUCT(--(tbl_bd_descente[wo_number]=W537),tbl_bd_descente[MgO],tbl_bd_descente[tons])/SUMIF(tbl_bd_descente[wo_number],W537,tbl_bd_descente[tons]),0)</f>
        <v>31.752167414050824</v>
      </c>
      <c r="AJ537" s="4">
        <f>IFERROR(SUMPRODUCT(--(tbl_bd_descente[wo_number]=W537),tbl_bd_descente[CaOX],tbl_bd_descente[tons])/SUMIF(tbl_bd_descente[wo_number],W537,tbl_bd_descente[tons]),0)</f>
        <v>1.3048579970104632</v>
      </c>
      <c r="AK537" s="4">
        <f>IFERROR(SUMPRODUCT(--(tbl_bd_descente[wo_number]=W537),tbl_bd_descente[S],tbl_bd_descente[tons])/SUMIF(tbl_bd_descente[wo_number],W537,tbl_bd_descente[tons]),0)</f>
        <v>5.5174887892376678E-2</v>
      </c>
      <c r="AL537" s="26"/>
      <c r="AM537" s="25"/>
    </row>
    <row r="538" spans="1:39" x14ac:dyDescent="0.15">
      <c r="A538" t="s">
        <v>1333</v>
      </c>
      <c r="B538" t="s">
        <v>817</v>
      </c>
      <c r="C538" t="s">
        <v>34</v>
      </c>
      <c r="D538" t="s">
        <v>26</v>
      </c>
      <c r="E538" s="18">
        <v>216.72500228881836</v>
      </c>
      <c r="F538">
        <v>73.400000000000006</v>
      </c>
      <c r="G538">
        <v>77.400000000000006</v>
      </c>
      <c r="H538">
        <v>83.4</v>
      </c>
      <c r="I538">
        <v>7.21</v>
      </c>
      <c r="J538">
        <v>1.19</v>
      </c>
      <c r="K538">
        <v>32.14</v>
      </c>
      <c r="L538">
        <v>1.75</v>
      </c>
      <c r="M538" s="1">
        <v>43636.300504513893</v>
      </c>
      <c r="N538" s="1">
        <v>43636.317171840281</v>
      </c>
      <c r="O538" s="1" t="s">
        <v>819</v>
      </c>
      <c r="W538" t="s">
        <v>411</v>
      </c>
      <c r="X538" s="1">
        <v>43612.532638888886</v>
      </c>
      <c r="Y538" s="10">
        <v>1200</v>
      </c>
      <c r="Z538" t="s">
        <v>14</v>
      </c>
      <c r="AA538" t="s">
        <v>19</v>
      </c>
      <c r="AB538" t="s">
        <v>14</v>
      </c>
      <c r="AC538">
        <v>2019</v>
      </c>
      <c r="AD538">
        <v>5</v>
      </c>
      <c r="AE538" s="2"/>
      <c r="AF538" s="4">
        <f>IFERROR(SUMPRODUCT(--(tbl_bd_descente[wo_number]=W538),tbl_bd_descente[Y],tbl_bd_descente[tons])/SUMIF(tbl_bd_descente[wo_number],W538,tbl_bd_descente[tons]),0)</f>
        <v>79.166666666666671</v>
      </c>
      <c r="AG538" s="4">
        <f>IFERROR(SUMPRODUCT(--(tbl_bd_descente[wo_number]=W538),tbl_bd_descente[Al2O3],tbl_bd_descente[tons])/SUMIF(tbl_bd_descente[wo_number],W538,tbl_bd_descente[tons]),0)</f>
        <v>2.6733333333333333</v>
      </c>
      <c r="AH538" s="4">
        <f>IFERROR(SUMPRODUCT(--(tbl_bd_descente[wo_number]=W538),tbl_bd_descente[Fe2O3],tbl_bd_descente[tons])/SUMIF(tbl_bd_descente[wo_number],W538,tbl_bd_descente[tons]),0)</f>
        <v>0.84333333333333338</v>
      </c>
      <c r="AI538" s="4">
        <f>IFERROR(SUMPRODUCT(--(tbl_bd_descente[wo_number]=W538),tbl_bd_descente[MgO],tbl_bd_descente[tons])/SUMIF(tbl_bd_descente[wo_number],W538,tbl_bd_descente[tons]),0)</f>
        <v>31.643333333333334</v>
      </c>
      <c r="AJ538" s="4">
        <f>IFERROR(SUMPRODUCT(--(tbl_bd_descente[wo_number]=W538),tbl_bd_descente[CaOX],tbl_bd_descente[tons])/SUMIF(tbl_bd_descente[wo_number],W538,tbl_bd_descente[tons]),0)</f>
        <v>1.4766666666666666</v>
      </c>
      <c r="AK538" s="4">
        <f>IFERROR(SUMPRODUCT(--(tbl_bd_descente[wo_number]=W538),tbl_bd_descente[S],tbl_bd_descente[tons])/SUMIF(tbl_bd_descente[wo_number],W538,tbl_bd_descente[tons]),0)</f>
        <v>6.9666666666666668E-2</v>
      </c>
      <c r="AL538" s="26"/>
      <c r="AM538" s="25"/>
    </row>
    <row r="539" spans="1:39" x14ac:dyDescent="0.15">
      <c r="A539" t="s">
        <v>1334</v>
      </c>
      <c r="B539" t="s">
        <v>826</v>
      </c>
      <c r="C539" t="s">
        <v>21</v>
      </c>
      <c r="D539" t="s">
        <v>23</v>
      </c>
      <c r="E539" s="18">
        <v>289.30000305175781</v>
      </c>
      <c r="F539">
        <v>80.400000000000006</v>
      </c>
      <c r="G539">
        <v>84.7</v>
      </c>
      <c r="H539">
        <v>91.2</v>
      </c>
      <c r="I539">
        <v>2.72</v>
      </c>
      <c r="J539">
        <v>0.74</v>
      </c>
      <c r="K539">
        <v>31.46</v>
      </c>
      <c r="L539">
        <v>0.32</v>
      </c>
      <c r="M539" s="1">
        <v>43633.359556099538</v>
      </c>
      <c r="N539" s="1">
        <v>43633.580619560184</v>
      </c>
      <c r="O539" s="1" t="s">
        <v>47</v>
      </c>
      <c r="W539" t="s">
        <v>410</v>
      </c>
      <c r="X539" s="1">
        <v>43612.184027777781</v>
      </c>
      <c r="Y539" s="10">
        <v>140</v>
      </c>
      <c r="Z539" t="s">
        <v>26</v>
      </c>
      <c r="AA539" t="s">
        <v>28</v>
      </c>
      <c r="AB539" t="s">
        <v>26</v>
      </c>
      <c r="AC539">
        <v>2019</v>
      </c>
      <c r="AD539">
        <v>5</v>
      </c>
      <c r="AE539" s="2"/>
      <c r="AF539" s="4">
        <f>IFERROR(SUMPRODUCT(--(tbl_bd_descente[wo_number]=W539),tbl_bd_descente[Y],tbl_bd_descente[tons])/SUMIF(tbl_bd_descente[wo_number],W539,tbl_bd_descente[tons]),0)</f>
        <v>73.400000000000006</v>
      </c>
      <c r="AG539" s="4">
        <f>IFERROR(SUMPRODUCT(--(tbl_bd_descente[wo_number]=W539),tbl_bd_descente[Al2O3],tbl_bd_descente[tons])/SUMIF(tbl_bd_descente[wo_number],W539,tbl_bd_descente[tons]),0)</f>
        <v>13.05</v>
      </c>
      <c r="AH539" s="4">
        <f>IFERROR(SUMPRODUCT(--(tbl_bd_descente[wo_number]=W539),tbl_bd_descente[Fe2O3],tbl_bd_descente[tons])/SUMIF(tbl_bd_descente[wo_number],W539,tbl_bd_descente[tons]),0)</f>
        <v>1.9</v>
      </c>
      <c r="AI539" s="4">
        <f>IFERROR(SUMPRODUCT(--(tbl_bd_descente[wo_number]=W539),tbl_bd_descente[MgO],tbl_bd_descente[tons])/SUMIF(tbl_bd_descente[wo_number],W539,tbl_bd_descente[tons]),0)</f>
        <v>32.700000000000003</v>
      </c>
      <c r="AJ539" s="4">
        <f>IFERROR(SUMPRODUCT(--(tbl_bd_descente[wo_number]=W539),tbl_bd_descente[CaOX],tbl_bd_descente[tons])/SUMIF(tbl_bd_descente[wo_number],W539,tbl_bd_descente[tons]),0)</f>
        <v>0.43</v>
      </c>
      <c r="AK539" s="4">
        <f>IFERROR(SUMPRODUCT(--(tbl_bd_descente[wo_number]=W539),tbl_bd_descente[S],tbl_bd_descente[tons])/SUMIF(tbl_bd_descente[wo_number],W539,tbl_bd_descente[tons]),0)</f>
        <v>7.6999999999999999E-2</v>
      </c>
      <c r="AL539" s="26"/>
      <c r="AM539" s="25"/>
    </row>
    <row r="540" spans="1:39" x14ac:dyDescent="0.15">
      <c r="A540" t="s">
        <v>1335</v>
      </c>
      <c r="B540" t="s">
        <v>23</v>
      </c>
      <c r="C540" t="s">
        <v>24</v>
      </c>
      <c r="D540" t="s">
        <v>23</v>
      </c>
      <c r="E540" s="18">
        <v>113.20299911499023</v>
      </c>
      <c r="F540">
        <v>82.3</v>
      </c>
      <c r="G540">
        <v>86.7</v>
      </c>
      <c r="H540">
        <v>93.6</v>
      </c>
      <c r="I540">
        <v>2.2200000000000002</v>
      </c>
      <c r="J540">
        <v>0.68</v>
      </c>
      <c r="K540">
        <v>31.47</v>
      </c>
      <c r="L540">
        <v>0.34</v>
      </c>
      <c r="M540" s="1">
        <v>43633.346580983794</v>
      </c>
      <c r="N540" s="1">
        <v>43633.389010729166</v>
      </c>
      <c r="O540" s="1" t="s">
        <v>47</v>
      </c>
      <c r="W540" t="s">
        <v>409</v>
      </c>
      <c r="X540" s="1">
        <v>43610.118750000001</v>
      </c>
      <c r="Y540" s="10">
        <v>900</v>
      </c>
      <c r="Z540" t="s">
        <v>26</v>
      </c>
      <c r="AA540" t="s">
        <v>28</v>
      </c>
      <c r="AB540" t="s">
        <v>26</v>
      </c>
      <c r="AC540">
        <v>2019</v>
      </c>
      <c r="AD540">
        <v>5</v>
      </c>
      <c r="AE540" s="2"/>
      <c r="AF540" s="4">
        <f>IFERROR(SUMPRODUCT(--(tbl_bd_descente[wo_number]=W540),tbl_bd_descente[Y],tbl_bd_descente[tons])/SUMIF(tbl_bd_descente[wo_number],W540,tbl_bd_descente[tons]),0)</f>
        <v>73.400000000000006</v>
      </c>
      <c r="AG540" s="4">
        <f>IFERROR(SUMPRODUCT(--(tbl_bd_descente[wo_number]=W540),tbl_bd_descente[Al2O3],tbl_bd_descente[tons])/SUMIF(tbl_bd_descente[wo_number],W540,tbl_bd_descente[tons]),0)</f>
        <v>11.973333333333333</v>
      </c>
      <c r="AH540" s="4">
        <f>IFERROR(SUMPRODUCT(--(tbl_bd_descente[wo_number]=W540),tbl_bd_descente[Fe2O3],tbl_bd_descente[tons])/SUMIF(tbl_bd_descente[wo_number],W540,tbl_bd_descente[tons]),0)</f>
        <v>1.71</v>
      </c>
      <c r="AI540" s="4">
        <f>IFERROR(SUMPRODUCT(--(tbl_bd_descente[wo_number]=W540),tbl_bd_descente[MgO],tbl_bd_descente[tons])/SUMIF(tbl_bd_descente[wo_number],W540,tbl_bd_descente[tons]),0)</f>
        <v>32.646666666666668</v>
      </c>
      <c r="AJ540" s="4">
        <f>IFERROR(SUMPRODUCT(--(tbl_bd_descente[wo_number]=W540),tbl_bd_descente[CaOX],tbl_bd_descente[tons])/SUMIF(tbl_bd_descente[wo_number],W540,tbl_bd_descente[tons]),0)</f>
        <v>1.1066666666666667</v>
      </c>
      <c r="AK540" s="4">
        <f>IFERROR(SUMPRODUCT(--(tbl_bd_descente[wo_number]=W540),tbl_bd_descente[S],tbl_bd_descente[tons])/SUMIF(tbl_bd_descente[wo_number],W540,tbl_bd_descente[tons]),0)</f>
        <v>0.14966666666666664</v>
      </c>
      <c r="AL540" s="26"/>
      <c r="AM540" s="25"/>
    </row>
    <row r="541" spans="1:39" x14ac:dyDescent="0.15">
      <c r="A541" t="s">
        <v>1336</v>
      </c>
      <c r="B541" t="s">
        <v>20</v>
      </c>
      <c r="C541" t="s">
        <v>35</v>
      </c>
      <c r="D541" t="s">
        <v>20</v>
      </c>
      <c r="E541" s="18">
        <v>220.98799896240234</v>
      </c>
      <c r="F541">
        <v>79.7</v>
      </c>
      <c r="G541">
        <v>84.1</v>
      </c>
      <c r="H541">
        <v>90.4</v>
      </c>
      <c r="I541">
        <v>4.5199999999999996</v>
      </c>
      <c r="J541">
        <v>0.82</v>
      </c>
      <c r="K541">
        <v>31.7</v>
      </c>
      <c r="L541">
        <v>0.51</v>
      </c>
      <c r="M541" s="1">
        <v>43633.340297303243</v>
      </c>
      <c r="N541" s="1">
        <v>43633.388831446762</v>
      </c>
      <c r="O541" s="1" t="s">
        <v>47</v>
      </c>
      <c r="W541" t="s">
        <v>408</v>
      </c>
      <c r="X541" s="1">
        <v>43609.910416666666</v>
      </c>
      <c r="Y541" s="10">
        <v>900</v>
      </c>
      <c r="Z541" t="s">
        <v>26</v>
      </c>
      <c r="AA541" t="s">
        <v>28</v>
      </c>
      <c r="AB541" t="s">
        <v>26</v>
      </c>
      <c r="AC541">
        <v>2019</v>
      </c>
      <c r="AD541">
        <v>5</v>
      </c>
      <c r="AE541" s="2"/>
      <c r="AF541" s="4">
        <f>IFERROR(SUMPRODUCT(--(tbl_bd_descente[wo_number]=W541),tbl_bd_descente[Y],tbl_bd_descente[tons])/SUMIF(tbl_bd_descente[wo_number],W541,tbl_bd_descente[tons]),0)</f>
        <v>72.599999999999994</v>
      </c>
      <c r="AG541" s="4">
        <f>IFERROR(SUMPRODUCT(--(tbl_bd_descente[wo_number]=W541),tbl_bd_descente[Al2O3],tbl_bd_descente[tons])/SUMIF(tbl_bd_descente[wo_number],W541,tbl_bd_descente[tons]),0)</f>
        <v>13.416666666666666</v>
      </c>
      <c r="AH541" s="4">
        <f>IFERROR(SUMPRODUCT(--(tbl_bd_descente[wo_number]=W541),tbl_bd_descente[Fe2O3],tbl_bd_descente[tons])/SUMIF(tbl_bd_descente[wo_number],W541,tbl_bd_descente[tons]),0)</f>
        <v>1.9066666666666667</v>
      </c>
      <c r="AI541" s="4">
        <f>IFERROR(SUMPRODUCT(--(tbl_bd_descente[wo_number]=W541),tbl_bd_descente[MgO],tbl_bd_descente[tons])/SUMIF(tbl_bd_descente[wo_number],W541,tbl_bd_descente[tons]),0)</f>
        <v>32.776666666666664</v>
      </c>
      <c r="AJ541" s="4">
        <f>IFERROR(SUMPRODUCT(--(tbl_bd_descente[wo_number]=W541),tbl_bd_descente[CaOX],tbl_bd_descente[tons])/SUMIF(tbl_bd_descente[wo_number],W541,tbl_bd_descente[tons]),0)</f>
        <v>0.45</v>
      </c>
      <c r="AK541" s="4">
        <f>IFERROR(SUMPRODUCT(--(tbl_bd_descente[wo_number]=W541),tbl_bd_descente[S],tbl_bd_descente[tons])/SUMIF(tbl_bd_descente[wo_number],W541,tbl_bd_descente[tons]),0)</f>
        <v>6.6333333333333341E-2</v>
      </c>
      <c r="AL541" s="26"/>
      <c r="AM541" s="25"/>
    </row>
    <row r="542" spans="1:39" x14ac:dyDescent="0.15">
      <c r="A542" t="s">
        <v>1337</v>
      </c>
      <c r="B542" t="s">
        <v>26</v>
      </c>
      <c r="C542" t="s">
        <v>27</v>
      </c>
      <c r="D542" t="s">
        <v>26</v>
      </c>
      <c r="E542" s="18">
        <v>148.57199859619141</v>
      </c>
      <c r="F542">
        <v>66.3</v>
      </c>
      <c r="G542">
        <v>69.900000000000006</v>
      </c>
      <c r="H542">
        <v>75.2</v>
      </c>
      <c r="I542">
        <v>7.87</v>
      </c>
      <c r="J542">
        <v>1.39</v>
      </c>
      <c r="K542">
        <v>32.049999999999997</v>
      </c>
      <c r="L542">
        <v>0.54</v>
      </c>
      <c r="M542" s="1">
        <v>43633.338097881948</v>
      </c>
      <c r="N542" s="1">
        <v>43633.372175925928</v>
      </c>
      <c r="O542" s="1" t="s">
        <v>1338</v>
      </c>
      <c r="W542" t="s">
        <v>407</v>
      </c>
      <c r="X542" s="1">
        <v>43609.685416666667</v>
      </c>
      <c r="Y542" s="10">
        <v>1183</v>
      </c>
      <c r="Z542" t="s">
        <v>26</v>
      </c>
      <c r="AA542" t="s">
        <v>34</v>
      </c>
      <c r="AB542" t="s">
        <v>26</v>
      </c>
      <c r="AC542">
        <v>2019</v>
      </c>
      <c r="AD542">
        <v>5</v>
      </c>
      <c r="AE542" s="2"/>
      <c r="AF542" s="4">
        <f>IFERROR(SUMPRODUCT(--(tbl_bd_descente[wo_number]=W542),tbl_bd_descente[Y],tbl_bd_descente[tons])/SUMIF(tbl_bd_descente[wo_number],W542,tbl_bd_descente[tons]),0)</f>
        <v>76.370498732037191</v>
      </c>
      <c r="AG542" s="4">
        <f>IFERROR(SUMPRODUCT(--(tbl_bd_descente[wo_number]=W542),tbl_bd_descente[Al2O3],tbl_bd_descente[tons])/SUMIF(tbl_bd_descente[wo_number],W542,tbl_bd_descente[tons]),0)</f>
        <v>7.2418258664412507</v>
      </c>
      <c r="AH542" s="4">
        <f>IFERROR(SUMPRODUCT(--(tbl_bd_descente[wo_number]=W542),tbl_bd_descente[Fe2O3],tbl_bd_descente[tons])/SUMIF(tbl_bd_descente[wo_number],W542,tbl_bd_descente[tons]),0)</f>
        <v>1.2284192730346577</v>
      </c>
      <c r="AI542" s="4">
        <f>IFERROR(SUMPRODUCT(--(tbl_bd_descente[wo_number]=W542),tbl_bd_descente[MgO],tbl_bd_descente[tons])/SUMIF(tbl_bd_descente[wo_number],W542,tbl_bd_descente[tons]),0)</f>
        <v>32.197844463229082</v>
      </c>
      <c r="AJ542" s="4">
        <f>IFERROR(SUMPRODUCT(--(tbl_bd_descente[wo_number]=W542),tbl_bd_descente[CaOX],tbl_bd_descente[tons])/SUMIF(tbl_bd_descente[wo_number],W542,tbl_bd_descente[tons]),0)</f>
        <v>1.2689180050718514</v>
      </c>
      <c r="AK542" s="4">
        <f>IFERROR(SUMPRODUCT(--(tbl_bd_descente[wo_number]=W542),tbl_bd_descente[S],tbl_bd_descente[tons])/SUMIF(tbl_bd_descente[wo_number],W542,tbl_bd_descente[tons]),0)</f>
        <v>0.15153254437869823</v>
      </c>
      <c r="AL542" s="26"/>
      <c r="AM542" s="25"/>
    </row>
    <row r="543" spans="1:39" x14ac:dyDescent="0.15">
      <c r="A543" t="s">
        <v>1339</v>
      </c>
      <c r="B543" t="s">
        <v>817</v>
      </c>
      <c r="C543" t="s">
        <v>28</v>
      </c>
      <c r="D543" t="s">
        <v>26</v>
      </c>
      <c r="E543" s="18">
        <v>63.048999786376953</v>
      </c>
      <c r="F543">
        <v>72</v>
      </c>
      <c r="G543">
        <v>76</v>
      </c>
      <c r="H543">
        <v>81.400000000000006</v>
      </c>
      <c r="I543">
        <v>9.94</v>
      </c>
      <c r="J543">
        <v>1.49</v>
      </c>
      <c r="K543">
        <v>32.33</v>
      </c>
      <c r="L543">
        <v>0.41</v>
      </c>
      <c r="M543" s="1">
        <v>43633.338330983795</v>
      </c>
      <c r="N543" s="1">
        <v>43633.372442048611</v>
      </c>
      <c r="O543" s="1" t="s">
        <v>1338</v>
      </c>
      <c r="W543" t="s">
        <v>406</v>
      </c>
      <c r="X543" s="1">
        <v>43609.372916666667</v>
      </c>
      <c r="Y543" s="10">
        <v>152.25</v>
      </c>
      <c r="Z543" t="s">
        <v>26</v>
      </c>
      <c r="AA543" t="s">
        <v>28</v>
      </c>
      <c r="AB543" t="s">
        <v>26</v>
      </c>
      <c r="AC543">
        <v>2019</v>
      </c>
      <c r="AD543">
        <v>5</v>
      </c>
      <c r="AE543" s="2"/>
      <c r="AF543" s="4">
        <f>IFERROR(SUMPRODUCT(--(tbl_bd_descente[wo_number]=W543),tbl_bd_descente[Y],tbl_bd_descente[tons])/SUMIF(tbl_bd_descente[wo_number],W543,tbl_bd_descente[tons]),0)</f>
        <v>73.440229885057462</v>
      </c>
      <c r="AG543" s="4">
        <f>IFERROR(SUMPRODUCT(--(tbl_bd_descente[wo_number]=W543),tbl_bd_descente[Al2O3],tbl_bd_descente[tons])/SUMIF(tbl_bd_descente[wo_number],W543,tbl_bd_descente[tons]),0)</f>
        <v>8.8111986863711014</v>
      </c>
      <c r="AH543" s="4">
        <f>IFERROR(SUMPRODUCT(--(tbl_bd_descente[wo_number]=W543),tbl_bd_descente[Fe2O3],tbl_bd_descente[tons])/SUMIF(tbl_bd_descente[wo_number],W543,tbl_bd_descente[tons]),0)</f>
        <v>1.4313628899835797</v>
      </c>
      <c r="AI543" s="4">
        <f>IFERROR(SUMPRODUCT(--(tbl_bd_descente[wo_number]=W543),tbl_bd_descente[MgO],tbl_bd_descente[tons])/SUMIF(tbl_bd_descente[wo_number],W543,tbl_bd_descente[tons]),0)</f>
        <v>32.175090311986857</v>
      </c>
      <c r="AJ543" s="4">
        <f>IFERROR(SUMPRODUCT(--(tbl_bd_descente[wo_number]=W543),tbl_bd_descente[CaOX],tbl_bd_descente[tons])/SUMIF(tbl_bd_descente[wo_number],W543,tbl_bd_descente[tons]),0)</f>
        <v>1.0198193760262724</v>
      </c>
      <c r="AK543" s="4">
        <f>IFERROR(SUMPRODUCT(--(tbl_bd_descente[wo_number]=W543),tbl_bd_descente[S],tbl_bd_descente[tons])/SUMIF(tbl_bd_descente[wo_number],W543,tbl_bd_descente[tons]),0)</f>
        <v>8.8088669950738913E-2</v>
      </c>
      <c r="AL543" s="26"/>
      <c r="AM543" s="25"/>
    </row>
    <row r="544" spans="1:39" x14ac:dyDescent="0.15">
      <c r="A544" t="s">
        <v>1340</v>
      </c>
      <c r="B544" t="s">
        <v>33</v>
      </c>
      <c r="C544" t="s">
        <v>39</v>
      </c>
      <c r="D544" t="s">
        <v>33</v>
      </c>
      <c r="E544" s="18">
        <v>225.56800231933593</v>
      </c>
      <c r="F544">
        <v>74.2</v>
      </c>
      <c r="G544">
        <v>78.2</v>
      </c>
      <c r="H544">
        <v>85.2</v>
      </c>
      <c r="I544">
        <v>3.11</v>
      </c>
      <c r="J544">
        <v>0.56000000000000005</v>
      </c>
      <c r="K544">
        <v>31.62</v>
      </c>
      <c r="L544">
        <v>0.35</v>
      </c>
      <c r="M544" s="1">
        <v>43640.275422685183</v>
      </c>
      <c r="N544" s="1">
        <v>43640.294664664354</v>
      </c>
      <c r="O544" s="1" t="s">
        <v>53</v>
      </c>
      <c r="W544" t="s">
        <v>406</v>
      </c>
      <c r="X544" s="1">
        <v>43609.372916666667</v>
      </c>
      <c r="Y544" s="10">
        <v>304.5</v>
      </c>
      <c r="Z544" t="s">
        <v>26</v>
      </c>
      <c r="AA544" t="s">
        <v>27</v>
      </c>
      <c r="AB544" t="s">
        <v>26</v>
      </c>
      <c r="AC544">
        <v>2019</v>
      </c>
      <c r="AD544">
        <v>5</v>
      </c>
      <c r="AE544" s="2"/>
      <c r="AF544" s="4">
        <f>IFERROR(SUMPRODUCT(--(tbl_bd_descente[wo_number]=W544),tbl_bd_descente[Y],tbl_bd_descente[tons])/SUMIF(tbl_bd_descente[wo_number],W544,tbl_bd_descente[tons]),0)</f>
        <v>73.440229885057462</v>
      </c>
      <c r="AG544" s="4">
        <f>IFERROR(SUMPRODUCT(--(tbl_bd_descente[wo_number]=W544),tbl_bd_descente[Al2O3],tbl_bd_descente[tons])/SUMIF(tbl_bd_descente[wo_number],W544,tbl_bd_descente[tons]),0)</f>
        <v>8.8111986863711014</v>
      </c>
      <c r="AH544" s="4">
        <f>IFERROR(SUMPRODUCT(--(tbl_bd_descente[wo_number]=W544),tbl_bd_descente[Fe2O3],tbl_bd_descente[tons])/SUMIF(tbl_bd_descente[wo_number],W544,tbl_bd_descente[tons]),0)</f>
        <v>1.4313628899835797</v>
      </c>
      <c r="AI544" s="4">
        <f>IFERROR(SUMPRODUCT(--(tbl_bd_descente[wo_number]=W544),tbl_bd_descente[MgO],tbl_bd_descente[tons])/SUMIF(tbl_bd_descente[wo_number],W544,tbl_bd_descente[tons]),0)</f>
        <v>32.175090311986857</v>
      </c>
      <c r="AJ544" s="4">
        <f>IFERROR(SUMPRODUCT(--(tbl_bd_descente[wo_number]=W544),tbl_bd_descente[CaOX],tbl_bd_descente[tons])/SUMIF(tbl_bd_descente[wo_number],W544,tbl_bd_descente[tons]),0)</f>
        <v>1.0198193760262724</v>
      </c>
      <c r="AK544" s="4">
        <f>IFERROR(SUMPRODUCT(--(tbl_bd_descente[wo_number]=W544),tbl_bd_descente[S],tbl_bd_descente[tons])/SUMIF(tbl_bd_descente[wo_number],W544,tbl_bd_descente[tons]),0)</f>
        <v>8.8088669950738913E-2</v>
      </c>
      <c r="AL544" s="26"/>
      <c r="AM544" s="25"/>
    </row>
    <row r="545" spans="1:39" x14ac:dyDescent="0.15">
      <c r="A545" t="s">
        <v>1341</v>
      </c>
      <c r="B545" t="s">
        <v>16</v>
      </c>
      <c r="C545" t="s">
        <v>37</v>
      </c>
      <c r="D545" t="s">
        <v>16</v>
      </c>
      <c r="E545" s="18">
        <v>408.22999954223633</v>
      </c>
      <c r="F545">
        <v>88.7</v>
      </c>
      <c r="G545">
        <v>93.4</v>
      </c>
      <c r="H545">
        <v>100.8</v>
      </c>
      <c r="I545">
        <v>1.8</v>
      </c>
      <c r="J545">
        <v>0.57999999999999996</v>
      </c>
      <c r="K545">
        <v>31.39</v>
      </c>
      <c r="L545">
        <v>0.24</v>
      </c>
      <c r="M545" s="1">
        <v>43636.636168668978</v>
      </c>
      <c r="N545" s="1">
        <v>43636.679988275464</v>
      </c>
      <c r="O545" s="1" t="s">
        <v>45</v>
      </c>
      <c r="W545" t="s">
        <v>406</v>
      </c>
      <c r="X545" s="1">
        <v>43609.372916666667</v>
      </c>
      <c r="Y545" s="10">
        <v>152.25</v>
      </c>
      <c r="Z545" t="s">
        <v>26</v>
      </c>
      <c r="AA545" t="s">
        <v>34</v>
      </c>
      <c r="AB545" t="s">
        <v>26</v>
      </c>
      <c r="AC545">
        <v>2019</v>
      </c>
      <c r="AD545">
        <v>5</v>
      </c>
      <c r="AE545" s="2"/>
      <c r="AF545" s="4">
        <f>IFERROR(SUMPRODUCT(--(tbl_bd_descente[wo_number]=W545),tbl_bd_descente[Y],tbl_bd_descente[tons])/SUMIF(tbl_bd_descente[wo_number],W545,tbl_bd_descente[tons]),0)</f>
        <v>73.440229885057462</v>
      </c>
      <c r="AG545" s="4">
        <f>IFERROR(SUMPRODUCT(--(tbl_bd_descente[wo_number]=W545),tbl_bd_descente[Al2O3],tbl_bd_descente[tons])/SUMIF(tbl_bd_descente[wo_number],W545,tbl_bd_descente[tons]),0)</f>
        <v>8.8111986863711014</v>
      </c>
      <c r="AH545" s="4">
        <f>IFERROR(SUMPRODUCT(--(tbl_bd_descente[wo_number]=W545),tbl_bd_descente[Fe2O3],tbl_bd_descente[tons])/SUMIF(tbl_bd_descente[wo_number],W545,tbl_bd_descente[tons]),0)</f>
        <v>1.4313628899835797</v>
      </c>
      <c r="AI545" s="4">
        <f>IFERROR(SUMPRODUCT(--(tbl_bd_descente[wo_number]=W545),tbl_bd_descente[MgO],tbl_bd_descente[tons])/SUMIF(tbl_bd_descente[wo_number],W545,tbl_bd_descente[tons]),0)</f>
        <v>32.175090311986857</v>
      </c>
      <c r="AJ545" s="4">
        <f>IFERROR(SUMPRODUCT(--(tbl_bd_descente[wo_number]=W545),tbl_bd_descente[CaOX],tbl_bd_descente[tons])/SUMIF(tbl_bd_descente[wo_number],W545,tbl_bd_descente[tons]),0)</f>
        <v>1.0198193760262724</v>
      </c>
      <c r="AK545" s="4">
        <f>IFERROR(SUMPRODUCT(--(tbl_bd_descente[wo_number]=W545),tbl_bd_descente[S],tbl_bd_descente[tons])/SUMIF(tbl_bd_descente[wo_number],W545,tbl_bd_descente[tons]),0)</f>
        <v>8.8088669950738913E-2</v>
      </c>
      <c r="AL545" s="26"/>
      <c r="AM545" s="25"/>
    </row>
    <row r="546" spans="1:39" x14ac:dyDescent="0.15">
      <c r="A546" t="s">
        <v>1342</v>
      </c>
      <c r="B546" t="s">
        <v>16</v>
      </c>
      <c r="C546" t="s">
        <v>37</v>
      </c>
      <c r="D546" t="s">
        <v>16</v>
      </c>
      <c r="E546" s="18">
        <v>376.9530029296875</v>
      </c>
      <c r="F546">
        <v>86.8</v>
      </c>
      <c r="G546">
        <v>91.4</v>
      </c>
      <c r="H546">
        <v>98.8</v>
      </c>
      <c r="I546">
        <v>1.55</v>
      </c>
      <c r="J546">
        <v>0.56999999999999995</v>
      </c>
      <c r="K546">
        <v>31.64</v>
      </c>
      <c r="L546">
        <v>0.55000000000000004</v>
      </c>
      <c r="M546" s="1">
        <v>43636.597986608795</v>
      </c>
      <c r="N546" s="1">
        <v>43636.631059409723</v>
      </c>
      <c r="O546" s="1" t="s">
        <v>45</v>
      </c>
      <c r="W546" t="s">
        <v>404</v>
      </c>
      <c r="X546" s="1">
        <v>43609.211805555555</v>
      </c>
      <c r="Y546" s="10">
        <v>425.5</v>
      </c>
      <c r="Z546" t="s">
        <v>26</v>
      </c>
      <c r="AA546" t="s">
        <v>27</v>
      </c>
      <c r="AB546" t="s">
        <v>26</v>
      </c>
      <c r="AC546">
        <v>2019</v>
      </c>
      <c r="AD546">
        <v>5</v>
      </c>
      <c r="AE546" s="2"/>
      <c r="AF546" s="4">
        <f>IFERROR(SUMPRODUCT(--(tbl_bd_descente[wo_number]=W546),tbl_bd_descente[Y],tbl_bd_descente[tons])/SUMIF(tbl_bd_descente[wo_number],W546,tbl_bd_descente[tons]),0)</f>
        <v>72.353936545240884</v>
      </c>
      <c r="AG546" s="4">
        <f>IFERROR(SUMPRODUCT(--(tbl_bd_descente[wo_number]=W546),tbl_bd_descente[Al2O3],tbl_bd_descente[tons])/SUMIF(tbl_bd_descente[wo_number],W546,tbl_bd_descente[tons]),0)</f>
        <v>10.115828437132784</v>
      </c>
      <c r="AH546" s="4">
        <f>IFERROR(SUMPRODUCT(--(tbl_bd_descente[wo_number]=W546),tbl_bd_descente[Fe2O3],tbl_bd_descente[tons])/SUMIF(tbl_bd_descente[wo_number],W546,tbl_bd_descente[tons]),0)</f>
        <v>1.4564747356051704</v>
      </c>
      <c r="AI546" s="4">
        <f>IFERROR(SUMPRODUCT(--(tbl_bd_descente[wo_number]=W546),tbl_bd_descente[MgO],tbl_bd_descente[tons])/SUMIF(tbl_bd_descente[wo_number],W546,tbl_bd_descente[tons]),0)</f>
        <v>32.485969447708577</v>
      </c>
      <c r="AJ546" s="4">
        <f>IFERROR(SUMPRODUCT(--(tbl_bd_descente[wo_number]=W546),tbl_bd_descente[CaOX],tbl_bd_descente[tons])/SUMIF(tbl_bd_descente[wo_number],W546,tbl_bd_descente[tons]),0)</f>
        <v>1.0756169212690951</v>
      </c>
      <c r="AK546" s="4">
        <f>IFERROR(SUMPRODUCT(--(tbl_bd_descente[wo_number]=W546),tbl_bd_descente[S],tbl_bd_descente[tons])/SUMIF(tbl_bd_descente[wo_number],W546,tbl_bd_descente[tons]),0)</f>
        <v>0.1257485311398355</v>
      </c>
      <c r="AL546" s="26"/>
      <c r="AM546" s="25"/>
    </row>
    <row r="547" spans="1:39" x14ac:dyDescent="0.15">
      <c r="A547" t="s">
        <v>1343</v>
      </c>
      <c r="B547" t="s">
        <v>23</v>
      </c>
      <c r="C547" t="s">
        <v>24</v>
      </c>
      <c r="D547" t="s">
        <v>23</v>
      </c>
      <c r="E547" s="18">
        <v>186.36800003051758</v>
      </c>
      <c r="F547">
        <v>81</v>
      </c>
      <c r="G547">
        <v>85.4</v>
      </c>
      <c r="H547">
        <v>92.5</v>
      </c>
      <c r="I547">
        <v>1.96</v>
      </c>
      <c r="J547">
        <v>0.68</v>
      </c>
      <c r="K547">
        <v>31.45</v>
      </c>
      <c r="L547">
        <v>1.39</v>
      </c>
      <c r="M547" s="1">
        <v>43635.396233877313</v>
      </c>
      <c r="N547" s="1">
        <v>43635.435972881947</v>
      </c>
      <c r="O547" s="1" t="s">
        <v>45</v>
      </c>
      <c r="W547" t="s">
        <v>404</v>
      </c>
      <c r="X547" s="1">
        <v>43609.211805555555</v>
      </c>
      <c r="Y547" s="10">
        <v>212.75</v>
      </c>
      <c r="Z547" t="s">
        <v>26</v>
      </c>
      <c r="AA547" t="s">
        <v>34</v>
      </c>
      <c r="AB547" t="s">
        <v>26</v>
      </c>
      <c r="AC547">
        <v>2019</v>
      </c>
      <c r="AD547">
        <v>5</v>
      </c>
      <c r="AE547" s="2"/>
      <c r="AF547" s="4">
        <f>IFERROR(SUMPRODUCT(--(tbl_bd_descente[wo_number]=W547),tbl_bd_descente[Y],tbl_bd_descente[tons])/SUMIF(tbl_bd_descente[wo_number],W547,tbl_bd_descente[tons]),0)</f>
        <v>72.353936545240884</v>
      </c>
      <c r="AG547" s="4">
        <f>IFERROR(SUMPRODUCT(--(tbl_bd_descente[wo_number]=W547),tbl_bd_descente[Al2O3],tbl_bd_descente[tons])/SUMIF(tbl_bd_descente[wo_number],W547,tbl_bd_descente[tons]),0)</f>
        <v>10.115828437132784</v>
      </c>
      <c r="AH547" s="4">
        <f>IFERROR(SUMPRODUCT(--(tbl_bd_descente[wo_number]=W547),tbl_bd_descente[Fe2O3],tbl_bd_descente[tons])/SUMIF(tbl_bd_descente[wo_number],W547,tbl_bd_descente[tons]),0)</f>
        <v>1.4564747356051704</v>
      </c>
      <c r="AI547" s="4">
        <f>IFERROR(SUMPRODUCT(--(tbl_bd_descente[wo_number]=W547),tbl_bd_descente[MgO],tbl_bd_descente[tons])/SUMIF(tbl_bd_descente[wo_number],W547,tbl_bd_descente[tons]),0)</f>
        <v>32.485969447708577</v>
      </c>
      <c r="AJ547" s="4">
        <f>IFERROR(SUMPRODUCT(--(tbl_bd_descente[wo_number]=W547),tbl_bd_descente[CaOX],tbl_bd_descente[tons])/SUMIF(tbl_bd_descente[wo_number],W547,tbl_bd_descente[tons]),0)</f>
        <v>1.0756169212690951</v>
      </c>
      <c r="AK547" s="4">
        <f>IFERROR(SUMPRODUCT(--(tbl_bd_descente[wo_number]=W547),tbl_bd_descente[S],tbl_bd_descente[tons])/SUMIF(tbl_bd_descente[wo_number],W547,tbl_bd_descente[tons]),0)</f>
        <v>0.1257485311398355</v>
      </c>
      <c r="AL547" s="26"/>
      <c r="AM547" s="25"/>
    </row>
    <row r="548" spans="1:39" x14ac:dyDescent="0.15">
      <c r="A548" t="s">
        <v>1344</v>
      </c>
      <c r="B548" t="s">
        <v>14</v>
      </c>
      <c r="C548" t="s">
        <v>19</v>
      </c>
      <c r="D548" t="s">
        <v>14</v>
      </c>
      <c r="E548" s="18">
        <v>187.50000381469727</v>
      </c>
      <c r="F548">
        <v>76</v>
      </c>
      <c r="G548">
        <v>80.099999999999994</v>
      </c>
      <c r="H548">
        <v>86.8</v>
      </c>
      <c r="I548">
        <v>2.64</v>
      </c>
      <c r="J548">
        <v>0.79</v>
      </c>
      <c r="K548">
        <v>31.7</v>
      </c>
      <c r="L548">
        <v>0.9</v>
      </c>
      <c r="M548" s="1">
        <v>43635.844924999998</v>
      </c>
      <c r="N548" s="1">
        <v>43636.304425775466</v>
      </c>
      <c r="O548" s="1" t="s">
        <v>48</v>
      </c>
      <c r="W548" t="s">
        <v>404</v>
      </c>
      <c r="X548" s="1">
        <v>43609.211805555555</v>
      </c>
      <c r="Y548" s="10">
        <v>212.75</v>
      </c>
      <c r="Z548" t="s">
        <v>26</v>
      </c>
      <c r="AA548" t="s">
        <v>28</v>
      </c>
      <c r="AB548" t="s">
        <v>26</v>
      </c>
      <c r="AC548">
        <v>2019</v>
      </c>
      <c r="AD548">
        <v>5</v>
      </c>
      <c r="AE548" s="2"/>
      <c r="AF548" s="4">
        <f>IFERROR(SUMPRODUCT(--(tbl_bd_descente[wo_number]=W548),tbl_bd_descente[Y],tbl_bd_descente[tons])/SUMIF(tbl_bd_descente[wo_number],W548,tbl_bd_descente[tons]),0)</f>
        <v>72.353936545240884</v>
      </c>
      <c r="AG548" s="4">
        <f>IFERROR(SUMPRODUCT(--(tbl_bd_descente[wo_number]=W548),tbl_bd_descente[Al2O3],tbl_bd_descente[tons])/SUMIF(tbl_bd_descente[wo_number],W548,tbl_bd_descente[tons]),0)</f>
        <v>10.115828437132784</v>
      </c>
      <c r="AH548" s="4">
        <f>IFERROR(SUMPRODUCT(--(tbl_bd_descente[wo_number]=W548),tbl_bd_descente[Fe2O3],tbl_bd_descente[tons])/SUMIF(tbl_bd_descente[wo_number],W548,tbl_bd_descente[tons]),0)</f>
        <v>1.4564747356051704</v>
      </c>
      <c r="AI548" s="4">
        <f>IFERROR(SUMPRODUCT(--(tbl_bd_descente[wo_number]=W548),tbl_bd_descente[MgO],tbl_bd_descente[tons])/SUMIF(tbl_bd_descente[wo_number],W548,tbl_bd_descente[tons]),0)</f>
        <v>32.485969447708577</v>
      </c>
      <c r="AJ548" s="4">
        <f>IFERROR(SUMPRODUCT(--(tbl_bd_descente[wo_number]=W548),tbl_bd_descente[CaOX],tbl_bd_descente[tons])/SUMIF(tbl_bd_descente[wo_number],W548,tbl_bd_descente[tons]),0)</f>
        <v>1.0756169212690951</v>
      </c>
      <c r="AK548" s="4">
        <f>IFERROR(SUMPRODUCT(--(tbl_bd_descente[wo_number]=W548),tbl_bd_descente[S],tbl_bd_descente[tons])/SUMIF(tbl_bd_descente[wo_number],W548,tbl_bd_descente[tons]),0)</f>
        <v>0.1257485311398355</v>
      </c>
      <c r="AL548" s="26"/>
      <c r="AM548" s="25"/>
    </row>
    <row r="549" spans="1:39" x14ac:dyDescent="0.15">
      <c r="A549" t="s">
        <v>1345</v>
      </c>
      <c r="B549" t="s">
        <v>26</v>
      </c>
      <c r="C549" t="s">
        <v>27</v>
      </c>
      <c r="D549" t="s">
        <v>26</v>
      </c>
      <c r="E549" s="18">
        <v>148.052001953125</v>
      </c>
      <c r="F549">
        <v>71.3</v>
      </c>
      <c r="G549">
        <v>75.2</v>
      </c>
      <c r="H549">
        <v>80.8</v>
      </c>
      <c r="I549">
        <v>3.9</v>
      </c>
      <c r="J549">
        <v>1.36</v>
      </c>
      <c r="K549">
        <v>31.73</v>
      </c>
      <c r="L549">
        <v>0.77</v>
      </c>
      <c r="M549" s="1">
        <v>43642.242113113425</v>
      </c>
      <c r="N549" s="1">
        <v>43642.255983252318</v>
      </c>
      <c r="O549" s="1" t="s">
        <v>48</v>
      </c>
      <c r="W549" t="s">
        <v>403</v>
      </c>
      <c r="X549" s="1">
        <v>43608.995833333334</v>
      </c>
      <c r="Y549" s="10">
        <v>600</v>
      </c>
      <c r="Z549" t="s">
        <v>26</v>
      </c>
      <c r="AA549" t="s">
        <v>27</v>
      </c>
      <c r="AB549" t="s">
        <v>26</v>
      </c>
      <c r="AC549">
        <v>2019</v>
      </c>
      <c r="AD549">
        <v>5</v>
      </c>
      <c r="AE549" s="2"/>
      <c r="AF549" s="4">
        <f>IFERROR(SUMPRODUCT(--(tbl_bd_descente[wo_number]=W549),tbl_bd_descente[Y],tbl_bd_descente[tons])/SUMIF(tbl_bd_descente[wo_number],W549,tbl_bd_descente[tons]),0)</f>
        <v>72.266666666666666</v>
      </c>
      <c r="AG549" s="4">
        <f>IFERROR(SUMPRODUCT(--(tbl_bd_descente[wo_number]=W549),tbl_bd_descente[Al2O3],tbl_bd_descente[tons])/SUMIF(tbl_bd_descente[wo_number],W549,tbl_bd_descente[tons]),0)</f>
        <v>8.9933333333333341</v>
      </c>
      <c r="AH549" s="4">
        <f>IFERROR(SUMPRODUCT(--(tbl_bd_descente[wo_number]=W549),tbl_bd_descente[Fe2O3],tbl_bd_descente[tons])/SUMIF(tbl_bd_descente[wo_number],W549,tbl_bd_descente[tons]),0)</f>
        <v>1.45</v>
      </c>
      <c r="AI549" s="4">
        <f>IFERROR(SUMPRODUCT(--(tbl_bd_descente[wo_number]=W549),tbl_bd_descente[MgO],tbl_bd_descente[tons])/SUMIF(tbl_bd_descente[wo_number],W549,tbl_bd_descente[tons]),0)</f>
        <v>32.336666666666666</v>
      </c>
      <c r="AJ549" s="4">
        <f>IFERROR(SUMPRODUCT(--(tbl_bd_descente[wo_number]=W549),tbl_bd_descente[CaOX],tbl_bd_descente[tons])/SUMIF(tbl_bd_descente[wo_number],W549,tbl_bd_descente[tons]),0)</f>
        <v>1.6133333333333333</v>
      </c>
      <c r="AK549" s="4">
        <f>IFERROR(SUMPRODUCT(--(tbl_bd_descente[wo_number]=W549),tbl_bd_descente[S],tbl_bd_descente[tons])/SUMIF(tbl_bd_descente[wo_number],W549,tbl_bd_descente[tons]),0)</f>
        <v>0.15233333333333332</v>
      </c>
      <c r="AL549" s="26"/>
      <c r="AM549" s="25"/>
    </row>
    <row r="550" spans="1:39" x14ac:dyDescent="0.15">
      <c r="A550" t="s">
        <v>1346</v>
      </c>
      <c r="B550" t="s">
        <v>26</v>
      </c>
      <c r="C550" t="s">
        <v>27</v>
      </c>
      <c r="D550" t="s">
        <v>26</v>
      </c>
      <c r="E550" s="18">
        <v>168.99700164794922</v>
      </c>
      <c r="F550">
        <v>69.400000000000006</v>
      </c>
      <c r="G550">
        <v>73.099999999999994</v>
      </c>
      <c r="H550">
        <v>78.900000000000006</v>
      </c>
      <c r="I550">
        <v>6.18</v>
      </c>
      <c r="J550">
        <v>1.37</v>
      </c>
      <c r="K550">
        <v>31.64</v>
      </c>
      <c r="L550">
        <v>0.49</v>
      </c>
      <c r="M550" s="1">
        <v>43633.338606712961</v>
      </c>
      <c r="N550" s="1">
        <v>43633.387587002311</v>
      </c>
      <c r="O550" s="1" t="s">
        <v>1338</v>
      </c>
      <c r="W550" t="s">
        <v>403</v>
      </c>
      <c r="X550" s="1">
        <v>43608.995833333334</v>
      </c>
      <c r="Y550" s="10">
        <v>300</v>
      </c>
      <c r="Z550" t="s">
        <v>26</v>
      </c>
      <c r="AA550" t="s">
        <v>28</v>
      </c>
      <c r="AB550" t="s">
        <v>26</v>
      </c>
      <c r="AC550">
        <v>2019</v>
      </c>
      <c r="AD550">
        <v>5</v>
      </c>
      <c r="AE550" s="2"/>
      <c r="AF550" s="4">
        <f>IFERROR(SUMPRODUCT(--(tbl_bd_descente[wo_number]=W550),tbl_bd_descente[Y],tbl_bd_descente[tons])/SUMIF(tbl_bd_descente[wo_number],W550,tbl_bd_descente[tons]),0)</f>
        <v>72.266666666666666</v>
      </c>
      <c r="AG550" s="4">
        <f>IFERROR(SUMPRODUCT(--(tbl_bd_descente[wo_number]=W550),tbl_bd_descente[Al2O3],tbl_bd_descente[tons])/SUMIF(tbl_bd_descente[wo_number],W550,tbl_bd_descente[tons]),0)</f>
        <v>8.9933333333333341</v>
      </c>
      <c r="AH550" s="4">
        <f>IFERROR(SUMPRODUCT(--(tbl_bd_descente[wo_number]=W550),tbl_bd_descente[Fe2O3],tbl_bd_descente[tons])/SUMIF(tbl_bd_descente[wo_number],W550,tbl_bd_descente[tons]),0)</f>
        <v>1.45</v>
      </c>
      <c r="AI550" s="4">
        <f>IFERROR(SUMPRODUCT(--(tbl_bd_descente[wo_number]=W550),tbl_bd_descente[MgO],tbl_bd_descente[tons])/SUMIF(tbl_bd_descente[wo_number],W550,tbl_bd_descente[tons]),0)</f>
        <v>32.336666666666666</v>
      </c>
      <c r="AJ550" s="4">
        <f>IFERROR(SUMPRODUCT(--(tbl_bd_descente[wo_number]=W550),tbl_bd_descente[CaOX],tbl_bd_descente[tons])/SUMIF(tbl_bd_descente[wo_number],W550,tbl_bd_descente[tons]),0)</f>
        <v>1.6133333333333333</v>
      </c>
      <c r="AK550" s="4">
        <f>IFERROR(SUMPRODUCT(--(tbl_bd_descente[wo_number]=W550),tbl_bd_descente[S],tbl_bd_descente[tons])/SUMIF(tbl_bd_descente[wo_number],W550,tbl_bd_descente[tons]),0)</f>
        <v>0.15233333333333332</v>
      </c>
      <c r="AL550" s="26"/>
      <c r="AM550" s="25"/>
    </row>
    <row r="551" spans="1:39" x14ac:dyDescent="0.15">
      <c r="A551" t="s">
        <v>1347</v>
      </c>
      <c r="B551" t="s">
        <v>20</v>
      </c>
      <c r="C551" t="s">
        <v>30</v>
      </c>
      <c r="D551" t="s">
        <v>20</v>
      </c>
      <c r="E551" s="18">
        <v>259.09100341796875</v>
      </c>
      <c r="F551">
        <v>80.8</v>
      </c>
      <c r="G551">
        <v>85.2</v>
      </c>
      <c r="H551">
        <v>91.3</v>
      </c>
      <c r="I551">
        <v>5.16</v>
      </c>
      <c r="J551">
        <v>0.79</v>
      </c>
      <c r="K551">
        <v>31.86</v>
      </c>
      <c r="L551">
        <v>0.81</v>
      </c>
      <c r="M551" s="1">
        <v>43633.579502812499</v>
      </c>
      <c r="N551" s="1">
        <v>43633.580931909724</v>
      </c>
      <c r="O551" s="1" t="s">
        <v>47</v>
      </c>
      <c r="W551" t="s">
        <v>402</v>
      </c>
      <c r="X551" s="1">
        <v>43608.954861111109</v>
      </c>
      <c r="Y551" s="10">
        <v>707</v>
      </c>
      <c r="Z551" t="s">
        <v>23</v>
      </c>
      <c r="AA551" t="s">
        <v>21</v>
      </c>
      <c r="AB551" t="s">
        <v>23</v>
      </c>
      <c r="AC551">
        <v>2019</v>
      </c>
      <c r="AD551">
        <v>5</v>
      </c>
      <c r="AE551" s="2"/>
      <c r="AF551" s="4">
        <f>IFERROR(SUMPRODUCT(--(tbl_bd_descente[wo_number]=W551),tbl_bd_descente[Y],tbl_bd_descente[tons])/SUMIF(tbl_bd_descente[wo_number],W551,tbl_bd_descente[tons]),0)</f>
        <v>83.7</v>
      </c>
      <c r="AG551" s="4">
        <f>IFERROR(SUMPRODUCT(--(tbl_bd_descente[wo_number]=W551),tbl_bd_descente[Al2O3],tbl_bd_descente[tons])/SUMIF(tbl_bd_descente[wo_number],W551,tbl_bd_descente[tons]),0)</f>
        <v>1.5331541725601132</v>
      </c>
      <c r="AH551" s="4">
        <f>IFERROR(SUMPRODUCT(--(tbl_bd_descente[wo_number]=W551),tbl_bd_descente[Fe2O3],tbl_bd_descente[tons])/SUMIF(tbl_bd_descente[wo_number],W551,tbl_bd_descente[tons]),0)</f>
        <v>0.5713154172560112</v>
      </c>
      <c r="AI551" s="4">
        <f>IFERROR(SUMPRODUCT(--(tbl_bd_descente[wo_number]=W551),tbl_bd_descente[MgO],tbl_bd_descente[tons])/SUMIF(tbl_bd_descente[wo_number],W551,tbl_bd_descente[tons]),0)</f>
        <v>31.682107496463932</v>
      </c>
      <c r="AJ551" s="4">
        <f>IFERROR(SUMPRODUCT(--(tbl_bd_descente[wo_number]=W551),tbl_bd_descente[CaOX],tbl_bd_descente[tons])/SUMIF(tbl_bd_descente[wo_number],W551,tbl_bd_descente[tons]),0)</f>
        <v>0.55841584158415847</v>
      </c>
      <c r="AK551" s="4">
        <f>IFERROR(SUMPRODUCT(--(tbl_bd_descente[wo_number]=W551),tbl_bd_descente[S],tbl_bd_descente[tons])/SUMIF(tbl_bd_descente[wo_number],W551,tbl_bd_descente[tons]),0)</f>
        <v>3.0079207920792078E-2</v>
      </c>
      <c r="AL551" s="26"/>
      <c r="AM551" s="25"/>
    </row>
    <row r="552" spans="1:39" x14ac:dyDescent="0.15">
      <c r="A552" t="s">
        <v>1348</v>
      </c>
      <c r="B552" t="s">
        <v>817</v>
      </c>
      <c r="C552" t="s">
        <v>28</v>
      </c>
      <c r="D552" t="s">
        <v>26</v>
      </c>
      <c r="E552" s="18">
        <v>109.47000122070312</v>
      </c>
      <c r="F552">
        <v>71.8</v>
      </c>
      <c r="G552">
        <v>75.7</v>
      </c>
      <c r="H552">
        <v>81</v>
      </c>
      <c r="I552">
        <v>12.44</v>
      </c>
      <c r="J552">
        <v>1.47</v>
      </c>
      <c r="K552">
        <v>32.700000000000003</v>
      </c>
      <c r="L552">
        <v>1.28</v>
      </c>
      <c r="M552" s="1">
        <v>43633.33880297454</v>
      </c>
      <c r="N552" s="1">
        <v>43633.387720601851</v>
      </c>
      <c r="O552" s="1" t="s">
        <v>1338</v>
      </c>
      <c r="W552" t="s">
        <v>401</v>
      </c>
      <c r="X552" s="1">
        <v>43608.592361111114</v>
      </c>
      <c r="Y552" s="10">
        <v>1200</v>
      </c>
      <c r="Z552" t="s">
        <v>23</v>
      </c>
      <c r="AA552" t="s">
        <v>21</v>
      </c>
      <c r="AB552" t="s">
        <v>23</v>
      </c>
      <c r="AC552">
        <v>2019</v>
      </c>
      <c r="AD552">
        <v>5</v>
      </c>
      <c r="AE552" s="2"/>
      <c r="AF552" s="4">
        <f>IFERROR(SUMPRODUCT(--(tbl_bd_descente[wo_number]=W552),tbl_bd_descente[Y],tbl_bd_descente[tons])/SUMIF(tbl_bd_descente[wo_number],W552,tbl_bd_descente[tons]),0)</f>
        <v>83.3</v>
      </c>
      <c r="AG552" s="4">
        <f>IFERROR(SUMPRODUCT(--(tbl_bd_descente[wo_number]=W552),tbl_bd_descente[Al2O3],tbl_bd_descente[tons])/SUMIF(tbl_bd_descente[wo_number],W552,tbl_bd_descente[tons]),0)</f>
        <v>2.6166666666666667</v>
      </c>
      <c r="AH552" s="4">
        <f>IFERROR(SUMPRODUCT(--(tbl_bd_descente[wo_number]=W552),tbl_bd_descente[Fe2O3],tbl_bd_descente[tons])/SUMIF(tbl_bd_descente[wo_number],W552,tbl_bd_descente[tons]),0)</f>
        <v>0.70333333333333337</v>
      </c>
      <c r="AI552" s="4">
        <f>IFERROR(SUMPRODUCT(--(tbl_bd_descente[wo_number]=W552),tbl_bd_descente[MgO],tbl_bd_descente[tons])/SUMIF(tbl_bd_descente[wo_number],W552,tbl_bd_descente[tons]),0)</f>
        <v>31.656666666666666</v>
      </c>
      <c r="AJ552" s="4">
        <f>IFERROR(SUMPRODUCT(--(tbl_bd_descente[wo_number]=W552),tbl_bd_descente[CaOX],tbl_bd_descente[tons])/SUMIF(tbl_bd_descente[wo_number],W552,tbl_bd_descente[tons]),0)</f>
        <v>0.92333333333333334</v>
      </c>
      <c r="AK552" s="4">
        <f>IFERROR(SUMPRODUCT(--(tbl_bd_descente[wo_number]=W552),tbl_bd_descente[S],tbl_bd_descente[tons])/SUMIF(tbl_bd_descente[wo_number],W552,tbl_bd_descente[tons]),0)</f>
        <v>4.5666666666666661E-2</v>
      </c>
      <c r="AL552" s="26"/>
      <c r="AM552" s="25"/>
    </row>
    <row r="553" spans="1:39" x14ac:dyDescent="0.15">
      <c r="A553" t="s">
        <v>1349</v>
      </c>
      <c r="B553" t="s">
        <v>26</v>
      </c>
      <c r="C553" t="s">
        <v>28</v>
      </c>
      <c r="D553" t="s">
        <v>26</v>
      </c>
      <c r="E553" s="18">
        <v>188.15200195312499</v>
      </c>
      <c r="F553">
        <v>67.7</v>
      </c>
      <c r="G553">
        <v>71.400000000000006</v>
      </c>
      <c r="H553">
        <v>76.400000000000006</v>
      </c>
      <c r="I553">
        <v>12.78</v>
      </c>
      <c r="J553">
        <v>1.7</v>
      </c>
      <c r="K553">
        <v>32.61</v>
      </c>
      <c r="L553">
        <v>0.71</v>
      </c>
      <c r="M553" s="1">
        <v>43633.339242442133</v>
      </c>
      <c r="N553" s="1">
        <v>43633.388102858793</v>
      </c>
      <c r="O553" s="1" t="s">
        <v>1338</v>
      </c>
      <c r="W553" t="s">
        <v>405</v>
      </c>
      <c r="X553" s="1">
        <v>43608.3</v>
      </c>
      <c r="Y553" s="10">
        <v>177</v>
      </c>
      <c r="Z553" t="s">
        <v>29</v>
      </c>
      <c r="AA553" t="s">
        <v>22</v>
      </c>
      <c r="AB553" t="s">
        <v>29</v>
      </c>
      <c r="AC553">
        <v>2019</v>
      </c>
      <c r="AD553">
        <v>5</v>
      </c>
      <c r="AE553" s="2"/>
      <c r="AF553" s="4">
        <f>IFERROR(SUMPRODUCT(--(tbl_bd_descente[wo_number]=W553),tbl_bd_descente[Y],tbl_bd_descente[tons])/SUMIF(tbl_bd_descente[wo_number],W553,tbl_bd_descente[tons]),0)</f>
        <v>83.8</v>
      </c>
      <c r="AG553" s="4">
        <f>IFERROR(SUMPRODUCT(--(tbl_bd_descente[wo_number]=W553),tbl_bd_descente[Al2O3],tbl_bd_descente[tons])/SUMIF(tbl_bd_descente[wo_number],W553,tbl_bd_descente[tons]),0)</f>
        <v>13.52</v>
      </c>
      <c r="AH553" s="4">
        <f>IFERROR(SUMPRODUCT(--(tbl_bd_descente[wo_number]=W553),tbl_bd_descente[Fe2O3],tbl_bd_descente[tons])/SUMIF(tbl_bd_descente[wo_number],W553,tbl_bd_descente[tons]),0)</f>
        <v>1.4</v>
      </c>
      <c r="AI553" s="4">
        <f>IFERROR(SUMPRODUCT(--(tbl_bd_descente[wo_number]=W553),tbl_bd_descente[MgO],tbl_bd_descente[tons])/SUMIF(tbl_bd_descente[wo_number],W553,tbl_bd_descente[tons]),0)</f>
        <v>32.97</v>
      </c>
      <c r="AJ553" s="4">
        <f>IFERROR(SUMPRODUCT(--(tbl_bd_descente[wo_number]=W553),tbl_bd_descente[CaOX],tbl_bd_descente[tons])/SUMIF(tbl_bd_descente[wo_number],W553,tbl_bd_descente[tons]),0)</f>
        <v>0.51</v>
      </c>
      <c r="AK553" s="4">
        <f>IFERROR(SUMPRODUCT(--(tbl_bd_descente[wo_number]=W553),tbl_bd_descente[S],tbl_bd_descente[tons])/SUMIF(tbl_bd_descente[wo_number],W553,tbl_bd_descente[tons]),0)</f>
        <v>3.2000000000000001E-2</v>
      </c>
      <c r="AL553" s="26"/>
      <c r="AM553" s="25"/>
    </row>
    <row r="554" spans="1:39" x14ac:dyDescent="0.15">
      <c r="A554" t="s">
        <v>1350</v>
      </c>
      <c r="B554" t="s">
        <v>817</v>
      </c>
      <c r="C554" t="s">
        <v>15</v>
      </c>
      <c r="D554" t="s">
        <v>18</v>
      </c>
      <c r="E554" s="18">
        <v>186.59300231933594</v>
      </c>
      <c r="F554">
        <v>76.8</v>
      </c>
      <c r="G554">
        <v>80.900000000000006</v>
      </c>
      <c r="H554">
        <v>86.1</v>
      </c>
      <c r="I554">
        <v>18.420000000000002</v>
      </c>
      <c r="J554">
        <v>1.72</v>
      </c>
      <c r="K554">
        <v>33.39</v>
      </c>
      <c r="L554">
        <v>0.56999999999999995</v>
      </c>
      <c r="M554" s="1">
        <v>43633.339370682872</v>
      </c>
      <c r="N554" s="1">
        <v>43633.388472997685</v>
      </c>
      <c r="O554" s="1" t="s">
        <v>1338</v>
      </c>
      <c r="W554" t="s">
        <v>400</v>
      </c>
      <c r="X554" s="1">
        <v>43608.258333333331</v>
      </c>
      <c r="Y554" s="10">
        <v>900</v>
      </c>
      <c r="Z554" t="s">
        <v>29</v>
      </c>
      <c r="AA554" t="s">
        <v>22</v>
      </c>
      <c r="AB554" t="s">
        <v>29</v>
      </c>
      <c r="AC554">
        <v>2019</v>
      </c>
      <c r="AD554">
        <v>5</v>
      </c>
      <c r="AE554" s="2"/>
      <c r="AF554" s="4">
        <f>IFERROR(SUMPRODUCT(--(tbl_bd_descente[wo_number]=W554),tbl_bd_descente[Y],tbl_bd_descente[tons])/SUMIF(tbl_bd_descente[wo_number],W554,tbl_bd_descente[tons]),0)</f>
        <v>84.333333333333329</v>
      </c>
      <c r="AG554" s="4">
        <f>IFERROR(SUMPRODUCT(--(tbl_bd_descente[wo_number]=W554),tbl_bd_descente[Al2O3],tbl_bd_descente[tons])/SUMIF(tbl_bd_descente[wo_number],W554,tbl_bd_descente[tons]),0)</f>
        <v>14.386666666666667</v>
      </c>
      <c r="AH554" s="4">
        <f>IFERROR(SUMPRODUCT(--(tbl_bd_descente[wo_number]=W554),tbl_bd_descente[Fe2O3],tbl_bd_descente[tons])/SUMIF(tbl_bd_descente[wo_number],W554,tbl_bd_descente[tons]),0)</f>
        <v>1.3066666666666666</v>
      </c>
      <c r="AI554" s="4">
        <f>IFERROR(SUMPRODUCT(--(tbl_bd_descente[wo_number]=W554),tbl_bd_descente[MgO],tbl_bd_descente[tons])/SUMIF(tbl_bd_descente[wo_number],W554,tbl_bd_descente[tons]),0)</f>
        <v>33.01</v>
      </c>
      <c r="AJ554" s="4">
        <f>IFERROR(SUMPRODUCT(--(tbl_bd_descente[wo_number]=W554),tbl_bd_descente[CaOX],tbl_bd_descente[tons])/SUMIF(tbl_bd_descente[wo_number],W554,tbl_bd_descente[tons]),0)</f>
        <v>0.86</v>
      </c>
      <c r="AK554" s="4">
        <f>IFERROR(SUMPRODUCT(--(tbl_bd_descente[wo_number]=W554),tbl_bd_descente[S],tbl_bd_descente[tons])/SUMIF(tbl_bd_descente[wo_number],W554,tbl_bd_descente[tons]),0)</f>
        <v>2.3666666666666669E-2</v>
      </c>
      <c r="AL554" s="26"/>
      <c r="AM554" s="25"/>
    </row>
    <row r="555" spans="1:39" x14ac:dyDescent="0.15">
      <c r="A555" t="s">
        <v>1351</v>
      </c>
      <c r="B555" t="s">
        <v>29</v>
      </c>
      <c r="C555" t="s">
        <v>22</v>
      </c>
      <c r="D555" t="s">
        <v>29</v>
      </c>
      <c r="E555" s="18">
        <v>259.09100341796875</v>
      </c>
      <c r="F555">
        <v>81.400000000000006</v>
      </c>
      <c r="G555">
        <v>85.6</v>
      </c>
      <c r="H555">
        <v>91.3</v>
      </c>
      <c r="I555">
        <v>10.66</v>
      </c>
      <c r="J555">
        <v>1.08</v>
      </c>
      <c r="K555">
        <v>32.58</v>
      </c>
      <c r="L555">
        <v>0.55000000000000004</v>
      </c>
      <c r="M555" s="1">
        <v>43633.581765196759</v>
      </c>
      <c r="N555" s="1">
        <v>43633.610381979168</v>
      </c>
      <c r="O555" s="1" t="s">
        <v>47</v>
      </c>
      <c r="W555" t="s">
        <v>399</v>
      </c>
      <c r="X555" s="1">
        <v>43608.039583333331</v>
      </c>
      <c r="Y555" s="10">
        <v>900</v>
      </c>
      <c r="Z555" t="s">
        <v>29</v>
      </c>
      <c r="AA555" t="s">
        <v>22</v>
      </c>
      <c r="AB555" t="s">
        <v>29</v>
      </c>
      <c r="AC555">
        <v>2019</v>
      </c>
      <c r="AD555">
        <v>5</v>
      </c>
      <c r="AE555" s="2"/>
      <c r="AF555" s="4">
        <f>IFERROR(SUMPRODUCT(--(tbl_bd_descente[wo_number]=W555),tbl_bd_descente[Y],tbl_bd_descente[tons])/SUMIF(tbl_bd_descente[wo_number],W555,tbl_bd_descente[tons]),0)</f>
        <v>85.833333333333329</v>
      </c>
      <c r="AG555" s="4">
        <f>IFERROR(SUMPRODUCT(--(tbl_bd_descente[wo_number]=W555),tbl_bd_descente[Al2O3],tbl_bd_descente[tons])/SUMIF(tbl_bd_descente[wo_number],W555,tbl_bd_descente[tons]),0)</f>
        <v>11.886666666666667</v>
      </c>
      <c r="AH555" s="4">
        <f>IFERROR(SUMPRODUCT(--(tbl_bd_descente[wo_number]=W555),tbl_bd_descente[Fe2O3],tbl_bd_descente[tons])/SUMIF(tbl_bd_descente[wo_number],W555,tbl_bd_descente[tons]),0)</f>
        <v>1.1733333333333333</v>
      </c>
      <c r="AI555" s="4">
        <f>IFERROR(SUMPRODUCT(--(tbl_bd_descente[wo_number]=W555),tbl_bd_descente[MgO],tbl_bd_descente[tons])/SUMIF(tbl_bd_descente[wo_number],W555,tbl_bd_descente[tons]),0)</f>
        <v>32.729999999999997</v>
      </c>
      <c r="AJ555" s="4">
        <f>IFERROR(SUMPRODUCT(--(tbl_bd_descente[wo_number]=W555),tbl_bd_descente[CaOX],tbl_bd_descente[tons])/SUMIF(tbl_bd_descente[wo_number],W555,tbl_bd_descente[tons]),0)</f>
        <v>0.80666666666666664</v>
      </c>
      <c r="AK555" s="4">
        <f>IFERROR(SUMPRODUCT(--(tbl_bd_descente[wo_number]=W555),tbl_bd_descente[S],tbl_bd_descente[tons])/SUMIF(tbl_bd_descente[wo_number],W555,tbl_bd_descente[tons]),0)</f>
        <v>2.4666666666666667E-2</v>
      </c>
      <c r="AL555" s="26"/>
      <c r="AM555" s="25"/>
    </row>
    <row r="556" spans="1:39" x14ac:dyDescent="0.15">
      <c r="A556" t="s">
        <v>1352</v>
      </c>
      <c r="B556" t="s">
        <v>23</v>
      </c>
      <c r="C556" t="s">
        <v>21</v>
      </c>
      <c r="D556" t="s">
        <v>23</v>
      </c>
      <c r="E556" s="18">
        <v>370.1300048828125</v>
      </c>
      <c r="F556">
        <v>79</v>
      </c>
      <c r="G556">
        <v>83.2</v>
      </c>
      <c r="H556">
        <v>89.8</v>
      </c>
      <c r="I556">
        <v>2.95</v>
      </c>
      <c r="J556">
        <v>0.73</v>
      </c>
      <c r="K556">
        <v>31.72</v>
      </c>
      <c r="L556">
        <v>0.26</v>
      </c>
      <c r="M556" s="1">
        <v>43633.61422033565</v>
      </c>
      <c r="N556" s="1">
        <v>43633.647327002313</v>
      </c>
      <c r="O556" s="1" t="s">
        <v>47</v>
      </c>
      <c r="W556" t="s">
        <v>398</v>
      </c>
      <c r="X556" s="1">
        <v>43607.818749999999</v>
      </c>
      <c r="Y556" s="10">
        <v>843</v>
      </c>
      <c r="Z556" t="s">
        <v>23</v>
      </c>
      <c r="AA556" t="s">
        <v>24</v>
      </c>
      <c r="AB556" t="s">
        <v>23</v>
      </c>
      <c r="AC556">
        <v>2019</v>
      </c>
      <c r="AD556">
        <v>5</v>
      </c>
      <c r="AE556" s="2"/>
      <c r="AF556" s="4">
        <f>IFERROR(SUMPRODUCT(--(tbl_bd_descente[wo_number]=W556),tbl_bd_descente[Y],tbl_bd_descente[tons])/SUMIF(tbl_bd_descente[wo_number],W556,tbl_bd_descente[tons]),0)</f>
        <v>86.420403321470928</v>
      </c>
      <c r="AG556" s="4">
        <f>IFERROR(SUMPRODUCT(--(tbl_bd_descente[wo_number]=W556),tbl_bd_descente[Al2O3],tbl_bd_descente[tons])/SUMIF(tbl_bd_descente[wo_number],W556,tbl_bd_descente[tons]),0)</f>
        <v>1.9264294187425861</v>
      </c>
      <c r="AH556" s="4">
        <f>IFERROR(SUMPRODUCT(--(tbl_bd_descente[wo_number]=W556),tbl_bd_descente[Fe2O3],tbl_bd_descente[tons])/SUMIF(tbl_bd_descente[wo_number],W556,tbl_bd_descente[tons]),0)</f>
        <v>0.58948991696322661</v>
      </c>
      <c r="AI556" s="4">
        <f>IFERROR(SUMPRODUCT(--(tbl_bd_descente[wo_number]=W556),tbl_bd_descente[MgO],tbl_bd_descente[tons])/SUMIF(tbl_bd_descente[wo_number],W556,tbl_bd_descente[tons]),0)</f>
        <v>31.683214709371288</v>
      </c>
      <c r="AJ556" s="4">
        <f>IFERROR(SUMPRODUCT(--(tbl_bd_descente[wo_number]=W556),tbl_bd_descente[CaOX],tbl_bd_descente[tons])/SUMIF(tbl_bd_descente[wo_number],W556,tbl_bd_descente[tons]),0)</f>
        <v>0.56826809015421109</v>
      </c>
      <c r="AK556" s="4">
        <f>IFERROR(SUMPRODUCT(--(tbl_bd_descente[wo_number]=W556),tbl_bd_descente[S],tbl_bd_descente[tons])/SUMIF(tbl_bd_descente[wo_number],W556,tbl_bd_descente[tons]),0)</f>
        <v>2.879596678529063E-2</v>
      </c>
      <c r="AL556" s="26"/>
      <c r="AM556" s="25"/>
    </row>
    <row r="557" spans="1:39" x14ac:dyDescent="0.15">
      <c r="A557" t="s">
        <v>1353</v>
      </c>
      <c r="B557" t="s">
        <v>817</v>
      </c>
      <c r="C557" t="s">
        <v>34</v>
      </c>
      <c r="D557" t="s">
        <v>26</v>
      </c>
      <c r="E557" s="18">
        <v>150.53400039672852</v>
      </c>
      <c r="F557">
        <v>74.8</v>
      </c>
      <c r="G557">
        <v>78.8</v>
      </c>
      <c r="H557">
        <v>84.2</v>
      </c>
      <c r="I557">
        <v>10.59</v>
      </c>
      <c r="J557">
        <v>1.31</v>
      </c>
      <c r="K557">
        <v>32.46</v>
      </c>
      <c r="L557">
        <v>1.99</v>
      </c>
      <c r="M557" s="1">
        <v>43634.768247453707</v>
      </c>
      <c r="N557" s="1">
        <v>43634.782338622688</v>
      </c>
      <c r="O557" s="1" t="s">
        <v>47</v>
      </c>
      <c r="W557" t="s">
        <v>397</v>
      </c>
      <c r="X557" s="1">
        <v>43607.597222222219</v>
      </c>
      <c r="Y557" s="10">
        <v>929</v>
      </c>
      <c r="Z557" t="s">
        <v>23</v>
      </c>
      <c r="AA557" t="s">
        <v>38</v>
      </c>
      <c r="AB557" t="s">
        <v>23</v>
      </c>
      <c r="AC557">
        <v>2019</v>
      </c>
      <c r="AD557">
        <v>5</v>
      </c>
      <c r="AE557" s="2"/>
      <c r="AF557" s="4">
        <f>IFERROR(SUMPRODUCT(--(tbl_bd_descente[wo_number]=W557),tbl_bd_descente[Y],tbl_bd_descente[tons])/SUMIF(tbl_bd_descente[wo_number],W557,tbl_bd_descente[tons]),0)</f>
        <v>85.8</v>
      </c>
      <c r="AG557" s="4">
        <f>IFERROR(SUMPRODUCT(--(tbl_bd_descente[wo_number]=W557),tbl_bd_descente[Al2O3],tbl_bd_descente[tons])/SUMIF(tbl_bd_descente[wo_number],W557,tbl_bd_descente[tons]),0)</f>
        <v>2.1586221743810552</v>
      </c>
      <c r="AH557" s="4">
        <f>IFERROR(SUMPRODUCT(--(tbl_bd_descente[wo_number]=W557),tbl_bd_descente[Fe2O3],tbl_bd_descente[tons])/SUMIF(tbl_bd_descente[wo_number],W557,tbl_bd_descente[tons]),0)</f>
        <v>0.64013993541442415</v>
      </c>
      <c r="AI557" s="4">
        <f>IFERROR(SUMPRODUCT(--(tbl_bd_descente[wo_number]=W557),tbl_bd_descente[MgO],tbl_bd_descente[tons])/SUMIF(tbl_bd_descente[wo_number],W557,tbl_bd_descente[tons]),0)</f>
        <v>31.628331539289562</v>
      </c>
      <c r="AJ557" s="4">
        <f>IFERROR(SUMPRODUCT(--(tbl_bd_descente[wo_number]=W557),tbl_bd_descente[CaOX],tbl_bd_descente[tons])/SUMIF(tbl_bd_descente[wo_number],W557,tbl_bd_descente[tons]),0)</f>
        <v>1.0489020452099032</v>
      </c>
      <c r="AK557" s="4">
        <f>IFERROR(SUMPRODUCT(--(tbl_bd_descente[wo_number]=W557),tbl_bd_descente[S],tbl_bd_descente[tons])/SUMIF(tbl_bd_descente[wo_number],W557,tbl_bd_descente[tons]),0)</f>
        <v>3.8736275565123796E-2</v>
      </c>
      <c r="AL557" s="26"/>
      <c r="AM557" s="25"/>
    </row>
    <row r="558" spans="1:39" x14ac:dyDescent="0.15">
      <c r="A558" t="s">
        <v>1354</v>
      </c>
      <c r="B558" t="s">
        <v>29</v>
      </c>
      <c r="C558" t="s">
        <v>22</v>
      </c>
      <c r="D558" t="s">
        <v>29</v>
      </c>
      <c r="E558" s="18">
        <v>333.11500549316406</v>
      </c>
      <c r="F558">
        <v>81.5</v>
      </c>
      <c r="G558">
        <v>85.9</v>
      </c>
      <c r="H558">
        <v>91.6</v>
      </c>
      <c r="I558">
        <v>14.89</v>
      </c>
      <c r="J558">
        <v>1.35</v>
      </c>
      <c r="K558">
        <v>32.85</v>
      </c>
      <c r="L558">
        <v>0.77</v>
      </c>
      <c r="M558" s="1">
        <v>43636.490428321762</v>
      </c>
      <c r="N558" s="1">
        <v>43636.52177172454</v>
      </c>
      <c r="O558" s="1" t="s">
        <v>1338</v>
      </c>
      <c r="W558" t="s">
        <v>396</v>
      </c>
      <c r="X558" s="1">
        <v>43607.347222222219</v>
      </c>
      <c r="Y558" s="10">
        <v>292</v>
      </c>
      <c r="Z558" t="s">
        <v>33</v>
      </c>
      <c r="AA558" t="s">
        <v>39</v>
      </c>
      <c r="AB558" t="s">
        <v>33</v>
      </c>
      <c r="AC558">
        <v>2019</v>
      </c>
      <c r="AD558">
        <v>5</v>
      </c>
      <c r="AE558" s="2"/>
      <c r="AF558" s="4">
        <f>IFERROR(SUMPRODUCT(--(tbl_bd_descente[wo_number]=W558),tbl_bd_descente[Y],tbl_bd_descente[tons])/SUMIF(tbl_bd_descente[wo_number],W558,tbl_bd_descente[tons]),0)</f>
        <v>77.2</v>
      </c>
      <c r="AG558" s="4">
        <f>IFERROR(SUMPRODUCT(--(tbl_bd_descente[wo_number]=W558),tbl_bd_descente[Al2O3],tbl_bd_descente[tons])/SUMIF(tbl_bd_descente[wo_number],W558,tbl_bd_descente[tons]),0)</f>
        <v>3.47</v>
      </c>
      <c r="AH558" s="4">
        <f>IFERROR(SUMPRODUCT(--(tbl_bd_descente[wo_number]=W558),tbl_bd_descente[Fe2O3],tbl_bd_descente[tons])/SUMIF(tbl_bd_descente[wo_number],W558,tbl_bd_descente[tons]),0)</f>
        <v>0.96</v>
      </c>
      <c r="AI558" s="4">
        <f>IFERROR(SUMPRODUCT(--(tbl_bd_descente[wo_number]=W558),tbl_bd_descente[MgO],tbl_bd_descente[tons])/SUMIF(tbl_bd_descente[wo_number],W558,tbl_bd_descente[tons]),0)</f>
        <v>31.76</v>
      </c>
      <c r="AJ558" s="4">
        <f>IFERROR(SUMPRODUCT(--(tbl_bd_descente[wo_number]=W558),tbl_bd_descente[CaOX],tbl_bd_descente[tons])/SUMIF(tbl_bd_descente[wo_number],W558,tbl_bd_descente[tons]),0)</f>
        <v>1.32</v>
      </c>
      <c r="AK558" s="4">
        <f>IFERROR(SUMPRODUCT(--(tbl_bd_descente[wo_number]=W558),tbl_bd_descente[S],tbl_bd_descente[tons])/SUMIF(tbl_bd_descente[wo_number],W558,tbl_bd_descente[tons]),0)</f>
        <v>6.2E-2</v>
      </c>
      <c r="AL558" s="26"/>
      <c r="AM558" s="25"/>
    </row>
    <row r="559" spans="1:39" x14ac:dyDescent="0.15">
      <c r="A559" t="s">
        <v>1355</v>
      </c>
      <c r="B559" t="s">
        <v>16</v>
      </c>
      <c r="C559" t="s">
        <v>32</v>
      </c>
      <c r="D559" t="s">
        <v>16</v>
      </c>
      <c r="E559" s="18">
        <v>254.64400482177734</v>
      </c>
      <c r="F559">
        <v>84.7</v>
      </c>
      <c r="G559">
        <v>89.2</v>
      </c>
      <c r="H559">
        <v>96.6</v>
      </c>
      <c r="I559">
        <v>1.63</v>
      </c>
      <c r="J559">
        <v>0.66</v>
      </c>
      <c r="K559">
        <v>31.63</v>
      </c>
      <c r="L559">
        <v>0.46</v>
      </c>
      <c r="M559" s="1">
        <v>43635.36579880787</v>
      </c>
      <c r="N559" s="1">
        <v>43635.391111076387</v>
      </c>
      <c r="O559" s="1" t="s">
        <v>45</v>
      </c>
      <c r="W559" t="s">
        <v>395</v>
      </c>
      <c r="X559" s="1">
        <v>43607.260416666664</v>
      </c>
      <c r="Y559" s="10">
        <v>900</v>
      </c>
      <c r="Z559" t="s">
        <v>33</v>
      </c>
      <c r="AA559" t="s">
        <v>39</v>
      </c>
      <c r="AB559" t="s">
        <v>33</v>
      </c>
      <c r="AC559">
        <v>2019</v>
      </c>
      <c r="AD559">
        <v>5</v>
      </c>
      <c r="AE559" s="2"/>
      <c r="AF559" s="4">
        <f>IFERROR(SUMPRODUCT(--(tbl_bd_descente[wo_number]=W559),tbl_bd_descente[Y],tbl_bd_descente[tons])/SUMIF(tbl_bd_descente[wo_number],W559,tbl_bd_descente[tons]),0)</f>
        <v>78.166666666666671</v>
      </c>
      <c r="AG559" s="4">
        <f>IFERROR(SUMPRODUCT(--(tbl_bd_descente[wo_number]=W559),tbl_bd_descente[Al2O3],tbl_bd_descente[tons])/SUMIF(tbl_bd_descente[wo_number],W559,tbl_bd_descente[tons]),0)</f>
        <v>3.3666666666666667</v>
      </c>
      <c r="AH559" s="4">
        <f>IFERROR(SUMPRODUCT(--(tbl_bd_descente[wo_number]=W559),tbl_bd_descente[Fe2O3],tbl_bd_descente[tons])/SUMIF(tbl_bd_descente[wo_number],W559,tbl_bd_descente[tons]),0)</f>
        <v>0.94</v>
      </c>
      <c r="AI559" s="4">
        <f>IFERROR(SUMPRODUCT(--(tbl_bd_descente[wo_number]=W559),tbl_bd_descente[MgO],tbl_bd_descente[tons])/SUMIF(tbl_bd_descente[wo_number],W559,tbl_bd_descente[tons]),0)</f>
        <v>31.723333333333333</v>
      </c>
      <c r="AJ559" s="4">
        <f>IFERROR(SUMPRODUCT(--(tbl_bd_descente[wo_number]=W559),tbl_bd_descente[CaOX],tbl_bd_descente[tons])/SUMIF(tbl_bd_descente[wo_number],W559,tbl_bd_descente[tons]),0)</f>
        <v>1.1000000000000001</v>
      </c>
      <c r="AK559" s="4">
        <f>IFERROR(SUMPRODUCT(--(tbl_bd_descente[wo_number]=W559),tbl_bd_descente[S],tbl_bd_descente[tons])/SUMIF(tbl_bd_descente[wo_number],W559,tbl_bd_descente[tons]),0)</f>
        <v>9.1999999999999998E-2</v>
      </c>
      <c r="AL559" s="26"/>
      <c r="AM559" s="25"/>
    </row>
    <row r="560" spans="1:39" x14ac:dyDescent="0.15">
      <c r="A560" t="s">
        <v>1356</v>
      </c>
      <c r="B560" t="s">
        <v>23</v>
      </c>
      <c r="C560" t="s">
        <v>24</v>
      </c>
      <c r="D560" t="s">
        <v>23</v>
      </c>
      <c r="E560" s="18">
        <v>215.27300262451172</v>
      </c>
      <c r="F560">
        <v>83.3</v>
      </c>
      <c r="G560">
        <v>87.7</v>
      </c>
      <c r="H560">
        <v>94.8</v>
      </c>
      <c r="I560">
        <v>1.98</v>
      </c>
      <c r="J560">
        <v>0.62</v>
      </c>
      <c r="K560">
        <v>31.58</v>
      </c>
      <c r="L560">
        <v>1.1499999999999999</v>
      </c>
      <c r="M560" s="1">
        <v>43635.328178819444</v>
      </c>
      <c r="N560" s="1">
        <v>43635.347569791666</v>
      </c>
      <c r="O560" s="1" t="s">
        <v>45</v>
      </c>
      <c r="W560" t="s">
        <v>394</v>
      </c>
      <c r="X560" s="1">
        <v>43607.052083333336</v>
      </c>
      <c r="Y560" s="10">
        <v>900</v>
      </c>
      <c r="Z560" t="s">
        <v>33</v>
      </c>
      <c r="AA560" t="s">
        <v>39</v>
      </c>
      <c r="AB560" t="s">
        <v>33</v>
      </c>
      <c r="AC560">
        <v>2019</v>
      </c>
      <c r="AD560">
        <v>5</v>
      </c>
      <c r="AE560" s="2"/>
      <c r="AF560" s="4">
        <f>IFERROR(SUMPRODUCT(--(tbl_bd_descente[wo_number]=W560),tbl_bd_descente[Y],tbl_bd_descente[tons])/SUMIF(tbl_bd_descente[wo_number],W560,tbl_bd_descente[tons]),0)</f>
        <v>78</v>
      </c>
      <c r="AG560" s="4">
        <f>IFERROR(SUMPRODUCT(--(tbl_bd_descente[wo_number]=W560),tbl_bd_descente[Al2O3],tbl_bd_descente[tons])/SUMIF(tbl_bd_descente[wo_number],W560,tbl_bd_descente[tons]),0)</f>
        <v>3.1233333333333335</v>
      </c>
      <c r="AH560" s="4">
        <f>IFERROR(SUMPRODUCT(--(tbl_bd_descente[wo_number]=W560),tbl_bd_descente[Fe2O3],tbl_bd_descente[tons])/SUMIF(tbl_bd_descente[wo_number],W560,tbl_bd_descente[tons]),0)</f>
        <v>0.91333333333333333</v>
      </c>
      <c r="AI560" s="4">
        <f>IFERROR(SUMPRODUCT(--(tbl_bd_descente[wo_number]=W560),tbl_bd_descente[MgO],tbl_bd_descente[tons])/SUMIF(tbl_bd_descente[wo_number],W560,tbl_bd_descente[tons]),0)</f>
        <v>31.776666666666667</v>
      </c>
      <c r="AJ560" s="4">
        <f>IFERROR(SUMPRODUCT(--(tbl_bd_descente[wo_number]=W560),tbl_bd_descente[CaOX],tbl_bd_descente[tons])/SUMIF(tbl_bd_descente[wo_number],W560,tbl_bd_descente[tons]),0)</f>
        <v>1.3466666666666667</v>
      </c>
      <c r="AK560" s="4">
        <f>IFERROR(SUMPRODUCT(--(tbl_bd_descente[wo_number]=W560),tbl_bd_descente[S],tbl_bd_descente[tons])/SUMIF(tbl_bd_descente[wo_number],W560,tbl_bd_descente[tons]),0)</f>
        <v>7.2000000000000008E-2</v>
      </c>
      <c r="AL560" s="26"/>
      <c r="AM560" s="25"/>
    </row>
    <row r="561" spans="1:39" x14ac:dyDescent="0.15">
      <c r="A561" t="s">
        <v>1357</v>
      </c>
      <c r="B561" t="s">
        <v>23</v>
      </c>
      <c r="C561" t="s">
        <v>21</v>
      </c>
      <c r="D561" t="s">
        <v>23</v>
      </c>
      <c r="E561" s="18">
        <v>148.052001953125</v>
      </c>
      <c r="F561">
        <v>79</v>
      </c>
      <c r="G561">
        <v>83.3</v>
      </c>
      <c r="H561">
        <v>90.3</v>
      </c>
      <c r="I561">
        <v>3.53</v>
      </c>
      <c r="J561">
        <v>0.7</v>
      </c>
      <c r="K561">
        <v>31.62</v>
      </c>
      <c r="L561">
        <v>0.69</v>
      </c>
      <c r="M561" s="1">
        <v>43635.769248414355</v>
      </c>
      <c r="N561" s="1">
        <v>43635.782784340277</v>
      </c>
      <c r="O561" s="1" t="s">
        <v>48</v>
      </c>
      <c r="W561" t="s">
        <v>393</v>
      </c>
      <c r="X561" s="1">
        <v>43606.845138888886</v>
      </c>
      <c r="Y561" s="10">
        <v>757</v>
      </c>
      <c r="Z561" t="s">
        <v>14</v>
      </c>
      <c r="AA561" t="s">
        <v>19</v>
      </c>
      <c r="AB561" t="s">
        <v>14</v>
      </c>
      <c r="AC561">
        <v>2019</v>
      </c>
      <c r="AD561">
        <v>5</v>
      </c>
      <c r="AE561" s="2"/>
      <c r="AF561" s="4">
        <f>IFERROR(SUMPRODUCT(--(tbl_bd_descente[wo_number]=W561),tbl_bd_descente[Y],tbl_bd_descente[tons])/SUMIF(tbl_bd_descente[wo_number],W561,tbl_bd_descente[tons]),0)</f>
        <v>80.422721268163798</v>
      </c>
      <c r="AG561" s="4">
        <f>IFERROR(SUMPRODUCT(--(tbl_bd_descente[wo_number]=W561),tbl_bd_descente[Al2O3],tbl_bd_descente[tons])/SUMIF(tbl_bd_descente[wo_number],W561,tbl_bd_descente[tons]),0)</f>
        <v>3.1634081902245703</v>
      </c>
      <c r="AH561" s="4">
        <f>IFERROR(SUMPRODUCT(--(tbl_bd_descente[wo_number]=W561),tbl_bd_descente[Fe2O3],tbl_bd_descente[tons])/SUMIF(tbl_bd_descente[wo_number],W561,tbl_bd_descente[tons]),0)</f>
        <v>0.8205680317040952</v>
      </c>
      <c r="AI561" s="4">
        <f>IFERROR(SUMPRODUCT(--(tbl_bd_descente[wo_number]=W561),tbl_bd_descente[MgO],tbl_bd_descente[tons])/SUMIF(tbl_bd_descente[wo_number],W561,tbl_bd_descente[tons]),0)</f>
        <v>31.814715984147949</v>
      </c>
      <c r="AJ561" s="4">
        <f>IFERROR(SUMPRODUCT(--(tbl_bd_descente[wo_number]=W561),tbl_bd_descente[CaOX],tbl_bd_descente[tons])/SUMIF(tbl_bd_descente[wo_number],W561,tbl_bd_descente[tons]),0)</f>
        <v>0.99113606340819016</v>
      </c>
      <c r="AK561" s="4">
        <f>IFERROR(SUMPRODUCT(--(tbl_bd_descente[wo_number]=W561),tbl_bd_descente[S],tbl_bd_descente[tons])/SUMIF(tbl_bd_descente[wo_number],W561,tbl_bd_descente[tons]),0)</f>
        <v>5.1431968295904885E-2</v>
      </c>
      <c r="AL561" s="26"/>
      <c r="AM561" s="25"/>
    </row>
    <row r="562" spans="1:39" x14ac:dyDescent="0.15">
      <c r="A562" t="s">
        <v>1358</v>
      </c>
      <c r="B562" t="s">
        <v>23</v>
      </c>
      <c r="C562" t="s">
        <v>21</v>
      </c>
      <c r="D562" t="s">
        <v>23</v>
      </c>
      <c r="E562" s="18">
        <v>334.91100158691404</v>
      </c>
      <c r="F562">
        <v>80.099999999999994</v>
      </c>
      <c r="G562">
        <v>84.3</v>
      </c>
      <c r="H562">
        <v>91.4</v>
      </c>
      <c r="I562">
        <v>1.54</v>
      </c>
      <c r="J562">
        <v>0.59</v>
      </c>
      <c r="K562">
        <v>31.63</v>
      </c>
      <c r="L562">
        <v>0.48</v>
      </c>
      <c r="M562" s="1">
        <v>43635.789561076388</v>
      </c>
      <c r="N562" s="1">
        <v>43635.825602395831</v>
      </c>
      <c r="O562" s="1" t="s">
        <v>48</v>
      </c>
      <c r="W562" t="s">
        <v>392</v>
      </c>
      <c r="X562" s="1">
        <v>43606.638888888891</v>
      </c>
      <c r="Y562" s="10">
        <v>1200</v>
      </c>
      <c r="Z562" t="s">
        <v>14</v>
      </c>
      <c r="AA562" t="s">
        <v>19</v>
      </c>
      <c r="AB562" t="s">
        <v>14</v>
      </c>
      <c r="AC562">
        <v>2019</v>
      </c>
      <c r="AD562">
        <v>5</v>
      </c>
      <c r="AE562" s="2"/>
      <c r="AF562" s="4">
        <f>IFERROR(SUMPRODUCT(--(tbl_bd_descente[wo_number]=W562),tbl_bd_descente[Y],tbl_bd_descente[tons])/SUMIF(tbl_bd_descente[wo_number],W562,tbl_bd_descente[tons]),0)</f>
        <v>81.533333333333331</v>
      </c>
      <c r="AG562" s="4">
        <f>IFERROR(SUMPRODUCT(--(tbl_bd_descente[wo_number]=W562),tbl_bd_descente[Al2O3],tbl_bd_descente[tons])/SUMIF(tbl_bd_descente[wo_number],W562,tbl_bd_descente[tons]),0)</f>
        <v>3.4166666666666665</v>
      </c>
      <c r="AH562" s="4">
        <f>IFERROR(SUMPRODUCT(--(tbl_bd_descente[wo_number]=W562),tbl_bd_descente[Fe2O3],tbl_bd_descente[tons])/SUMIF(tbl_bd_descente[wo_number],W562,tbl_bd_descente[tons]),0)</f>
        <v>0.81666666666666665</v>
      </c>
      <c r="AI562" s="4">
        <f>IFERROR(SUMPRODUCT(--(tbl_bd_descente[wo_number]=W562),tbl_bd_descente[MgO],tbl_bd_descente[tons])/SUMIF(tbl_bd_descente[wo_number],W562,tbl_bd_descente[tons]),0)</f>
        <v>31.686666666666667</v>
      </c>
      <c r="AJ562" s="4">
        <f>IFERROR(SUMPRODUCT(--(tbl_bd_descente[wo_number]=W562),tbl_bd_descente[CaOX],tbl_bd_descente[tons])/SUMIF(tbl_bd_descente[wo_number],W562,tbl_bd_descente[tons]),0)</f>
        <v>1.3866666666666667</v>
      </c>
      <c r="AK562" s="4">
        <f>IFERROR(SUMPRODUCT(--(tbl_bd_descente[wo_number]=W562),tbl_bd_descente[S],tbl_bd_descente[tons])/SUMIF(tbl_bd_descente[wo_number],W562,tbl_bd_descente[tons]),0)</f>
        <v>3.6666666666666667E-2</v>
      </c>
      <c r="AL562" s="26"/>
      <c r="AM562" s="25"/>
    </row>
    <row r="563" spans="1:39" x14ac:dyDescent="0.15">
      <c r="A563" t="s">
        <v>1359</v>
      </c>
      <c r="B563" t="s">
        <v>26</v>
      </c>
      <c r="C563" t="s">
        <v>27</v>
      </c>
      <c r="D563" t="s">
        <v>26</v>
      </c>
      <c r="E563" s="18">
        <v>242.49200325012208</v>
      </c>
      <c r="F563">
        <v>69.3</v>
      </c>
      <c r="G563">
        <v>73.099999999999994</v>
      </c>
      <c r="H563">
        <v>78.5</v>
      </c>
      <c r="I563">
        <v>7.71</v>
      </c>
      <c r="J563">
        <v>1.32</v>
      </c>
      <c r="K563">
        <v>32.21</v>
      </c>
      <c r="L563">
        <v>0.39</v>
      </c>
      <c r="M563" s="1">
        <v>43634.786649652779</v>
      </c>
      <c r="N563" s="1">
        <v>43634.808930671294</v>
      </c>
      <c r="O563" s="1" t="s">
        <v>47</v>
      </c>
      <c r="W563" t="s">
        <v>391</v>
      </c>
      <c r="X563" s="1">
        <v>43606.197916666664</v>
      </c>
      <c r="Y563" s="10">
        <v>109</v>
      </c>
      <c r="Z563" t="s">
        <v>26</v>
      </c>
      <c r="AA563" t="s">
        <v>27</v>
      </c>
      <c r="AB563" t="s">
        <v>26</v>
      </c>
      <c r="AC563">
        <v>2019</v>
      </c>
      <c r="AD563">
        <v>5</v>
      </c>
      <c r="AE563" s="2"/>
      <c r="AF563" s="4">
        <f>IFERROR(SUMPRODUCT(--(tbl_bd_descente[wo_number]=W563),tbl_bd_descente[Y],tbl_bd_descente[tons])/SUMIF(tbl_bd_descente[wo_number],W563,tbl_bd_descente[tons]),0)</f>
        <v>74.599999999999994</v>
      </c>
      <c r="AG563" s="4">
        <f>IFERROR(SUMPRODUCT(--(tbl_bd_descente[wo_number]=W563),tbl_bd_descente[Al2O3],tbl_bd_descente[tons])/SUMIF(tbl_bd_descente[wo_number],W563,tbl_bd_descente[tons]),0)</f>
        <v>7.8</v>
      </c>
      <c r="AH563" s="4">
        <f>IFERROR(SUMPRODUCT(--(tbl_bd_descente[wo_number]=W563),tbl_bd_descente[Fe2O3],tbl_bd_descente[tons])/SUMIF(tbl_bd_descente[wo_number],W563,tbl_bd_descente[tons]),0)</f>
        <v>1.33</v>
      </c>
      <c r="AI563" s="4">
        <f>IFERROR(SUMPRODUCT(--(tbl_bd_descente[wo_number]=W563),tbl_bd_descente[MgO],tbl_bd_descente[tons])/SUMIF(tbl_bd_descente[wo_number],W563,tbl_bd_descente[tons]),0)</f>
        <v>32.01</v>
      </c>
      <c r="AJ563" s="4">
        <f>IFERROR(SUMPRODUCT(--(tbl_bd_descente[wo_number]=W563),tbl_bd_descente[CaOX],tbl_bd_descente[tons])/SUMIF(tbl_bd_descente[wo_number],W563,tbl_bd_descente[tons]),0)</f>
        <v>0.81</v>
      </c>
      <c r="AK563" s="4">
        <f>IFERROR(SUMPRODUCT(--(tbl_bd_descente[wo_number]=W563),tbl_bd_descente[S],tbl_bd_descente[tons])/SUMIF(tbl_bd_descente[wo_number],W563,tbl_bd_descente[tons]),0)</f>
        <v>0.11600000000000001</v>
      </c>
      <c r="AL563" s="26"/>
      <c r="AM563" s="25"/>
    </row>
    <row r="564" spans="1:39" x14ac:dyDescent="0.15">
      <c r="A564" t="s">
        <v>1360</v>
      </c>
      <c r="B564" t="s">
        <v>26</v>
      </c>
      <c r="C564" t="s">
        <v>28</v>
      </c>
      <c r="D564" t="s">
        <v>26</v>
      </c>
      <c r="E564" s="18">
        <v>327.3700035095215</v>
      </c>
      <c r="F564">
        <v>69.900000000000006</v>
      </c>
      <c r="G564">
        <v>73.7</v>
      </c>
      <c r="H564">
        <v>79.099999999999994</v>
      </c>
      <c r="I564">
        <v>10.29</v>
      </c>
      <c r="J564">
        <v>1.51</v>
      </c>
      <c r="K564">
        <v>32.5</v>
      </c>
      <c r="L564">
        <v>0.85</v>
      </c>
      <c r="M564" s="1">
        <v>43636.318606400462</v>
      </c>
      <c r="N564" s="1">
        <v>43636.340874571761</v>
      </c>
      <c r="O564" s="1" t="s">
        <v>1338</v>
      </c>
      <c r="W564" t="s">
        <v>391</v>
      </c>
      <c r="X564" s="1">
        <v>43606.197916666664</v>
      </c>
      <c r="Y564" s="10">
        <v>218</v>
      </c>
      <c r="Z564" t="s">
        <v>26</v>
      </c>
      <c r="AA564" t="s">
        <v>28</v>
      </c>
      <c r="AB564" t="s">
        <v>26</v>
      </c>
      <c r="AC564">
        <v>2019</v>
      </c>
      <c r="AD564">
        <v>5</v>
      </c>
      <c r="AE564" s="2"/>
      <c r="AF564" s="4">
        <f>IFERROR(SUMPRODUCT(--(tbl_bd_descente[wo_number]=W564),tbl_bd_descente[Y],tbl_bd_descente[tons])/SUMIF(tbl_bd_descente[wo_number],W564,tbl_bd_descente[tons]),0)</f>
        <v>74.599999999999994</v>
      </c>
      <c r="AG564" s="4">
        <f>IFERROR(SUMPRODUCT(--(tbl_bd_descente[wo_number]=W564),tbl_bd_descente[Al2O3],tbl_bd_descente[tons])/SUMIF(tbl_bd_descente[wo_number],W564,tbl_bd_descente[tons]),0)</f>
        <v>7.8</v>
      </c>
      <c r="AH564" s="4">
        <f>IFERROR(SUMPRODUCT(--(tbl_bd_descente[wo_number]=W564),tbl_bd_descente[Fe2O3],tbl_bd_descente[tons])/SUMIF(tbl_bd_descente[wo_number],W564,tbl_bd_descente[tons]),0)</f>
        <v>1.33</v>
      </c>
      <c r="AI564" s="4">
        <f>IFERROR(SUMPRODUCT(--(tbl_bd_descente[wo_number]=W564),tbl_bd_descente[MgO],tbl_bd_descente[tons])/SUMIF(tbl_bd_descente[wo_number],W564,tbl_bd_descente[tons]),0)</f>
        <v>32.01</v>
      </c>
      <c r="AJ564" s="4">
        <f>IFERROR(SUMPRODUCT(--(tbl_bd_descente[wo_number]=W564),tbl_bd_descente[CaOX],tbl_bd_descente[tons])/SUMIF(tbl_bd_descente[wo_number],W564,tbl_bd_descente[tons]),0)</f>
        <v>0.81</v>
      </c>
      <c r="AK564" s="4">
        <f>IFERROR(SUMPRODUCT(--(tbl_bd_descente[wo_number]=W564),tbl_bd_descente[S],tbl_bd_descente[tons])/SUMIF(tbl_bd_descente[wo_number],W564,tbl_bd_descente[tons]),0)</f>
        <v>0.11600000000000001</v>
      </c>
      <c r="AL564" s="26"/>
      <c r="AM564" s="25"/>
    </row>
    <row r="565" spans="1:39" x14ac:dyDescent="0.15">
      <c r="A565" t="s">
        <v>1361</v>
      </c>
      <c r="B565" t="s">
        <v>26</v>
      </c>
      <c r="C565" t="s">
        <v>28</v>
      </c>
      <c r="D565" t="s">
        <v>26</v>
      </c>
      <c r="E565" s="18">
        <v>294.65200424194336</v>
      </c>
      <c r="F565">
        <v>68.8</v>
      </c>
      <c r="G565">
        <v>72.5</v>
      </c>
      <c r="H565">
        <v>78.099999999999994</v>
      </c>
      <c r="I565">
        <v>9.1199999999999992</v>
      </c>
      <c r="J565">
        <v>1.44</v>
      </c>
      <c r="K565">
        <v>32.26</v>
      </c>
      <c r="L565">
        <v>0.4</v>
      </c>
      <c r="M565" s="1">
        <v>43636.344416284723</v>
      </c>
      <c r="N565" s="1">
        <v>43636.362581099536</v>
      </c>
      <c r="O565" s="1" t="s">
        <v>1338</v>
      </c>
      <c r="W565" t="s">
        <v>390</v>
      </c>
      <c r="X565" s="1">
        <v>43606.097222222219</v>
      </c>
      <c r="Y565" s="10">
        <v>300</v>
      </c>
      <c r="Z565" t="s">
        <v>26</v>
      </c>
      <c r="AA565" t="s">
        <v>28</v>
      </c>
      <c r="AB565" t="s">
        <v>26</v>
      </c>
      <c r="AC565">
        <v>2019</v>
      </c>
      <c r="AD565">
        <v>5</v>
      </c>
      <c r="AE565" s="2"/>
      <c r="AF565" s="4">
        <f>IFERROR(SUMPRODUCT(--(tbl_bd_descente[wo_number]=W565),tbl_bd_descente[Y],tbl_bd_descente[tons])/SUMIF(tbl_bd_descente[wo_number],W565,tbl_bd_descente[tons]),0)</f>
        <v>74.566666666666663</v>
      </c>
      <c r="AG565" s="4">
        <f>IFERROR(SUMPRODUCT(--(tbl_bd_descente[wo_number]=W565),tbl_bd_descente[Al2O3],tbl_bd_descente[tons])/SUMIF(tbl_bd_descente[wo_number],W565,tbl_bd_descente[tons]),0)</f>
        <v>7.9766666666666666</v>
      </c>
      <c r="AH565" s="4">
        <f>IFERROR(SUMPRODUCT(--(tbl_bd_descente[wo_number]=W565),tbl_bd_descente[Fe2O3],tbl_bd_descente[tons])/SUMIF(tbl_bd_descente[wo_number],W565,tbl_bd_descente[tons]),0)</f>
        <v>1.3233333333333333</v>
      </c>
      <c r="AI565" s="4">
        <f>IFERROR(SUMPRODUCT(--(tbl_bd_descente[wo_number]=W565),tbl_bd_descente[MgO],tbl_bd_descente[tons])/SUMIF(tbl_bd_descente[wo_number],W565,tbl_bd_descente[tons]),0)</f>
        <v>32.096666666666664</v>
      </c>
      <c r="AJ565" s="4">
        <f>IFERROR(SUMPRODUCT(--(tbl_bd_descente[wo_number]=W565),tbl_bd_descente[CaOX],tbl_bd_descente[tons])/SUMIF(tbl_bd_descente[wo_number],W565,tbl_bd_descente[tons]),0)</f>
        <v>1.24</v>
      </c>
      <c r="AK565" s="4">
        <f>IFERROR(SUMPRODUCT(--(tbl_bd_descente[wo_number]=W565),tbl_bd_descente[S],tbl_bd_descente[tons])/SUMIF(tbl_bd_descente[wo_number],W565,tbl_bd_descente[tons]),0)</f>
        <v>0.124</v>
      </c>
      <c r="AL565" s="26"/>
      <c r="AM565" s="25"/>
    </row>
    <row r="566" spans="1:39" x14ac:dyDescent="0.15">
      <c r="A566" t="s">
        <v>1362</v>
      </c>
      <c r="B566" t="s">
        <v>49</v>
      </c>
      <c r="C566" t="s">
        <v>36</v>
      </c>
      <c r="D566" t="s">
        <v>26</v>
      </c>
      <c r="E566" s="18">
        <v>185.06500244140625</v>
      </c>
      <c r="F566">
        <v>67.599999999999994</v>
      </c>
      <c r="G566">
        <v>71.3</v>
      </c>
      <c r="H566">
        <v>77.3</v>
      </c>
      <c r="I566">
        <v>4.2</v>
      </c>
      <c r="J566">
        <v>1.07</v>
      </c>
      <c r="K566">
        <v>31.67</v>
      </c>
      <c r="L566">
        <v>0.27</v>
      </c>
      <c r="M566" s="1">
        <v>43641.48008105324</v>
      </c>
      <c r="N566" s="1">
        <v>43641.508761655095</v>
      </c>
      <c r="O566" s="1" t="s">
        <v>47</v>
      </c>
      <c r="W566" t="s">
        <v>390</v>
      </c>
      <c r="X566" s="1">
        <v>43606.097222222219</v>
      </c>
      <c r="Y566" s="10">
        <v>600</v>
      </c>
      <c r="Z566" t="s">
        <v>26</v>
      </c>
      <c r="AA566" t="s">
        <v>27</v>
      </c>
      <c r="AB566" t="s">
        <v>26</v>
      </c>
      <c r="AC566">
        <v>2019</v>
      </c>
      <c r="AD566">
        <v>5</v>
      </c>
      <c r="AE566" s="2"/>
      <c r="AF566" s="4">
        <f>IFERROR(SUMPRODUCT(--(tbl_bd_descente[wo_number]=W566),tbl_bd_descente[Y],tbl_bd_descente[tons])/SUMIF(tbl_bd_descente[wo_number],W566,tbl_bd_descente[tons]),0)</f>
        <v>74.566666666666663</v>
      </c>
      <c r="AG566" s="4">
        <f>IFERROR(SUMPRODUCT(--(tbl_bd_descente[wo_number]=W566),tbl_bd_descente[Al2O3],tbl_bd_descente[tons])/SUMIF(tbl_bd_descente[wo_number],W566,tbl_bd_descente[tons]),0)</f>
        <v>7.9766666666666666</v>
      </c>
      <c r="AH566" s="4">
        <f>IFERROR(SUMPRODUCT(--(tbl_bd_descente[wo_number]=W566),tbl_bd_descente[Fe2O3],tbl_bd_descente[tons])/SUMIF(tbl_bd_descente[wo_number],W566,tbl_bd_descente[tons]),0)</f>
        <v>1.3233333333333333</v>
      </c>
      <c r="AI566" s="4">
        <f>IFERROR(SUMPRODUCT(--(tbl_bd_descente[wo_number]=W566),tbl_bd_descente[MgO],tbl_bd_descente[tons])/SUMIF(tbl_bd_descente[wo_number],W566,tbl_bd_descente[tons]),0)</f>
        <v>32.096666666666664</v>
      </c>
      <c r="AJ566" s="4">
        <f>IFERROR(SUMPRODUCT(--(tbl_bd_descente[wo_number]=W566),tbl_bd_descente[CaOX],tbl_bd_descente[tons])/SUMIF(tbl_bd_descente[wo_number],W566,tbl_bd_descente[tons]),0)</f>
        <v>1.24</v>
      </c>
      <c r="AK566" s="4">
        <f>IFERROR(SUMPRODUCT(--(tbl_bd_descente[wo_number]=W566),tbl_bd_descente[S],tbl_bd_descente[tons])/SUMIF(tbl_bd_descente[wo_number],W566,tbl_bd_descente[tons]),0)</f>
        <v>0.124</v>
      </c>
      <c r="AL566" s="26"/>
      <c r="AM566" s="25"/>
    </row>
    <row r="567" spans="1:39" x14ac:dyDescent="0.15">
      <c r="A567" t="s">
        <v>1363</v>
      </c>
      <c r="B567" t="s">
        <v>33</v>
      </c>
      <c r="C567" t="s">
        <v>39</v>
      </c>
      <c r="D567" t="s">
        <v>33</v>
      </c>
      <c r="E567" s="18">
        <v>244.26300201416015</v>
      </c>
      <c r="F567">
        <v>75.7</v>
      </c>
      <c r="G567">
        <v>79.7</v>
      </c>
      <c r="H567">
        <v>86.2</v>
      </c>
      <c r="I567">
        <v>3.72</v>
      </c>
      <c r="J567">
        <v>0.9</v>
      </c>
      <c r="K567">
        <v>31.65</v>
      </c>
      <c r="L567">
        <v>0.33</v>
      </c>
      <c r="M567" s="1">
        <v>43634.927888738428</v>
      </c>
      <c r="N567" s="1">
        <v>43635.227032604169</v>
      </c>
      <c r="O567" s="1" t="s">
        <v>47</v>
      </c>
      <c r="W567" t="s">
        <v>389</v>
      </c>
      <c r="X567" s="1">
        <v>43605.831250000003</v>
      </c>
      <c r="Y567" s="10">
        <v>768</v>
      </c>
      <c r="Z567" t="s">
        <v>26</v>
      </c>
      <c r="AA567" t="s">
        <v>34</v>
      </c>
      <c r="AB567" t="s">
        <v>26</v>
      </c>
      <c r="AC567">
        <v>2019</v>
      </c>
      <c r="AD567">
        <v>5</v>
      </c>
      <c r="AE567" s="2"/>
      <c r="AF567" s="4">
        <f>IFERROR(SUMPRODUCT(--(tbl_bd_descente[wo_number]=W567),tbl_bd_descente[Y],tbl_bd_descente[tons])/SUMIF(tbl_bd_descente[wo_number],W567,tbl_bd_descente[tons]),0)</f>
        <v>76.577083333333334</v>
      </c>
      <c r="AG567" s="4">
        <f>IFERROR(SUMPRODUCT(--(tbl_bd_descente[wo_number]=W567),tbl_bd_descente[Al2O3],tbl_bd_descente[tons])/SUMIF(tbl_bd_descente[wo_number],W567,tbl_bd_descente[tons]),0)</f>
        <v>8.7591666666666672</v>
      </c>
      <c r="AH567" s="4">
        <f>IFERROR(SUMPRODUCT(--(tbl_bd_descente[wo_number]=W567),tbl_bd_descente[Fe2O3],tbl_bd_descente[tons])/SUMIF(tbl_bd_descente[wo_number],W567,tbl_bd_descente[tons]),0)</f>
        <v>1.3643749999999999</v>
      </c>
      <c r="AI567" s="4">
        <f>IFERROR(SUMPRODUCT(--(tbl_bd_descente[wo_number]=W567),tbl_bd_descente[MgO],tbl_bd_descente[tons])/SUMIF(tbl_bd_descente[wo_number],W567,tbl_bd_descente[tons]),0)</f>
        <v>32.090416666666663</v>
      </c>
      <c r="AJ567" s="4">
        <f>IFERROR(SUMPRODUCT(--(tbl_bd_descente[wo_number]=W567),tbl_bd_descente[CaOX],tbl_bd_descente[tons])/SUMIF(tbl_bd_descente[wo_number],W567,tbl_bd_descente[tons]),0)</f>
        <v>1.1385416666666668</v>
      </c>
      <c r="AK567" s="4">
        <f>IFERROR(SUMPRODUCT(--(tbl_bd_descente[wo_number]=W567),tbl_bd_descente[S],tbl_bd_descente[tons])/SUMIF(tbl_bd_descente[wo_number],W567,tbl_bd_descente[tons]),0)</f>
        <v>0.11762916666666667</v>
      </c>
      <c r="AL567" s="26"/>
      <c r="AM567" s="25"/>
    </row>
    <row r="568" spans="1:39" x14ac:dyDescent="0.15">
      <c r="A568" t="s">
        <v>1364</v>
      </c>
      <c r="B568" t="s">
        <v>23</v>
      </c>
      <c r="C568" t="s">
        <v>21</v>
      </c>
      <c r="D568" t="s">
        <v>23</v>
      </c>
      <c r="E568" s="18">
        <v>148.41500091552734</v>
      </c>
      <c r="F568">
        <v>80.8</v>
      </c>
      <c r="G568">
        <v>85.1</v>
      </c>
      <c r="H568">
        <v>92.4</v>
      </c>
      <c r="I568">
        <v>1.65</v>
      </c>
      <c r="J568">
        <v>0.54</v>
      </c>
      <c r="K568">
        <v>31.61</v>
      </c>
      <c r="L568">
        <v>0.69</v>
      </c>
      <c r="M568" s="1">
        <v>43635.828397650461</v>
      </c>
      <c r="N568" s="1">
        <v>43635.840562152778</v>
      </c>
      <c r="O568" s="1" t="s">
        <v>48</v>
      </c>
      <c r="W568" t="s">
        <v>388</v>
      </c>
      <c r="X568" s="1">
        <v>43605.598611111112</v>
      </c>
      <c r="Y568" s="10">
        <v>1200</v>
      </c>
      <c r="Z568" t="s">
        <v>26</v>
      </c>
      <c r="AA568" t="s">
        <v>34</v>
      </c>
      <c r="AB568" t="s">
        <v>26</v>
      </c>
      <c r="AC568">
        <v>2019</v>
      </c>
      <c r="AD568">
        <v>5</v>
      </c>
      <c r="AE568" s="2"/>
      <c r="AF568" s="4">
        <f>IFERROR(SUMPRODUCT(--(tbl_bd_descente[wo_number]=W568),tbl_bd_descente[Y],tbl_bd_descente[tons])/SUMIF(tbl_bd_descente[wo_number],W568,tbl_bd_descente[tons]),0)</f>
        <v>77.63333333333334</v>
      </c>
      <c r="AG568" s="4">
        <f>IFERROR(SUMPRODUCT(--(tbl_bd_descente[wo_number]=W568),tbl_bd_descente[Al2O3],tbl_bd_descente[tons])/SUMIF(tbl_bd_descente[wo_number],W568,tbl_bd_descente[tons]),0)</f>
        <v>9.2466666666666661</v>
      </c>
      <c r="AH568" s="4">
        <f>IFERROR(SUMPRODUCT(--(tbl_bd_descente[wo_number]=W568),tbl_bd_descente[Fe2O3],tbl_bd_descente[tons])/SUMIF(tbl_bd_descente[wo_number],W568,tbl_bd_descente[tons]),0)</f>
        <v>1.4033333333333333</v>
      </c>
      <c r="AI568" s="4">
        <f>IFERROR(SUMPRODUCT(--(tbl_bd_descente[wo_number]=W568),tbl_bd_descente[MgO],tbl_bd_descente[tons])/SUMIF(tbl_bd_descente[wo_number],W568,tbl_bd_descente[tons]),0)</f>
        <v>32.196666666666665</v>
      </c>
      <c r="AJ568" s="4">
        <f>IFERROR(SUMPRODUCT(--(tbl_bd_descente[wo_number]=W568),tbl_bd_descente[CaOX],tbl_bd_descente[tons])/SUMIF(tbl_bd_descente[wo_number],W568,tbl_bd_descente[tons]),0)</f>
        <v>1.0233333333333334</v>
      </c>
      <c r="AK568" s="4">
        <f>IFERROR(SUMPRODUCT(--(tbl_bd_descente[wo_number]=W568),tbl_bd_descente[S],tbl_bd_descente[tons])/SUMIF(tbl_bd_descente[wo_number],W568,tbl_bd_descente[tons]),0)</f>
        <v>8.8333333333333333E-2</v>
      </c>
      <c r="AL568" s="26"/>
      <c r="AM568" s="25"/>
    </row>
    <row r="569" spans="1:39" x14ac:dyDescent="0.15">
      <c r="A569" t="s">
        <v>1365</v>
      </c>
      <c r="B569" t="s">
        <v>18</v>
      </c>
      <c r="C569" t="s">
        <v>44</v>
      </c>
      <c r="D569" t="s">
        <v>18</v>
      </c>
      <c r="E569" s="18">
        <v>184.24800109863281</v>
      </c>
      <c r="F569">
        <v>79.599999999999994</v>
      </c>
      <c r="G569">
        <v>84</v>
      </c>
      <c r="H569">
        <v>89.6</v>
      </c>
      <c r="I569">
        <v>12.9</v>
      </c>
      <c r="J569">
        <v>1.04</v>
      </c>
      <c r="K569">
        <v>32.729999999999997</v>
      </c>
      <c r="L569">
        <v>0.48</v>
      </c>
      <c r="M569" s="1">
        <v>43636.260436076387</v>
      </c>
      <c r="N569" s="1">
        <v>43636.275231099535</v>
      </c>
      <c r="O569" s="1" t="s">
        <v>48</v>
      </c>
      <c r="W569" t="s">
        <v>383</v>
      </c>
      <c r="X569" s="1">
        <v>43605.168055555558</v>
      </c>
      <c r="Y569" s="10">
        <v>318.66666666666669</v>
      </c>
      <c r="Z569" t="s">
        <v>26</v>
      </c>
      <c r="AA569" t="s">
        <v>28</v>
      </c>
      <c r="AB569" t="s">
        <v>26</v>
      </c>
      <c r="AC569">
        <v>2019</v>
      </c>
      <c r="AD569">
        <v>5</v>
      </c>
      <c r="AE569" s="2"/>
      <c r="AF569" s="4">
        <f>IFERROR(SUMPRODUCT(--(tbl_bd_descente[wo_number]=W569),tbl_bd_descente[Y],tbl_bd_descente[tons])/SUMIF(tbl_bd_descente[wo_number],W569,tbl_bd_descente[tons]),0)</f>
        <v>73.648953974895392</v>
      </c>
      <c r="AG569" s="4">
        <f>IFERROR(SUMPRODUCT(--(tbl_bd_descente[wo_number]=W569),tbl_bd_descente[Al2O3],tbl_bd_descente[tons])/SUMIF(tbl_bd_descente[wo_number],W569,tbl_bd_descente[tons]),0)</f>
        <v>8.9317154811715476</v>
      </c>
      <c r="AH569" s="4">
        <f>IFERROR(SUMPRODUCT(--(tbl_bd_descente[wo_number]=W569),tbl_bd_descente[Fe2O3],tbl_bd_descente[tons])/SUMIF(tbl_bd_descente[wo_number],W569,tbl_bd_descente[tons]),0)</f>
        <v>1.4488284518828451</v>
      </c>
      <c r="AI569" s="4">
        <f>IFERROR(SUMPRODUCT(--(tbl_bd_descente[wo_number]=W569),tbl_bd_descente[MgO],tbl_bd_descente[tons])/SUMIF(tbl_bd_descente[wo_number],W569,tbl_bd_descente[tons]),0)</f>
        <v>32.362552301255228</v>
      </c>
      <c r="AJ569" s="4">
        <f>IFERROR(SUMPRODUCT(--(tbl_bd_descente[wo_number]=W569),tbl_bd_descente[CaOX],tbl_bd_descente[tons])/SUMIF(tbl_bd_descente[wo_number],W569,tbl_bd_descente[tons]),0)</f>
        <v>1.4705439330543935</v>
      </c>
      <c r="AK569" s="4">
        <f>IFERROR(SUMPRODUCT(--(tbl_bd_descente[wo_number]=W569),tbl_bd_descente[S],tbl_bd_descente[tons])/SUMIF(tbl_bd_descente[wo_number],W569,tbl_bd_descente[tons]),0)</f>
        <v>0.12231799163179917</v>
      </c>
      <c r="AL569" s="26"/>
      <c r="AM569" s="25"/>
    </row>
    <row r="570" spans="1:39" x14ac:dyDescent="0.15">
      <c r="A570" t="s">
        <v>1366</v>
      </c>
      <c r="B570" t="s">
        <v>29</v>
      </c>
      <c r="C570" t="s">
        <v>22</v>
      </c>
      <c r="D570" t="s">
        <v>29</v>
      </c>
      <c r="E570" s="18">
        <v>330.21200180053711</v>
      </c>
      <c r="F570">
        <v>80.5</v>
      </c>
      <c r="G570">
        <v>84.9</v>
      </c>
      <c r="H570">
        <v>90.9</v>
      </c>
      <c r="I570">
        <v>7.45</v>
      </c>
      <c r="J570">
        <v>0.86</v>
      </c>
      <c r="K570">
        <v>32.01</v>
      </c>
      <c r="L570">
        <v>1.0900000000000001</v>
      </c>
      <c r="M570" s="1">
        <v>43635.264114618054</v>
      </c>
      <c r="N570" s="1">
        <v>43635.321493599535</v>
      </c>
      <c r="O570" s="1" t="s">
        <v>45</v>
      </c>
      <c r="W570" t="s">
        <v>383</v>
      </c>
      <c r="X570" s="1">
        <v>43605.168055555558</v>
      </c>
      <c r="Y570" s="10">
        <v>159.33333333333334</v>
      </c>
      <c r="Z570" t="s">
        <v>26</v>
      </c>
      <c r="AA570" t="s">
        <v>27</v>
      </c>
      <c r="AB570" t="s">
        <v>26</v>
      </c>
      <c r="AC570">
        <v>2019</v>
      </c>
      <c r="AD570">
        <v>5</v>
      </c>
      <c r="AE570" s="2"/>
      <c r="AF570" s="4">
        <f>IFERROR(SUMPRODUCT(--(tbl_bd_descente[wo_number]=W570),tbl_bd_descente[Y],tbl_bd_descente[tons])/SUMIF(tbl_bd_descente[wo_number],W570,tbl_bd_descente[tons]),0)</f>
        <v>73.648953974895392</v>
      </c>
      <c r="AG570" s="4">
        <f>IFERROR(SUMPRODUCT(--(tbl_bd_descente[wo_number]=W570),tbl_bd_descente[Al2O3],tbl_bd_descente[tons])/SUMIF(tbl_bd_descente[wo_number],W570,tbl_bd_descente[tons]),0)</f>
        <v>8.9317154811715476</v>
      </c>
      <c r="AH570" s="4">
        <f>IFERROR(SUMPRODUCT(--(tbl_bd_descente[wo_number]=W570),tbl_bd_descente[Fe2O3],tbl_bd_descente[tons])/SUMIF(tbl_bd_descente[wo_number],W570,tbl_bd_descente[tons]),0)</f>
        <v>1.4488284518828451</v>
      </c>
      <c r="AI570" s="4">
        <f>IFERROR(SUMPRODUCT(--(tbl_bd_descente[wo_number]=W570),tbl_bd_descente[MgO],tbl_bd_descente[tons])/SUMIF(tbl_bd_descente[wo_number],W570,tbl_bd_descente[tons]),0)</f>
        <v>32.362552301255228</v>
      </c>
      <c r="AJ570" s="4">
        <f>IFERROR(SUMPRODUCT(--(tbl_bd_descente[wo_number]=W570),tbl_bd_descente[CaOX],tbl_bd_descente[tons])/SUMIF(tbl_bd_descente[wo_number],W570,tbl_bd_descente[tons]),0)</f>
        <v>1.4705439330543935</v>
      </c>
      <c r="AK570" s="4">
        <f>IFERROR(SUMPRODUCT(--(tbl_bd_descente[wo_number]=W570),tbl_bd_descente[S],tbl_bd_descente[tons])/SUMIF(tbl_bd_descente[wo_number],W570,tbl_bd_descente[tons]),0)</f>
        <v>0.12231799163179917</v>
      </c>
      <c r="AL570" s="26"/>
      <c r="AM570" s="25"/>
    </row>
    <row r="571" spans="1:39" x14ac:dyDescent="0.15">
      <c r="A571" t="s">
        <v>75</v>
      </c>
      <c r="B571" t="s">
        <v>14</v>
      </c>
      <c r="C571" t="s">
        <v>38</v>
      </c>
      <c r="D571" t="s">
        <v>14</v>
      </c>
      <c r="E571" s="18">
        <v>185.60900115966797</v>
      </c>
      <c r="F571" s="18">
        <v>75.5</v>
      </c>
      <c r="G571" s="18">
        <v>79.599999999999994</v>
      </c>
      <c r="H571" s="18">
        <v>86.1</v>
      </c>
      <c r="I571" s="18">
        <v>2.34</v>
      </c>
      <c r="J571" s="18">
        <v>0.93</v>
      </c>
      <c r="K571" s="18">
        <v>31.51</v>
      </c>
      <c r="L571" s="18">
        <v>2.63</v>
      </c>
      <c r="M571" s="1">
        <v>43635.24315771991</v>
      </c>
      <c r="N571" s="1">
        <v>43635.258887997683</v>
      </c>
      <c r="O571" s="1" t="s">
        <v>45</v>
      </c>
      <c r="W571" t="s">
        <v>382</v>
      </c>
      <c r="X571" s="1">
        <v>43603.022222222222</v>
      </c>
      <c r="Y571" s="10">
        <v>600</v>
      </c>
      <c r="Z571" t="s">
        <v>26</v>
      </c>
      <c r="AA571" t="s">
        <v>28</v>
      </c>
      <c r="AB571" t="s">
        <v>26</v>
      </c>
      <c r="AC571">
        <v>2019</v>
      </c>
      <c r="AD571">
        <v>5</v>
      </c>
      <c r="AE571" s="2"/>
      <c r="AF571" s="4">
        <f>IFERROR(SUMPRODUCT(--(tbl_bd_descente[wo_number]=W571),tbl_bd_descente[Y],tbl_bd_descente[tons])/SUMIF(tbl_bd_descente[wo_number],W571,tbl_bd_descente[tons]),0)</f>
        <v>72.566666666666663</v>
      </c>
      <c r="AG571" s="4">
        <f>IFERROR(SUMPRODUCT(--(tbl_bd_descente[wo_number]=W571),tbl_bd_descente[Al2O3],tbl_bd_descente[tons])/SUMIF(tbl_bd_descente[wo_number],W571,tbl_bd_descente[tons]),0)</f>
        <v>8.09</v>
      </c>
      <c r="AH571" s="4">
        <f>IFERROR(SUMPRODUCT(--(tbl_bd_descente[wo_number]=W571),tbl_bd_descente[Fe2O3],tbl_bd_descente[tons])/SUMIF(tbl_bd_descente[wo_number],W571,tbl_bd_descente[tons]),0)</f>
        <v>1.65</v>
      </c>
      <c r="AI571" s="4">
        <f>IFERROR(SUMPRODUCT(--(tbl_bd_descente[wo_number]=W571),tbl_bd_descente[MgO],tbl_bd_descente[tons])/SUMIF(tbl_bd_descente[wo_number],W571,tbl_bd_descente[tons]),0)</f>
        <v>32.226666666666667</v>
      </c>
      <c r="AJ571" s="4">
        <f>IFERROR(SUMPRODUCT(--(tbl_bd_descente[wo_number]=W571),tbl_bd_descente[CaOX],tbl_bd_descente[tons])/SUMIF(tbl_bd_descente[wo_number],W571,tbl_bd_descente[tons]),0)</f>
        <v>1.0466666666666666</v>
      </c>
      <c r="AK571" s="4">
        <f>IFERROR(SUMPRODUCT(--(tbl_bd_descente[wo_number]=W571),tbl_bd_descente[S],tbl_bd_descente[tons])/SUMIF(tbl_bd_descente[wo_number],W571,tbl_bd_descente[tons]),0)</f>
        <v>0.20800000000000002</v>
      </c>
      <c r="AL571" s="26"/>
      <c r="AM571" s="25"/>
    </row>
    <row r="572" spans="1:39" x14ac:dyDescent="0.15">
      <c r="A572" t="s">
        <v>1367</v>
      </c>
      <c r="B572" t="s">
        <v>26</v>
      </c>
      <c r="C572" t="s">
        <v>27</v>
      </c>
      <c r="D572" t="s">
        <v>26</v>
      </c>
      <c r="E572" s="18">
        <v>561.35000228881836</v>
      </c>
      <c r="F572">
        <v>69.3</v>
      </c>
      <c r="G572">
        <v>73.099999999999994</v>
      </c>
      <c r="H572">
        <v>78.8</v>
      </c>
      <c r="I572">
        <v>7.57</v>
      </c>
      <c r="J572">
        <v>1.32</v>
      </c>
      <c r="K572">
        <v>32.04</v>
      </c>
      <c r="L572">
        <v>0.48</v>
      </c>
      <c r="M572" s="1">
        <v>43636.366268831021</v>
      </c>
      <c r="N572" s="1">
        <v>43636.453669178241</v>
      </c>
      <c r="O572" s="1" t="s">
        <v>1338</v>
      </c>
      <c r="W572" t="s">
        <v>382</v>
      </c>
      <c r="X572" s="1">
        <v>43603.022222222222</v>
      </c>
      <c r="Y572" s="10">
        <v>300</v>
      </c>
      <c r="Z572" t="s">
        <v>26</v>
      </c>
      <c r="AA572" t="s">
        <v>27</v>
      </c>
      <c r="AB572" t="s">
        <v>26</v>
      </c>
      <c r="AC572">
        <v>2019</v>
      </c>
      <c r="AD572">
        <v>5</v>
      </c>
      <c r="AE572" s="2"/>
      <c r="AF572" s="4">
        <f>IFERROR(SUMPRODUCT(--(tbl_bd_descente[wo_number]=W572),tbl_bd_descente[Y],tbl_bd_descente[tons])/SUMIF(tbl_bd_descente[wo_number],W572,tbl_bd_descente[tons]),0)</f>
        <v>72.566666666666663</v>
      </c>
      <c r="AG572" s="4">
        <f>IFERROR(SUMPRODUCT(--(tbl_bd_descente[wo_number]=W572),tbl_bd_descente[Al2O3],tbl_bd_descente[tons])/SUMIF(tbl_bd_descente[wo_number],W572,tbl_bd_descente[tons]),0)</f>
        <v>8.09</v>
      </c>
      <c r="AH572" s="4">
        <f>IFERROR(SUMPRODUCT(--(tbl_bd_descente[wo_number]=W572),tbl_bd_descente[Fe2O3],tbl_bd_descente[tons])/SUMIF(tbl_bd_descente[wo_number],W572,tbl_bd_descente[tons]),0)</f>
        <v>1.65</v>
      </c>
      <c r="AI572" s="4">
        <f>IFERROR(SUMPRODUCT(--(tbl_bd_descente[wo_number]=W572),tbl_bd_descente[MgO],tbl_bd_descente[tons])/SUMIF(tbl_bd_descente[wo_number],W572,tbl_bd_descente[tons]),0)</f>
        <v>32.226666666666667</v>
      </c>
      <c r="AJ572" s="4">
        <f>IFERROR(SUMPRODUCT(--(tbl_bd_descente[wo_number]=W572),tbl_bd_descente[CaOX],tbl_bd_descente[tons])/SUMIF(tbl_bd_descente[wo_number],W572,tbl_bd_descente[tons]),0)</f>
        <v>1.0466666666666666</v>
      </c>
      <c r="AK572" s="4">
        <f>IFERROR(SUMPRODUCT(--(tbl_bd_descente[wo_number]=W572),tbl_bd_descente[S],tbl_bd_descente[tons])/SUMIF(tbl_bd_descente[wo_number],W572,tbl_bd_descente[tons]),0)</f>
        <v>0.20800000000000002</v>
      </c>
      <c r="AL572" s="26"/>
      <c r="AM572" s="25"/>
    </row>
    <row r="573" spans="1:39" x14ac:dyDescent="0.15">
      <c r="A573" t="s">
        <v>1368</v>
      </c>
      <c r="B573" t="s">
        <v>33</v>
      </c>
      <c r="C573" t="s">
        <v>39</v>
      </c>
      <c r="D573" t="s">
        <v>33</v>
      </c>
      <c r="E573" s="18">
        <v>210.04100151062011</v>
      </c>
      <c r="F573">
        <v>76.8</v>
      </c>
      <c r="G573">
        <v>80.900000000000006</v>
      </c>
      <c r="H573">
        <v>87.4</v>
      </c>
      <c r="I573">
        <v>3.89</v>
      </c>
      <c r="J573">
        <v>0.89</v>
      </c>
      <c r="K573">
        <v>31.66</v>
      </c>
      <c r="L573">
        <v>0.32</v>
      </c>
      <c r="M573" s="1">
        <v>43634.852911689813</v>
      </c>
      <c r="N573" s="1">
        <v>43634.875503738425</v>
      </c>
      <c r="O573" s="1" t="s">
        <v>47</v>
      </c>
      <c r="W573" t="s">
        <v>381</v>
      </c>
      <c r="X573" s="1">
        <v>43602.803472222222</v>
      </c>
      <c r="Y573" s="10">
        <v>615</v>
      </c>
      <c r="Z573" t="s">
        <v>23</v>
      </c>
      <c r="AA573" t="s">
        <v>21</v>
      </c>
      <c r="AB573" t="s">
        <v>23</v>
      </c>
      <c r="AC573">
        <v>2019</v>
      </c>
      <c r="AD573">
        <v>5</v>
      </c>
      <c r="AE573" s="2"/>
      <c r="AF573" s="4">
        <f>IFERROR(SUMPRODUCT(--(tbl_bd_descente[wo_number]=W573),tbl_bd_descente[Y],tbl_bd_descente[tons])/SUMIF(tbl_bd_descente[wo_number],W573,tbl_bd_descente[tons]),0)</f>
        <v>82.126016260162601</v>
      </c>
      <c r="AG573" s="4">
        <f>IFERROR(SUMPRODUCT(--(tbl_bd_descente[wo_number]=W573),tbl_bd_descente[Al2O3],tbl_bd_descente[tons])/SUMIF(tbl_bd_descente[wo_number],W573,tbl_bd_descente[tons]),0)</f>
        <v>2.5877235772357721</v>
      </c>
      <c r="AH573" s="4">
        <f>IFERROR(SUMPRODUCT(--(tbl_bd_descente[wo_number]=W573),tbl_bd_descente[Fe2O3],tbl_bd_descente[tons])/SUMIF(tbl_bd_descente[wo_number],W573,tbl_bd_descente[tons]),0)</f>
        <v>0.87398373983739841</v>
      </c>
      <c r="AI573" s="4">
        <f>IFERROR(SUMPRODUCT(--(tbl_bd_descente[wo_number]=W573),tbl_bd_descente[MgO],tbl_bd_descente[tons])/SUMIF(tbl_bd_descente[wo_number],W573,tbl_bd_descente[tons]),0)</f>
        <v>31.681463414634145</v>
      </c>
      <c r="AJ573" s="4">
        <f>IFERROR(SUMPRODUCT(--(tbl_bd_descente[wo_number]=W573),tbl_bd_descente[CaOX],tbl_bd_descente[tons])/SUMIF(tbl_bd_descente[wo_number],W573,tbl_bd_descente[tons]),0)</f>
        <v>0.9708130081300812</v>
      </c>
      <c r="AK573" s="4">
        <f>IFERROR(SUMPRODUCT(--(tbl_bd_descente[wo_number]=W573),tbl_bd_descente[S],tbl_bd_descente[tons])/SUMIF(tbl_bd_descente[wo_number],W573,tbl_bd_descente[tons]),0)</f>
        <v>6.6105691056910568E-2</v>
      </c>
      <c r="AL573" s="26"/>
      <c r="AM573" s="25"/>
    </row>
    <row r="574" spans="1:39" x14ac:dyDescent="0.15">
      <c r="A574" t="s">
        <v>1369</v>
      </c>
      <c r="B574" t="s">
        <v>20</v>
      </c>
      <c r="C574" t="s">
        <v>36</v>
      </c>
      <c r="D574" t="s">
        <v>20</v>
      </c>
      <c r="E574" s="18">
        <v>213.60000114440919</v>
      </c>
      <c r="F574">
        <v>80.3</v>
      </c>
      <c r="G574">
        <v>84.7</v>
      </c>
      <c r="H574">
        <v>90.6</v>
      </c>
      <c r="I574">
        <v>6.86</v>
      </c>
      <c r="J574">
        <v>0.96</v>
      </c>
      <c r="K574">
        <v>32.19</v>
      </c>
      <c r="L574">
        <v>0.41</v>
      </c>
      <c r="M574" s="1">
        <v>43634.879612928242</v>
      </c>
      <c r="N574" s="1">
        <v>43634.921858993053</v>
      </c>
      <c r="O574" s="1" t="s">
        <v>47</v>
      </c>
      <c r="W574" t="s">
        <v>380</v>
      </c>
      <c r="X574" s="1">
        <v>43602.561805555553</v>
      </c>
      <c r="Y574" s="10">
        <v>1222</v>
      </c>
      <c r="Z574" t="s">
        <v>23</v>
      </c>
      <c r="AA574" t="s">
        <v>21</v>
      </c>
      <c r="AB574" t="s">
        <v>23</v>
      </c>
      <c r="AC574">
        <v>2019</v>
      </c>
      <c r="AD574">
        <v>5</v>
      </c>
      <c r="AE574" s="2"/>
      <c r="AF574" s="4">
        <f>IFERROR(SUMPRODUCT(--(tbl_bd_descente[wo_number]=W574),tbl_bd_descente[Y],tbl_bd_descente[tons])/SUMIF(tbl_bd_descente[wo_number],W574,tbl_bd_descente[tons]),0)</f>
        <v>83.509090909090915</v>
      </c>
      <c r="AG574" s="4">
        <f>IFERROR(SUMPRODUCT(--(tbl_bd_descente[wo_number]=W574),tbl_bd_descente[Al2O3],tbl_bd_descente[tons])/SUMIF(tbl_bd_descente[wo_number],W574,tbl_bd_descente[tons]),0)</f>
        <v>3.0663636363636364</v>
      </c>
      <c r="AH574" s="4">
        <f>IFERROR(SUMPRODUCT(--(tbl_bd_descente[wo_number]=W574),tbl_bd_descente[Fe2O3],tbl_bd_descente[tons])/SUMIF(tbl_bd_descente[wo_number],W574,tbl_bd_descente[tons]),0)</f>
        <v>0.85818181818181816</v>
      </c>
      <c r="AI574" s="4">
        <f>IFERROR(SUMPRODUCT(--(tbl_bd_descente[wo_number]=W574),tbl_bd_descente[MgO],tbl_bd_descente[tons])/SUMIF(tbl_bd_descente[wo_number],W574,tbl_bd_descente[tons]),0)</f>
        <v>31.758181818181818</v>
      </c>
      <c r="AJ574" s="4">
        <f>IFERROR(SUMPRODUCT(--(tbl_bd_descente[wo_number]=W574),tbl_bd_descente[CaOX],tbl_bd_descente[tons])/SUMIF(tbl_bd_descente[wo_number],W574,tbl_bd_descente[tons]),0)</f>
        <v>0.56090909090909091</v>
      </c>
      <c r="AK574" s="4">
        <f>IFERROR(SUMPRODUCT(--(tbl_bd_descente[wo_number]=W574),tbl_bd_descente[S],tbl_bd_descente[tons])/SUMIF(tbl_bd_descente[wo_number],W574,tbl_bd_descente[tons]),0)</f>
        <v>4.9090909090909088E-2</v>
      </c>
      <c r="AL574" s="26"/>
      <c r="AM574" s="25"/>
    </row>
    <row r="575" spans="1:39" x14ac:dyDescent="0.15">
      <c r="A575" t="s">
        <v>1370</v>
      </c>
      <c r="B575" t="s">
        <v>20</v>
      </c>
      <c r="C575" t="s">
        <v>36</v>
      </c>
      <c r="D575" t="s">
        <v>20</v>
      </c>
      <c r="E575" s="18">
        <v>298.64800567626952</v>
      </c>
      <c r="F575">
        <v>80.400000000000006</v>
      </c>
      <c r="G575">
        <v>84.8</v>
      </c>
      <c r="H575">
        <v>91.1</v>
      </c>
      <c r="I575">
        <v>4.55</v>
      </c>
      <c r="J575">
        <v>0.86</v>
      </c>
      <c r="K575">
        <v>31.86</v>
      </c>
      <c r="L575">
        <v>0.74</v>
      </c>
      <c r="M575" s="1">
        <v>43634.8156431713</v>
      </c>
      <c r="N575" s="1">
        <v>43634.846349502317</v>
      </c>
      <c r="O575" s="1" t="s">
        <v>47</v>
      </c>
      <c r="W575" t="s">
        <v>379</v>
      </c>
      <c r="X575" s="1">
        <v>43602.459722222222</v>
      </c>
      <c r="Y575" s="10">
        <v>578</v>
      </c>
      <c r="Z575" t="s">
        <v>29</v>
      </c>
      <c r="AA575" t="s">
        <v>22</v>
      </c>
      <c r="AB575" t="s">
        <v>29</v>
      </c>
      <c r="AC575">
        <v>2019</v>
      </c>
      <c r="AD575">
        <v>5</v>
      </c>
      <c r="AE575" s="2"/>
      <c r="AF575" s="4">
        <f>IFERROR(SUMPRODUCT(--(tbl_bd_descente[wo_number]=W575),tbl_bd_descente[Y],tbl_bd_descente[tons])/SUMIF(tbl_bd_descente[wo_number],W575,tbl_bd_descente[tons]),0)</f>
        <v>83.970934256055358</v>
      </c>
      <c r="AG575" s="4">
        <f>IFERROR(SUMPRODUCT(--(tbl_bd_descente[wo_number]=W575),tbl_bd_descente[Al2O3],tbl_bd_descente[tons])/SUMIF(tbl_bd_descente[wo_number],W575,tbl_bd_descente[tons]),0)</f>
        <v>12.197370242214532</v>
      </c>
      <c r="AH575" s="4">
        <f>IFERROR(SUMPRODUCT(--(tbl_bd_descente[wo_number]=W575),tbl_bd_descente[Fe2O3],tbl_bd_descente[tons])/SUMIF(tbl_bd_descente[wo_number],W575,tbl_bd_descente[tons]),0)</f>
        <v>1.1810034602076125</v>
      </c>
      <c r="AI575" s="4">
        <f>IFERROR(SUMPRODUCT(--(tbl_bd_descente[wo_number]=W575),tbl_bd_descente[MgO],tbl_bd_descente[tons])/SUMIF(tbl_bd_descente[wo_number],W575,tbl_bd_descente[tons]),0)</f>
        <v>32.789861591695498</v>
      </c>
      <c r="AJ575" s="4">
        <f>IFERROR(SUMPRODUCT(--(tbl_bd_descente[wo_number]=W575),tbl_bd_descente[CaOX],tbl_bd_descente[tons])/SUMIF(tbl_bd_descente[wo_number],W575,tbl_bd_descente[tons]),0)</f>
        <v>0.96342560553633216</v>
      </c>
      <c r="AK575" s="4">
        <f>IFERROR(SUMPRODUCT(--(tbl_bd_descente[wo_number]=W575),tbl_bd_descente[S],tbl_bd_descente[tons])/SUMIF(tbl_bd_descente[wo_number],W575,tbl_bd_descente[tons]),0)</f>
        <v>2.7581314878892736E-2</v>
      </c>
      <c r="AL575" s="26"/>
      <c r="AM575" s="25"/>
    </row>
    <row r="576" spans="1:39" x14ac:dyDescent="0.15">
      <c r="A576" t="s">
        <v>1371</v>
      </c>
      <c r="B576" t="s">
        <v>26</v>
      </c>
      <c r="C576" t="s">
        <v>28</v>
      </c>
      <c r="D576" t="s">
        <v>26</v>
      </c>
      <c r="E576" s="18">
        <v>98.247001647949219</v>
      </c>
      <c r="F576">
        <v>72.2</v>
      </c>
      <c r="G576">
        <v>76.099999999999994</v>
      </c>
      <c r="H576">
        <v>81.099999999999994</v>
      </c>
      <c r="I576">
        <v>12.4</v>
      </c>
      <c r="J576">
        <v>1.67</v>
      </c>
      <c r="K576">
        <v>32.53</v>
      </c>
      <c r="L576">
        <v>0.34</v>
      </c>
      <c r="M576" s="1">
        <v>43636.459531516201</v>
      </c>
      <c r="N576" s="1">
        <v>43636.46704452546</v>
      </c>
      <c r="O576" s="1" t="s">
        <v>1338</v>
      </c>
      <c r="W576" t="s">
        <v>378</v>
      </c>
      <c r="X576" s="1">
        <v>43602.456944444442</v>
      </c>
      <c r="Y576" s="10">
        <v>900</v>
      </c>
      <c r="Z576" t="s">
        <v>29</v>
      </c>
      <c r="AA576" t="s">
        <v>22</v>
      </c>
      <c r="AB576" t="s">
        <v>29</v>
      </c>
      <c r="AC576">
        <v>2019</v>
      </c>
      <c r="AD576">
        <v>5</v>
      </c>
      <c r="AE576" s="2"/>
      <c r="AF576" s="4">
        <f>IFERROR(SUMPRODUCT(--(tbl_bd_descente[wo_number]=W576),tbl_bd_descente[Y],tbl_bd_descente[tons])/SUMIF(tbl_bd_descente[wo_number],W576,tbl_bd_descente[tons]),0)</f>
        <v>83.6</v>
      </c>
      <c r="AG576" s="4">
        <f>IFERROR(SUMPRODUCT(--(tbl_bd_descente[wo_number]=W576),tbl_bd_descente[Al2O3],tbl_bd_descente[tons])/SUMIF(tbl_bd_descente[wo_number],W576,tbl_bd_descente[tons]),0)</f>
        <v>12.67</v>
      </c>
      <c r="AH576" s="4">
        <f>IFERROR(SUMPRODUCT(--(tbl_bd_descente[wo_number]=W576),tbl_bd_descente[Fe2O3],tbl_bd_descente[tons])/SUMIF(tbl_bd_descente[wo_number],W576,tbl_bd_descente[tons]),0)</f>
        <v>1.18</v>
      </c>
      <c r="AI576" s="4">
        <f>IFERROR(SUMPRODUCT(--(tbl_bd_descente[wo_number]=W576),tbl_bd_descente[MgO],tbl_bd_descente[tons])/SUMIF(tbl_bd_descente[wo_number],W576,tbl_bd_descente[tons]),0)</f>
        <v>32.81</v>
      </c>
      <c r="AJ576" s="4">
        <f>IFERROR(SUMPRODUCT(--(tbl_bd_descente[wo_number]=W576),tbl_bd_descente[CaOX],tbl_bd_descente[tons])/SUMIF(tbl_bd_descente[wo_number],W576,tbl_bd_descente[tons]),0)</f>
        <v>0.59</v>
      </c>
      <c r="AK576" s="4">
        <f>IFERROR(SUMPRODUCT(--(tbl_bd_descente[wo_number]=W576),tbl_bd_descente[S],tbl_bd_descente[tons])/SUMIF(tbl_bd_descente[wo_number],W576,tbl_bd_descente[tons]),0)</f>
        <v>2.1999999999999999E-2</v>
      </c>
      <c r="AL576" s="26"/>
      <c r="AM576" s="25"/>
    </row>
    <row r="577" spans="1:39" x14ac:dyDescent="0.15">
      <c r="A577" t="s">
        <v>1372</v>
      </c>
      <c r="B577" t="s">
        <v>18</v>
      </c>
      <c r="C577" t="s">
        <v>44</v>
      </c>
      <c r="D577" t="s">
        <v>18</v>
      </c>
      <c r="E577" s="18">
        <v>163.20100212097168</v>
      </c>
      <c r="F577">
        <v>80</v>
      </c>
      <c r="G577">
        <v>84.3</v>
      </c>
      <c r="H577">
        <v>90</v>
      </c>
      <c r="I577">
        <v>17.87</v>
      </c>
      <c r="J577">
        <v>1.41</v>
      </c>
      <c r="K577">
        <v>33.340000000000003</v>
      </c>
      <c r="L577">
        <v>0.37</v>
      </c>
      <c r="M577" s="1">
        <v>43636.526638923613</v>
      </c>
      <c r="N577" s="1">
        <v>43636.540655520832</v>
      </c>
      <c r="O577" s="1" t="s">
        <v>1338</v>
      </c>
      <c r="W577" t="s">
        <v>377</v>
      </c>
      <c r="X577" s="1">
        <v>43602.451388888891</v>
      </c>
      <c r="Y577" s="10">
        <v>1042</v>
      </c>
      <c r="Z577" t="s">
        <v>16</v>
      </c>
      <c r="AA577" t="s">
        <v>32</v>
      </c>
      <c r="AB577" t="s">
        <v>16</v>
      </c>
      <c r="AC577">
        <v>2019</v>
      </c>
      <c r="AD577">
        <v>5</v>
      </c>
      <c r="AE577" s="2"/>
      <c r="AF577" s="4">
        <f>IFERROR(SUMPRODUCT(--(tbl_bd_descente[wo_number]=W577),tbl_bd_descente[Y],tbl_bd_descente[tons])/SUMIF(tbl_bd_descente[wo_number],W577,tbl_bd_descente[tons]),0)</f>
        <v>87.500959692898277</v>
      </c>
      <c r="AG577" s="4">
        <f>IFERROR(SUMPRODUCT(--(tbl_bd_descente[wo_number]=W577),tbl_bd_descente[Al2O3],tbl_bd_descente[tons])/SUMIF(tbl_bd_descente[wo_number],W577,tbl_bd_descente[tons]),0)</f>
        <v>1.6283493282149712</v>
      </c>
      <c r="AH577" s="4">
        <f>IFERROR(SUMPRODUCT(--(tbl_bd_descente[wo_number]=W577),tbl_bd_descente[Fe2O3],tbl_bd_descente[tons])/SUMIF(tbl_bd_descente[wo_number],W577,tbl_bd_descente[tons]),0)</f>
        <v>0.54625719769673708</v>
      </c>
      <c r="AI577" s="4">
        <f>IFERROR(SUMPRODUCT(--(tbl_bd_descente[wo_number]=W577),tbl_bd_descente[MgO],tbl_bd_descente[tons])/SUMIF(tbl_bd_descente[wo_number],W577,tbl_bd_descente[tons]),0)</f>
        <v>31.733934740882919</v>
      </c>
      <c r="AJ577" s="4">
        <f>IFERROR(SUMPRODUCT(--(tbl_bd_descente[wo_number]=W577),tbl_bd_descente[CaOX],tbl_bd_descente[tons])/SUMIF(tbl_bd_descente[wo_number],W577,tbl_bd_descente[tons]),0)</f>
        <v>0.44748560460652587</v>
      </c>
      <c r="AK577" s="4">
        <f>IFERROR(SUMPRODUCT(--(tbl_bd_descente[wo_number]=W577),tbl_bd_descente[S],tbl_bd_descente[tons])/SUMIF(tbl_bd_descente[wo_number],W577,tbl_bd_descente[tons]),0)</f>
        <v>3.040307101727447E-2</v>
      </c>
      <c r="AL577" s="26"/>
      <c r="AM577" s="25"/>
    </row>
    <row r="578" spans="1:39" x14ac:dyDescent="0.15">
      <c r="A578" t="s">
        <v>1373</v>
      </c>
      <c r="B578" t="s">
        <v>826</v>
      </c>
      <c r="C578" t="s">
        <v>21</v>
      </c>
      <c r="D578" t="s">
        <v>23</v>
      </c>
      <c r="E578" s="18">
        <v>147.23500061035156</v>
      </c>
      <c r="F578">
        <v>79.3</v>
      </c>
      <c r="G578">
        <v>83.5</v>
      </c>
      <c r="H578">
        <v>90.3</v>
      </c>
      <c r="I578">
        <v>2.35</v>
      </c>
      <c r="J578">
        <v>0.77</v>
      </c>
      <c r="K578">
        <v>31.45</v>
      </c>
      <c r="L578">
        <v>0.93</v>
      </c>
      <c r="M578" s="1">
        <v>43637.24807962963</v>
      </c>
      <c r="N578" s="1">
        <v>43637.259272881944</v>
      </c>
      <c r="O578" s="1" t="s">
        <v>45</v>
      </c>
      <c r="W578" t="s">
        <v>387</v>
      </c>
      <c r="X578" s="1">
        <v>43602.427083333336</v>
      </c>
      <c r="Y578" s="10">
        <v>900</v>
      </c>
      <c r="Z578" t="s">
        <v>16</v>
      </c>
      <c r="AA578" t="s">
        <v>36</v>
      </c>
      <c r="AB578" t="s">
        <v>16</v>
      </c>
      <c r="AC578">
        <v>2019</v>
      </c>
      <c r="AD578">
        <v>5</v>
      </c>
      <c r="AE578" s="2"/>
      <c r="AF578" s="4">
        <f>IFERROR(SUMPRODUCT(--(tbl_bd_descente[wo_number]=W578),tbl_bd_descente[Y],tbl_bd_descente[tons])/SUMIF(tbl_bd_descente[wo_number],W578,tbl_bd_descente[tons]),0)</f>
        <v>88.155555555555551</v>
      </c>
      <c r="AG578" s="4">
        <f>IFERROR(SUMPRODUCT(--(tbl_bd_descente[wo_number]=W578),tbl_bd_descente[Al2O3],tbl_bd_descente[tons])/SUMIF(tbl_bd_descente[wo_number],W578,tbl_bd_descente[tons]),0)</f>
        <v>2.6355555555555554</v>
      </c>
      <c r="AH578" s="4">
        <f>IFERROR(SUMPRODUCT(--(tbl_bd_descente[wo_number]=W578),tbl_bd_descente[Fe2O3],tbl_bd_descente[tons])/SUMIF(tbl_bd_descente[wo_number],W578,tbl_bd_descente[tons]),0)</f>
        <v>0.63</v>
      </c>
      <c r="AI578" s="4">
        <f>IFERROR(SUMPRODUCT(--(tbl_bd_descente[wo_number]=W578),tbl_bd_descente[MgO],tbl_bd_descente[tons])/SUMIF(tbl_bd_descente[wo_number],W578,tbl_bd_descente[tons]),0)</f>
        <v>31.816666666666666</v>
      </c>
      <c r="AJ578" s="4">
        <f>IFERROR(SUMPRODUCT(--(tbl_bd_descente[wo_number]=W578),tbl_bd_descente[CaOX],tbl_bd_descente[tons])/SUMIF(tbl_bd_descente[wo_number],W578,tbl_bd_descente[tons]),0)</f>
        <v>0.88888888888888884</v>
      </c>
      <c r="AK578" s="4">
        <f>IFERROR(SUMPRODUCT(--(tbl_bd_descente[wo_number]=W578),tbl_bd_descente[S],tbl_bd_descente[tons])/SUMIF(tbl_bd_descente[wo_number],W578,tbl_bd_descente[tons]),0)</f>
        <v>2.3666666666666669E-2</v>
      </c>
      <c r="AL578" s="26"/>
      <c r="AM578" s="25"/>
    </row>
    <row r="579" spans="1:39" x14ac:dyDescent="0.15">
      <c r="A579" t="s">
        <v>1374</v>
      </c>
      <c r="B579" t="s">
        <v>29</v>
      </c>
      <c r="C579" t="s">
        <v>22</v>
      </c>
      <c r="D579" t="s">
        <v>29</v>
      </c>
      <c r="E579" s="18">
        <v>217.54100036621094</v>
      </c>
      <c r="F579">
        <v>81.099999999999994</v>
      </c>
      <c r="G579">
        <v>85.6</v>
      </c>
      <c r="H579">
        <v>91</v>
      </c>
      <c r="I579">
        <v>12.04</v>
      </c>
      <c r="J579">
        <v>1.03</v>
      </c>
      <c r="K579">
        <v>32.630000000000003</v>
      </c>
      <c r="L579">
        <v>0.7</v>
      </c>
      <c r="M579" s="1">
        <v>43637.226435729164</v>
      </c>
      <c r="N579" s="1">
        <v>43637.245377199077</v>
      </c>
      <c r="O579" s="1" t="s">
        <v>45</v>
      </c>
      <c r="W579" t="s">
        <v>386</v>
      </c>
      <c r="X579" s="1">
        <v>43602.413194444445</v>
      </c>
      <c r="Y579" s="10">
        <v>143.5</v>
      </c>
      <c r="Z579" t="s">
        <v>26</v>
      </c>
      <c r="AA579" t="s">
        <v>34</v>
      </c>
      <c r="AB579" t="s">
        <v>26</v>
      </c>
      <c r="AC579">
        <v>2019</v>
      </c>
      <c r="AD579">
        <v>5</v>
      </c>
      <c r="AE579" s="2"/>
      <c r="AF579" s="4">
        <f>IFERROR(SUMPRODUCT(--(tbl_bd_descente[wo_number]=W579),tbl_bd_descente[Y],tbl_bd_descente[tons])/SUMIF(tbl_bd_descente[wo_number],W579,tbl_bd_descente[tons]),0)</f>
        <v>75.59547038327527</v>
      </c>
      <c r="AG579" s="4">
        <f>IFERROR(SUMPRODUCT(--(tbl_bd_descente[wo_number]=W579),tbl_bd_descente[Al2O3],tbl_bd_descente[tons])/SUMIF(tbl_bd_descente[wo_number],W579,tbl_bd_descente[tons]),0)</f>
        <v>8.0473170731707313</v>
      </c>
      <c r="AH579" s="4">
        <f>IFERROR(SUMPRODUCT(--(tbl_bd_descente[wo_number]=W579),tbl_bd_descente[Fe2O3],tbl_bd_descente[tons])/SUMIF(tbl_bd_descente[wo_number],W579,tbl_bd_descente[tons]),0)</f>
        <v>1.2886411149825785</v>
      </c>
      <c r="AI579" s="4">
        <f>IFERROR(SUMPRODUCT(--(tbl_bd_descente[wo_number]=W579),tbl_bd_descente[MgO],tbl_bd_descente[tons])/SUMIF(tbl_bd_descente[wo_number],W579,tbl_bd_descente[tons]),0)</f>
        <v>32.264320557491288</v>
      </c>
      <c r="AJ579" s="4">
        <f>IFERROR(SUMPRODUCT(--(tbl_bd_descente[wo_number]=W579),tbl_bd_descente[CaOX],tbl_bd_descente[tons])/SUMIF(tbl_bd_descente[wo_number],W579,tbl_bd_descente[tons]),0)</f>
        <v>1.2075261324041811</v>
      </c>
      <c r="AK579" s="4">
        <f>IFERROR(SUMPRODUCT(--(tbl_bd_descente[wo_number]=W579),tbl_bd_descente[S],tbl_bd_descente[tons])/SUMIF(tbl_bd_descente[wo_number],W579,tbl_bd_descente[tons]),0)</f>
        <v>8.7428571428571425E-2</v>
      </c>
      <c r="AL579" s="26"/>
      <c r="AM579" s="25"/>
    </row>
    <row r="580" spans="1:39" x14ac:dyDescent="0.15">
      <c r="A580" t="s">
        <v>1375</v>
      </c>
      <c r="B580" t="s">
        <v>29</v>
      </c>
      <c r="C580" t="s">
        <v>22</v>
      </c>
      <c r="D580" t="s">
        <v>29</v>
      </c>
      <c r="E580" s="18">
        <v>254.64500045776367</v>
      </c>
      <c r="F580">
        <v>80.5</v>
      </c>
      <c r="G580">
        <v>85</v>
      </c>
      <c r="H580">
        <v>90.3</v>
      </c>
      <c r="I580">
        <v>12.86</v>
      </c>
      <c r="J580">
        <v>1.07</v>
      </c>
      <c r="K580">
        <v>32.65</v>
      </c>
      <c r="L580">
        <v>0.54</v>
      </c>
      <c r="M580" s="1">
        <v>43637.285921145834</v>
      </c>
      <c r="N580" s="1">
        <v>43637.30748383102</v>
      </c>
      <c r="O580" s="1" t="s">
        <v>45</v>
      </c>
      <c r="W580" t="s">
        <v>386</v>
      </c>
      <c r="X580" s="1">
        <v>43602.413194444445</v>
      </c>
      <c r="Y580" s="10">
        <v>287</v>
      </c>
      <c r="Z580" t="s">
        <v>26</v>
      </c>
      <c r="AA580" t="s">
        <v>27</v>
      </c>
      <c r="AB580" t="s">
        <v>26</v>
      </c>
      <c r="AC580">
        <v>2019</v>
      </c>
      <c r="AD580">
        <v>5</v>
      </c>
      <c r="AE580" s="2"/>
      <c r="AF580" s="4">
        <f>IFERROR(SUMPRODUCT(--(tbl_bd_descente[wo_number]=W580),tbl_bd_descente[Y],tbl_bd_descente[tons])/SUMIF(tbl_bd_descente[wo_number],W580,tbl_bd_descente[tons]),0)</f>
        <v>75.59547038327527</v>
      </c>
      <c r="AG580" s="4">
        <f>IFERROR(SUMPRODUCT(--(tbl_bd_descente[wo_number]=W580),tbl_bd_descente[Al2O3],tbl_bd_descente[tons])/SUMIF(tbl_bd_descente[wo_number],W580,tbl_bd_descente[tons]),0)</f>
        <v>8.0473170731707313</v>
      </c>
      <c r="AH580" s="4">
        <f>IFERROR(SUMPRODUCT(--(tbl_bd_descente[wo_number]=W580),tbl_bd_descente[Fe2O3],tbl_bd_descente[tons])/SUMIF(tbl_bd_descente[wo_number],W580,tbl_bd_descente[tons]),0)</f>
        <v>1.2886411149825785</v>
      </c>
      <c r="AI580" s="4">
        <f>IFERROR(SUMPRODUCT(--(tbl_bd_descente[wo_number]=W580),tbl_bd_descente[MgO],tbl_bd_descente[tons])/SUMIF(tbl_bd_descente[wo_number],W580,tbl_bd_descente[tons]),0)</f>
        <v>32.264320557491288</v>
      </c>
      <c r="AJ580" s="4">
        <f>IFERROR(SUMPRODUCT(--(tbl_bd_descente[wo_number]=W580),tbl_bd_descente[CaOX],tbl_bd_descente[tons])/SUMIF(tbl_bd_descente[wo_number],W580,tbl_bd_descente[tons]),0)</f>
        <v>1.2075261324041811</v>
      </c>
      <c r="AK580" s="4">
        <f>IFERROR(SUMPRODUCT(--(tbl_bd_descente[wo_number]=W580),tbl_bd_descente[S],tbl_bd_descente[tons])/SUMIF(tbl_bd_descente[wo_number],W580,tbl_bd_descente[tons]),0)</f>
        <v>8.7428571428571425E-2</v>
      </c>
      <c r="AL580" s="26"/>
      <c r="AM580" s="25"/>
    </row>
    <row r="581" spans="1:39" x14ac:dyDescent="0.15">
      <c r="A581" t="s">
        <v>1376</v>
      </c>
      <c r="B581" t="s">
        <v>14</v>
      </c>
      <c r="C581" t="s">
        <v>31</v>
      </c>
      <c r="D581" t="s">
        <v>14</v>
      </c>
      <c r="E581" s="18">
        <v>224.16400146484375</v>
      </c>
      <c r="F581">
        <v>78</v>
      </c>
      <c r="G581">
        <v>82.2</v>
      </c>
      <c r="H581">
        <v>88.5</v>
      </c>
      <c r="I581">
        <v>6.04</v>
      </c>
      <c r="J581">
        <v>0.94</v>
      </c>
      <c r="K581">
        <v>31.93</v>
      </c>
      <c r="L581">
        <v>0.45</v>
      </c>
      <c r="M581" s="1">
        <v>43637.382963344906</v>
      </c>
      <c r="N581" s="1">
        <v>43637.428252777776</v>
      </c>
      <c r="O581" s="1" t="s">
        <v>47</v>
      </c>
      <c r="W581" t="s">
        <v>386</v>
      </c>
      <c r="X581" s="1">
        <v>43602.413194444445</v>
      </c>
      <c r="Y581" s="10">
        <v>143.5</v>
      </c>
      <c r="Z581" t="s">
        <v>26</v>
      </c>
      <c r="AA581" t="s">
        <v>28</v>
      </c>
      <c r="AB581" t="s">
        <v>26</v>
      </c>
      <c r="AC581">
        <v>2019</v>
      </c>
      <c r="AD581">
        <v>5</v>
      </c>
      <c r="AE581" s="2"/>
      <c r="AF581" s="4">
        <f>IFERROR(SUMPRODUCT(--(tbl_bd_descente[wo_number]=W581),tbl_bd_descente[Y],tbl_bd_descente[tons])/SUMIF(tbl_bd_descente[wo_number],W581,tbl_bd_descente[tons]),0)</f>
        <v>75.59547038327527</v>
      </c>
      <c r="AG581" s="4">
        <f>IFERROR(SUMPRODUCT(--(tbl_bd_descente[wo_number]=W581),tbl_bd_descente[Al2O3],tbl_bd_descente[tons])/SUMIF(tbl_bd_descente[wo_number],W581,tbl_bd_descente[tons]),0)</f>
        <v>8.0473170731707313</v>
      </c>
      <c r="AH581" s="4">
        <f>IFERROR(SUMPRODUCT(--(tbl_bd_descente[wo_number]=W581),tbl_bd_descente[Fe2O3],tbl_bd_descente[tons])/SUMIF(tbl_bd_descente[wo_number],W581,tbl_bd_descente[tons]),0)</f>
        <v>1.2886411149825785</v>
      </c>
      <c r="AI581" s="4">
        <f>IFERROR(SUMPRODUCT(--(tbl_bd_descente[wo_number]=W581),tbl_bd_descente[MgO],tbl_bd_descente[tons])/SUMIF(tbl_bd_descente[wo_number],W581,tbl_bd_descente[tons]),0)</f>
        <v>32.264320557491288</v>
      </c>
      <c r="AJ581" s="4">
        <f>IFERROR(SUMPRODUCT(--(tbl_bd_descente[wo_number]=W581),tbl_bd_descente[CaOX],tbl_bd_descente[tons])/SUMIF(tbl_bd_descente[wo_number],W581,tbl_bd_descente[tons]),0)</f>
        <v>1.2075261324041811</v>
      </c>
      <c r="AK581" s="4">
        <f>IFERROR(SUMPRODUCT(--(tbl_bd_descente[wo_number]=W581),tbl_bd_descente[S],tbl_bd_descente[tons])/SUMIF(tbl_bd_descente[wo_number],W581,tbl_bd_descente[tons]),0)</f>
        <v>8.7428571428571425E-2</v>
      </c>
      <c r="AL581" s="26"/>
      <c r="AM581" s="25"/>
    </row>
    <row r="582" spans="1:39" x14ac:dyDescent="0.15">
      <c r="A582" t="s">
        <v>1377</v>
      </c>
      <c r="B582" t="s">
        <v>817</v>
      </c>
      <c r="C582" t="s">
        <v>34</v>
      </c>
      <c r="D582" t="s">
        <v>26</v>
      </c>
      <c r="E582" s="18">
        <v>486.69500579833988</v>
      </c>
      <c r="F582">
        <v>74.7</v>
      </c>
      <c r="G582">
        <v>78.8</v>
      </c>
      <c r="H582">
        <v>83.6</v>
      </c>
      <c r="I582">
        <v>10.27</v>
      </c>
      <c r="J582">
        <v>1.51</v>
      </c>
      <c r="K582">
        <v>32.25</v>
      </c>
      <c r="L582">
        <v>0.55000000000000004</v>
      </c>
      <c r="M582" s="1">
        <v>43644.26837766204</v>
      </c>
      <c r="N582" s="1">
        <v>43644.315215127317</v>
      </c>
      <c r="O582" s="1" t="s">
        <v>47</v>
      </c>
      <c r="W582" t="s">
        <v>385</v>
      </c>
      <c r="X582" s="1">
        <v>43602.402777777781</v>
      </c>
      <c r="Y582" s="10">
        <v>450</v>
      </c>
      <c r="Z582" t="s">
        <v>26</v>
      </c>
      <c r="AA582" t="s">
        <v>27</v>
      </c>
      <c r="AB582" t="s">
        <v>26</v>
      </c>
      <c r="AC582">
        <v>2019</v>
      </c>
      <c r="AD582">
        <v>5</v>
      </c>
      <c r="AE582" s="2"/>
      <c r="AF582" s="4">
        <f>IFERROR(SUMPRODUCT(--(tbl_bd_descente[wo_number]=W582),tbl_bd_descente[Y],tbl_bd_descente[tons])/SUMIF(tbl_bd_descente[wo_number],W582,tbl_bd_descente[tons]),0)</f>
        <v>74.666666666666671</v>
      </c>
      <c r="AG582" s="4">
        <f>IFERROR(SUMPRODUCT(--(tbl_bd_descente[wo_number]=W582),tbl_bd_descente[Al2O3],tbl_bd_descente[tons])/SUMIF(tbl_bd_descente[wo_number],W582,tbl_bd_descente[tons]),0)</f>
        <v>7.5750000000000002</v>
      </c>
      <c r="AH582" s="4">
        <f>IFERROR(SUMPRODUCT(--(tbl_bd_descente[wo_number]=W582),tbl_bd_descente[Fe2O3],tbl_bd_descente[tons])/SUMIF(tbl_bd_descente[wo_number],W582,tbl_bd_descente[tons]),0)</f>
        <v>1.2816666666666667</v>
      </c>
      <c r="AI582" s="4">
        <f>IFERROR(SUMPRODUCT(--(tbl_bd_descente[wo_number]=W582),tbl_bd_descente[MgO],tbl_bd_descente[tons])/SUMIF(tbl_bd_descente[wo_number],W582,tbl_bd_descente[tons]),0)</f>
        <v>32.293333333333337</v>
      </c>
      <c r="AJ582" s="4">
        <f>IFERROR(SUMPRODUCT(--(tbl_bd_descente[wo_number]=W582),tbl_bd_descente[CaOX],tbl_bd_descente[tons])/SUMIF(tbl_bd_descente[wo_number],W582,tbl_bd_descente[tons]),0)</f>
        <v>1.1100000000000001</v>
      </c>
      <c r="AK582" s="4">
        <f>IFERROR(SUMPRODUCT(--(tbl_bd_descente[wo_number]=W582),tbl_bd_descente[S],tbl_bd_descente[tons])/SUMIF(tbl_bd_descente[wo_number],W582,tbl_bd_descente[tons]),0)</f>
        <v>7.2000000000000008E-2</v>
      </c>
      <c r="AL582" s="26"/>
      <c r="AM582" s="25"/>
    </row>
    <row r="583" spans="1:39" x14ac:dyDescent="0.15">
      <c r="A583" t="s">
        <v>1378</v>
      </c>
      <c r="B583" t="s">
        <v>826</v>
      </c>
      <c r="C583" t="s">
        <v>21</v>
      </c>
      <c r="D583" t="s">
        <v>23</v>
      </c>
      <c r="E583" s="18">
        <v>252.00300064086915</v>
      </c>
      <c r="F583">
        <v>79.400000000000006</v>
      </c>
      <c r="G583">
        <v>83.7</v>
      </c>
      <c r="H583">
        <v>90.1</v>
      </c>
      <c r="I583">
        <v>4.08</v>
      </c>
      <c r="J583">
        <v>0.78</v>
      </c>
      <c r="K583">
        <v>31.79</v>
      </c>
      <c r="L583">
        <v>0.48</v>
      </c>
      <c r="M583" s="1">
        <v>43637.434294675928</v>
      </c>
      <c r="N583" s="1">
        <v>43637.459034490741</v>
      </c>
      <c r="O583" s="1" t="s">
        <v>47</v>
      </c>
      <c r="W583" t="s">
        <v>385</v>
      </c>
      <c r="X583" s="1">
        <v>43602.402777777781</v>
      </c>
      <c r="Y583" s="10">
        <v>225</v>
      </c>
      <c r="Z583" t="s">
        <v>26</v>
      </c>
      <c r="AA583" t="s">
        <v>34</v>
      </c>
      <c r="AB583" t="s">
        <v>26</v>
      </c>
      <c r="AC583">
        <v>2019</v>
      </c>
      <c r="AD583">
        <v>5</v>
      </c>
      <c r="AE583" s="2"/>
      <c r="AF583" s="4">
        <f>IFERROR(SUMPRODUCT(--(tbl_bd_descente[wo_number]=W583),tbl_bd_descente[Y],tbl_bd_descente[tons])/SUMIF(tbl_bd_descente[wo_number],W583,tbl_bd_descente[tons]),0)</f>
        <v>74.666666666666671</v>
      </c>
      <c r="AG583" s="4">
        <f>IFERROR(SUMPRODUCT(--(tbl_bd_descente[wo_number]=W583),tbl_bd_descente[Al2O3],tbl_bd_descente[tons])/SUMIF(tbl_bd_descente[wo_number],W583,tbl_bd_descente[tons]),0)</f>
        <v>7.5750000000000002</v>
      </c>
      <c r="AH583" s="4">
        <f>IFERROR(SUMPRODUCT(--(tbl_bd_descente[wo_number]=W583),tbl_bd_descente[Fe2O3],tbl_bd_descente[tons])/SUMIF(tbl_bd_descente[wo_number],W583,tbl_bd_descente[tons]),0)</f>
        <v>1.2816666666666667</v>
      </c>
      <c r="AI583" s="4">
        <f>IFERROR(SUMPRODUCT(--(tbl_bd_descente[wo_number]=W583),tbl_bd_descente[MgO],tbl_bd_descente[tons])/SUMIF(tbl_bd_descente[wo_number],W583,tbl_bd_descente[tons]),0)</f>
        <v>32.293333333333337</v>
      </c>
      <c r="AJ583" s="4">
        <f>IFERROR(SUMPRODUCT(--(tbl_bd_descente[wo_number]=W583),tbl_bd_descente[CaOX],tbl_bd_descente[tons])/SUMIF(tbl_bd_descente[wo_number],W583,tbl_bd_descente[tons]),0)</f>
        <v>1.1100000000000001</v>
      </c>
      <c r="AK583" s="4">
        <f>IFERROR(SUMPRODUCT(--(tbl_bd_descente[wo_number]=W583),tbl_bd_descente[S],tbl_bd_descente[tons])/SUMIF(tbl_bd_descente[wo_number],W583,tbl_bd_descente[tons]),0)</f>
        <v>7.2000000000000008E-2</v>
      </c>
      <c r="AL583" s="26"/>
      <c r="AM583" s="25"/>
    </row>
    <row r="584" spans="1:39" x14ac:dyDescent="0.15">
      <c r="A584" t="s">
        <v>1379</v>
      </c>
      <c r="B584" t="s">
        <v>14</v>
      </c>
      <c r="C584" t="s">
        <v>31</v>
      </c>
      <c r="D584" t="s">
        <v>14</v>
      </c>
      <c r="E584" s="18">
        <v>101.51299858093262</v>
      </c>
      <c r="F584">
        <v>77.400000000000006</v>
      </c>
      <c r="G584">
        <v>81.599999999999994</v>
      </c>
      <c r="H584">
        <v>87.6</v>
      </c>
      <c r="I584">
        <v>6.13</v>
      </c>
      <c r="J584">
        <v>0.98</v>
      </c>
      <c r="K584">
        <v>31.74</v>
      </c>
      <c r="L584">
        <v>0.46</v>
      </c>
      <c r="M584" s="1">
        <v>43637.466685729167</v>
      </c>
      <c r="N584" s="1">
        <v>43637.473063738427</v>
      </c>
      <c r="O584" s="1" t="s">
        <v>47</v>
      </c>
      <c r="W584" t="s">
        <v>385</v>
      </c>
      <c r="X584" s="1">
        <v>43602.402777777781</v>
      </c>
      <c r="Y584" s="10">
        <v>225</v>
      </c>
      <c r="Z584" t="s">
        <v>26</v>
      </c>
      <c r="AA584" t="s">
        <v>28</v>
      </c>
      <c r="AB584" t="s">
        <v>26</v>
      </c>
      <c r="AC584">
        <v>2019</v>
      </c>
      <c r="AD584">
        <v>5</v>
      </c>
      <c r="AE584" s="2"/>
      <c r="AF584" s="4">
        <f>IFERROR(SUMPRODUCT(--(tbl_bd_descente[wo_number]=W584),tbl_bd_descente[Y],tbl_bd_descente[tons])/SUMIF(tbl_bd_descente[wo_number],W584,tbl_bd_descente[tons]),0)</f>
        <v>74.666666666666671</v>
      </c>
      <c r="AG584" s="4">
        <f>IFERROR(SUMPRODUCT(--(tbl_bd_descente[wo_number]=W584),tbl_bd_descente[Al2O3],tbl_bd_descente[tons])/SUMIF(tbl_bd_descente[wo_number],W584,tbl_bd_descente[tons]),0)</f>
        <v>7.5750000000000002</v>
      </c>
      <c r="AH584" s="4">
        <f>IFERROR(SUMPRODUCT(--(tbl_bd_descente[wo_number]=W584),tbl_bd_descente[Fe2O3],tbl_bd_descente[tons])/SUMIF(tbl_bd_descente[wo_number],W584,tbl_bd_descente[tons]),0)</f>
        <v>1.2816666666666667</v>
      </c>
      <c r="AI584" s="4">
        <f>IFERROR(SUMPRODUCT(--(tbl_bd_descente[wo_number]=W584),tbl_bd_descente[MgO],tbl_bd_descente[tons])/SUMIF(tbl_bd_descente[wo_number],W584,tbl_bd_descente[tons]),0)</f>
        <v>32.293333333333337</v>
      </c>
      <c r="AJ584" s="4">
        <f>IFERROR(SUMPRODUCT(--(tbl_bd_descente[wo_number]=W584),tbl_bd_descente[CaOX],tbl_bd_descente[tons])/SUMIF(tbl_bd_descente[wo_number],W584,tbl_bd_descente[tons]),0)</f>
        <v>1.1100000000000001</v>
      </c>
      <c r="AK584" s="4">
        <f>IFERROR(SUMPRODUCT(--(tbl_bd_descente[wo_number]=W584),tbl_bd_descente[S],tbl_bd_descente[tons])/SUMIF(tbl_bd_descente[wo_number],W584,tbl_bd_descente[tons]),0)</f>
        <v>7.2000000000000008E-2</v>
      </c>
      <c r="AL584" s="26"/>
      <c r="AM584" s="25"/>
    </row>
    <row r="585" spans="1:39" x14ac:dyDescent="0.15">
      <c r="A585" t="s">
        <v>1380</v>
      </c>
      <c r="B585" t="s">
        <v>817</v>
      </c>
      <c r="C585" t="s">
        <v>34</v>
      </c>
      <c r="D585" t="s">
        <v>26</v>
      </c>
      <c r="E585" s="18">
        <v>187.03900146484375</v>
      </c>
      <c r="F585">
        <v>73.599999999999994</v>
      </c>
      <c r="G585">
        <v>77.7</v>
      </c>
      <c r="H585">
        <v>82.3</v>
      </c>
      <c r="I585">
        <v>12.74</v>
      </c>
      <c r="J585">
        <v>1.72</v>
      </c>
      <c r="K585">
        <v>32.6</v>
      </c>
      <c r="L585">
        <v>0.57999999999999996</v>
      </c>
      <c r="M585" s="1">
        <v>43644.320053391202</v>
      </c>
      <c r="N585" s="1">
        <v>43644.336337881941</v>
      </c>
      <c r="O585" s="1" t="s">
        <v>47</v>
      </c>
      <c r="W585" t="s">
        <v>384</v>
      </c>
      <c r="X585" s="1">
        <v>43602.375</v>
      </c>
      <c r="Y585" s="10">
        <v>333.33333333333331</v>
      </c>
      <c r="Z585" t="s">
        <v>26</v>
      </c>
      <c r="AA585" t="s">
        <v>27</v>
      </c>
      <c r="AB585" t="s">
        <v>26</v>
      </c>
      <c r="AC585">
        <v>2019</v>
      </c>
      <c r="AD585">
        <v>5</v>
      </c>
      <c r="AE585" s="2"/>
      <c r="AF585" s="4">
        <f>IFERROR(SUMPRODUCT(--(tbl_bd_descente[wo_number]=W585),tbl_bd_descente[Y],tbl_bd_descente[tons])/SUMIF(tbl_bd_descente[wo_number],W585,tbl_bd_descente[tons]),0)</f>
        <v>74.92</v>
      </c>
      <c r="AG585" s="4">
        <f>IFERROR(SUMPRODUCT(--(tbl_bd_descente[wo_number]=W585),tbl_bd_descente[Al2O3],tbl_bd_descente[tons])/SUMIF(tbl_bd_descente[wo_number],W585,tbl_bd_descente[tons]),0)</f>
        <v>6.7460000000000004</v>
      </c>
      <c r="AH585" s="4">
        <f>IFERROR(SUMPRODUCT(--(tbl_bd_descente[wo_number]=W585),tbl_bd_descente[Fe2O3],tbl_bd_descente[tons])/SUMIF(tbl_bd_descente[wo_number],W585,tbl_bd_descente[tons]),0)</f>
        <v>1.218</v>
      </c>
      <c r="AI585" s="4">
        <f>IFERROR(SUMPRODUCT(--(tbl_bd_descente[wo_number]=W585),tbl_bd_descente[MgO],tbl_bd_descente[tons])/SUMIF(tbl_bd_descente[wo_number],W585,tbl_bd_descente[tons]),0)</f>
        <v>32.130000000000003</v>
      </c>
      <c r="AJ585" s="4">
        <f>IFERROR(SUMPRODUCT(--(tbl_bd_descente[wo_number]=W585),tbl_bd_descente[CaOX],tbl_bd_descente[tons])/SUMIF(tbl_bd_descente[wo_number],W585,tbl_bd_descente[tons]),0)</f>
        <v>0.90600000000000003</v>
      </c>
      <c r="AK585" s="4">
        <f>IFERROR(SUMPRODUCT(--(tbl_bd_descente[wo_number]=W585),tbl_bd_descente[S],tbl_bd_descente[tons])/SUMIF(tbl_bd_descente[wo_number],W585,tbl_bd_descente[tons]),0)</f>
        <v>0.14599999999999999</v>
      </c>
      <c r="AL585" s="26"/>
      <c r="AM585" s="25"/>
    </row>
    <row r="586" spans="1:39" x14ac:dyDescent="0.15">
      <c r="A586" t="s">
        <v>76</v>
      </c>
      <c r="B586" t="s">
        <v>14</v>
      </c>
      <c r="C586" t="s">
        <v>38</v>
      </c>
      <c r="D586" t="s">
        <v>14</v>
      </c>
      <c r="E586" s="18">
        <v>133.53700065612793</v>
      </c>
      <c r="F586" s="18">
        <v>76.5</v>
      </c>
      <c r="G586" s="18">
        <v>80.599999999999994</v>
      </c>
      <c r="H586" s="18">
        <v>87.1</v>
      </c>
      <c r="I586" s="18">
        <v>3.63</v>
      </c>
      <c r="J586" s="18">
        <v>0.76</v>
      </c>
      <c r="K586" s="18">
        <v>31.72</v>
      </c>
      <c r="L586" s="18">
        <v>0.73</v>
      </c>
      <c r="M586" s="1">
        <v>43637.694347222219</v>
      </c>
      <c r="N586" s="1">
        <v>43637.706059456017</v>
      </c>
      <c r="O586" s="1" t="s">
        <v>48</v>
      </c>
      <c r="W586" t="s">
        <v>384</v>
      </c>
      <c r="X586" s="1">
        <v>43602.375</v>
      </c>
      <c r="Y586" s="10">
        <v>166.66666666666666</v>
      </c>
      <c r="Z586" t="s">
        <v>26</v>
      </c>
      <c r="AA586" t="s">
        <v>34</v>
      </c>
      <c r="AB586" t="s">
        <v>26</v>
      </c>
      <c r="AC586">
        <v>2019</v>
      </c>
      <c r="AD586">
        <v>5</v>
      </c>
      <c r="AE586" s="2"/>
      <c r="AF586" s="4">
        <f>IFERROR(SUMPRODUCT(--(tbl_bd_descente[wo_number]=W586),tbl_bd_descente[Y],tbl_bd_descente[tons])/SUMIF(tbl_bd_descente[wo_number],W586,tbl_bd_descente[tons]),0)</f>
        <v>74.92</v>
      </c>
      <c r="AG586" s="4">
        <f>IFERROR(SUMPRODUCT(--(tbl_bd_descente[wo_number]=W586),tbl_bd_descente[Al2O3],tbl_bd_descente[tons])/SUMIF(tbl_bd_descente[wo_number],W586,tbl_bd_descente[tons]),0)</f>
        <v>6.7460000000000004</v>
      </c>
      <c r="AH586" s="4">
        <f>IFERROR(SUMPRODUCT(--(tbl_bd_descente[wo_number]=W586),tbl_bd_descente[Fe2O3],tbl_bd_descente[tons])/SUMIF(tbl_bd_descente[wo_number],W586,tbl_bd_descente[tons]),0)</f>
        <v>1.218</v>
      </c>
      <c r="AI586" s="4">
        <f>IFERROR(SUMPRODUCT(--(tbl_bd_descente[wo_number]=W586),tbl_bd_descente[MgO],tbl_bd_descente[tons])/SUMIF(tbl_bd_descente[wo_number],W586,tbl_bd_descente[tons]),0)</f>
        <v>32.130000000000003</v>
      </c>
      <c r="AJ586" s="4">
        <f>IFERROR(SUMPRODUCT(--(tbl_bd_descente[wo_number]=W586),tbl_bd_descente[CaOX],tbl_bd_descente[tons])/SUMIF(tbl_bd_descente[wo_number],W586,tbl_bd_descente[tons]),0)</f>
        <v>0.90600000000000003</v>
      </c>
      <c r="AK586" s="4">
        <f>IFERROR(SUMPRODUCT(--(tbl_bd_descente[wo_number]=W586),tbl_bd_descente[S],tbl_bd_descente[tons])/SUMIF(tbl_bd_descente[wo_number],W586,tbl_bd_descente[tons]),0)</f>
        <v>0.14599999999999999</v>
      </c>
      <c r="AL586" s="26"/>
      <c r="AM586" s="25"/>
    </row>
    <row r="587" spans="1:39" x14ac:dyDescent="0.15">
      <c r="A587" t="s">
        <v>1381</v>
      </c>
      <c r="B587" t="s">
        <v>817</v>
      </c>
      <c r="C587" t="s">
        <v>28</v>
      </c>
      <c r="D587" t="s">
        <v>26</v>
      </c>
      <c r="E587" s="18">
        <v>145.62600097656252</v>
      </c>
      <c r="F587">
        <v>70.7</v>
      </c>
      <c r="G587">
        <v>74.5</v>
      </c>
      <c r="H587">
        <v>80.2</v>
      </c>
      <c r="I587">
        <v>9.25</v>
      </c>
      <c r="J587">
        <v>1.5</v>
      </c>
      <c r="K587">
        <v>32.18</v>
      </c>
      <c r="L587">
        <v>1.43</v>
      </c>
      <c r="M587" s="1">
        <v>43637.842419247689</v>
      </c>
      <c r="N587" s="1">
        <v>43637.853333680556</v>
      </c>
      <c r="O587" s="1" t="s">
        <v>48</v>
      </c>
      <c r="W587" t="s">
        <v>376</v>
      </c>
      <c r="X587" s="1">
        <v>43600.543749999997</v>
      </c>
      <c r="Y587" s="10">
        <v>605</v>
      </c>
      <c r="Z587" t="s">
        <v>26</v>
      </c>
      <c r="AA587" t="s">
        <v>27</v>
      </c>
      <c r="AB587" t="s">
        <v>26</v>
      </c>
      <c r="AC587">
        <v>2019</v>
      </c>
      <c r="AD587">
        <v>5</v>
      </c>
      <c r="AE587" s="2"/>
      <c r="AF587" s="4">
        <f>IFERROR(SUMPRODUCT(--(tbl_bd_descente[wo_number]=W587),tbl_bd_descente[Y],tbl_bd_descente[tons])/SUMIF(tbl_bd_descente[wo_number],W587,tbl_bd_descente[tons]),0)</f>
        <v>73.633884297520666</v>
      </c>
      <c r="AG587" s="4">
        <f>IFERROR(SUMPRODUCT(--(tbl_bd_descente[wo_number]=W587),tbl_bd_descente[Al2O3],tbl_bd_descente[tons])/SUMIF(tbl_bd_descente[wo_number],W587,tbl_bd_descente[tons]),0)</f>
        <v>8.2488429752066121</v>
      </c>
      <c r="AH587" s="4">
        <f>IFERROR(SUMPRODUCT(--(tbl_bd_descente[wo_number]=W587),tbl_bd_descente[Fe2O3],tbl_bd_descente[tons])/SUMIF(tbl_bd_descente[wo_number],W587,tbl_bd_descente[tons]),0)</f>
        <v>1.3697520661157025</v>
      </c>
      <c r="AI587" s="4">
        <f>IFERROR(SUMPRODUCT(--(tbl_bd_descente[wo_number]=W587),tbl_bd_descente[MgO],tbl_bd_descente[tons])/SUMIF(tbl_bd_descente[wo_number],W587,tbl_bd_descente[tons]),0)</f>
        <v>32.084214876033059</v>
      </c>
      <c r="AJ587" s="4">
        <f>IFERROR(SUMPRODUCT(--(tbl_bd_descente[wo_number]=W587),tbl_bd_descente[CaOX],tbl_bd_descente[tons])/SUMIF(tbl_bd_descente[wo_number],W587,tbl_bd_descente[tons]),0)</f>
        <v>1.3637190082644628</v>
      </c>
      <c r="AK587" s="4">
        <f>IFERROR(SUMPRODUCT(--(tbl_bd_descente[wo_number]=W587),tbl_bd_descente[S],tbl_bd_descente[tons])/SUMIF(tbl_bd_descente[wo_number],W587,tbl_bd_descente[tons]),0)</f>
        <v>9.0487603305785133E-2</v>
      </c>
      <c r="AL587" s="26"/>
      <c r="AM587" s="25"/>
    </row>
    <row r="588" spans="1:39" x14ac:dyDescent="0.15">
      <c r="A588" t="s">
        <v>1382</v>
      </c>
      <c r="B588" t="s">
        <v>14</v>
      </c>
      <c r="C588" t="s">
        <v>31</v>
      </c>
      <c r="D588" t="s">
        <v>14</v>
      </c>
      <c r="E588" s="18">
        <v>71.870998382568359</v>
      </c>
      <c r="F588">
        <v>75.099999999999994</v>
      </c>
      <c r="G588">
        <v>79.099999999999994</v>
      </c>
      <c r="H588">
        <v>85.5</v>
      </c>
      <c r="I588">
        <v>4.9000000000000004</v>
      </c>
      <c r="J588">
        <v>0.98</v>
      </c>
      <c r="K588">
        <v>31.84</v>
      </c>
      <c r="L588">
        <v>0.88</v>
      </c>
      <c r="M588" s="1">
        <v>43637.857379085646</v>
      </c>
      <c r="N588" s="1">
        <v>43637.859138113425</v>
      </c>
      <c r="O588" s="1" t="s">
        <v>48</v>
      </c>
      <c r="W588" t="s">
        <v>376</v>
      </c>
      <c r="X588" s="1">
        <v>43600.543749999997</v>
      </c>
      <c r="Y588" s="10">
        <v>605</v>
      </c>
      <c r="Z588" t="s">
        <v>26</v>
      </c>
      <c r="AA588" t="s">
        <v>34</v>
      </c>
      <c r="AB588" t="s">
        <v>26</v>
      </c>
      <c r="AC588">
        <v>2019</v>
      </c>
      <c r="AD588">
        <v>5</v>
      </c>
      <c r="AE588" s="2"/>
      <c r="AF588" s="4">
        <f>IFERROR(SUMPRODUCT(--(tbl_bd_descente[wo_number]=W588),tbl_bd_descente[Y],tbl_bd_descente[tons])/SUMIF(tbl_bd_descente[wo_number],W588,tbl_bd_descente[tons]),0)</f>
        <v>73.633884297520666</v>
      </c>
      <c r="AG588" s="4">
        <f>IFERROR(SUMPRODUCT(--(tbl_bd_descente[wo_number]=W588),tbl_bd_descente[Al2O3],tbl_bd_descente[tons])/SUMIF(tbl_bd_descente[wo_number],W588,tbl_bd_descente[tons]),0)</f>
        <v>8.2488429752066121</v>
      </c>
      <c r="AH588" s="4">
        <f>IFERROR(SUMPRODUCT(--(tbl_bd_descente[wo_number]=W588),tbl_bd_descente[Fe2O3],tbl_bd_descente[tons])/SUMIF(tbl_bd_descente[wo_number],W588,tbl_bd_descente[tons]),0)</f>
        <v>1.3697520661157025</v>
      </c>
      <c r="AI588" s="4">
        <f>IFERROR(SUMPRODUCT(--(tbl_bd_descente[wo_number]=W588),tbl_bd_descente[MgO],tbl_bd_descente[tons])/SUMIF(tbl_bd_descente[wo_number],W588,tbl_bd_descente[tons]),0)</f>
        <v>32.084214876033059</v>
      </c>
      <c r="AJ588" s="4">
        <f>IFERROR(SUMPRODUCT(--(tbl_bd_descente[wo_number]=W588),tbl_bd_descente[CaOX],tbl_bd_descente[tons])/SUMIF(tbl_bd_descente[wo_number],W588,tbl_bd_descente[tons]),0)</f>
        <v>1.3637190082644628</v>
      </c>
      <c r="AK588" s="4">
        <f>IFERROR(SUMPRODUCT(--(tbl_bd_descente[wo_number]=W588),tbl_bd_descente[S],tbl_bd_descente[tons])/SUMIF(tbl_bd_descente[wo_number],W588,tbl_bd_descente[tons]),0)</f>
        <v>9.0487603305785133E-2</v>
      </c>
      <c r="AL588" s="26"/>
      <c r="AM588" s="25"/>
    </row>
    <row r="589" spans="1:39" x14ac:dyDescent="0.15">
      <c r="A589" t="s">
        <v>1383</v>
      </c>
      <c r="B589" t="s">
        <v>817</v>
      </c>
      <c r="C589" t="s">
        <v>28</v>
      </c>
      <c r="D589" t="s">
        <v>26</v>
      </c>
      <c r="E589" s="18">
        <v>167.9640022277832</v>
      </c>
      <c r="F589">
        <v>70.3</v>
      </c>
      <c r="G589">
        <v>74.099999999999994</v>
      </c>
      <c r="H589">
        <v>79.5</v>
      </c>
      <c r="I589">
        <v>10.74</v>
      </c>
      <c r="J589">
        <v>1.66</v>
      </c>
      <c r="K589">
        <v>32.299999999999997</v>
      </c>
      <c r="L589">
        <v>1.65</v>
      </c>
      <c r="M589" s="1">
        <v>43637.865034803239</v>
      </c>
      <c r="N589" s="1">
        <v>43637.879613622688</v>
      </c>
      <c r="O589" s="1" t="s">
        <v>48</v>
      </c>
      <c r="W589" t="s">
        <v>375</v>
      </c>
      <c r="X589" s="1">
        <v>43600.180555555555</v>
      </c>
      <c r="Y589" s="10">
        <v>498</v>
      </c>
      <c r="Z589" t="s">
        <v>18</v>
      </c>
      <c r="AA589" t="s">
        <v>15</v>
      </c>
      <c r="AB589" t="s">
        <v>43</v>
      </c>
      <c r="AC589">
        <v>2019</v>
      </c>
      <c r="AD589">
        <v>5</v>
      </c>
      <c r="AE589" s="2"/>
      <c r="AF589" s="4">
        <f>IFERROR(SUMPRODUCT(--(tbl_bd_descente[wo_number]=W589),tbl_bd_descente[Y],tbl_bd_descente[tons])/SUMIF(tbl_bd_descente[wo_number],W589,tbl_bd_descente[tons]),0)</f>
        <v>80.196385542168684</v>
      </c>
      <c r="AG589" s="4">
        <f>IFERROR(SUMPRODUCT(--(tbl_bd_descente[wo_number]=W589),tbl_bd_descente[Al2O3],tbl_bd_descente[tons])/SUMIF(tbl_bd_descente[wo_number],W589,tbl_bd_descente[tons]),0)</f>
        <v>9.9485542168674677</v>
      </c>
      <c r="AH589" s="4">
        <f>IFERROR(SUMPRODUCT(--(tbl_bd_descente[wo_number]=W589),tbl_bd_descente[Fe2O3],tbl_bd_descente[tons])/SUMIF(tbl_bd_descente[wo_number],W589,tbl_bd_descente[tons]),0)</f>
        <v>1.7636144578313253</v>
      </c>
      <c r="AI589" s="4">
        <f>IFERROR(SUMPRODUCT(--(tbl_bd_descente[wo_number]=W589),tbl_bd_descente[MgO],tbl_bd_descente[tons])/SUMIF(tbl_bd_descente[wo_number],W589,tbl_bd_descente[tons]),0)</f>
        <v>31.112409638554215</v>
      </c>
      <c r="AJ589" s="4">
        <f>IFERROR(SUMPRODUCT(--(tbl_bd_descente[wo_number]=W589),tbl_bd_descente[CaOX],tbl_bd_descente[tons])/SUMIF(tbl_bd_descente[wo_number],W589,tbl_bd_descente[tons]),0)</f>
        <v>1.2037349397590362</v>
      </c>
      <c r="AK589" s="4">
        <f>IFERROR(SUMPRODUCT(--(tbl_bd_descente[wo_number]=W589),tbl_bd_descente[S],tbl_bd_descente[tons])/SUMIF(tbl_bd_descente[wo_number],W589,tbl_bd_descente[tons]),0)</f>
        <v>9.9999999999999992E-2</v>
      </c>
      <c r="AL589" s="26"/>
      <c r="AM589" s="25"/>
    </row>
    <row r="590" spans="1:39" x14ac:dyDescent="0.15">
      <c r="A590" t="s">
        <v>1384</v>
      </c>
      <c r="B590" t="s">
        <v>26</v>
      </c>
      <c r="C590" t="s">
        <v>28</v>
      </c>
      <c r="D590" t="s">
        <v>26</v>
      </c>
      <c r="E590" s="18">
        <v>290.96500244140623</v>
      </c>
      <c r="F590">
        <v>72.2</v>
      </c>
      <c r="G590">
        <v>76.2</v>
      </c>
      <c r="H590">
        <v>81.8</v>
      </c>
      <c r="I590">
        <v>8.36</v>
      </c>
      <c r="J590">
        <v>1.56</v>
      </c>
      <c r="K590">
        <v>32.15</v>
      </c>
      <c r="L590">
        <v>0.73</v>
      </c>
      <c r="M590" s="1">
        <v>43637.71014560185</v>
      </c>
      <c r="N590" s="1">
        <v>43637.764353043982</v>
      </c>
      <c r="O590" s="1" t="s">
        <v>48</v>
      </c>
      <c r="W590" t="s">
        <v>374</v>
      </c>
      <c r="X590" s="1">
        <v>43600.048611111109</v>
      </c>
      <c r="Y590" s="10">
        <v>263.33333333333331</v>
      </c>
      <c r="Z590" t="s">
        <v>18</v>
      </c>
      <c r="AA590" t="s">
        <v>44</v>
      </c>
      <c r="AB590" t="s">
        <v>43</v>
      </c>
      <c r="AC590">
        <v>2019</v>
      </c>
      <c r="AD590">
        <v>5</v>
      </c>
      <c r="AE590" s="2"/>
      <c r="AF590" s="4">
        <f>IFERROR(SUMPRODUCT(--(tbl_bd_descente[wo_number]=W590),tbl_bd_descente[Y],tbl_bd_descente[tons])/SUMIF(tbl_bd_descente[wo_number],W590,tbl_bd_descente[tons]),0)</f>
        <v>80.103797468354429</v>
      </c>
      <c r="AG590" s="4">
        <f>IFERROR(SUMPRODUCT(--(tbl_bd_descente[wo_number]=W590),tbl_bd_descente[Al2O3],tbl_bd_descente[tons])/SUMIF(tbl_bd_descente[wo_number],W590,tbl_bd_descente[tons]),0)</f>
        <v>10.790126582278482</v>
      </c>
      <c r="AH590" s="4">
        <f>IFERROR(SUMPRODUCT(--(tbl_bd_descente[wo_number]=W590),tbl_bd_descente[Fe2O3],tbl_bd_descente[tons])/SUMIF(tbl_bd_descente[wo_number],W590,tbl_bd_descente[tons]),0)</f>
        <v>1.900759493670886</v>
      </c>
      <c r="AI590" s="4">
        <f>IFERROR(SUMPRODUCT(--(tbl_bd_descente[wo_number]=W590),tbl_bd_descente[MgO],tbl_bd_descente[tons])/SUMIF(tbl_bd_descente[wo_number],W590,tbl_bd_descente[tons]),0)</f>
        <v>31.188101265822784</v>
      </c>
      <c r="AJ590" s="4">
        <f>IFERROR(SUMPRODUCT(--(tbl_bd_descente[wo_number]=W590),tbl_bd_descente[CaOX],tbl_bd_descente[tons])/SUMIF(tbl_bd_descente[wo_number],W590,tbl_bd_descente[tons]),0)</f>
        <v>1.1751898734177215</v>
      </c>
      <c r="AK590" s="4">
        <f>IFERROR(SUMPRODUCT(--(tbl_bd_descente[wo_number]=W590),tbl_bd_descente[S],tbl_bd_descente[tons])/SUMIF(tbl_bd_descente[wo_number],W590,tbl_bd_descente[tons]),0)</f>
        <v>9.4810126582278484E-2</v>
      </c>
      <c r="AL590" s="26"/>
      <c r="AM590" s="25"/>
    </row>
    <row r="591" spans="1:39" x14ac:dyDescent="0.15">
      <c r="A591" t="s">
        <v>1385</v>
      </c>
      <c r="B591" t="s">
        <v>26</v>
      </c>
      <c r="C591" t="s">
        <v>27</v>
      </c>
      <c r="D591" t="s">
        <v>26</v>
      </c>
      <c r="E591" s="18">
        <v>292.06500244140625</v>
      </c>
      <c r="F591">
        <v>73.400000000000006</v>
      </c>
      <c r="G591">
        <v>77.400000000000006</v>
      </c>
      <c r="H591">
        <v>84.1</v>
      </c>
      <c r="I591">
        <v>2.82</v>
      </c>
      <c r="J591">
        <v>0.67</v>
      </c>
      <c r="K591">
        <v>31.67</v>
      </c>
      <c r="L591">
        <v>0.91</v>
      </c>
      <c r="M591" s="1">
        <v>43637.883988043985</v>
      </c>
      <c r="N591" s="1">
        <v>43637.910601770833</v>
      </c>
      <c r="O591" s="1" t="s">
        <v>931</v>
      </c>
      <c r="W591" t="s">
        <v>374</v>
      </c>
      <c r="X591" s="1">
        <v>43600.048611111109</v>
      </c>
      <c r="Y591" s="10">
        <v>526.66666666666663</v>
      </c>
      <c r="Z591" t="s">
        <v>18</v>
      </c>
      <c r="AA591" t="s">
        <v>15</v>
      </c>
      <c r="AB591" t="s">
        <v>43</v>
      </c>
      <c r="AC591">
        <v>2019</v>
      </c>
      <c r="AD591">
        <v>5</v>
      </c>
      <c r="AE591" s="2"/>
      <c r="AF591" s="4">
        <f>IFERROR(SUMPRODUCT(--(tbl_bd_descente[wo_number]=W591),tbl_bd_descente[Y],tbl_bd_descente[tons])/SUMIF(tbl_bd_descente[wo_number],W591,tbl_bd_descente[tons]),0)</f>
        <v>80.103797468354429</v>
      </c>
      <c r="AG591" s="4">
        <f>IFERROR(SUMPRODUCT(--(tbl_bd_descente[wo_number]=W591),tbl_bd_descente[Al2O3],tbl_bd_descente[tons])/SUMIF(tbl_bd_descente[wo_number],W591,tbl_bd_descente[tons]),0)</f>
        <v>10.790126582278482</v>
      </c>
      <c r="AH591" s="4">
        <f>IFERROR(SUMPRODUCT(--(tbl_bd_descente[wo_number]=W591),tbl_bd_descente[Fe2O3],tbl_bd_descente[tons])/SUMIF(tbl_bd_descente[wo_number],W591,tbl_bd_descente[tons]),0)</f>
        <v>1.900759493670886</v>
      </c>
      <c r="AI591" s="4">
        <f>IFERROR(SUMPRODUCT(--(tbl_bd_descente[wo_number]=W591),tbl_bd_descente[MgO],tbl_bd_descente[tons])/SUMIF(tbl_bd_descente[wo_number],W591,tbl_bd_descente[tons]),0)</f>
        <v>31.188101265822784</v>
      </c>
      <c r="AJ591" s="4">
        <f>IFERROR(SUMPRODUCT(--(tbl_bd_descente[wo_number]=W591),tbl_bd_descente[CaOX],tbl_bd_descente[tons])/SUMIF(tbl_bd_descente[wo_number],W591,tbl_bd_descente[tons]),0)</f>
        <v>1.1751898734177215</v>
      </c>
      <c r="AK591" s="4">
        <f>IFERROR(SUMPRODUCT(--(tbl_bd_descente[wo_number]=W591),tbl_bd_descente[S],tbl_bd_descente[tons])/SUMIF(tbl_bd_descente[wo_number],W591,tbl_bd_descente[tons]),0)</f>
        <v>9.4810126582278484E-2</v>
      </c>
      <c r="AL591" s="26"/>
      <c r="AM591" s="25"/>
    </row>
    <row r="592" spans="1:39" x14ac:dyDescent="0.15">
      <c r="A592" t="s">
        <v>1386</v>
      </c>
      <c r="B592" t="s">
        <v>33</v>
      </c>
      <c r="C592" t="s">
        <v>39</v>
      </c>
      <c r="D592" t="s">
        <v>33</v>
      </c>
      <c r="E592" s="18">
        <v>222.26600112915037</v>
      </c>
      <c r="F592">
        <v>74.2</v>
      </c>
      <c r="G592">
        <v>78.2</v>
      </c>
      <c r="H592">
        <v>84.7</v>
      </c>
      <c r="I592">
        <v>3.91</v>
      </c>
      <c r="J592">
        <v>0.89</v>
      </c>
      <c r="K592">
        <v>31.76</v>
      </c>
      <c r="L592">
        <v>1.38</v>
      </c>
      <c r="M592" s="1">
        <v>43637.912343981479</v>
      </c>
      <c r="N592" s="1">
        <v>43637.936307291668</v>
      </c>
      <c r="O592" s="1" t="s">
        <v>931</v>
      </c>
      <c r="W592" t="s">
        <v>372</v>
      </c>
      <c r="X592" s="1">
        <v>43599.844444444447</v>
      </c>
      <c r="Y592" s="10">
        <v>1209</v>
      </c>
      <c r="Z592" t="s">
        <v>14</v>
      </c>
      <c r="AA592" t="s">
        <v>19</v>
      </c>
      <c r="AB592" t="s">
        <v>14</v>
      </c>
      <c r="AC592">
        <v>2019</v>
      </c>
      <c r="AD592">
        <v>5</v>
      </c>
      <c r="AE592" s="2"/>
      <c r="AF592" s="4">
        <f>IFERROR(SUMPRODUCT(--(tbl_bd_descente[wo_number]=W592),tbl_bd_descente[Y],tbl_bd_descente[tons])/SUMIF(tbl_bd_descente[wo_number],W592,tbl_bd_descente[tons]),0)</f>
        <v>80.158726220016533</v>
      </c>
      <c r="AG592" s="4">
        <f>IFERROR(SUMPRODUCT(--(tbl_bd_descente[wo_number]=W592),tbl_bd_descente[Al2O3],tbl_bd_descente[tons])/SUMIF(tbl_bd_descente[wo_number],W592,tbl_bd_descente[tons]),0)</f>
        <v>3.912928039702233</v>
      </c>
      <c r="AH592" s="4">
        <f>IFERROR(SUMPRODUCT(--(tbl_bd_descente[wo_number]=W592),tbl_bd_descente[Fe2O3],tbl_bd_descente[tons])/SUMIF(tbl_bd_descente[wo_number],W592,tbl_bd_descente[tons]),0)</f>
        <v>0.97338296112489653</v>
      </c>
      <c r="AI592" s="4">
        <f>IFERROR(SUMPRODUCT(--(tbl_bd_descente[wo_number]=W592),tbl_bd_descente[MgO],tbl_bd_descente[tons])/SUMIF(tbl_bd_descente[wo_number],W592,tbl_bd_descente[tons]),0)</f>
        <v>31.836393713813067</v>
      </c>
      <c r="AJ592" s="4">
        <f>IFERROR(SUMPRODUCT(--(tbl_bd_descente[wo_number]=W592),tbl_bd_descente[CaOX],tbl_bd_descente[tons])/SUMIF(tbl_bd_descente[wo_number],W592,tbl_bd_descente[tons]),0)</f>
        <v>0.95594706368899918</v>
      </c>
      <c r="AK592" s="4">
        <f>IFERROR(SUMPRODUCT(--(tbl_bd_descente[wo_number]=W592),tbl_bd_descente[S],tbl_bd_descente[tons])/SUMIF(tbl_bd_descente[wo_number],W592,tbl_bd_descente[tons]),0)</f>
        <v>0.20007444168734489</v>
      </c>
      <c r="AL592" s="26"/>
      <c r="AM592" s="25"/>
    </row>
    <row r="593" spans="1:39" x14ac:dyDescent="0.15">
      <c r="A593" t="s">
        <v>1387</v>
      </c>
      <c r="B593" t="s">
        <v>23</v>
      </c>
      <c r="C593" t="s">
        <v>21</v>
      </c>
      <c r="D593" t="s">
        <v>23</v>
      </c>
      <c r="E593" s="18">
        <v>140.32600097656248</v>
      </c>
      <c r="F593">
        <v>80.400000000000006</v>
      </c>
      <c r="G593">
        <v>84.7</v>
      </c>
      <c r="H593">
        <v>91.9</v>
      </c>
      <c r="I593">
        <v>2.08</v>
      </c>
      <c r="J593">
        <v>0.61</v>
      </c>
      <c r="K593">
        <v>31.57</v>
      </c>
      <c r="L593">
        <v>0.63</v>
      </c>
      <c r="M593" s="1">
        <v>43637.825979016205</v>
      </c>
      <c r="N593" s="1">
        <v>43637.836418553241</v>
      </c>
      <c r="O593" s="1" t="s">
        <v>48</v>
      </c>
      <c r="W593" t="s">
        <v>371</v>
      </c>
      <c r="X593" s="1">
        <v>43599.496527777781</v>
      </c>
      <c r="Y593" s="10">
        <v>1200</v>
      </c>
      <c r="Z593" t="s">
        <v>14</v>
      </c>
      <c r="AA593" t="s">
        <v>19</v>
      </c>
      <c r="AB593" t="s">
        <v>14</v>
      </c>
      <c r="AC593">
        <v>2019</v>
      </c>
      <c r="AD593">
        <v>5</v>
      </c>
      <c r="AE593" s="2"/>
      <c r="AF593" s="4">
        <f>IFERROR(SUMPRODUCT(--(tbl_bd_descente[wo_number]=W593),tbl_bd_descente[Y],tbl_bd_descente[tons])/SUMIF(tbl_bd_descente[wo_number],W593,tbl_bd_descente[tons]),0)</f>
        <v>79.433333333333337</v>
      </c>
      <c r="AG593" s="4">
        <f>IFERROR(SUMPRODUCT(--(tbl_bd_descente[wo_number]=W593),tbl_bd_descente[Al2O3],tbl_bd_descente[tons])/SUMIF(tbl_bd_descente[wo_number],W593,tbl_bd_descente[tons]),0)</f>
        <v>2.5266666666666668</v>
      </c>
      <c r="AH593" s="4">
        <f>IFERROR(SUMPRODUCT(--(tbl_bd_descente[wo_number]=W593),tbl_bd_descente[Fe2O3],tbl_bd_descente[tons])/SUMIF(tbl_bd_descente[wo_number],W593,tbl_bd_descente[tons]),0)</f>
        <v>0.93</v>
      </c>
      <c r="AI593" s="4">
        <f>IFERROR(SUMPRODUCT(--(tbl_bd_descente[wo_number]=W593),tbl_bd_descente[MgO],tbl_bd_descente[tons])/SUMIF(tbl_bd_descente[wo_number],W593,tbl_bd_descente[tons]),0)</f>
        <v>31.57</v>
      </c>
      <c r="AJ593" s="4">
        <f>IFERROR(SUMPRODUCT(--(tbl_bd_descente[wo_number]=W593),tbl_bd_descente[CaOX],tbl_bd_descente[tons])/SUMIF(tbl_bd_descente[wo_number],W593,tbl_bd_descente[tons]),0)</f>
        <v>1.1000000000000001</v>
      </c>
      <c r="AK593" s="4">
        <f>IFERROR(SUMPRODUCT(--(tbl_bd_descente[wo_number]=W593),tbl_bd_descente[S],tbl_bd_descente[tons])/SUMIF(tbl_bd_descente[wo_number],W593,tbl_bd_descente[tons]),0)</f>
        <v>0.20666666666666667</v>
      </c>
      <c r="AL593" s="26"/>
      <c r="AM593" s="25"/>
    </row>
    <row r="594" spans="1:39" x14ac:dyDescent="0.15">
      <c r="A594" t="s">
        <v>1388</v>
      </c>
      <c r="B594" t="s">
        <v>826</v>
      </c>
      <c r="C594" t="s">
        <v>21</v>
      </c>
      <c r="D594" t="s">
        <v>23</v>
      </c>
      <c r="E594" s="18">
        <v>181.25400161743164</v>
      </c>
      <c r="F594">
        <v>80.8</v>
      </c>
      <c r="G594">
        <v>85.1</v>
      </c>
      <c r="H594">
        <v>92.2</v>
      </c>
      <c r="I594">
        <v>2.64</v>
      </c>
      <c r="J594">
        <v>0.67</v>
      </c>
      <c r="K594">
        <v>31.56</v>
      </c>
      <c r="L594">
        <v>0.52</v>
      </c>
      <c r="M594" s="1">
        <v>43637.311315474537</v>
      </c>
      <c r="N594" s="1">
        <v>43637.322893171295</v>
      </c>
      <c r="O594" s="1" t="s">
        <v>45</v>
      </c>
      <c r="W594" t="s">
        <v>370</v>
      </c>
      <c r="X594" s="1">
        <v>43599.175000000003</v>
      </c>
      <c r="Y594" s="10">
        <v>390</v>
      </c>
      <c r="Z594" t="s">
        <v>33</v>
      </c>
      <c r="AA594" t="s">
        <v>39</v>
      </c>
      <c r="AB594" t="s">
        <v>33</v>
      </c>
      <c r="AC594">
        <v>2019</v>
      </c>
      <c r="AD594">
        <v>5</v>
      </c>
      <c r="AE594" s="2"/>
      <c r="AF594" s="4">
        <f>IFERROR(SUMPRODUCT(--(tbl_bd_descente[wo_number]=W594),tbl_bd_descente[Y],tbl_bd_descente[tons])/SUMIF(tbl_bd_descente[wo_number],W594,tbl_bd_descente[tons]),0)</f>
        <v>78.607692307692304</v>
      </c>
      <c r="AG594" s="4">
        <f>IFERROR(SUMPRODUCT(--(tbl_bd_descente[wo_number]=W594),tbl_bd_descente[Al2O3],tbl_bd_descente[tons])/SUMIF(tbl_bd_descente[wo_number],W594,tbl_bd_descente[tons]),0)</f>
        <v>2.8761538461538461</v>
      </c>
      <c r="AH594" s="4">
        <f>IFERROR(SUMPRODUCT(--(tbl_bd_descente[wo_number]=W594),tbl_bd_descente[Fe2O3],tbl_bd_descente[tons])/SUMIF(tbl_bd_descente[wo_number],W594,tbl_bd_descente[tons]),0)</f>
        <v>0.95076923076923081</v>
      </c>
      <c r="AI594" s="4">
        <f>IFERROR(SUMPRODUCT(--(tbl_bd_descente[wo_number]=W594),tbl_bd_descente[MgO],tbl_bd_descente[tons])/SUMIF(tbl_bd_descente[wo_number],W594,tbl_bd_descente[tons]),0)</f>
        <v>31.588461538461537</v>
      </c>
      <c r="AJ594" s="4">
        <f>IFERROR(SUMPRODUCT(--(tbl_bd_descente[wo_number]=W594),tbl_bd_descente[CaOX],tbl_bd_descente[tons])/SUMIF(tbl_bd_descente[wo_number],W594,tbl_bd_descente[tons]),0)</f>
        <v>1.2646153846153847</v>
      </c>
      <c r="AK594" s="4">
        <f>IFERROR(SUMPRODUCT(--(tbl_bd_descente[wo_number]=W594),tbl_bd_descente[S],tbl_bd_descente[tons])/SUMIF(tbl_bd_descente[wo_number],W594,tbl_bd_descente[tons]),0)</f>
        <v>0.21230769230769231</v>
      </c>
      <c r="AL594" s="26"/>
      <c r="AM594" s="25"/>
    </row>
    <row r="595" spans="1:39" x14ac:dyDescent="0.15">
      <c r="A595" t="s">
        <v>1389</v>
      </c>
      <c r="B595" t="s">
        <v>26</v>
      </c>
      <c r="C595" t="s">
        <v>27</v>
      </c>
      <c r="D595" t="s">
        <v>26</v>
      </c>
      <c r="E595" s="18">
        <v>75.296001434326172</v>
      </c>
      <c r="F595">
        <v>71.400000000000006</v>
      </c>
      <c r="G595">
        <v>75.3</v>
      </c>
      <c r="H595">
        <v>80.5</v>
      </c>
      <c r="I595">
        <v>9.43</v>
      </c>
      <c r="J595">
        <v>1.61</v>
      </c>
      <c r="K595">
        <v>32.159999999999997</v>
      </c>
      <c r="L595">
        <v>1.94</v>
      </c>
      <c r="M595" s="1">
        <v>43640.54578202546</v>
      </c>
      <c r="N595" s="1">
        <v>43640.548722025465</v>
      </c>
      <c r="O595" s="1" t="s">
        <v>45</v>
      </c>
      <c r="W595" t="s">
        <v>369</v>
      </c>
      <c r="X595" s="1">
        <v>43599.074305555558</v>
      </c>
      <c r="Y595" s="10">
        <v>900</v>
      </c>
      <c r="Z595" t="s">
        <v>33</v>
      </c>
      <c r="AA595" t="s">
        <v>39</v>
      </c>
      <c r="AB595" t="s">
        <v>33</v>
      </c>
      <c r="AC595">
        <v>2019</v>
      </c>
      <c r="AD595">
        <v>5</v>
      </c>
      <c r="AE595" s="2"/>
      <c r="AF595" s="4">
        <f>IFERROR(SUMPRODUCT(--(tbl_bd_descente[wo_number]=W595),tbl_bd_descente[Y],tbl_bd_descente[tons])/SUMIF(tbl_bd_descente[wo_number],W595,tbl_bd_descente[tons]),0)</f>
        <v>78.266666666666666</v>
      </c>
      <c r="AG595" s="4">
        <f>IFERROR(SUMPRODUCT(--(tbl_bd_descente[wo_number]=W595),tbl_bd_descente[Al2O3],tbl_bd_descente[tons])/SUMIF(tbl_bd_descente[wo_number],W595,tbl_bd_descente[tons]),0)</f>
        <v>2.7366666666666668</v>
      </c>
      <c r="AH595" s="4">
        <f>IFERROR(SUMPRODUCT(--(tbl_bd_descente[wo_number]=W595),tbl_bd_descente[Fe2O3],tbl_bd_descente[tons])/SUMIF(tbl_bd_descente[wo_number],W595,tbl_bd_descente[tons]),0)</f>
        <v>0.91</v>
      </c>
      <c r="AI595" s="4">
        <f>IFERROR(SUMPRODUCT(--(tbl_bd_descente[wo_number]=W595),tbl_bd_descente[MgO],tbl_bd_descente[tons])/SUMIF(tbl_bd_descente[wo_number],W595,tbl_bd_descente[tons]),0)</f>
        <v>31.583333333333332</v>
      </c>
      <c r="AJ595" s="4">
        <f>IFERROR(SUMPRODUCT(--(tbl_bd_descente[wo_number]=W595),tbl_bd_descente[CaOX],tbl_bd_descente[tons])/SUMIF(tbl_bd_descente[wo_number],W595,tbl_bd_descente[tons]),0)</f>
        <v>1.4133333333333333</v>
      </c>
      <c r="AK595" s="4">
        <f>IFERROR(SUMPRODUCT(--(tbl_bd_descente[wo_number]=W595),tbl_bd_descente[S],tbl_bd_descente[tons])/SUMIF(tbl_bd_descente[wo_number],W595,tbl_bd_descente[tons]),0)</f>
        <v>0.20666666666666667</v>
      </c>
      <c r="AL595" s="26"/>
      <c r="AM595" s="25"/>
    </row>
    <row r="596" spans="1:39" x14ac:dyDescent="0.15">
      <c r="A596" t="s">
        <v>1390</v>
      </c>
      <c r="B596" t="s">
        <v>26</v>
      </c>
      <c r="C596" t="s">
        <v>27</v>
      </c>
      <c r="D596" t="s">
        <v>26</v>
      </c>
      <c r="E596" s="18">
        <v>172.72600173950195</v>
      </c>
      <c r="F596">
        <v>66.2</v>
      </c>
      <c r="G596">
        <v>69.8</v>
      </c>
      <c r="H596">
        <v>75.7</v>
      </c>
      <c r="I596">
        <v>7.24</v>
      </c>
      <c r="J596">
        <v>1.32</v>
      </c>
      <c r="K596">
        <v>32.08</v>
      </c>
      <c r="L596">
        <v>0.4</v>
      </c>
      <c r="M596" s="1">
        <v>43642.262702581022</v>
      </c>
      <c r="N596" s="1">
        <v>43642.276963113429</v>
      </c>
      <c r="O596" s="1" t="s">
        <v>53</v>
      </c>
      <c r="W596" t="s">
        <v>368</v>
      </c>
      <c r="X596" s="1">
        <v>43598.835416666669</v>
      </c>
      <c r="Y596" s="10">
        <v>370</v>
      </c>
      <c r="Z596" t="s">
        <v>14</v>
      </c>
      <c r="AA596" t="s">
        <v>19</v>
      </c>
      <c r="AB596" t="s">
        <v>14</v>
      </c>
      <c r="AC596">
        <v>2019</v>
      </c>
      <c r="AD596">
        <v>5</v>
      </c>
      <c r="AE596" s="2"/>
      <c r="AF596" s="4">
        <f>IFERROR(SUMPRODUCT(--(tbl_bd_descente[wo_number]=W596),tbl_bd_descente[Y],tbl_bd_descente[tons])/SUMIF(tbl_bd_descente[wo_number],W596,tbl_bd_descente[tons]),0)</f>
        <v>78.8</v>
      </c>
      <c r="AG596" s="4">
        <f>IFERROR(SUMPRODUCT(--(tbl_bd_descente[wo_number]=W596),tbl_bd_descente[Al2O3],tbl_bd_descente[tons])/SUMIF(tbl_bd_descente[wo_number],W596,tbl_bd_descente[tons]),0)</f>
        <v>3.44</v>
      </c>
      <c r="AH596" s="4">
        <f>IFERROR(SUMPRODUCT(--(tbl_bd_descente[wo_number]=W596),tbl_bd_descente[Fe2O3],tbl_bd_descente[tons])/SUMIF(tbl_bd_descente[wo_number],W596,tbl_bd_descente[tons]),0)</f>
        <v>0.97999999999999987</v>
      </c>
      <c r="AI596" s="4">
        <f>IFERROR(SUMPRODUCT(--(tbl_bd_descente[wo_number]=W596),tbl_bd_descente[MgO],tbl_bd_descente[tons])/SUMIF(tbl_bd_descente[wo_number],W596,tbl_bd_descente[tons]),0)</f>
        <v>31.56</v>
      </c>
      <c r="AJ596" s="4">
        <f>IFERROR(SUMPRODUCT(--(tbl_bd_descente[wo_number]=W596),tbl_bd_descente[CaOX],tbl_bd_descente[tons])/SUMIF(tbl_bd_descente[wo_number],W596,tbl_bd_descente[tons]),0)</f>
        <v>1.06</v>
      </c>
      <c r="AK596" s="4">
        <f>IFERROR(SUMPRODUCT(--(tbl_bd_descente[wo_number]=W596),tbl_bd_descente[S],tbl_bd_descente[tons])/SUMIF(tbl_bd_descente[wo_number],W596,tbl_bd_descente[tons]),0)</f>
        <v>0.22000000000000003</v>
      </c>
      <c r="AL596" s="26"/>
      <c r="AM596" s="25"/>
    </row>
    <row r="597" spans="1:39" x14ac:dyDescent="0.15">
      <c r="A597" t="s">
        <v>1391</v>
      </c>
      <c r="B597" t="s">
        <v>23</v>
      </c>
      <c r="C597" t="s">
        <v>21</v>
      </c>
      <c r="D597" t="s">
        <v>23</v>
      </c>
      <c r="E597" s="18">
        <v>149.12600097656249</v>
      </c>
      <c r="F597">
        <v>79.5</v>
      </c>
      <c r="G597">
        <v>83.8</v>
      </c>
      <c r="H597">
        <v>90.4</v>
      </c>
      <c r="I597">
        <v>3.22</v>
      </c>
      <c r="J597">
        <v>0.7</v>
      </c>
      <c r="K597">
        <v>31.69</v>
      </c>
      <c r="L597">
        <v>1.1000000000000001</v>
      </c>
      <c r="M597" s="1">
        <v>43642.306441469904</v>
      </c>
      <c r="N597" s="1">
        <v>43642.590030173611</v>
      </c>
      <c r="O597" s="1" t="s">
        <v>53</v>
      </c>
      <c r="W597" t="s">
        <v>373</v>
      </c>
      <c r="X597" s="1">
        <v>43598.482638888891</v>
      </c>
      <c r="Y597" s="10">
        <v>1205</v>
      </c>
      <c r="Z597" t="s">
        <v>14</v>
      </c>
      <c r="AA597" t="s">
        <v>19</v>
      </c>
      <c r="AB597" t="s">
        <v>14</v>
      </c>
      <c r="AC597">
        <v>2019</v>
      </c>
      <c r="AD597">
        <v>5</v>
      </c>
      <c r="AE597" s="2"/>
      <c r="AF597" s="4">
        <f>IFERROR(SUMPRODUCT(--(tbl_bd_descente[wo_number]=W597),tbl_bd_descente[Y],tbl_bd_descente[tons])/SUMIF(tbl_bd_descente[wo_number],W597,tbl_bd_descente[tons]),0)</f>
        <v>80.431120331950211</v>
      </c>
      <c r="AG597" s="4">
        <f>IFERROR(SUMPRODUCT(--(tbl_bd_descente[wo_number]=W597),tbl_bd_descente[Al2O3],tbl_bd_descente[tons])/SUMIF(tbl_bd_descente[wo_number],W597,tbl_bd_descente[tons]),0)</f>
        <v>1.2446887966804978</v>
      </c>
      <c r="AH597" s="4">
        <f>IFERROR(SUMPRODUCT(--(tbl_bd_descente[wo_number]=W597),tbl_bd_descente[Fe2O3],tbl_bd_descente[tons])/SUMIF(tbl_bd_descente[wo_number],W597,tbl_bd_descente[tons]),0)</f>
        <v>0.96373443983402485</v>
      </c>
      <c r="AI597" s="4">
        <f>IFERROR(SUMPRODUCT(--(tbl_bd_descente[wo_number]=W597),tbl_bd_descente[MgO],tbl_bd_descente[tons])/SUMIF(tbl_bd_descente[wo_number],W597,tbl_bd_descente[tons]),0)</f>
        <v>31.802199170124481</v>
      </c>
      <c r="AJ597" s="4">
        <f>IFERROR(SUMPRODUCT(--(tbl_bd_descente[wo_number]=W597),tbl_bd_descente[CaOX],tbl_bd_descente[tons])/SUMIF(tbl_bd_descente[wo_number],W597,tbl_bd_descente[tons]),0)</f>
        <v>0.9368049792531119</v>
      </c>
      <c r="AK597" s="4">
        <f>IFERROR(SUMPRODUCT(--(tbl_bd_descente[wo_number]=W597),tbl_bd_descente[S],tbl_bd_descente[tons])/SUMIF(tbl_bd_descente[wo_number],W597,tbl_bd_descente[tons]),0)</f>
        <v>0.23336099585062239</v>
      </c>
      <c r="AL597" s="26"/>
      <c r="AM597" s="25"/>
    </row>
    <row r="598" spans="1:39" x14ac:dyDescent="0.15">
      <c r="A598" t="s">
        <v>1392</v>
      </c>
      <c r="B598" t="s">
        <v>817</v>
      </c>
      <c r="C598" t="s">
        <v>15</v>
      </c>
      <c r="D598" t="s">
        <v>18</v>
      </c>
      <c r="E598" s="18">
        <v>225.34199905395508</v>
      </c>
      <c r="F598">
        <v>75.900000000000006</v>
      </c>
      <c r="G598">
        <v>80</v>
      </c>
      <c r="H598">
        <v>85</v>
      </c>
      <c r="I598">
        <v>12.48</v>
      </c>
      <c r="J598">
        <v>1.49</v>
      </c>
      <c r="K598">
        <v>32.68</v>
      </c>
      <c r="L598">
        <v>0.44</v>
      </c>
      <c r="M598" s="1">
        <v>43637.350495104169</v>
      </c>
      <c r="N598" s="1">
        <v>43637.372344988427</v>
      </c>
      <c r="O598" s="1" t="s">
        <v>47</v>
      </c>
      <c r="W598" t="s">
        <v>367</v>
      </c>
      <c r="X598" s="1">
        <v>43598.193749999999</v>
      </c>
      <c r="Y598" s="10">
        <v>267.5</v>
      </c>
      <c r="Z598" t="s">
        <v>26</v>
      </c>
      <c r="AA598" t="s">
        <v>28</v>
      </c>
      <c r="AB598" t="s">
        <v>26</v>
      </c>
      <c r="AC598">
        <v>2019</v>
      </c>
      <c r="AD598">
        <v>5</v>
      </c>
      <c r="AE598" s="2"/>
      <c r="AF598" s="4">
        <f>IFERROR(SUMPRODUCT(--(tbl_bd_descente[wo_number]=W598),tbl_bd_descente[Y],tbl_bd_descente[tons])/SUMIF(tbl_bd_descente[wo_number],W598,tbl_bd_descente[tons]),0)</f>
        <v>74.757943925233647</v>
      </c>
      <c r="AG598" s="4">
        <f>IFERROR(SUMPRODUCT(--(tbl_bd_descente[wo_number]=W598),tbl_bd_descente[Al2O3],tbl_bd_descente[tons])/SUMIF(tbl_bd_descente[wo_number],W598,tbl_bd_descente[tons]),0)</f>
        <v>7.7832710280373831</v>
      </c>
      <c r="AH598" s="4">
        <f>IFERROR(SUMPRODUCT(--(tbl_bd_descente[wo_number]=W598),tbl_bd_descente[Fe2O3],tbl_bd_descente[tons])/SUMIF(tbl_bd_descente[wo_number],W598,tbl_bd_descente[tons]),0)</f>
        <v>1.4887850467289721</v>
      </c>
      <c r="AI598" s="4">
        <f>IFERROR(SUMPRODUCT(--(tbl_bd_descente[wo_number]=W598),tbl_bd_descente[MgO],tbl_bd_descente[tons])/SUMIF(tbl_bd_descente[wo_number],W598,tbl_bd_descente[tons]),0)</f>
        <v>31.180467289719626</v>
      </c>
      <c r="AJ598" s="4">
        <f>IFERROR(SUMPRODUCT(--(tbl_bd_descente[wo_number]=W598),tbl_bd_descente[CaOX],tbl_bd_descente[tons])/SUMIF(tbl_bd_descente[wo_number],W598,tbl_bd_descente[tons]),0)</f>
        <v>1.2790654205607477</v>
      </c>
      <c r="AK598" s="4">
        <f>IFERROR(SUMPRODUCT(--(tbl_bd_descente[wo_number]=W598),tbl_bd_descente[S],tbl_bd_descente[tons])/SUMIF(tbl_bd_descente[wo_number],W598,tbl_bd_descente[tons]),0)</f>
        <v>0.17439252336448599</v>
      </c>
      <c r="AL598" s="26"/>
      <c r="AM598" s="25"/>
    </row>
    <row r="599" spans="1:39" x14ac:dyDescent="0.15">
      <c r="A599" t="s">
        <v>1393</v>
      </c>
      <c r="B599" t="s">
        <v>817</v>
      </c>
      <c r="C599" t="s">
        <v>34</v>
      </c>
      <c r="D599" t="s">
        <v>26</v>
      </c>
      <c r="E599" s="18">
        <v>343.00400543212891</v>
      </c>
      <c r="F599">
        <v>74.5</v>
      </c>
      <c r="G599">
        <v>78.5</v>
      </c>
      <c r="H599">
        <v>83.7</v>
      </c>
      <c r="I599">
        <v>11.99</v>
      </c>
      <c r="J599">
        <v>1.63</v>
      </c>
      <c r="K599">
        <v>32.450000000000003</v>
      </c>
      <c r="L599">
        <v>0.39</v>
      </c>
      <c r="M599" s="1">
        <v>43640.724301041664</v>
      </c>
      <c r="N599" s="1">
        <v>43640.786690011577</v>
      </c>
      <c r="O599" s="1" t="s">
        <v>47</v>
      </c>
      <c r="W599" t="s">
        <v>367</v>
      </c>
      <c r="X599" s="1">
        <v>43598.193749999999</v>
      </c>
      <c r="Y599" s="10">
        <v>267.5</v>
      </c>
      <c r="Z599" t="s">
        <v>26</v>
      </c>
      <c r="AA599" t="s">
        <v>34</v>
      </c>
      <c r="AB599" t="s">
        <v>26</v>
      </c>
      <c r="AC599">
        <v>2019</v>
      </c>
      <c r="AD599">
        <v>5</v>
      </c>
      <c r="AE599" s="2"/>
      <c r="AF599" s="4">
        <f>IFERROR(SUMPRODUCT(--(tbl_bd_descente[wo_number]=W599),tbl_bd_descente[Y],tbl_bd_descente[tons])/SUMIF(tbl_bd_descente[wo_number],W599,tbl_bd_descente[tons]),0)</f>
        <v>74.757943925233647</v>
      </c>
      <c r="AG599" s="4">
        <f>IFERROR(SUMPRODUCT(--(tbl_bd_descente[wo_number]=W599),tbl_bd_descente[Al2O3],tbl_bd_descente[tons])/SUMIF(tbl_bd_descente[wo_number],W599,tbl_bd_descente[tons]),0)</f>
        <v>7.7832710280373831</v>
      </c>
      <c r="AH599" s="4">
        <f>IFERROR(SUMPRODUCT(--(tbl_bd_descente[wo_number]=W599),tbl_bd_descente[Fe2O3],tbl_bd_descente[tons])/SUMIF(tbl_bd_descente[wo_number],W599,tbl_bd_descente[tons]),0)</f>
        <v>1.4887850467289721</v>
      </c>
      <c r="AI599" s="4">
        <f>IFERROR(SUMPRODUCT(--(tbl_bd_descente[wo_number]=W599),tbl_bd_descente[MgO],tbl_bd_descente[tons])/SUMIF(tbl_bd_descente[wo_number],W599,tbl_bd_descente[tons]),0)</f>
        <v>31.180467289719626</v>
      </c>
      <c r="AJ599" s="4">
        <f>IFERROR(SUMPRODUCT(--(tbl_bd_descente[wo_number]=W599),tbl_bd_descente[CaOX],tbl_bd_descente[tons])/SUMIF(tbl_bd_descente[wo_number],W599,tbl_bd_descente[tons]),0)</f>
        <v>1.2790654205607477</v>
      </c>
      <c r="AK599" s="4">
        <f>IFERROR(SUMPRODUCT(--(tbl_bd_descente[wo_number]=W599),tbl_bd_descente[S],tbl_bd_descente[tons])/SUMIF(tbl_bd_descente[wo_number],W599,tbl_bd_descente[tons]),0)</f>
        <v>0.17439252336448599</v>
      </c>
      <c r="AL599" s="26"/>
      <c r="AM599" s="25"/>
    </row>
    <row r="600" spans="1:39" x14ac:dyDescent="0.15">
      <c r="A600" t="s">
        <v>77</v>
      </c>
      <c r="B600" t="s">
        <v>14</v>
      </c>
      <c r="C600" t="s">
        <v>38</v>
      </c>
      <c r="D600" t="s">
        <v>14</v>
      </c>
      <c r="E600" s="18">
        <v>185.06500244140625</v>
      </c>
      <c r="F600" s="18">
        <v>76.099999999999994</v>
      </c>
      <c r="G600" s="18">
        <v>80.099999999999994</v>
      </c>
      <c r="H600" s="18">
        <v>86.9</v>
      </c>
      <c r="I600" s="18">
        <v>1.75</v>
      </c>
      <c r="J600" s="18">
        <v>0.62</v>
      </c>
      <c r="K600" s="18">
        <v>31.21</v>
      </c>
      <c r="L600" s="18">
        <v>4.09</v>
      </c>
      <c r="M600" s="1">
        <v>43640.558234953707</v>
      </c>
      <c r="N600" s="1">
        <v>43640.577275231481</v>
      </c>
      <c r="O600" s="1" t="s">
        <v>47</v>
      </c>
      <c r="W600" t="s">
        <v>366</v>
      </c>
      <c r="X600" s="1">
        <v>43596.056944444441</v>
      </c>
      <c r="Y600" s="10">
        <v>300</v>
      </c>
      <c r="Z600" t="s">
        <v>26</v>
      </c>
      <c r="AA600" t="s">
        <v>27</v>
      </c>
      <c r="AB600" t="s">
        <v>26</v>
      </c>
      <c r="AC600">
        <v>2019</v>
      </c>
      <c r="AD600">
        <v>5</v>
      </c>
      <c r="AE600" s="2"/>
      <c r="AF600" s="4">
        <f>IFERROR(SUMPRODUCT(--(tbl_bd_descente[wo_number]=W600),tbl_bd_descente[Y],tbl_bd_descente[tons])/SUMIF(tbl_bd_descente[wo_number],W600,tbl_bd_descente[tons]),0)</f>
        <v>74.5</v>
      </c>
      <c r="AG600" s="4">
        <f>IFERROR(SUMPRODUCT(--(tbl_bd_descente[wo_number]=W600),tbl_bd_descente[Al2O3],tbl_bd_descente[tons])/SUMIF(tbl_bd_descente[wo_number],W600,tbl_bd_descente[tons]),0)</f>
        <v>7.7266666666666666</v>
      </c>
      <c r="AH600" s="4">
        <f>IFERROR(SUMPRODUCT(--(tbl_bd_descente[wo_number]=W600),tbl_bd_descente[Fe2O3],tbl_bd_descente[tons])/SUMIF(tbl_bd_descente[wo_number],W600,tbl_bd_descente[tons]),0)</f>
        <v>1.4566666666666668</v>
      </c>
      <c r="AI600" s="4">
        <f>IFERROR(SUMPRODUCT(--(tbl_bd_descente[wo_number]=W600),tbl_bd_descente[MgO],tbl_bd_descente[tons])/SUMIF(tbl_bd_descente[wo_number],W600,tbl_bd_descente[tons]),0)</f>
        <v>31.313333333333333</v>
      </c>
      <c r="AJ600" s="4">
        <f>IFERROR(SUMPRODUCT(--(tbl_bd_descente[wo_number]=W600),tbl_bd_descente[CaOX],tbl_bd_descente[tons])/SUMIF(tbl_bd_descente[wo_number],W600,tbl_bd_descente[tons]),0)</f>
        <v>1.55</v>
      </c>
      <c r="AK600" s="4">
        <f>IFERROR(SUMPRODUCT(--(tbl_bd_descente[wo_number]=W600),tbl_bd_descente[S],tbl_bd_descente[tons])/SUMIF(tbl_bd_descente[wo_number],W600,tbl_bd_descente[tons]),0)</f>
        <v>0.14000000000000001</v>
      </c>
      <c r="AL600" s="26"/>
      <c r="AM600" s="25"/>
    </row>
    <row r="601" spans="1:39" x14ac:dyDescent="0.15">
      <c r="A601" t="s">
        <v>1394</v>
      </c>
      <c r="B601" t="s">
        <v>26</v>
      </c>
      <c r="C601" t="s">
        <v>27</v>
      </c>
      <c r="D601" t="s">
        <v>26</v>
      </c>
      <c r="E601" s="18">
        <v>184.59799957275391</v>
      </c>
      <c r="F601">
        <v>70.5</v>
      </c>
      <c r="G601">
        <v>74.3</v>
      </c>
      <c r="H601">
        <v>80.5</v>
      </c>
      <c r="I601">
        <v>2.94</v>
      </c>
      <c r="J601">
        <v>1.03</v>
      </c>
      <c r="K601">
        <v>31.5</v>
      </c>
      <c r="L601">
        <v>2.34</v>
      </c>
      <c r="M601" s="1">
        <v>43640.534873113429</v>
      </c>
      <c r="N601" s="1">
        <v>43640.55427079861</v>
      </c>
      <c r="O601" s="1" t="s">
        <v>45</v>
      </c>
      <c r="W601" t="s">
        <v>366</v>
      </c>
      <c r="X601" s="1">
        <v>43596.056944444441</v>
      </c>
      <c r="Y601" s="10">
        <v>300</v>
      </c>
      <c r="Z601" t="s">
        <v>26</v>
      </c>
      <c r="AA601" t="s">
        <v>34</v>
      </c>
      <c r="AB601" t="s">
        <v>26</v>
      </c>
      <c r="AC601">
        <v>2019</v>
      </c>
      <c r="AD601">
        <v>5</v>
      </c>
      <c r="AE601" s="2"/>
      <c r="AF601" s="4">
        <f>IFERROR(SUMPRODUCT(--(tbl_bd_descente[wo_number]=W601),tbl_bd_descente[Y],tbl_bd_descente[tons])/SUMIF(tbl_bd_descente[wo_number],W601,tbl_bd_descente[tons]),0)</f>
        <v>74.5</v>
      </c>
      <c r="AG601" s="4">
        <f>IFERROR(SUMPRODUCT(--(tbl_bd_descente[wo_number]=W601),tbl_bd_descente[Al2O3],tbl_bd_descente[tons])/SUMIF(tbl_bd_descente[wo_number],W601,tbl_bd_descente[tons]),0)</f>
        <v>7.7266666666666666</v>
      </c>
      <c r="AH601" s="4">
        <f>IFERROR(SUMPRODUCT(--(tbl_bd_descente[wo_number]=W601),tbl_bd_descente[Fe2O3],tbl_bd_descente[tons])/SUMIF(tbl_bd_descente[wo_number],W601,tbl_bd_descente[tons]),0)</f>
        <v>1.4566666666666668</v>
      </c>
      <c r="AI601" s="4">
        <f>IFERROR(SUMPRODUCT(--(tbl_bd_descente[wo_number]=W601),tbl_bd_descente[MgO],tbl_bd_descente[tons])/SUMIF(tbl_bd_descente[wo_number],W601,tbl_bd_descente[tons]),0)</f>
        <v>31.313333333333333</v>
      </c>
      <c r="AJ601" s="4">
        <f>IFERROR(SUMPRODUCT(--(tbl_bd_descente[wo_number]=W601),tbl_bd_descente[CaOX],tbl_bd_descente[tons])/SUMIF(tbl_bd_descente[wo_number],W601,tbl_bd_descente[tons]),0)</f>
        <v>1.55</v>
      </c>
      <c r="AK601" s="4">
        <f>IFERROR(SUMPRODUCT(--(tbl_bd_descente[wo_number]=W601),tbl_bd_descente[S],tbl_bd_descente[tons])/SUMIF(tbl_bd_descente[wo_number],W601,tbl_bd_descente[tons]),0)</f>
        <v>0.14000000000000001</v>
      </c>
      <c r="AL601" s="26"/>
      <c r="AM601" s="25"/>
    </row>
    <row r="602" spans="1:39" x14ac:dyDescent="0.15">
      <c r="A602" t="s">
        <v>1395</v>
      </c>
      <c r="B602" t="s">
        <v>16</v>
      </c>
      <c r="C602" t="s">
        <v>37</v>
      </c>
      <c r="D602" t="s">
        <v>16</v>
      </c>
      <c r="E602" s="18">
        <v>399.80800514221193</v>
      </c>
      <c r="F602">
        <v>85.4</v>
      </c>
      <c r="G602">
        <v>90</v>
      </c>
      <c r="H602">
        <v>97.5</v>
      </c>
      <c r="I602">
        <v>2.46</v>
      </c>
      <c r="J602">
        <v>0.59</v>
      </c>
      <c r="K602">
        <v>31.56</v>
      </c>
      <c r="L602">
        <v>0.39</v>
      </c>
      <c r="M602" s="1">
        <v>43640.49626284722</v>
      </c>
      <c r="N602" s="1">
        <v>43640.52861778935</v>
      </c>
      <c r="O602" s="1" t="s">
        <v>45</v>
      </c>
      <c r="W602" t="s">
        <v>366</v>
      </c>
      <c r="X602" s="1">
        <v>43596.056944444441</v>
      </c>
      <c r="Y602" s="10">
        <v>300</v>
      </c>
      <c r="Z602" t="s">
        <v>26</v>
      </c>
      <c r="AA602" t="s">
        <v>28</v>
      </c>
      <c r="AB602" t="s">
        <v>26</v>
      </c>
      <c r="AC602">
        <v>2019</v>
      </c>
      <c r="AD602">
        <v>5</v>
      </c>
      <c r="AE602" s="2"/>
      <c r="AF602" s="4">
        <f>IFERROR(SUMPRODUCT(--(tbl_bd_descente[wo_number]=W602),tbl_bd_descente[Y],tbl_bd_descente[tons])/SUMIF(tbl_bd_descente[wo_number],W602,tbl_bd_descente[tons]),0)</f>
        <v>74.5</v>
      </c>
      <c r="AG602" s="4">
        <f>IFERROR(SUMPRODUCT(--(tbl_bd_descente[wo_number]=W602),tbl_bd_descente[Al2O3],tbl_bd_descente[tons])/SUMIF(tbl_bd_descente[wo_number],W602,tbl_bd_descente[tons]),0)</f>
        <v>7.7266666666666666</v>
      </c>
      <c r="AH602" s="4">
        <f>IFERROR(SUMPRODUCT(--(tbl_bd_descente[wo_number]=W602),tbl_bd_descente[Fe2O3],tbl_bd_descente[tons])/SUMIF(tbl_bd_descente[wo_number],W602,tbl_bd_descente[tons]),0)</f>
        <v>1.4566666666666668</v>
      </c>
      <c r="AI602" s="4">
        <f>IFERROR(SUMPRODUCT(--(tbl_bd_descente[wo_number]=W602),tbl_bd_descente[MgO],tbl_bd_descente[tons])/SUMIF(tbl_bd_descente[wo_number],W602,tbl_bd_descente[tons]),0)</f>
        <v>31.313333333333333</v>
      </c>
      <c r="AJ602" s="4">
        <f>IFERROR(SUMPRODUCT(--(tbl_bd_descente[wo_number]=W602),tbl_bd_descente[CaOX],tbl_bd_descente[tons])/SUMIF(tbl_bd_descente[wo_number],W602,tbl_bd_descente[tons]),0)</f>
        <v>1.55</v>
      </c>
      <c r="AK602" s="4">
        <f>IFERROR(SUMPRODUCT(--(tbl_bd_descente[wo_number]=W602),tbl_bd_descente[S],tbl_bd_descente[tons])/SUMIF(tbl_bd_descente[wo_number],W602,tbl_bd_descente[tons]),0)</f>
        <v>0.14000000000000001</v>
      </c>
      <c r="AL602" s="26"/>
      <c r="AM602" s="25"/>
    </row>
    <row r="603" spans="1:39" x14ac:dyDescent="0.15">
      <c r="A603" t="s">
        <v>1396</v>
      </c>
      <c r="B603" t="s">
        <v>817</v>
      </c>
      <c r="C603" t="s">
        <v>15</v>
      </c>
      <c r="D603" t="s">
        <v>18</v>
      </c>
      <c r="E603" s="18">
        <v>229.87800025939941</v>
      </c>
      <c r="F603">
        <v>76</v>
      </c>
      <c r="G603">
        <v>80.099999999999994</v>
      </c>
      <c r="H603">
        <v>85.1</v>
      </c>
      <c r="I603">
        <v>10.74</v>
      </c>
      <c r="J603">
        <v>1.4</v>
      </c>
      <c r="K603">
        <v>32.380000000000003</v>
      </c>
      <c r="L603">
        <v>0.66</v>
      </c>
      <c r="M603" s="1">
        <v>43640.608588344905</v>
      </c>
      <c r="N603" s="1">
        <v>43640.630382291667</v>
      </c>
      <c r="O603" s="1" t="s">
        <v>47</v>
      </c>
      <c r="W603" t="s">
        <v>365</v>
      </c>
      <c r="X603" s="1">
        <v>43595.777777777781</v>
      </c>
      <c r="Y603" s="10">
        <v>665</v>
      </c>
      <c r="Z603" t="s">
        <v>23</v>
      </c>
      <c r="AA603" t="s">
        <v>38</v>
      </c>
      <c r="AB603" t="s">
        <v>23</v>
      </c>
      <c r="AC603">
        <v>2019</v>
      </c>
      <c r="AD603">
        <v>5</v>
      </c>
      <c r="AE603" s="2"/>
      <c r="AF603" s="4">
        <f>IFERROR(SUMPRODUCT(--(tbl_bd_descente[wo_number]=W603),tbl_bd_descente[Y],tbl_bd_descente[tons])/SUMIF(tbl_bd_descente[wo_number],W603,tbl_bd_descente[tons]),0)</f>
        <v>86.819548872180448</v>
      </c>
      <c r="AG603" s="4">
        <f>IFERROR(SUMPRODUCT(--(tbl_bd_descente[wo_number]=W603),tbl_bd_descente[Al2O3],tbl_bd_descente[tons])/SUMIF(tbl_bd_descente[wo_number],W603,tbl_bd_descente[tons]),0)</f>
        <v>1.6207518796992479</v>
      </c>
      <c r="AH603" s="4">
        <f>IFERROR(SUMPRODUCT(--(tbl_bd_descente[wo_number]=W603),tbl_bd_descente[Fe2O3],tbl_bd_descente[tons])/SUMIF(tbl_bd_descente[wo_number],W603,tbl_bd_descente[tons]),0)</f>
        <v>0.6780451127819549</v>
      </c>
      <c r="AI603" s="4">
        <f>IFERROR(SUMPRODUCT(--(tbl_bd_descente[wo_number]=W603),tbl_bd_descente[MgO],tbl_bd_descente[tons])/SUMIF(tbl_bd_descente[wo_number],W603,tbl_bd_descente[tons]),0)</f>
        <v>31.805714285714291</v>
      </c>
      <c r="AJ603" s="4">
        <f>IFERROR(SUMPRODUCT(--(tbl_bd_descente[wo_number]=W603),tbl_bd_descente[CaOX],tbl_bd_descente[tons])/SUMIF(tbl_bd_descente[wo_number],W603,tbl_bd_descente[tons]),0)</f>
        <v>0.34804511278195488</v>
      </c>
      <c r="AK603" s="4">
        <f>IFERROR(SUMPRODUCT(--(tbl_bd_descente[wo_number]=W603),tbl_bd_descente[S],tbl_bd_descente[tons])/SUMIF(tbl_bd_descente[wo_number],W603,tbl_bd_descente[tons]),0)</f>
        <v>0.17796992481203006</v>
      </c>
      <c r="AL603" s="26"/>
      <c r="AM603" s="25"/>
    </row>
    <row r="604" spans="1:39" x14ac:dyDescent="0.15">
      <c r="A604" t="s">
        <v>1397</v>
      </c>
      <c r="B604" t="s">
        <v>26</v>
      </c>
      <c r="C604" t="s">
        <v>27</v>
      </c>
      <c r="D604" t="s">
        <v>26</v>
      </c>
      <c r="E604" s="18">
        <v>175.99200057983398</v>
      </c>
      <c r="F604">
        <v>68.3</v>
      </c>
      <c r="G604">
        <v>72</v>
      </c>
      <c r="H604">
        <v>77.8</v>
      </c>
      <c r="I604">
        <v>7.38</v>
      </c>
      <c r="J604">
        <v>1.23</v>
      </c>
      <c r="K604">
        <v>32.08</v>
      </c>
      <c r="L604">
        <v>0.45</v>
      </c>
      <c r="M604" s="1">
        <v>43640.587832210651</v>
      </c>
      <c r="N604" s="1">
        <v>43640.604613541669</v>
      </c>
      <c r="O604" s="1" t="s">
        <v>47</v>
      </c>
      <c r="W604" t="s">
        <v>364</v>
      </c>
      <c r="X604" s="1">
        <v>43595.625</v>
      </c>
      <c r="Y604" s="10">
        <v>1200</v>
      </c>
      <c r="Z604" t="s">
        <v>23</v>
      </c>
      <c r="AA604" t="s">
        <v>38</v>
      </c>
      <c r="AB604" t="s">
        <v>23</v>
      </c>
      <c r="AC604">
        <v>2019</v>
      </c>
      <c r="AD604">
        <v>5</v>
      </c>
      <c r="AE604" s="2"/>
      <c r="AF604" s="4">
        <f>IFERROR(SUMPRODUCT(--(tbl_bd_descente[wo_number]=W604),tbl_bd_descente[Y],tbl_bd_descente[tons])/SUMIF(tbl_bd_descente[wo_number],W604,tbl_bd_descente[tons]),0)</f>
        <v>86.033333333333331</v>
      </c>
      <c r="AG604" s="4">
        <f>IFERROR(SUMPRODUCT(--(tbl_bd_descente[wo_number]=W604),tbl_bd_descente[Al2O3],tbl_bd_descente[tons])/SUMIF(tbl_bd_descente[wo_number],W604,tbl_bd_descente[tons]),0)</f>
        <v>1.86</v>
      </c>
      <c r="AH604" s="4">
        <f>IFERROR(SUMPRODUCT(--(tbl_bd_descente[wo_number]=W604),tbl_bd_descente[Fe2O3],tbl_bd_descente[tons])/SUMIF(tbl_bd_descente[wo_number],W604,tbl_bd_descente[tons]),0)</f>
        <v>0.69666666666666666</v>
      </c>
      <c r="AI604" s="4">
        <f>IFERROR(SUMPRODUCT(--(tbl_bd_descente[wo_number]=W604),tbl_bd_descente[MgO],tbl_bd_descente[tons])/SUMIF(tbl_bd_descente[wo_number],W604,tbl_bd_descente[tons]),0)</f>
        <v>31.793333333333333</v>
      </c>
      <c r="AJ604" s="4">
        <f>IFERROR(SUMPRODUCT(--(tbl_bd_descente[wo_number]=W604),tbl_bd_descente[CaOX],tbl_bd_descente[tons])/SUMIF(tbl_bd_descente[wo_number],W604,tbl_bd_descente[tons]),0)</f>
        <v>0.48666666666666669</v>
      </c>
      <c r="AK604" s="4">
        <f>IFERROR(SUMPRODUCT(--(tbl_bd_descente[wo_number]=W604),tbl_bd_descente[S],tbl_bd_descente[tons])/SUMIF(tbl_bd_descente[wo_number],W604,tbl_bd_descente[tons]),0)</f>
        <v>0.17333333333333334</v>
      </c>
      <c r="AL604" s="26"/>
      <c r="AM604" s="25"/>
    </row>
    <row r="605" spans="1:39" x14ac:dyDescent="0.15">
      <c r="A605" t="s">
        <v>1398</v>
      </c>
      <c r="B605" t="s">
        <v>16</v>
      </c>
      <c r="C605" t="s">
        <v>37</v>
      </c>
      <c r="D605" t="s">
        <v>16</v>
      </c>
      <c r="E605" s="18">
        <v>217.02600097656247</v>
      </c>
      <c r="F605">
        <v>85.4</v>
      </c>
      <c r="G605">
        <v>90</v>
      </c>
      <c r="H605">
        <v>97.2</v>
      </c>
      <c r="I605">
        <v>1.75</v>
      </c>
      <c r="J605">
        <v>0.63</v>
      </c>
      <c r="K605">
        <v>31.58</v>
      </c>
      <c r="L605">
        <v>0.38</v>
      </c>
      <c r="M605" s="1">
        <v>43656.230504513886</v>
      </c>
      <c r="N605" s="1">
        <v>43656.262095451391</v>
      </c>
      <c r="O605" s="1" t="s">
        <v>45</v>
      </c>
      <c r="W605" t="s">
        <v>363</v>
      </c>
      <c r="X605" s="1">
        <v>43595.306250000001</v>
      </c>
      <c r="Y605" s="10">
        <v>410</v>
      </c>
      <c r="Z605" t="s">
        <v>18</v>
      </c>
      <c r="AA605" t="s">
        <v>15</v>
      </c>
      <c r="AB605" t="s">
        <v>43</v>
      </c>
      <c r="AC605">
        <v>2019</v>
      </c>
      <c r="AD605">
        <v>5</v>
      </c>
      <c r="AE605" s="2"/>
      <c r="AF605" s="4">
        <f>IFERROR(SUMPRODUCT(--(tbl_bd_descente[wo_number]=W605),tbl_bd_descente[Y],tbl_bd_descente[tons])/SUMIF(tbl_bd_descente[wo_number],W605,tbl_bd_descente[tons]),0)</f>
        <v>77.099999999999994</v>
      </c>
      <c r="AG605" s="4">
        <f>IFERROR(SUMPRODUCT(--(tbl_bd_descente[wo_number]=W605),tbl_bd_descente[Al2O3],tbl_bd_descente[tons])/SUMIF(tbl_bd_descente[wo_number],W605,tbl_bd_descente[tons]),0)</f>
        <v>9.4</v>
      </c>
      <c r="AH605" s="4">
        <f>IFERROR(SUMPRODUCT(--(tbl_bd_descente[wo_number]=W605),tbl_bd_descente[Fe2O3],tbl_bd_descente[tons])/SUMIF(tbl_bd_descente[wo_number],W605,tbl_bd_descente[tons]),0)</f>
        <v>1.77</v>
      </c>
      <c r="AI605" s="4">
        <f>IFERROR(SUMPRODUCT(--(tbl_bd_descente[wo_number]=W605),tbl_bd_descente[MgO],tbl_bd_descente[tons])/SUMIF(tbl_bd_descente[wo_number],W605,tbl_bd_descente[tons]),0)</f>
        <v>31.26</v>
      </c>
      <c r="AJ605" s="4">
        <f>IFERROR(SUMPRODUCT(--(tbl_bd_descente[wo_number]=W605),tbl_bd_descente[CaOX],tbl_bd_descente[tons])/SUMIF(tbl_bd_descente[wo_number],W605,tbl_bd_descente[tons]),0)</f>
        <v>1.19</v>
      </c>
      <c r="AK605" s="4">
        <f>IFERROR(SUMPRODUCT(--(tbl_bd_descente[wo_number]=W605),tbl_bd_descente[S],tbl_bd_descente[tons])/SUMIF(tbl_bd_descente[wo_number],W605,tbl_bd_descente[tons]),0)</f>
        <v>0.13</v>
      </c>
      <c r="AL605" s="26"/>
      <c r="AM605" s="25"/>
    </row>
    <row r="606" spans="1:39" x14ac:dyDescent="0.15">
      <c r="A606" t="s">
        <v>1399</v>
      </c>
      <c r="B606" t="s">
        <v>23</v>
      </c>
      <c r="C606" t="s">
        <v>21</v>
      </c>
      <c r="D606" t="s">
        <v>23</v>
      </c>
      <c r="E606" s="18">
        <v>218.90200233459473</v>
      </c>
      <c r="F606">
        <v>80.099999999999994</v>
      </c>
      <c r="G606">
        <v>84.4</v>
      </c>
      <c r="H606">
        <v>91.4</v>
      </c>
      <c r="I606">
        <v>2.2000000000000002</v>
      </c>
      <c r="J606">
        <v>0.71</v>
      </c>
      <c r="K606">
        <v>31.61</v>
      </c>
      <c r="L606">
        <v>0.49</v>
      </c>
      <c r="M606" s="1">
        <v>43642.485220601855</v>
      </c>
      <c r="N606" s="1">
        <v>43642.50772681713</v>
      </c>
      <c r="O606" s="1" t="s">
        <v>45</v>
      </c>
      <c r="W606" t="s">
        <v>362</v>
      </c>
      <c r="X606" s="1">
        <v>43595.209027777775</v>
      </c>
      <c r="Y606" s="10">
        <v>330.33333333333331</v>
      </c>
      <c r="Z606" t="s">
        <v>26</v>
      </c>
      <c r="AA606" t="s">
        <v>28</v>
      </c>
      <c r="AB606" t="s">
        <v>26</v>
      </c>
      <c r="AC606">
        <v>2019</v>
      </c>
      <c r="AD606">
        <v>5</v>
      </c>
      <c r="AE606" s="2"/>
      <c r="AF606" s="4">
        <f>IFERROR(SUMPRODUCT(--(tbl_bd_descente[wo_number]=W606),tbl_bd_descente[Y],tbl_bd_descente[tons])/SUMIF(tbl_bd_descente[wo_number],W606,tbl_bd_descente[tons]),0)</f>
        <v>74.167003027245201</v>
      </c>
      <c r="AG606" s="4">
        <f>IFERROR(SUMPRODUCT(--(tbl_bd_descente[wo_number]=W606),tbl_bd_descente[Al2O3],tbl_bd_descente[tons])/SUMIF(tbl_bd_descente[wo_number],W606,tbl_bd_descente[tons]),0)</f>
        <v>8.809424823410696</v>
      </c>
      <c r="AH606" s="4">
        <f>IFERROR(SUMPRODUCT(--(tbl_bd_descente[wo_number]=W606),tbl_bd_descente[Fe2O3],tbl_bd_descente[tons])/SUMIF(tbl_bd_descente[wo_number],W606,tbl_bd_descente[tons]),0)</f>
        <v>1.5254086781029261</v>
      </c>
      <c r="AI606" s="4">
        <f>IFERROR(SUMPRODUCT(--(tbl_bd_descente[wo_number]=W606),tbl_bd_descente[MgO],tbl_bd_descente[tons])/SUMIF(tbl_bd_descente[wo_number],W606,tbl_bd_descente[tons]),0)</f>
        <v>31.188637739656915</v>
      </c>
      <c r="AJ606" s="4">
        <f>IFERROR(SUMPRODUCT(--(tbl_bd_descente[wo_number]=W606),tbl_bd_descente[CaOX],tbl_bd_descente[tons])/SUMIF(tbl_bd_descente[wo_number],W606,tbl_bd_descente[tons]),0)</f>
        <v>1.3846619576185673</v>
      </c>
      <c r="AK606" s="4">
        <f>IFERROR(SUMPRODUCT(--(tbl_bd_descente[wo_number]=W606),tbl_bd_descente[S],tbl_bd_descente[tons])/SUMIF(tbl_bd_descente[wo_number],W606,tbl_bd_descente[tons]),0)</f>
        <v>0.12302724520686176</v>
      </c>
      <c r="AL606" s="26"/>
      <c r="AM606" s="25"/>
    </row>
    <row r="607" spans="1:39" x14ac:dyDescent="0.15">
      <c r="A607" t="s">
        <v>1400</v>
      </c>
      <c r="B607" t="s">
        <v>14</v>
      </c>
      <c r="C607" t="s">
        <v>31</v>
      </c>
      <c r="D607" t="s">
        <v>14</v>
      </c>
      <c r="E607" s="18">
        <v>261.26500244140624</v>
      </c>
      <c r="F607">
        <v>76.099999999999994</v>
      </c>
      <c r="G607">
        <v>80.2</v>
      </c>
      <c r="H607">
        <v>86.6</v>
      </c>
      <c r="I607">
        <v>4.4400000000000004</v>
      </c>
      <c r="J607">
        <v>0.94</v>
      </c>
      <c r="K607">
        <v>31.69</v>
      </c>
      <c r="L607">
        <v>1.25</v>
      </c>
      <c r="M607" s="1">
        <v>43642.34935783565</v>
      </c>
      <c r="N607" s="1">
        <v>43642.365457060187</v>
      </c>
      <c r="O607" s="1" t="s">
        <v>45</v>
      </c>
      <c r="W607" t="s">
        <v>362</v>
      </c>
      <c r="X607" s="1">
        <v>43595.209027777775</v>
      </c>
      <c r="Y607" s="10">
        <v>330.33333333333331</v>
      </c>
      <c r="Z607" t="s">
        <v>26</v>
      </c>
      <c r="AA607" t="s">
        <v>27</v>
      </c>
      <c r="AB607" t="s">
        <v>26</v>
      </c>
      <c r="AC607">
        <v>2019</v>
      </c>
      <c r="AD607">
        <v>5</v>
      </c>
      <c r="AE607" s="2"/>
      <c r="AF607" s="4">
        <f>IFERROR(SUMPRODUCT(--(tbl_bd_descente[wo_number]=W607),tbl_bd_descente[Y],tbl_bd_descente[tons])/SUMIF(tbl_bd_descente[wo_number],W607,tbl_bd_descente[tons]),0)</f>
        <v>74.167003027245201</v>
      </c>
      <c r="AG607" s="4">
        <f>IFERROR(SUMPRODUCT(--(tbl_bd_descente[wo_number]=W607),tbl_bd_descente[Al2O3],tbl_bd_descente[tons])/SUMIF(tbl_bd_descente[wo_number],W607,tbl_bd_descente[tons]),0)</f>
        <v>8.809424823410696</v>
      </c>
      <c r="AH607" s="4">
        <f>IFERROR(SUMPRODUCT(--(tbl_bd_descente[wo_number]=W607),tbl_bd_descente[Fe2O3],tbl_bd_descente[tons])/SUMIF(tbl_bd_descente[wo_number],W607,tbl_bd_descente[tons]),0)</f>
        <v>1.5254086781029261</v>
      </c>
      <c r="AI607" s="4">
        <f>IFERROR(SUMPRODUCT(--(tbl_bd_descente[wo_number]=W607),tbl_bd_descente[MgO],tbl_bd_descente[tons])/SUMIF(tbl_bd_descente[wo_number],W607,tbl_bd_descente[tons]),0)</f>
        <v>31.188637739656915</v>
      </c>
      <c r="AJ607" s="4">
        <f>IFERROR(SUMPRODUCT(--(tbl_bd_descente[wo_number]=W607),tbl_bd_descente[CaOX],tbl_bd_descente[tons])/SUMIF(tbl_bd_descente[wo_number],W607,tbl_bd_descente[tons]),0)</f>
        <v>1.3846619576185673</v>
      </c>
      <c r="AK607" s="4">
        <f>IFERROR(SUMPRODUCT(--(tbl_bd_descente[wo_number]=W607),tbl_bd_descente[S],tbl_bd_descente[tons])/SUMIF(tbl_bd_descente[wo_number],W607,tbl_bd_descente[tons]),0)</f>
        <v>0.12302724520686176</v>
      </c>
      <c r="AL607" s="26"/>
      <c r="AM607" s="25"/>
    </row>
    <row r="608" spans="1:39" x14ac:dyDescent="0.15">
      <c r="A608" t="s">
        <v>1401</v>
      </c>
      <c r="B608" t="s">
        <v>14</v>
      </c>
      <c r="C608" t="s">
        <v>31</v>
      </c>
      <c r="D608" t="s">
        <v>14</v>
      </c>
      <c r="E608" s="18">
        <v>408.21700439453127</v>
      </c>
      <c r="F608">
        <v>75.400000000000006</v>
      </c>
      <c r="G608">
        <v>79.599999999999994</v>
      </c>
      <c r="H608">
        <v>85.7</v>
      </c>
      <c r="I608">
        <v>6.28</v>
      </c>
      <c r="J608">
        <v>1.1100000000000001</v>
      </c>
      <c r="K608">
        <v>31.94</v>
      </c>
      <c r="L608">
        <v>0.54</v>
      </c>
      <c r="M608" s="1">
        <v>43642.369486805554</v>
      </c>
      <c r="N608" s="1">
        <v>43642.477845254631</v>
      </c>
      <c r="O608" s="1" t="s">
        <v>45</v>
      </c>
      <c r="W608" t="s">
        <v>362</v>
      </c>
      <c r="X608" s="1">
        <v>43595.209027777775</v>
      </c>
      <c r="Y608" s="10">
        <v>330.33333333333331</v>
      </c>
      <c r="Z608" t="s">
        <v>26</v>
      </c>
      <c r="AA608" t="s">
        <v>34</v>
      </c>
      <c r="AB608" t="s">
        <v>26</v>
      </c>
      <c r="AC608">
        <v>2019</v>
      </c>
      <c r="AD608">
        <v>5</v>
      </c>
      <c r="AE608" s="2"/>
      <c r="AF608" s="4">
        <f>IFERROR(SUMPRODUCT(--(tbl_bd_descente[wo_number]=W608),tbl_bd_descente[Y],tbl_bd_descente[tons])/SUMIF(tbl_bd_descente[wo_number],W608,tbl_bd_descente[tons]),0)</f>
        <v>74.167003027245201</v>
      </c>
      <c r="AG608" s="4">
        <f>IFERROR(SUMPRODUCT(--(tbl_bd_descente[wo_number]=W608),tbl_bd_descente[Al2O3],tbl_bd_descente[tons])/SUMIF(tbl_bd_descente[wo_number],W608,tbl_bd_descente[tons]),0)</f>
        <v>8.809424823410696</v>
      </c>
      <c r="AH608" s="4">
        <f>IFERROR(SUMPRODUCT(--(tbl_bd_descente[wo_number]=W608),tbl_bd_descente[Fe2O3],tbl_bd_descente[tons])/SUMIF(tbl_bd_descente[wo_number],W608,tbl_bd_descente[tons]),0)</f>
        <v>1.5254086781029261</v>
      </c>
      <c r="AI608" s="4">
        <f>IFERROR(SUMPRODUCT(--(tbl_bd_descente[wo_number]=W608),tbl_bd_descente[MgO],tbl_bd_descente[tons])/SUMIF(tbl_bd_descente[wo_number],W608,tbl_bd_descente[tons]),0)</f>
        <v>31.188637739656915</v>
      </c>
      <c r="AJ608" s="4">
        <f>IFERROR(SUMPRODUCT(--(tbl_bd_descente[wo_number]=W608),tbl_bd_descente[CaOX],tbl_bd_descente[tons])/SUMIF(tbl_bd_descente[wo_number],W608,tbl_bd_descente[tons]),0)</f>
        <v>1.3846619576185673</v>
      </c>
      <c r="AK608" s="4">
        <f>IFERROR(SUMPRODUCT(--(tbl_bd_descente[wo_number]=W608),tbl_bd_descente[S],tbl_bd_descente[tons])/SUMIF(tbl_bd_descente[wo_number],W608,tbl_bd_descente[tons]),0)</f>
        <v>0.12302724520686176</v>
      </c>
      <c r="AL608" s="26"/>
      <c r="AM608" s="25"/>
    </row>
    <row r="609" spans="1:39" x14ac:dyDescent="0.15">
      <c r="A609" t="s">
        <v>1402</v>
      </c>
      <c r="B609" t="s">
        <v>817</v>
      </c>
      <c r="C609" t="s">
        <v>27</v>
      </c>
      <c r="D609" t="s">
        <v>26</v>
      </c>
      <c r="E609" s="18">
        <v>298.25200195312499</v>
      </c>
      <c r="F609">
        <v>72.2</v>
      </c>
      <c r="G609">
        <v>76.099999999999994</v>
      </c>
      <c r="H609">
        <v>82.1</v>
      </c>
      <c r="I609">
        <v>5.85</v>
      </c>
      <c r="J609">
        <v>1.25</v>
      </c>
      <c r="K609">
        <v>31.91</v>
      </c>
      <c r="L609">
        <v>0.69</v>
      </c>
      <c r="M609" s="1">
        <v>43642.436858715279</v>
      </c>
      <c r="N609" s="1">
        <v>43642.478479016201</v>
      </c>
      <c r="O609" s="1" t="s">
        <v>45</v>
      </c>
      <c r="W609" t="s">
        <v>361</v>
      </c>
      <c r="X609" s="1">
        <v>43594.96597222222</v>
      </c>
      <c r="Y609" s="10">
        <v>300</v>
      </c>
      <c r="Z609" t="s">
        <v>26</v>
      </c>
      <c r="AA609" t="s">
        <v>27</v>
      </c>
      <c r="AB609" t="s">
        <v>26</v>
      </c>
      <c r="AC609">
        <v>2019</v>
      </c>
      <c r="AD609">
        <v>5</v>
      </c>
      <c r="AE609" s="2"/>
      <c r="AF609" s="4">
        <f>IFERROR(SUMPRODUCT(--(tbl_bd_descente[wo_number]=W609),tbl_bd_descente[Y],tbl_bd_descente[tons])/SUMIF(tbl_bd_descente[wo_number],W609,tbl_bd_descente[tons]),0)</f>
        <v>72.36666666666666</v>
      </c>
      <c r="AG609" s="4">
        <f>IFERROR(SUMPRODUCT(--(tbl_bd_descente[wo_number]=W609),tbl_bd_descente[Al2O3],tbl_bd_descente[tons])/SUMIF(tbl_bd_descente[wo_number],W609,tbl_bd_descente[tons]),0)</f>
        <v>8.44</v>
      </c>
      <c r="AH609" s="4">
        <f>IFERROR(SUMPRODUCT(--(tbl_bd_descente[wo_number]=W609),tbl_bd_descente[Fe2O3],tbl_bd_descente[tons])/SUMIF(tbl_bd_descente[wo_number],W609,tbl_bd_descente[tons]),0)</f>
        <v>1.5166666666666666</v>
      </c>
      <c r="AI609" s="4">
        <f>IFERROR(SUMPRODUCT(--(tbl_bd_descente[wo_number]=W609),tbl_bd_descente[MgO],tbl_bd_descente[tons])/SUMIF(tbl_bd_descente[wo_number],W609,tbl_bd_descente[tons]),0)</f>
        <v>31.266666666666666</v>
      </c>
      <c r="AJ609" s="4">
        <f>IFERROR(SUMPRODUCT(--(tbl_bd_descente[wo_number]=W609),tbl_bd_descente[CaOX],tbl_bd_descente[tons])/SUMIF(tbl_bd_descente[wo_number],W609,tbl_bd_descente[tons]),0)</f>
        <v>1.2233333333333334</v>
      </c>
      <c r="AK609" s="4">
        <f>IFERROR(SUMPRODUCT(--(tbl_bd_descente[wo_number]=W609),tbl_bd_descente[S],tbl_bd_descente[tons])/SUMIF(tbl_bd_descente[wo_number],W609,tbl_bd_descente[tons]),0)</f>
        <v>0.12333333333333334</v>
      </c>
      <c r="AL609" s="26"/>
      <c r="AM609" s="25"/>
    </row>
    <row r="610" spans="1:39" x14ac:dyDescent="0.15">
      <c r="A610" t="s">
        <v>1403</v>
      </c>
      <c r="B610" t="s">
        <v>26</v>
      </c>
      <c r="C610" t="s">
        <v>27</v>
      </c>
      <c r="D610" t="s">
        <v>26</v>
      </c>
      <c r="E610" s="18">
        <v>186.09600067138672</v>
      </c>
      <c r="F610">
        <v>70.400000000000006</v>
      </c>
      <c r="G610">
        <v>74.2</v>
      </c>
      <c r="H610">
        <v>79.900000000000006</v>
      </c>
      <c r="I610">
        <v>7.07</v>
      </c>
      <c r="J610">
        <v>1.48</v>
      </c>
      <c r="K610">
        <v>32.01</v>
      </c>
      <c r="L610">
        <v>2.42</v>
      </c>
      <c r="M610" s="1">
        <v>43637.809237152775</v>
      </c>
      <c r="N610" s="1">
        <v>43637.821871145832</v>
      </c>
      <c r="O610" s="1" t="s">
        <v>48</v>
      </c>
      <c r="W610" t="s">
        <v>361</v>
      </c>
      <c r="X610" s="1">
        <v>43594.96597222222</v>
      </c>
      <c r="Y610" s="10">
        <v>300</v>
      </c>
      <c r="Z610" t="s">
        <v>26</v>
      </c>
      <c r="AA610" t="s">
        <v>34</v>
      </c>
      <c r="AB610" t="s">
        <v>26</v>
      </c>
      <c r="AC610">
        <v>2019</v>
      </c>
      <c r="AD610">
        <v>5</v>
      </c>
      <c r="AE610" s="2"/>
      <c r="AF610" s="4">
        <f>IFERROR(SUMPRODUCT(--(tbl_bd_descente[wo_number]=W610),tbl_bd_descente[Y],tbl_bd_descente[tons])/SUMIF(tbl_bd_descente[wo_number],W610,tbl_bd_descente[tons]),0)</f>
        <v>72.36666666666666</v>
      </c>
      <c r="AG610" s="4">
        <f>IFERROR(SUMPRODUCT(--(tbl_bd_descente[wo_number]=W610),tbl_bd_descente[Al2O3],tbl_bd_descente[tons])/SUMIF(tbl_bd_descente[wo_number],W610,tbl_bd_descente[tons]),0)</f>
        <v>8.44</v>
      </c>
      <c r="AH610" s="4">
        <f>IFERROR(SUMPRODUCT(--(tbl_bd_descente[wo_number]=W610),tbl_bd_descente[Fe2O3],tbl_bd_descente[tons])/SUMIF(tbl_bd_descente[wo_number],W610,tbl_bd_descente[tons]),0)</f>
        <v>1.5166666666666666</v>
      </c>
      <c r="AI610" s="4">
        <f>IFERROR(SUMPRODUCT(--(tbl_bd_descente[wo_number]=W610),tbl_bd_descente[MgO],tbl_bd_descente[tons])/SUMIF(tbl_bd_descente[wo_number],W610,tbl_bd_descente[tons]),0)</f>
        <v>31.266666666666666</v>
      </c>
      <c r="AJ610" s="4">
        <f>IFERROR(SUMPRODUCT(--(tbl_bd_descente[wo_number]=W610),tbl_bd_descente[CaOX],tbl_bd_descente[tons])/SUMIF(tbl_bd_descente[wo_number],W610,tbl_bd_descente[tons]),0)</f>
        <v>1.2233333333333334</v>
      </c>
      <c r="AK610" s="4">
        <f>IFERROR(SUMPRODUCT(--(tbl_bd_descente[wo_number]=W610),tbl_bd_descente[S],tbl_bd_descente[tons])/SUMIF(tbl_bd_descente[wo_number],W610,tbl_bd_descente[tons]),0)</f>
        <v>0.12333333333333334</v>
      </c>
      <c r="AL610" s="26"/>
      <c r="AM610" s="25"/>
    </row>
    <row r="611" spans="1:39" x14ac:dyDescent="0.15">
      <c r="A611" t="s">
        <v>1404</v>
      </c>
      <c r="B611" t="s">
        <v>26</v>
      </c>
      <c r="C611" t="s">
        <v>27</v>
      </c>
      <c r="D611" t="s">
        <v>26</v>
      </c>
      <c r="E611" s="18">
        <v>218.68200302124023</v>
      </c>
      <c r="F611">
        <v>70.3</v>
      </c>
      <c r="G611">
        <v>74.099999999999994</v>
      </c>
      <c r="H611">
        <v>79.7</v>
      </c>
      <c r="I611">
        <v>9.6199999999999992</v>
      </c>
      <c r="J611">
        <v>1.63</v>
      </c>
      <c r="K611">
        <v>32.090000000000003</v>
      </c>
      <c r="L611">
        <v>2.27</v>
      </c>
      <c r="M611" s="1">
        <v>43637.767552511577</v>
      </c>
      <c r="N611" s="1">
        <v>43637.785672569444</v>
      </c>
      <c r="O611" s="1" t="s">
        <v>48</v>
      </c>
      <c r="W611" t="s">
        <v>361</v>
      </c>
      <c r="X611" s="1">
        <v>43594.96597222222</v>
      </c>
      <c r="Y611" s="10">
        <v>300</v>
      </c>
      <c r="Z611" t="s">
        <v>26</v>
      </c>
      <c r="AA611" t="s">
        <v>28</v>
      </c>
      <c r="AB611" t="s">
        <v>26</v>
      </c>
      <c r="AC611">
        <v>2019</v>
      </c>
      <c r="AD611">
        <v>5</v>
      </c>
      <c r="AE611" s="2"/>
      <c r="AF611" s="4">
        <f>IFERROR(SUMPRODUCT(--(tbl_bd_descente[wo_number]=W611),tbl_bd_descente[Y],tbl_bd_descente[tons])/SUMIF(tbl_bd_descente[wo_number],W611,tbl_bd_descente[tons]),0)</f>
        <v>72.36666666666666</v>
      </c>
      <c r="AG611" s="4">
        <f>IFERROR(SUMPRODUCT(--(tbl_bd_descente[wo_number]=W611),tbl_bd_descente[Al2O3],tbl_bd_descente[tons])/SUMIF(tbl_bd_descente[wo_number],W611,tbl_bd_descente[tons]),0)</f>
        <v>8.44</v>
      </c>
      <c r="AH611" s="4">
        <f>IFERROR(SUMPRODUCT(--(tbl_bd_descente[wo_number]=W611),tbl_bd_descente[Fe2O3],tbl_bd_descente[tons])/SUMIF(tbl_bd_descente[wo_number],W611,tbl_bd_descente[tons]),0)</f>
        <v>1.5166666666666666</v>
      </c>
      <c r="AI611" s="4">
        <f>IFERROR(SUMPRODUCT(--(tbl_bd_descente[wo_number]=W611),tbl_bd_descente[MgO],tbl_bd_descente[tons])/SUMIF(tbl_bd_descente[wo_number],W611,tbl_bd_descente[tons]),0)</f>
        <v>31.266666666666666</v>
      </c>
      <c r="AJ611" s="4">
        <f>IFERROR(SUMPRODUCT(--(tbl_bd_descente[wo_number]=W611),tbl_bd_descente[CaOX],tbl_bd_descente[tons])/SUMIF(tbl_bd_descente[wo_number],W611,tbl_bd_descente[tons]),0)</f>
        <v>1.2233333333333334</v>
      </c>
      <c r="AK611" s="4">
        <f>IFERROR(SUMPRODUCT(--(tbl_bd_descente[wo_number]=W611),tbl_bd_descente[S],tbl_bd_descente[tons])/SUMIF(tbl_bd_descente[wo_number],W611,tbl_bd_descente[tons]),0)</f>
        <v>0.12333333333333334</v>
      </c>
      <c r="AL611" s="26"/>
      <c r="AM611" s="25"/>
    </row>
    <row r="612" spans="1:39" x14ac:dyDescent="0.15">
      <c r="A612" t="s">
        <v>1405</v>
      </c>
      <c r="B612" t="s">
        <v>23</v>
      </c>
      <c r="C612" t="s">
        <v>21</v>
      </c>
      <c r="D612" t="s">
        <v>23</v>
      </c>
      <c r="E612" s="18">
        <v>174.2810012817383</v>
      </c>
      <c r="F612">
        <v>79.3</v>
      </c>
      <c r="G612">
        <v>83.6</v>
      </c>
      <c r="H612">
        <v>90.7</v>
      </c>
      <c r="I612">
        <v>2.16</v>
      </c>
      <c r="J612">
        <v>0.61</v>
      </c>
      <c r="K612">
        <v>31.48</v>
      </c>
      <c r="L612">
        <v>0.56000000000000005</v>
      </c>
      <c r="M612" s="1">
        <v>43637.788768252314</v>
      </c>
      <c r="N612" s="1">
        <v>43637.804798113422</v>
      </c>
      <c r="O612" s="1" t="s">
        <v>48</v>
      </c>
      <c r="W612" t="s">
        <v>360</v>
      </c>
      <c r="X612" s="1">
        <v>43594.754861111112</v>
      </c>
      <c r="Y612" s="10">
        <v>823</v>
      </c>
      <c r="Z612" t="s">
        <v>23</v>
      </c>
      <c r="AA612" t="s">
        <v>21</v>
      </c>
      <c r="AB612" t="s">
        <v>23</v>
      </c>
      <c r="AC612">
        <v>2019</v>
      </c>
      <c r="AD612">
        <v>5</v>
      </c>
      <c r="AE612" s="2"/>
      <c r="AF612" s="4">
        <f>IFERROR(SUMPRODUCT(--(tbl_bd_descente[wo_number]=W612),tbl_bd_descente[Y],tbl_bd_descente[tons])/SUMIF(tbl_bd_descente[wo_number],W612,tbl_bd_descente[tons]),0)</f>
        <v>83.408383961117863</v>
      </c>
      <c r="AG612" s="4">
        <f>IFERROR(SUMPRODUCT(--(tbl_bd_descente[wo_number]=W612),tbl_bd_descente[Al2O3],tbl_bd_descente[tons])/SUMIF(tbl_bd_descente[wo_number],W612,tbl_bd_descente[tons]),0)</f>
        <v>2.0043013365735116</v>
      </c>
      <c r="AH612" s="4">
        <f>IFERROR(SUMPRODUCT(--(tbl_bd_descente[wo_number]=W612),tbl_bd_descente[Fe2O3],tbl_bd_descente[tons])/SUMIF(tbl_bd_descente[wo_number],W612,tbl_bd_descente[tons]),0)</f>
        <v>0.9445808019441071</v>
      </c>
      <c r="AI612" s="4">
        <f>IFERROR(SUMPRODUCT(--(tbl_bd_descente[wo_number]=W612),tbl_bd_descente[MgO],tbl_bd_descente[tons])/SUMIF(tbl_bd_descente[wo_number],W612,tbl_bd_descente[tons]),0)</f>
        <v>31.908772782503036</v>
      </c>
      <c r="AJ612" s="4">
        <f>IFERROR(SUMPRODUCT(--(tbl_bd_descente[wo_number]=W612),tbl_bd_descente[CaOX],tbl_bd_descente[tons])/SUMIF(tbl_bd_descente[wo_number],W612,tbl_bd_descente[tons]),0)</f>
        <v>0.61888213851761842</v>
      </c>
      <c r="AK612" s="4">
        <f>IFERROR(SUMPRODUCT(--(tbl_bd_descente[wo_number]=W612),tbl_bd_descente[S],tbl_bd_descente[tons])/SUMIF(tbl_bd_descente[wo_number],W612,tbl_bd_descente[tons]),0)</f>
        <v>0.21513973268529771</v>
      </c>
      <c r="AL612" s="26"/>
      <c r="AM612" s="25"/>
    </row>
    <row r="613" spans="1:39" x14ac:dyDescent="0.15">
      <c r="A613" t="s">
        <v>1406</v>
      </c>
      <c r="B613" t="s">
        <v>49</v>
      </c>
      <c r="C613" t="s">
        <v>42</v>
      </c>
      <c r="D613" t="s">
        <v>26</v>
      </c>
      <c r="E613" s="18">
        <v>252.9169994354248</v>
      </c>
      <c r="F613">
        <v>72.400000000000006</v>
      </c>
      <c r="G613">
        <v>76.3</v>
      </c>
      <c r="H613">
        <v>82.8</v>
      </c>
      <c r="I613">
        <v>2.4500000000000002</v>
      </c>
      <c r="J613">
        <v>0.72</v>
      </c>
      <c r="K613">
        <v>31.6</v>
      </c>
      <c r="L613">
        <v>1.78</v>
      </c>
      <c r="M613" s="1">
        <v>43641.337872187498</v>
      </c>
      <c r="N613" s="1">
        <v>43641.359312418979</v>
      </c>
      <c r="O613" s="1" t="s">
        <v>931</v>
      </c>
      <c r="W613" t="s">
        <v>359</v>
      </c>
      <c r="X613" s="1">
        <v>43594.564583333333</v>
      </c>
      <c r="Y613" s="10">
        <v>1200</v>
      </c>
      <c r="Z613" t="s">
        <v>23</v>
      </c>
      <c r="AA613" t="s">
        <v>21</v>
      </c>
      <c r="AB613" t="s">
        <v>23</v>
      </c>
      <c r="AC613">
        <v>2019</v>
      </c>
      <c r="AD613">
        <v>5</v>
      </c>
      <c r="AE613" s="2"/>
      <c r="AF613" s="4">
        <f>IFERROR(SUMPRODUCT(--(tbl_bd_descente[wo_number]=W613),tbl_bd_descente[Y],tbl_bd_descente[tons])/SUMIF(tbl_bd_descente[wo_number],W613,tbl_bd_descente[tons]),0)</f>
        <v>81.566666666666677</v>
      </c>
      <c r="AG613" s="4">
        <f>IFERROR(SUMPRODUCT(--(tbl_bd_descente[wo_number]=W613),tbl_bd_descente[Al2O3],tbl_bd_descente[tons])/SUMIF(tbl_bd_descente[wo_number],W613,tbl_bd_descente[tons]),0)</f>
        <v>2.2366666666666668</v>
      </c>
      <c r="AH613" s="4">
        <f>IFERROR(SUMPRODUCT(--(tbl_bd_descente[wo_number]=W613),tbl_bd_descente[Fe2O3],tbl_bd_descente[tons])/SUMIF(tbl_bd_descente[wo_number],W613,tbl_bd_descente[tons]),0)</f>
        <v>0.94666666666666666</v>
      </c>
      <c r="AI613" s="4">
        <f>IFERROR(SUMPRODUCT(--(tbl_bd_descente[wo_number]=W613),tbl_bd_descente[MgO],tbl_bd_descente[tons])/SUMIF(tbl_bd_descente[wo_number],W613,tbl_bd_descente[tons]),0)</f>
        <v>31.67</v>
      </c>
      <c r="AJ613" s="4">
        <f>IFERROR(SUMPRODUCT(--(tbl_bd_descente[wo_number]=W613),tbl_bd_descente[CaOX],tbl_bd_descente[tons])/SUMIF(tbl_bd_descente[wo_number],W613,tbl_bd_descente[tons]),0)</f>
        <v>0.65</v>
      </c>
      <c r="AK613" s="4">
        <f>IFERROR(SUMPRODUCT(--(tbl_bd_descente[wo_number]=W613),tbl_bd_descente[S],tbl_bd_descente[tons])/SUMIF(tbl_bd_descente[wo_number],W613,tbl_bd_descente[tons]),0)</f>
        <v>0.20333333333333334</v>
      </c>
      <c r="AL613" s="26"/>
      <c r="AM613" s="25"/>
    </row>
    <row r="614" spans="1:39" x14ac:dyDescent="0.15">
      <c r="A614" t="s">
        <v>1407</v>
      </c>
      <c r="B614" t="s">
        <v>26</v>
      </c>
      <c r="C614" t="s">
        <v>28</v>
      </c>
      <c r="D614" t="s">
        <v>26</v>
      </c>
      <c r="E614" s="18">
        <v>238.49599838256836</v>
      </c>
      <c r="F614">
        <v>68.2</v>
      </c>
      <c r="G614">
        <v>71.8</v>
      </c>
      <c r="H614">
        <v>77.8</v>
      </c>
      <c r="I614">
        <v>8.52</v>
      </c>
      <c r="J614">
        <v>1.6</v>
      </c>
      <c r="K614">
        <v>32.119999999999997</v>
      </c>
      <c r="L614">
        <v>0.34</v>
      </c>
      <c r="M614" s="1">
        <v>43643.757033101851</v>
      </c>
      <c r="N614" s="1">
        <v>43643.780076886571</v>
      </c>
      <c r="O614" s="1" t="s">
        <v>931</v>
      </c>
      <c r="W614" t="s">
        <v>358</v>
      </c>
      <c r="X614" s="1">
        <v>43594.270833333336</v>
      </c>
      <c r="Y614" s="10">
        <v>574.66666666666663</v>
      </c>
      <c r="Z614" t="s">
        <v>26</v>
      </c>
      <c r="AA614" t="s">
        <v>27</v>
      </c>
      <c r="AB614" t="s">
        <v>26</v>
      </c>
      <c r="AC614">
        <v>2019</v>
      </c>
      <c r="AD614">
        <v>5</v>
      </c>
      <c r="AE614" s="2"/>
      <c r="AF614" s="4">
        <f>IFERROR(SUMPRODUCT(--(tbl_bd_descente[wo_number]=W614),tbl_bd_descente[Y],tbl_bd_descente[tons])/SUMIF(tbl_bd_descente[wo_number],W614,tbl_bd_descente[tons]),0)</f>
        <v>74.339675174013919</v>
      </c>
      <c r="AG614" s="4">
        <f>IFERROR(SUMPRODUCT(--(tbl_bd_descente[wo_number]=W614),tbl_bd_descente[Al2O3],tbl_bd_descente[tons])/SUMIF(tbl_bd_descente[wo_number],W614,tbl_bd_descente[tons]),0)</f>
        <v>8.6065661252900227</v>
      </c>
      <c r="AH614" s="4">
        <f>IFERROR(SUMPRODUCT(--(tbl_bd_descente[wo_number]=W614),tbl_bd_descente[Fe2O3],tbl_bd_descente[tons])/SUMIF(tbl_bd_descente[wo_number],W614,tbl_bd_descente[tons]),0)</f>
        <v>1.531322505800464</v>
      </c>
      <c r="AI614" s="4">
        <f>IFERROR(SUMPRODUCT(--(tbl_bd_descente[wo_number]=W614),tbl_bd_descente[MgO],tbl_bd_descente[tons])/SUMIF(tbl_bd_descente[wo_number],W614,tbl_bd_descente[tons]),0)</f>
        <v>31.333921113689094</v>
      </c>
      <c r="AJ614" s="4">
        <f>IFERROR(SUMPRODUCT(--(tbl_bd_descente[wo_number]=W614),tbl_bd_descente[CaOX],tbl_bd_descente[tons])/SUMIF(tbl_bd_descente[wo_number],W614,tbl_bd_descente[tons]),0)</f>
        <v>1.2796055684454757</v>
      </c>
      <c r="AK614" s="4">
        <f>IFERROR(SUMPRODUCT(--(tbl_bd_descente[wo_number]=W614),tbl_bd_descente[S],tbl_bd_descente[tons])/SUMIF(tbl_bd_descente[wo_number],W614,tbl_bd_descente[tons]),0)</f>
        <v>0.17044083526682136</v>
      </c>
      <c r="AL614" s="26"/>
      <c r="AM614" s="25"/>
    </row>
    <row r="615" spans="1:39" x14ac:dyDescent="0.15">
      <c r="A615" t="s">
        <v>1408</v>
      </c>
      <c r="B615" t="s">
        <v>817</v>
      </c>
      <c r="C615" t="s">
        <v>34</v>
      </c>
      <c r="D615" t="s">
        <v>26</v>
      </c>
      <c r="E615" s="18">
        <v>375.48100280761719</v>
      </c>
      <c r="F615">
        <v>73.599999999999994</v>
      </c>
      <c r="G615">
        <v>77.599999999999994</v>
      </c>
      <c r="H615">
        <v>83.6</v>
      </c>
      <c r="I615">
        <v>6.38</v>
      </c>
      <c r="J615">
        <v>1.21</v>
      </c>
      <c r="K615">
        <v>32.03</v>
      </c>
      <c r="L615">
        <v>1.3</v>
      </c>
      <c r="M615" s="1">
        <v>43641.366046030096</v>
      </c>
      <c r="N615" s="1">
        <v>43641.401146064818</v>
      </c>
      <c r="O615" s="1" t="s">
        <v>931</v>
      </c>
      <c r="W615" t="s">
        <v>358</v>
      </c>
      <c r="X615" s="1">
        <v>43594.270833333336</v>
      </c>
      <c r="Y615" s="10">
        <v>287.33333333333331</v>
      </c>
      <c r="Z615" t="s">
        <v>26</v>
      </c>
      <c r="AA615" t="s">
        <v>34</v>
      </c>
      <c r="AB615" t="s">
        <v>26</v>
      </c>
      <c r="AC615">
        <v>2019</v>
      </c>
      <c r="AD615">
        <v>5</v>
      </c>
      <c r="AE615" s="2"/>
      <c r="AF615" s="4">
        <f>IFERROR(SUMPRODUCT(--(tbl_bd_descente[wo_number]=W615),tbl_bd_descente[Y],tbl_bd_descente[tons])/SUMIF(tbl_bd_descente[wo_number],W615,tbl_bd_descente[tons]),0)</f>
        <v>74.339675174013919</v>
      </c>
      <c r="AG615" s="4">
        <f>IFERROR(SUMPRODUCT(--(tbl_bd_descente[wo_number]=W615),tbl_bd_descente[Al2O3],tbl_bd_descente[tons])/SUMIF(tbl_bd_descente[wo_number],W615,tbl_bd_descente[tons]),0)</f>
        <v>8.6065661252900227</v>
      </c>
      <c r="AH615" s="4">
        <f>IFERROR(SUMPRODUCT(--(tbl_bd_descente[wo_number]=W615),tbl_bd_descente[Fe2O3],tbl_bd_descente[tons])/SUMIF(tbl_bd_descente[wo_number],W615,tbl_bd_descente[tons]),0)</f>
        <v>1.531322505800464</v>
      </c>
      <c r="AI615" s="4">
        <f>IFERROR(SUMPRODUCT(--(tbl_bd_descente[wo_number]=W615),tbl_bd_descente[MgO],tbl_bd_descente[tons])/SUMIF(tbl_bd_descente[wo_number],W615,tbl_bd_descente[tons]),0)</f>
        <v>31.333921113689094</v>
      </c>
      <c r="AJ615" s="4">
        <f>IFERROR(SUMPRODUCT(--(tbl_bd_descente[wo_number]=W615),tbl_bd_descente[CaOX],tbl_bd_descente[tons])/SUMIF(tbl_bd_descente[wo_number],W615,tbl_bd_descente[tons]),0)</f>
        <v>1.2796055684454757</v>
      </c>
      <c r="AK615" s="4">
        <f>IFERROR(SUMPRODUCT(--(tbl_bd_descente[wo_number]=W615),tbl_bd_descente[S],tbl_bd_descente[tons])/SUMIF(tbl_bd_descente[wo_number],W615,tbl_bd_descente[tons]),0)</f>
        <v>0.17044083526682136</v>
      </c>
      <c r="AL615" s="26"/>
      <c r="AM615" s="25"/>
    </row>
    <row r="616" spans="1:39" x14ac:dyDescent="0.15">
      <c r="A616" t="s">
        <v>78</v>
      </c>
      <c r="B616" t="s">
        <v>14</v>
      </c>
      <c r="C616" t="s">
        <v>38</v>
      </c>
      <c r="D616" t="s">
        <v>14</v>
      </c>
      <c r="E616" s="18">
        <v>185.06500244140625</v>
      </c>
      <c r="F616" s="18">
        <v>77.2</v>
      </c>
      <c r="G616" s="18">
        <v>81.400000000000006</v>
      </c>
      <c r="H616" s="18">
        <v>88.2</v>
      </c>
      <c r="I616" s="18">
        <v>2.69</v>
      </c>
      <c r="J616" s="18">
        <v>0.75</v>
      </c>
      <c r="K616" s="18">
        <v>31.67</v>
      </c>
      <c r="L616" s="18">
        <v>1.19</v>
      </c>
      <c r="M616" s="1">
        <v>43641.618582557872</v>
      </c>
      <c r="N616" s="1">
        <v>43641.636244247682</v>
      </c>
      <c r="O616" s="1" t="s">
        <v>48</v>
      </c>
      <c r="W616" t="s">
        <v>357</v>
      </c>
      <c r="X616" s="1">
        <v>43593.052083333336</v>
      </c>
      <c r="Y616" s="10">
        <v>600</v>
      </c>
      <c r="Z616" t="s">
        <v>26</v>
      </c>
      <c r="AA616" t="s">
        <v>27</v>
      </c>
      <c r="AB616" t="s">
        <v>26</v>
      </c>
      <c r="AC616">
        <v>2019</v>
      </c>
      <c r="AD616">
        <v>5</v>
      </c>
      <c r="AE616" s="2"/>
      <c r="AF616" s="4">
        <f>IFERROR(SUMPRODUCT(--(tbl_bd_descente[wo_number]=W616),tbl_bd_descente[Y],tbl_bd_descente[tons])/SUMIF(tbl_bd_descente[wo_number],W616,tbl_bd_descente[tons]),0)</f>
        <v>73.7</v>
      </c>
      <c r="AG616" s="4">
        <f>IFERROR(SUMPRODUCT(--(tbl_bd_descente[wo_number]=W616),tbl_bd_descente[Al2O3],tbl_bd_descente[tons])/SUMIF(tbl_bd_descente[wo_number],W616,tbl_bd_descente[tons]),0)</f>
        <v>9.0466666666666669</v>
      </c>
      <c r="AH616" s="4">
        <f>IFERROR(SUMPRODUCT(--(tbl_bd_descente[wo_number]=W616),tbl_bd_descente[Fe2O3],tbl_bd_descente[tons])/SUMIF(tbl_bd_descente[wo_number],W616,tbl_bd_descente[tons]),0)</f>
        <v>1.5866666666666667</v>
      </c>
      <c r="AI616" s="4">
        <f>IFERROR(SUMPRODUCT(--(tbl_bd_descente[wo_number]=W616),tbl_bd_descente[MgO],tbl_bd_descente[tons])/SUMIF(tbl_bd_descente[wo_number],W616,tbl_bd_descente[tons]),0)</f>
        <v>31.12</v>
      </c>
      <c r="AJ616" s="4">
        <f>IFERROR(SUMPRODUCT(--(tbl_bd_descente[wo_number]=W616),tbl_bd_descente[CaOX],tbl_bd_descente[tons])/SUMIF(tbl_bd_descente[wo_number],W616,tbl_bd_descente[tons]),0)</f>
        <v>1.36</v>
      </c>
      <c r="AK616" s="4">
        <f>IFERROR(SUMPRODUCT(--(tbl_bd_descente[wo_number]=W616),tbl_bd_descente[S],tbl_bd_descente[tons])/SUMIF(tbl_bd_descente[wo_number],W616,tbl_bd_descente[tons]),0)</f>
        <v>0.15666666666666668</v>
      </c>
      <c r="AL616" s="26"/>
      <c r="AM616" s="25"/>
    </row>
    <row r="617" spans="1:39" x14ac:dyDescent="0.15">
      <c r="A617" t="s">
        <v>1409</v>
      </c>
      <c r="B617" t="s">
        <v>817</v>
      </c>
      <c r="C617" t="s">
        <v>15</v>
      </c>
      <c r="D617" t="s">
        <v>18</v>
      </c>
      <c r="E617" s="18">
        <v>181.61699867248535</v>
      </c>
      <c r="F617">
        <v>75.400000000000006</v>
      </c>
      <c r="G617">
        <v>79.5</v>
      </c>
      <c r="H617">
        <v>84.9</v>
      </c>
      <c r="I617">
        <v>9.15</v>
      </c>
      <c r="J617">
        <v>1.28</v>
      </c>
      <c r="K617">
        <v>32.32</v>
      </c>
      <c r="L617">
        <v>0.32</v>
      </c>
      <c r="M617" s="1">
        <v>43640.635169293979</v>
      </c>
      <c r="N617" s="1">
        <v>43640.65095628472</v>
      </c>
      <c r="O617" s="1" t="s">
        <v>47</v>
      </c>
      <c r="W617" t="s">
        <v>357</v>
      </c>
      <c r="X617" s="1">
        <v>43593.052083333336</v>
      </c>
      <c r="Y617" s="10">
        <v>300</v>
      </c>
      <c r="Z617" t="s">
        <v>26</v>
      </c>
      <c r="AA617" t="s">
        <v>34</v>
      </c>
      <c r="AB617" t="s">
        <v>26</v>
      </c>
      <c r="AC617">
        <v>2019</v>
      </c>
      <c r="AD617">
        <v>5</v>
      </c>
      <c r="AE617" s="2"/>
      <c r="AF617" s="4">
        <f>IFERROR(SUMPRODUCT(--(tbl_bd_descente[wo_number]=W617),tbl_bd_descente[Y],tbl_bd_descente[tons])/SUMIF(tbl_bd_descente[wo_number],W617,tbl_bd_descente[tons]),0)</f>
        <v>73.7</v>
      </c>
      <c r="AG617" s="4">
        <f>IFERROR(SUMPRODUCT(--(tbl_bd_descente[wo_number]=W617),tbl_bd_descente[Al2O3],tbl_bd_descente[tons])/SUMIF(tbl_bd_descente[wo_number],W617,tbl_bd_descente[tons]),0)</f>
        <v>9.0466666666666669</v>
      </c>
      <c r="AH617" s="4">
        <f>IFERROR(SUMPRODUCT(--(tbl_bd_descente[wo_number]=W617),tbl_bd_descente[Fe2O3],tbl_bd_descente[tons])/SUMIF(tbl_bd_descente[wo_number],W617,tbl_bd_descente[tons]),0)</f>
        <v>1.5866666666666667</v>
      </c>
      <c r="AI617" s="4">
        <f>IFERROR(SUMPRODUCT(--(tbl_bd_descente[wo_number]=W617),tbl_bd_descente[MgO],tbl_bd_descente[tons])/SUMIF(tbl_bd_descente[wo_number],W617,tbl_bd_descente[tons]),0)</f>
        <v>31.12</v>
      </c>
      <c r="AJ617" s="4">
        <f>IFERROR(SUMPRODUCT(--(tbl_bd_descente[wo_number]=W617),tbl_bd_descente[CaOX],tbl_bd_descente[tons])/SUMIF(tbl_bd_descente[wo_number],W617,tbl_bd_descente[tons]),0)</f>
        <v>1.36</v>
      </c>
      <c r="AK617" s="4">
        <f>IFERROR(SUMPRODUCT(--(tbl_bd_descente[wo_number]=W617),tbl_bd_descente[S],tbl_bd_descente[tons])/SUMIF(tbl_bd_descente[wo_number],W617,tbl_bd_descente[tons]),0)</f>
        <v>0.15666666666666668</v>
      </c>
      <c r="AL617" s="26"/>
      <c r="AM617" s="25"/>
    </row>
    <row r="618" spans="1:39" x14ac:dyDescent="0.15">
      <c r="A618" t="s">
        <v>79</v>
      </c>
      <c r="B618" t="s">
        <v>14</v>
      </c>
      <c r="C618" t="s">
        <v>38</v>
      </c>
      <c r="D618" t="s">
        <v>14</v>
      </c>
      <c r="E618" s="18">
        <v>375.29000091552734</v>
      </c>
      <c r="F618" s="18">
        <v>77.900000000000006</v>
      </c>
      <c r="G618" s="18">
        <v>82</v>
      </c>
      <c r="H618" s="18">
        <v>88.9</v>
      </c>
      <c r="I618" s="18">
        <v>2.02</v>
      </c>
      <c r="J618" s="18">
        <v>0.71</v>
      </c>
      <c r="K618" s="18">
        <v>31.51</v>
      </c>
      <c r="L618" s="18">
        <v>0.33</v>
      </c>
      <c r="M618" s="1">
        <v>43640.665452280089</v>
      </c>
      <c r="N618" s="1">
        <v>43640.708420798612</v>
      </c>
      <c r="O618" s="1" t="s">
        <v>47</v>
      </c>
      <c r="W618" t="s">
        <v>356</v>
      </c>
      <c r="X618" s="1">
        <v>43592.817361111112</v>
      </c>
      <c r="Y618" s="10">
        <v>271</v>
      </c>
      <c r="Z618" t="s">
        <v>16</v>
      </c>
      <c r="AA618" t="s">
        <v>37</v>
      </c>
      <c r="AB618" t="s">
        <v>16</v>
      </c>
      <c r="AC618">
        <v>2019</v>
      </c>
      <c r="AD618">
        <v>5</v>
      </c>
      <c r="AE618" s="2"/>
      <c r="AF618" s="4">
        <f>IFERROR(SUMPRODUCT(--(tbl_bd_descente[wo_number]=W618),tbl_bd_descente[Y],tbl_bd_descente[tons])/SUMIF(tbl_bd_descente[wo_number],W618,tbl_bd_descente[tons]),0)</f>
        <v>88.1</v>
      </c>
      <c r="AG618" s="4">
        <f>IFERROR(SUMPRODUCT(--(tbl_bd_descente[wo_number]=W618),tbl_bd_descente[Al2O3],tbl_bd_descente[tons])/SUMIF(tbl_bd_descente[wo_number],W618,tbl_bd_descente[tons]),0)</f>
        <v>1.63</v>
      </c>
      <c r="AH618" s="4">
        <f>IFERROR(SUMPRODUCT(--(tbl_bd_descente[wo_number]=W618),tbl_bd_descente[Fe2O3],tbl_bd_descente[tons])/SUMIF(tbl_bd_descente[wo_number],W618,tbl_bd_descente[tons]),0)</f>
        <v>0.69</v>
      </c>
      <c r="AI618" s="4">
        <f>IFERROR(SUMPRODUCT(--(tbl_bd_descente[wo_number]=W618),tbl_bd_descente[MgO],tbl_bd_descente[tons])/SUMIF(tbl_bd_descente[wo_number],W618,tbl_bd_descente[tons]),0)</f>
        <v>31.589999999999996</v>
      </c>
      <c r="AJ618" s="4">
        <f>IFERROR(SUMPRODUCT(--(tbl_bd_descente[wo_number]=W618),tbl_bd_descente[CaOX],tbl_bd_descente[tons])/SUMIF(tbl_bd_descente[wo_number],W618,tbl_bd_descente[tons]),0)</f>
        <v>0.34</v>
      </c>
      <c r="AK618" s="4">
        <f>IFERROR(SUMPRODUCT(--(tbl_bd_descente[wo_number]=W618),tbl_bd_descente[S],tbl_bd_descente[tons])/SUMIF(tbl_bd_descente[wo_number],W618,tbl_bd_descente[tons]),0)</f>
        <v>0.19</v>
      </c>
      <c r="AL618" s="26"/>
      <c r="AM618" s="25"/>
    </row>
    <row r="619" spans="1:39" x14ac:dyDescent="0.15">
      <c r="A619" t="s">
        <v>1410</v>
      </c>
      <c r="B619" t="s">
        <v>49</v>
      </c>
      <c r="C619" t="s">
        <v>36</v>
      </c>
      <c r="D619" t="s">
        <v>26</v>
      </c>
      <c r="E619" s="18">
        <v>259.09100341796875</v>
      </c>
      <c r="F619">
        <v>69.599999999999994</v>
      </c>
      <c r="G619">
        <v>73.400000000000006</v>
      </c>
      <c r="H619">
        <v>79.3</v>
      </c>
      <c r="I619">
        <v>4.8899999999999997</v>
      </c>
      <c r="J619">
        <v>1.1599999999999999</v>
      </c>
      <c r="K619">
        <v>31.67</v>
      </c>
      <c r="L619">
        <v>0.27</v>
      </c>
      <c r="M619" s="1">
        <v>43641.43531296296</v>
      </c>
      <c r="N619" s="1">
        <v>43641.473275775461</v>
      </c>
      <c r="O619" s="1" t="s">
        <v>47</v>
      </c>
      <c r="W619" t="s">
        <v>355</v>
      </c>
      <c r="X619" s="1">
        <v>43592.754166666666</v>
      </c>
      <c r="Y619" s="10">
        <v>1200</v>
      </c>
      <c r="Z619" t="s">
        <v>16</v>
      </c>
      <c r="AA619" t="s">
        <v>37</v>
      </c>
      <c r="AB619" t="s">
        <v>16</v>
      </c>
      <c r="AC619">
        <v>2019</v>
      </c>
      <c r="AD619">
        <v>5</v>
      </c>
      <c r="AE619" s="2"/>
      <c r="AF619" s="4">
        <f>IFERROR(SUMPRODUCT(--(tbl_bd_descente[wo_number]=W619),tbl_bd_descente[Y],tbl_bd_descente[tons])/SUMIF(tbl_bd_descente[wo_number],W619,tbl_bd_descente[tons]),0)</f>
        <v>85.63333333333334</v>
      </c>
      <c r="AG619" s="4">
        <f>IFERROR(SUMPRODUCT(--(tbl_bd_descente[wo_number]=W619),tbl_bd_descente[Al2O3],tbl_bd_descente[tons])/SUMIF(tbl_bd_descente[wo_number],W619,tbl_bd_descente[tons]),0)</f>
        <v>1.4166666666666667</v>
      </c>
      <c r="AH619" s="4">
        <f>IFERROR(SUMPRODUCT(--(tbl_bd_descente[wo_number]=W619),tbl_bd_descente[Fe2O3],tbl_bd_descente[tons])/SUMIF(tbl_bd_descente[wo_number],W619,tbl_bd_descente[tons]),0)</f>
        <v>0.66666666666666663</v>
      </c>
      <c r="AI619" s="4">
        <f>IFERROR(SUMPRODUCT(--(tbl_bd_descente[wo_number]=W619),tbl_bd_descente[MgO],tbl_bd_descente[tons])/SUMIF(tbl_bd_descente[wo_number],W619,tbl_bd_descente[tons]),0)</f>
        <v>31.843333333333334</v>
      </c>
      <c r="AJ619" s="4">
        <f>IFERROR(SUMPRODUCT(--(tbl_bd_descente[wo_number]=W619),tbl_bd_descente[CaOX],tbl_bd_descente[tons])/SUMIF(tbl_bd_descente[wo_number],W619,tbl_bd_descente[tons]),0)</f>
        <v>0.32666666666666666</v>
      </c>
      <c r="AK619" s="4">
        <f>IFERROR(SUMPRODUCT(--(tbl_bd_descente[wo_number]=W619),tbl_bd_descente[S],tbl_bd_descente[tons])/SUMIF(tbl_bd_descente[wo_number],W619,tbl_bd_descente[tons]),0)</f>
        <v>0.18666666666666668</v>
      </c>
      <c r="AL619" s="26"/>
      <c r="AM619" s="25"/>
    </row>
    <row r="620" spans="1:39" x14ac:dyDescent="0.15">
      <c r="A620" t="s">
        <v>1411</v>
      </c>
      <c r="B620" t="s">
        <v>14</v>
      </c>
      <c r="C620" t="s">
        <v>19</v>
      </c>
      <c r="D620" t="s">
        <v>14</v>
      </c>
      <c r="E620" s="18">
        <v>480.16900253295898</v>
      </c>
      <c r="F620">
        <v>77.099999999999994</v>
      </c>
      <c r="G620">
        <v>81.3</v>
      </c>
      <c r="H620">
        <v>87.6</v>
      </c>
      <c r="I620">
        <v>3.96</v>
      </c>
      <c r="J620">
        <v>0.9</v>
      </c>
      <c r="K620">
        <v>31.72</v>
      </c>
      <c r="L620">
        <v>0.37</v>
      </c>
      <c r="M620" s="1">
        <v>43640.808032638888</v>
      </c>
      <c r="N620" s="1">
        <v>43640.863538344907</v>
      </c>
      <c r="O620" s="1" t="s">
        <v>47</v>
      </c>
      <c r="W620" t="s">
        <v>353</v>
      </c>
      <c r="X620" s="1">
        <v>43592.313194444447</v>
      </c>
      <c r="Y620" s="10">
        <v>923</v>
      </c>
      <c r="Z620" t="s">
        <v>33</v>
      </c>
      <c r="AA620" t="s">
        <v>39</v>
      </c>
      <c r="AB620" t="s">
        <v>33</v>
      </c>
      <c r="AC620">
        <v>2019</v>
      </c>
      <c r="AD620">
        <v>5</v>
      </c>
      <c r="AE620" s="2"/>
      <c r="AF620" s="4">
        <f>IFERROR(SUMPRODUCT(--(tbl_bd_descente[wo_number]=W620),tbl_bd_descente[Y],tbl_bd_descente[tons])/SUMIF(tbl_bd_descente[wo_number],W620,tbl_bd_descente[tons]),0)</f>
        <v>78.482556879739974</v>
      </c>
      <c r="AG620" s="4">
        <f>IFERROR(SUMPRODUCT(--(tbl_bd_descente[wo_number]=W620),tbl_bd_descente[Al2O3],tbl_bd_descente[tons])/SUMIF(tbl_bd_descente[wo_number],W620,tbl_bd_descente[tons]),0)</f>
        <v>3.616793066088841</v>
      </c>
      <c r="AH620" s="4">
        <f>IFERROR(SUMPRODUCT(--(tbl_bd_descente[wo_number]=W620),tbl_bd_descente[Fe2O3],tbl_bd_descente[tons])/SUMIF(tbl_bd_descente[wo_number],W620,tbl_bd_descente[tons]),0)</f>
        <v>0.99250270855904654</v>
      </c>
      <c r="AI620" s="4">
        <f>IFERROR(SUMPRODUCT(--(tbl_bd_descente[wo_number]=W620),tbl_bd_descente[MgO],tbl_bd_descente[tons])/SUMIF(tbl_bd_descente[wo_number],W620,tbl_bd_descente[tons]),0)</f>
        <v>31.620281690140843</v>
      </c>
      <c r="AJ620" s="4">
        <f>IFERROR(SUMPRODUCT(--(tbl_bd_descente[wo_number]=W620),tbl_bd_descente[CaOX],tbl_bd_descente[tons])/SUMIF(tbl_bd_descente[wo_number],W620,tbl_bd_descente[tons]),0)</f>
        <v>1.0097183098591549</v>
      </c>
      <c r="AK620" s="4">
        <f>IFERROR(SUMPRODUCT(--(tbl_bd_descente[wo_number]=W620),tbl_bd_descente[S],tbl_bd_descente[tons])/SUMIF(tbl_bd_descente[wo_number],W620,tbl_bd_descente[tons]),0)</f>
        <v>0.21</v>
      </c>
      <c r="AL620" s="26"/>
      <c r="AM620" s="25"/>
    </row>
    <row r="621" spans="1:39" x14ac:dyDescent="0.15">
      <c r="A621" t="s">
        <v>1412</v>
      </c>
      <c r="B621" t="s">
        <v>29</v>
      </c>
      <c r="C621" t="s">
        <v>22</v>
      </c>
      <c r="D621" t="s">
        <v>29</v>
      </c>
      <c r="E621" s="18">
        <v>148.052001953125</v>
      </c>
      <c r="F621">
        <v>80.900000000000006</v>
      </c>
      <c r="G621">
        <v>85.4</v>
      </c>
      <c r="H621">
        <v>91.4</v>
      </c>
      <c r="I621">
        <v>8.31</v>
      </c>
      <c r="J621">
        <v>1.04</v>
      </c>
      <c r="K621">
        <v>32.340000000000003</v>
      </c>
      <c r="L621">
        <v>0.54</v>
      </c>
      <c r="M621" s="1">
        <v>43642.657332754628</v>
      </c>
      <c r="N621" s="1">
        <v>43642.669907291667</v>
      </c>
      <c r="O621" s="1" t="s">
        <v>47</v>
      </c>
      <c r="W621" t="s">
        <v>352</v>
      </c>
      <c r="X621" s="1">
        <v>43592.079861111109</v>
      </c>
      <c r="Y621" s="10">
        <v>917</v>
      </c>
      <c r="Z621" t="s">
        <v>26</v>
      </c>
      <c r="AA621" t="s">
        <v>42</v>
      </c>
      <c r="AB621" t="s">
        <v>49</v>
      </c>
      <c r="AC621">
        <v>2019</v>
      </c>
      <c r="AD621">
        <v>5</v>
      </c>
      <c r="AE621" s="2"/>
      <c r="AF621" s="4">
        <f>IFERROR(SUMPRODUCT(--(tbl_bd_descente[wo_number]=W621),tbl_bd_descente[Y],tbl_bd_descente[tons])/SUMIF(tbl_bd_descente[wo_number],W621,tbl_bd_descente[tons]),0)</f>
        <v>75.447546346782985</v>
      </c>
      <c r="AG621" s="4">
        <f>IFERROR(SUMPRODUCT(--(tbl_bd_descente[wo_number]=W621),tbl_bd_descente[Al2O3],tbl_bd_descente[tons])/SUMIF(tbl_bd_descente[wo_number],W621,tbl_bd_descente[tons]),0)</f>
        <v>3.0756161395856054</v>
      </c>
      <c r="AH621" s="4">
        <f>IFERROR(SUMPRODUCT(--(tbl_bd_descente[wo_number]=W621),tbl_bd_descente[Fe2O3],tbl_bd_descente[tons])/SUMIF(tbl_bd_descente[wo_number],W621,tbl_bd_descente[tons]),0)</f>
        <v>1.0232715376226826</v>
      </c>
      <c r="AI621" s="4">
        <f>IFERROR(SUMPRODUCT(--(tbl_bd_descente[wo_number]=W621),tbl_bd_descente[MgO],tbl_bd_descente[tons])/SUMIF(tbl_bd_descente[wo_number],W621,tbl_bd_descente[tons]),0)</f>
        <v>31.683336968375134</v>
      </c>
      <c r="AJ621" s="4">
        <f>IFERROR(SUMPRODUCT(--(tbl_bd_descente[wo_number]=W621),tbl_bd_descente[CaOX],tbl_bd_descente[tons])/SUMIF(tbl_bd_descente[wo_number],W621,tbl_bd_descente[tons]),0)</f>
        <v>1.1583860414394767</v>
      </c>
      <c r="AK621" s="4">
        <f>IFERROR(SUMPRODUCT(--(tbl_bd_descente[wo_number]=W621),tbl_bd_descente[S],tbl_bd_descente[tons])/SUMIF(tbl_bd_descente[wo_number],W621,tbl_bd_descente[tons]),0)</f>
        <v>0.22364231188658668</v>
      </c>
      <c r="AL621" s="26"/>
      <c r="AM621" s="25"/>
    </row>
    <row r="622" spans="1:39" x14ac:dyDescent="0.15">
      <c r="A622" t="s">
        <v>1413</v>
      </c>
      <c r="B622" t="s">
        <v>20</v>
      </c>
      <c r="C622" t="s">
        <v>35</v>
      </c>
      <c r="D622" t="s">
        <v>20</v>
      </c>
      <c r="E622" s="18">
        <v>259.0780029296875</v>
      </c>
      <c r="F622">
        <v>78.400000000000006</v>
      </c>
      <c r="G622">
        <v>82.6</v>
      </c>
      <c r="H622">
        <v>89.3</v>
      </c>
      <c r="I622">
        <v>4.0999999999999996</v>
      </c>
      <c r="J622">
        <v>0.83</v>
      </c>
      <c r="K622">
        <v>31.64</v>
      </c>
      <c r="L622">
        <v>0.4</v>
      </c>
      <c r="M622" s="1">
        <v>43642.627552743055</v>
      </c>
      <c r="N622" s="1">
        <v>43643.368962499997</v>
      </c>
      <c r="O622" s="1" t="s">
        <v>47</v>
      </c>
      <c r="W622" t="s">
        <v>351</v>
      </c>
      <c r="X622" s="1">
        <v>43591.856249999997</v>
      </c>
      <c r="Y622" s="10">
        <v>665</v>
      </c>
      <c r="Z622" t="s">
        <v>16</v>
      </c>
      <c r="AA622" t="s">
        <v>36</v>
      </c>
      <c r="AB622" t="s">
        <v>16</v>
      </c>
      <c r="AC622">
        <v>2019</v>
      </c>
      <c r="AD622">
        <v>5</v>
      </c>
      <c r="AE622" s="2"/>
      <c r="AF622" s="4">
        <f>IFERROR(SUMPRODUCT(--(tbl_bd_descente[wo_number]=W622),tbl_bd_descente[Y],tbl_bd_descente[tons])/SUMIF(tbl_bd_descente[wo_number],W622,tbl_bd_descente[tons]),0)</f>
        <v>86.101503759398497</v>
      </c>
      <c r="AG622" s="4">
        <f>IFERROR(SUMPRODUCT(--(tbl_bd_descente[wo_number]=W622),tbl_bd_descente[Al2O3],tbl_bd_descente[tons])/SUMIF(tbl_bd_descente[wo_number],W622,tbl_bd_descente[tons]),0)</f>
        <v>2.4818045112781957</v>
      </c>
      <c r="AH622" s="4">
        <f>IFERROR(SUMPRODUCT(--(tbl_bd_descente[wo_number]=W622),tbl_bd_descente[Fe2O3],tbl_bd_descente[tons])/SUMIF(tbl_bd_descente[wo_number],W622,tbl_bd_descente[tons]),0)</f>
        <v>0.70992481203007518</v>
      </c>
      <c r="AI622" s="4">
        <f>IFERROR(SUMPRODUCT(--(tbl_bd_descente[wo_number]=W622),tbl_bd_descente[MgO],tbl_bd_descente[tons])/SUMIF(tbl_bd_descente[wo_number],W622,tbl_bd_descente[tons]),0)</f>
        <v>31.935864661654133</v>
      </c>
      <c r="AJ622" s="4">
        <f>IFERROR(SUMPRODUCT(--(tbl_bd_descente[wo_number]=W622),tbl_bd_descente[CaOX],tbl_bd_descente[tons])/SUMIF(tbl_bd_descente[wo_number],W622,tbl_bd_descente[tons]),0)</f>
        <v>0.55203007518796998</v>
      </c>
      <c r="AK622" s="4">
        <f>IFERROR(SUMPRODUCT(--(tbl_bd_descente[wo_number]=W622),tbl_bd_descente[S],tbl_bd_descente[tons])/SUMIF(tbl_bd_descente[wo_number],W622,tbl_bd_descente[tons]),0)</f>
        <v>0.18601503759398494</v>
      </c>
      <c r="AL622" s="26"/>
      <c r="AM622" s="25"/>
    </row>
    <row r="623" spans="1:39" x14ac:dyDescent="0.15">
      <c r="A623" t="s">
        <v>1414</v>
      </c>
      <c r="B623" t="s">
        <v>49</v>
      </c>
      <c r="C623" t="s">
        <v>36</v>
      </c>
      <c r="D623" t="s">
        <v>26</v>
      </c>
      <c r="E623" s="18">
        <v>300.56400222778325</v>
      </c>
      <c r="F623">
        <v>72.599999999999994</v>
      </c>
      <c r="G623">
        <v>76.5</v>
      </c>
      <c r="H623">
        <v>82.9</v>
      </c>
      <c r="I623">
        <v>3.45</v>
      </c>
      <c r="J623">
        <v>0.85</v>
      </c>
      <c r="K623">
        <v>31.67</v>
      </c>
      <c r="L623">
        <v>2.34</v>
      </c>
      <c r="M623" s="1">
        <v>43641.473930474538</v>
      </c>
      <c r="N623" s="1">
        <v>43641.778421261573</v>
      </c>
      <c r="O623" s="1" t="s">
        <v>931</v>
      </c>
      <c r="W623" t="s">
        <v>350</v>
      </c>
      <c r="X623" s="1">
        <v>43591.741666666669</v>
      </c>
      <c r="Y623" s="10">
        <v>236</v>
      </c>
      <c r="Z623" t="s">
        <v>18</v>
      </c>
      <c r="AA623" t="s">
        <v>15</v>
      </c>
      <c r="AB623" t="s">
        <v>43</v>
      </c>
      <c r="AC623">
        <v>2019</v>
      </c>
      <c r="AD623">
        <v>5</v>
      </c>
      <c r="AE623" s="2"/>
      <c r="AF623" s="4">
        <f>IFERROR(SUMPRODUCT(--(tbl_bd_descente[wo_number]=W623),tbl_bd_descente[Y],tbl_bd_descente[tons])/SUMIF(tbl_bd_descente[wo_number],W623,tbl_bd_descente[tons]),0)</f>
        <v>81.099999999999994</v>
      </c>
      <c r="AG623" s="4">
        <f>IFERROR(SUMPRODUCT(--(tbl_bd_descente[wo_number]=W623),tbl_bd_descente[Al2O3],tbl_bd_descente[tons])/SUMIF(tbl_bd_descente[wo_number],W623,tbl_bd_descente[tons]),0)</f>
        <v>8.68</v>
      </c>
      <c r="AH623" s="4">
        <f>IFERROR(SUMPRODUCT(--(tbl_bd_descente[wo_number]=W623),tbl_bd_descente[Fe2O3],tbl_bd_descente[tons])/SUMIF(tbl_bd_descente[wo_number],W623,tbl_bd_descente[tons]),0)</f>
        <v>1.4</v>
      </c>
      <c r="AI623" s="4">
        <f>IFERROR(SUMPRODUCT(--(tbl_bd_descente[wo_number]=W623),tbl_bd_descente[MgO],tbl_bd_descente[tons])/SUMIF(tbl_bd_descente[wo_number],W623,tbl_bd_descente[tons]),0)</f>
        <v>31.34</v>
      </c>
      <c r="AJ623" s="4">
        <f>IFERROR(SUMPRODUCT(--(tbl_bd_descente[wo_number]=W623),tbl_bd_descente[CaOX],tbl_bd_descente[tons])/SUMIF(tbl_bd_descente[wo_number],W623,tbl_bd_descente[tons]),0)</f>
        <v>1.1200000000000001</v>
      </c>
      <c r="AK623" s="4">
        <f>IFERROR(SUMPRODUCT(--(tbl_bd_descente[wo_number]=W623),tbl_bd_descente[S],tbl_bd_descente[tons])/SUMIF(tbl_bd_descente[wo_number],W623,tbl_bd_descente[tons]),0)</f>
        <v>0.13</v>
      </c>
      <c r="AL623" s="26"/>
      <c r="AM623" s="25"/>
    </row>
    <row r="624" spans="1:39" x14ac:dyDescent="0.15">
      <c r="A624" t="s">
        <v>1415</v>
      </c>
      <c r="B624" t="s">
        <v>826</v>
      </c>
      <c r="C624" t="s">
        <v>21</v>
      </c>
      <c r="D624" t="s">
        <v>23</v>
      </c>
      <c r="E624" s="18">
        <v>109.76900100708008</v>
      </c>
      <c r="F624">
        <v>79.3</v>
      </c>
      <c r="G624">
        <v>83.6</v>
      </c>
      <c r="H624">
        <v>90.3</v>
      </c>
      <c r="I624">
        <v>3.17</v>
      </c>
      <c r="J624">
        <v>0.76</v>
      </c>
      <c r="K624">
        <v>31.73</v>
      </c>
      <c r="L624">
        <v>0.69</v>
      </c>
      <c r="M624" s="1">
        <v>43641.600521261571</v>
      </c>
      <c r="N624" s="1">
        <v>43641.608768252314</v>
      </c>
      <c r="O624" s="1" t="s">
        <v>48</v>
      </c>
      <c r="W624" t="s">
        <v>349</v>
      </c>
      <c r="X624" s="1">
        <v>43591.644444444442</v>
      </c>
      <c r="Y624" s="10">
        <v>626.66666666666663</v>
      </c>
      <c r="Z624" t="s">
        <v>18</v>
      </c>
      <c r="AA624" t="s">
        <v>44</v>
      </c>
      <c r="AB624" t="s">
        <v>43</v>
      </c>
      <c r="AC624">
        <v>2019</v>
      </c>
      <c r="AD624">
        <v>5</v>
      </c>
      <c r="AE624" s="2"/>
      <c r="AF624" s="4">
        <f>IFERROR(SUMPRODUCT(--(tbl_bd_descente[wo_number]=W624),tbl_bd_descente[Y],tbl_bd_descente[tons])/SUMIF(tbl_bd_descente[wo_number],W624,tbl_bd_descente[tons]),0)</f>
        <v>80.580851063829783</v>
      </c>
      <c r="AG624" s="4">
        <f>IFERROR(SUMPRODUCT(--(tbl_bd_descente[wo_number]=W624),tbl_bd_descente[Al2O3],tbl_bd_descente[tons])/SUMIF(tbl_bd_descente[wo_number],W624,tbl_bd_descente[tons]),0)</f>
        <v>11.078936170212767</v>
      </c>
      <c r="AH624" s="4">
        <f>IFERROR(SUMPRODUCT(--(tbl_bd_descente[wo_number]=W624),tbl_bd_descente[Fe2O3],tbl_bd_descente[tons])/SUMIF(tbl_bd_descente[wo_number],W624,tbl_bd_descente[tons]),0)</f>
        <v>1.639148936170213</v>
      </c>
      <c r="AI624" s="4">
        <f>IFERROR(SUMPRODUCT(--(tbl_bd_descente[wo_number]=W624),tbl_bd_descente[MgO],tbl_bd_descente[tons])/SUMIF(tbl_bd_descente[wo_number],W624,tbl_bd_descente[tons]),0)</f>
        <v>31.004468085106385</v>
      </c>
      <c r="AJ624" s="4">
        <f>IFERROR(SUMPRODUCT(--(tbl_bd_descente[wo_number]=W624),tbl_bd_descente[CaOX],tbl_bd_descente[tons])/SUMIF(tbl_bd_descente[wo_number],W624,tbl_bd_descente[tons]),0)</f>
        <v>1.4151063829787232</v>
      </c>
      <c r="AK624" s="4">
        <f>IFERROR(SUMPRODUCT(--(tbl_bd_descente[wo_number]=W624),tbl_bd_descente[S],tbl_bd_descente[tons])/SUMIF(tbl_bd_descente[wo_number],W624,tbl_bd_descente[tons]),0)</f>
        <v>8.2765957446808522E-2</v>
      </c>
      <c r="AL624" s="26"/>
      <c r="AM624" s="25"/>
    </row>
    <row r="625" spans="1:39" x14ac:dyDescent="0.15">
      <c r="A625" t="s">
        <v>1416</v>
      </c>
      <c r="B625" t="s">
        <v>26</v>
      </c>
      <c r="C625" t="s">
        <v>28</v>
      </c>
      <c r="D625" t="s">
        <v>26</v>
      </c>
      <c r="E625" s="18">
        <v>216.36200332641602</v>
      </c>
      <c r="F625">
        <v>72.2</v>
      </c>
      <c r="G625">
        <v>76.099999999999994</v>
      </c>
      <c r="H625">
        <v>81.400000000000006</v>
      </c>
      <c r="I625">
        <v>8.92</v>
      </c>
      <c r="J625">
        <v>1.64</v>
      </c>
      <c r="K625">
        <v>32.17</v>
      </c>
      <c r="L625">
        <v>0.85</v>
      </c>
      <c r="M625" s="1">
        <v>43641.879807175923</v>
      </c>
      <c r="N625" s="1">
        <v>43641.899937152775</v>
      </c>
      <c r="O625" s="1" t="s">
        <v>48</v>
      </c>
      <c r="W625" t="s">
        <v>349</v>
      </c>
      <c r="X625" s="1">
        <v>43591.644444444442</v>
      </c>
      <c r="Y625" s="10">
        <v>313.33333333333331</v>
      </c>
      <c r="Z625" t="s">
        <v>18</v>
      </c>
      <c r="AA625" t="s">
        <v>15</v>
      </c>
      <c r="AB625" t="s">
        <v>43</v>
      </c>
      <c r="AC625">
        <v>2019</v>
      </c>
      <c r="AD625">
        <v>5</v>
      </c>
      <c r="AE625" s="2"/>
      <c r="AF625" s="4">
        <f>IFERROR(SUMPRODUCT(--(tbl_bd_descente[wo_number]=W625),tbl_bd_descente[Y],tbl_bd_descente[tons])/SUMIF(tbl_bd_descente[wo_number],W625,tbl_bd_descente[tons]),0)</f>
        <v>80.580851063829783</v>
      </c>
      <c r="AG625" s="4">
        <f>IFERROR(SUMPRODUCT(--(tbl_bd_descente[wo_number]=W625),tbl_bd_descente[Al2O3],tbl_bd_descente[tons])/SUMIF(tbl_bd_descente[wo_number],W625,tbl_bd_descente[tons]),0)</f>
        <v>11.078936170212767</v>
      </c>
      <c r="AH625" s="4">
        <f>IFERROR(SUMPRODUCT(--(tbl_bd_descente[wo_number]=W625),tbl_bd_descente[Fe2O3],tbl_bd_descente[tons])/SUMIF(tbl_bd_descente[wo_number],W625,tbl_bd_descente[tons]),0)</f>
        <v>1.639148936170213</v>
      </c>
      <c r="AI625" s="4">
        <f>IFERROR(SUMPRODUCT(--(tbl_bd_descente[wo_number]=W625),tbl_bd_descente[MgO],tbl_bd_descente[tons])/SUMIF(tbl_bd_descente[wo_number],W625,tbl_bd_descente[tons]),0)</f>
        <v>31.004468085106385</v>
      </c>
      <c r="AJ625" s="4">
        <f>IFERROR(SUMPRODUCT(--(tbl_bd_descente[wo_number]=W625),tbl_bd_descente[CaOX],tbl_bd_descente[tons])/SUMIF(tbl_bd_descente[wo_number],W625,tbl_bd_descente[tons]),0)</f>
        <v>1.4151063829787232</v>
      </c>
      <c r="AK625" s="4">
        <f>IFERROR(SUMPRODUCT(--(tbl_bd_descente[wo_number]=W625),tbl_bd_descente[S],tbl_bd_descente[tons])/SUMIF(tbl_bd_descente[wo_number],W625,tbl_bd_descente[tons]),0)</f>
        <v>8.2765957446808522E-2</v>
      </c>
      <c r="AL625" s="26"/>
      <c r="AM625" s="25"/>
    </row>
    <row r="626" spans="1:39" x14ac:dyDescent="0.15">
      <c r="A626" t="s">
        <v>1417</v>
      </c>
      <c r="B626" t="s">
        <v>817</v>
      </c>
      <c r="C626" t="s">
        <v>34</v>
      </c>
      <c r="D626" t="s">
        <v>26</v>
      </c>
      <c r="E626" s="18">
        <v>216.09000015258789</v>
      </c>
      <c r="F626">
        <v>74.3</v>
      </c>
      <c r="G626">
        <v>78.400000000000006</v>
      </c>
      <c r="H626">
        <v>83.9</v>
      </c>
      <c r="I626">
        <v>9.31</v>
      </c>
      <c r="J626">
        <v>1.58</v>
      </c>
      <c r="K626">
        <v>32.270000000000003</v>
      </c>
      <c r="L626">
        <v>0.98</v>
      </c>
      <c r="M626" s="1">
        <v>43641.855014849534</v>
      </c>
      <c r="N626" s="1">
        <v>43641.875967789354</v>
      </c>
      <c r="O626" s="1" t="s">
        <v>48</v>
      </c>
      <c r="W626" t="s">
        <v>346</v>
      </c>
      <c r="X626" s="1">
        <v>43591.17083333333</v>
      </c>
      <c r="Y626" s="10">
        <v>517.33333333333337</v>
      </c>
      <c r="Z626" t="s">
        <v>26</v>
      </c>
      <c r="AA626" t="s">
        <v>27</v>
      </c>
      <c r="AB626" t="s">
        <v>26</v>
      </c>
      <c r="AC626">
        <v>2019</v>
      </c>
      <c r="AD626">
        <v>5</v>
      </c>
      <c r="AE626" s="2"/>
      <c r="AF626" s="4">
        <f>IFERROR(SUMPRODUCT(--(tbl_bd_descente[wo_number]=W626),tbl_bd_descente[Y],tbl_bd_descente[tons])/SUMIF(tbl_bd_descente[wo_number],W626,tbl_bd_descente[tons]),0)</f>
        <v>73.061340206185562</v>
      </c>
      <c r="AG626" s="4">
        <f>IFERROR(SUMPRODUCT(--(tbl_bd_descente[wo_number]=W626),tbl_bd_descente[Al2O3],tbl_bd_descente[tons])/SUMIF(tbl_bd_descente[wo_number],W626,tbl_bd_descente[tons]),0)</f>
        <v>7.6077319587628871</v>
      </c>
      <c r="AH626" s="4">
        <f>IFERROR(SUMPRODUCT(--(tbl_bd_descente[wo_number]=W626),tbl_bd_descente[Fe2O3],tbl_bd_descente[tons])/SUMIF(tbl_bd_descente[wo_number],W626,tbl_bd_descente[tons]),0)</f>
        <v>1.4813402061855669</v>
      </c>
      <c r="AI626" s="4">
        <f>IFERROR(SUMPRODUCT(--(tbl_bd_descente[wo_number]=W626),tbl_bd_descente[MgO],tbl_bd_descente[tons])/SUMIF(tbl_bd_descente[wo_number],W626,tbl_bd_descente[tons]),0)</f>
        <v>31.354639175257734</v>
      </c>
      <c r="AJ626" s="4">
        <f>IFERROR(SUMPRODUCT(--(tbl_bd_descente[wo_number]=W626),tbl_bd_descente[CaOX],tbl_bd_descente[tons])/SUMIF(tbl_bd_descente[wo_number],W626,tbl_bd_descente[tons]),0)</f>
        <v>1.6404639175257731</v>
      </c>
      <c r="AK626" s="4">
        <f>IFERROR(SUMPRODUCT(--(tbl_bd_descente[wo_number]=W626),tbl_bd_descente[S],tbl_bd_descente[tons])/SUMIF(tbl_bd_descente[wo_number],W626,tbl_bd_descente[tons]),0)</f>
        <v>0.16386597938144329</v>
      </c>
      <c r="AL626" s="26"/>
      <c r="AM626" s="25"/>
    </row>
    <row r="627" spans="1:39" x14ac:dyDescent="0.15">
      <c r="A627" t="s">
        <v>1418</v>
      </c>
      <c r="B627" t="s">
        <v>23</v>
      </c>
      <c r="C627" t="s">
        <v>21</v>
      </c>
      <c r="D627" t="s">
        <v>23</v>
      </c>
      <c r="E627" s="18">
        <v>107.77300262451172</v>
      </c>
      <c r="F627">
        <v>78.8</v>
      </c>
      <c r="G627">
        <v>83</v>
      </c>
      <c r="H627">
        <v>90.2</v>
      </c>
      <c r="I627">
        <v>2.91</v>
      </c>
      <c r="J627">
        <v>0.7</v>
      </c>
      <c r="K627">
        <v>31.66</v>
      </c>
      <c r="L627">
        <v>0.64</v>
      </c>
      <c r="M627" s="1">
        <v>43641.902789432868</v>
      </c>
      <c r="N627" s="1">
        <v>43641.912530057867</v>
      </c>
      <c r="O627" s="1" t="s">
        <v>48</v>
      </c>
      <c r="W627" t="s">
        <v>346</v>
      </c>
      <c r="X627" s="1">
        <v>43591.17083333333</v>
      </c>
      <c r="Y627" s="10">
        <v>258.66666666666669</v>
      </c>
      <c r="Z627" t="s">
        <v>26</v>
      </c>
      <c r="AA627" t="s">
        <v>34</v>
      </c>
      <c r="AB627" t="s">
        <v>26</v>
      </c>
      <c r="AC627">
        <v>2019</v>
      </c>
      <c r="AD627">
        <v>5</v>
      </c>
      <c r="AE627" s="2"/>
      <c r="AF627" s="4">
        <f>IFERROR(SUMPRODUCT(--(tbl_bd_descente[wo_number]=W627),tbl_bd_descente[Y],tbl_bd_descente[tons])/SUMIF(tbl_bd_descente[wo_number],W627,tbl_bd_descente[tons]),0)</f>
        <v>73.061340206185562</v>
      </c>
      <c r="AG627" s="4">
        <f>IFERROR(SUMPRODUCT(--(tbl_bd_descente[wo_number]=W627),tbl_bd_descente[Al2O3],tbl_bd_descente[tons])/SUMIF(tbl_bd_descente[wo_number],W627,tbl_bd_descente[tons]),0)</f>
        <v>7.6077319587628871</v>
      </c>
      <c r="AH627" s="4">
        <f>IFERROR(SUMPRODUCT(--(tbl_bd_descente[wo_number]=W627),tbl_bd_descente[Fe2O3],tbl_bd_descente[tons])/SUMIF(tbl_bd_descente[wo_number],W627,tbl_bd_descente[tons]),0)</f>
        <v>1.4813402061855669</v>
      </c>
      <c r="AI627" s="4">
        <f>IFERROR(SUMPRODUCT(--(tbl_bd_descente[wo_number]=W627),tbl_bd_descente[MgO],tbl_bd_descente[tons])/SUMIF(tbl_bd_descente[wo_number],W627,tbl_bd_descente[tons]),0)</f>
        <v>31.354639175257734</v>
      </c>
      <c r="AJ627" s="4">
        <f>IFERROR(SUMPRODUCT(--(tbl_bd_descente[wo_number]=W627),tbl_bd_descente[CaOX],tbl_bd_descente[tons])/SUMIF(tbl_bd_descente[wo_number],W627,tbl_bd_descente[tons]),0)</f>
        <v>1.6404639175257731</v>
      </c>
      <c r="AK627" s="4">
        <f>IFERROR(SUMPRODUCT(--(tbl_bd_descente[wo_number]=W627),tbl_bd_descente[S],tbl_bd_descente[tons])/SUMIF(tbl_bd_descente[wo_number],W627,tbl_bd_descente[tons]),0)</f>
        <v>0.16386597938144329</v>
      </c>
      <c r="AL627" s="26"/>
      <c r="AM627" s="25"/>
    </row>
    <row r="628" spans="1:39" x14ac:dyDescent="0.15">
      <c r="A628" t="s">
        <v>1419</v>
      </c>
      <c r="B628" t="s">
        <v>23</v>
      </c>
      <c r="C628" t="s">
        <v>21</v>
      </c>
      <c r="D628" t="s">
        <v>23</v>
      </c>
      <c r="E628" s="18">
        <v>149.59400177001953</v>
      </c>
      <c r="F628">
        <v>80.599999999999994</v>
      </c>
      <c r="G628">
        <v>85</v>
      </c>
      <c r="H628">
        <v>92.1</v>
      </c>
      <c r="I628">
        <v>3.44</v>
      </c>
      <c r="J628">
        <v>0.66</v>
      </c>
      <c r="K628">
        <v>31.62</v>
      </c>
      <c r="L628">
        <v>0.42</v>
      </c>
      <c r="M628" s="1">
        <v>43641.915200891206</v>
      </c>
      <c r="N628" s="1">
        <v>43641.929299189818</v>
      </c>
      <c r="O628" s="1" t="s">
        <v>48</v>
      </c>
      <c r="W628" t="s">
        <v>345</v>
      </c>
      <c r="X628" s="1">
        <v>43588.977777777778</v>
      </c>
      <c r="Y628" s="10">
        <v>600</v>
      </c>
      <c r="Z628" t="s">
        <v>26</v>
      </c>
      <c r="AA628" t="s">
        <v>27</v>
      </c>
      <c r="AB628" t="s">
        <v>26</v>
      </c>
      <c r="AC628">
        <v>2019</v>
      </c>
      <c r="AD628">
        <v>5</v>
      </c>
      <c r="AE628" s="2"/>
      <c r="AF628" s="4">
        <f>IFERROR(SUMPRODUCT(--(tbl_bd_descente[wo_number]=W628),tbl_bd_descente[Y],tbl_bd_descente[tons])/SUMIF(tbl_bd_descente[wo_number],W628,tbl_bd_descente[tons]),0)</f>
        <v>74.566666666666663</v>
      </c>
      <c r="AG628" s="4">
        <f>IFERROR(SUMPRODUCT(--(tbl_bd_descente[wo_number]=W628),tbl_bd_descente[Al2O3],tbl_bd_descente[tons])/SUMIF(tbl_bd_descente[wo_number],W628,tbl_bd_descente[tons]),0)</f>
        <v>7.69</v>
      </c>
      <c r="AH628" s="4">
        <f>IFERROR(SUMPRODUCT(--(tbl_bd_descente[wo_number]=W628),tbl_bd_descente[Fe2O3],tbl_bd_descente[tons])/SUMIF(tbl_bd_descente[wo_number],W628,tbl_bd_descente[tons]),0)</f>
        <v>1.45</v>
      </c>
      <c r="AI628" s="4">
        <f>IFERROR(SUMPRODUCT(--(tbl_bd_descente[wo_number]=W628),tbl_bd_descente[MgO],tbl_bd_descente[tons])/SUMIF(tbl_bd_descente[wo_number],W628,tbl_bd_descente[tons]),0)</f>
        <v>31.336666666666666</v>
      </c>
      <c r="AJ628" s="4">
        <f>IFERROR(SUMPRODUCT(--(tbl_bd_descente[wo_number]=W628),tbl_bd_descente[CaOX],tbl_bd_descente[tons])/SUMIF(tbl_bd_descente[wo_number],W628,tbl_bd_descente[tons]),0)</f>
        <v>1.5333333333333334</v>
      </c>
      <c r="AK628" s="4">
        <f>IFERROR(SUMPRODUCT(--(tbl_bd_descente[wo_number]=W628),tbl_bd_descente[S],tbl_bd_descente[tons])/SUMIF(tbl_bd_descente[wo_number],W628,tbl_bd_descente[tons]),0)</f>
        <v>0.16</v>
      </c>
      <c r="AL628" s="26"/>
      <c r="AM628" s="25"/>
    </row>
    <row r="629" spans="1:39" x14ac:dyDescent="0.15">
      <c r="A629" t="s">
        <v>1420</v>
      </c>
      <c r="B629" t="s">
        <v>817</v>
      </c>
      <c r="C629" t="s">
        <v>34</v>
      </c>
      <c r="D629" t="s">
        <v>26</v>
      </c>
      <c r="E629" s="18">
        <v>527.89100723266597</v>
      </c>
      <c r="F629">
        <v>73.900000000000006</v>
      </c>
      <c r="G629">
        <v>78</v>
      </c>
      <c r="H629">
        <v>83.5</v>
      </c>
      <c r="I629">
        <v>10.48</v>
      </c>
      <c r="J629">
        <v>1.44</v>
      </c>
      <c r="K629">
        <v>32.31</v>
      </c>
      <c r="L629">
        <v>0.4</v>
      </c>
      <c r="M629" s="1">
        <v>43642.51505775463</v>
      </c>
      <c r="N629" s="1">
        <v>43642.565642789355</v>
      </c>
      <c r="O629" s="1" t="s">
        <v>47</v>
      </c>
      <c r="W629" t="s">
        <v>345</v>
      </c>
      <c r="X629" s="1">
        <v>43588.977777777778</v>
      </c>
      <c r="Y629" s="10">
        <v>300</v>
      </c>
      <c r="Z629" t="s">
        <v>26</v>
      </c>
      <c r="AA629" t="s">
        <v>34</v>
      </c>
      <c r="AB629" t="s">
        <v>26</v>
      </c>
      <c r="AC629">
        <v>2019</v>
      </c>
      <c r="AD629">
        <v>5</v>
      </c>
      <c r="AE629" s="2"/>
      <c r="AF629" s="4">
        <f>IFERROR(SUMPRODUCT(--(tbl_bd_descente[wo_number]=W629),tbl_bd_descente[Y],tbl_bd_descente[tons])/SUMIF(tbl_bd_descente[wo_number],W629,tbl_bd_descente[tons]),0)</f>
        <v>74.566666666666663</v>
      </c>
      <c r="AG629" s="4">
        <f>IFERROR(SUMPRODUCT(--(tbl_bd_descente[wo_number]=W629),tbl_bd_descente[Al2O3],tbl_bd_descente[tons])/SUMIF(tbl_bd_descente[wo_number],W629,tbl_bd_descente[tons]),0)</f>
        <v>7.69</v>
      </c>
      <c r="AH629" s="4">
        <f>IFERROR(SUMPRODUCT(--(tbl_bd_descente[wo_number]=W629),tbl_bd_descente[Fe2O3],tbl_bd_descente[tons])/SUMIF(tbl_bd_descente[wo_number],W629,tbl_bd_descente[tons]),0)</f>
        <v>1.45</v>
      </c>
      <c r="AI629" s="4">
        <f>IFERROR(SUMPRODUCT(--(tbl_bd_descente[wo_number]=W629),tbl_bd_descente[MgO],tbl_bd_descente[tons])/SUMIF(tbl_bd_descente[wo_number],W629,tbl_bd_descente[tons]),0)</f>
        <v>31.336666666666666</v>
      </c>
      <c r="AJ629" s="4">
        <f>IFERROR(SUMPRODUCT(--(tbl_bd_descente[wo_number]=W629),tbl_bd_descente[CaOX],tbl_bd_descente[tons])/SUMIF(tbl_bd_descente[wo_number],W629,tbl_bd_descente[tons]),0)</f>
        <v>1.5333333333333334</v>
      </c>
      <c r="AK629" s="4">
        <f>IFERROR(SUMPRODUCT(--(tbl_bd_descente[wo_number]=W629),tbl_bd_descente[S],tbl_bd_descente[tons])/SUMIF(tbl_bd_descente[wo_number],W629,tbl_bd_descente[tons]),0)</f>
        <v>0.16</v>
      </c>
      <c r="AL629" s="26"/>
      <c r="AM629" s="25"/>
    </row>
    <row r="630" spans="1:39" x14ac:dyDescent="0.15">
      <c r="A630" t="s">
        <v>1421</v>
      </c>
      <c r="B630" t="s">
        <v>14</v>
      </c>
      <c r="C630" t="s">
        <v>19</v>
      </c>
      <c r="D630" t="s">
        <v>14</v>
      </c>
      <c r="E630" s="18">
        <v>259.09100341796875</v>
      </c>
      <c r="F630">
        <v>78.2</v>
      </c>
      <c r="G630">
        <v>82.4</v>
      </c>
      <c r="H630">
        <v>89.1</v>
      </c>
      <c r="I630">
        <v>3.52</v>
      </c>
      <c r="J630">
        <v>0.83</v>
      </c>
      <c r="K630">
        <v>31.56</v>
      </c>
      <c r="L630">
        <v>0.28999999999999998</v>
      </c>
      <c r="M630" s="1">
        <v>43642.570612812502</v>
      </c>
      <c r="N630" s="1">
        <v>43642.61561403935</v>
      </c>
      <c r="O630" s="1" t="s">
        <v>47</v>
      </c>
      <c r="W630" t="s">
        <v>344</v>
      </c>
      <c r="X630" s="1">
        <v>43588.756249999999</v>
      </c>
      <c r="Y630" s="10">
        <v>958</v>
      </c>
      <c r="Z630" t="s">
        <v>14</v>
      </c>
      <c r="AA630" t="s">
        <v>19</v>
      </c>
      <c r="AB630" t="s">
        <v>14</v>
      </c>
      <c r="AC630">
        <v>2019</v>
      </c>
      <c r="AD630">
        <v>5</v>
      </c>
      <c r="AE630" s="2"/>
      <c r="AF630" s="4">
        <f>IFERROR(SUMPRODUCT(--(tbl_bd_descente[wo_number]=W630),tbl_bd_descente[Y],tbl_bd_descente[tons])/SUMIF(tbl_bd_descente[wo_number],W630,tbl_bd_descente[tons]),0)</f>
        <v>79.657202505219217</v>
      </c>
      <c r="AG630" s="4">
        <f>IFERROR(SUMPRODUCT(--(tbl_bd_descente[wo_number]=W630),tbl_bd_descente[Al2O3],tbl_bd_descente[tons])/SUMIF(tbl_bd_descente[wo_number],W630,tbl_bd_descente[tons]),0)</f>
        <v>2.5647390396659708</v>
      </c>
      <c r="AH630" s="4">
        <f>IFERROR(SUMPRODUCT(--(tbl_bd_descente[wo_number]=W630),tbl_bd_descente[Fe2O3],tbl_bd_descente[tons])/SUMIF(tbl_bd_descente[wo_number],W630,tbl_bd_descente[tons]),0)</f>
        <v>0.80396659707724427</v>
      </c>
      <c r="AI630" s="4">
        <f>IFERROR(SUMPRODUCT(--(tbl_bd_descente[wo_number]=W630),tbl_bd_descente[MgO],tbl_bd_descente[tons])/SUMIF(tbl_bd_descente[wo_number],W630,tbl_bd_descente[tons]),0)</f>
        <v>31.671544885177454</v>
      </c>
      <c r="AJ630" s="4">
        <f>IFERROR(SUMPRODUCT(--(tbl_bd_descente[wo_number]=W630),tbl_bd_descente[CaOX],tbl_bd_descente[tons])/SUMIF(tbl_bd_descente[wo_number],W630,tbl_bd_descente[tons]),0)</f>
        <v>0.96407098121085599</v>
      </c>
      <c r="AK630" s="4">
        <f>IFERROR(SUMPRODUCT(--(tbl_bd_descente[wo_number]=W630),tbl_bd_descente[S],tbl_bd_descente[tons])/SUMIF(tbl_bd_descente[wo_number],W630,tbl_bd_descente[tons]),0)</f>
        <v>0.21835073068893529</v>
      </c>
      <c r="AL630" s="26"/>
      <c r="AM630" s="25"/>
    </row>
    <row r="631" spans="1:39" x14ac:dyDescent="0.15">
      <c r="A631" t="s">
        <v>1422</v>
      </c>
      <c r="B631" t="s">
        <v>18</v>
      </c>
      <c r="C631" t="s">
        <v>15</v>
      </c>
      <c r="D631" t="s">
        <v>18</v>
      </c>
      <c r="E631" s="18">
        <v>222.0780029296875</v>
      </c>
      <c r="F631">
        <v>77.7</v>
      </c>
      <c r="G631">
        <v>81.900000000000006</v>
      </c>
      <c r="H631">
        <v>87.3</v>
      </c>
      <c r="I631">
        <v>16.37</v>
      </c>
      <c r="J631">
        <v>1.67</v>
      </c>
      <c r="K631">
        <v>32.93</v>
      </c>
      <c r="L631">
        <v>0.45</v>
      </c>
      <c r="M631" s="1">
        <v>43642.718814432868</v>
      </c>
      <c r="N631" s="1">
        <v>43642.78162642361</v>
      </c>
      <c r="O631" s="1" t="s">
        <v>1338</v>
      </c>
      <c r="W631" t="s">
        <v>335</v>
      </c>
      <c r="X631" s="1">
        <v>43588.506249999999</v>
      </c>
      <c r="Y631" s="10">
        <v>1200</v>
      </c>
      <c r="Z631" t="s">
        <v>14</v>
      </c>
      <c r="AA631" t="s">
        <v>19</v>
      </c>
      <c r="AB631" t="s">
        <v>14</v>
      </c>
      <c r="AC631">
        <v>2019</v>
      </c>
      <c r="AD631">
        <v>5</v>
      </c>
      <c r="AE631" s="2"/>
      <c r="AF631" s="4">
        <f>IFERROR(SUMPRODUCT(--(tbl_bd_descente[wo_number]=W631),tbl_bd_descente[Y],tbl_bd_descente[tons])/SUMIF(tbl_bd_descente[wo_number],W631,tbl_bd_descente[tons]),0)</f>
        <v>79.36666666666666</v>
      </c>
      <c r="AG631" s="4">
        <f>IFERROR(SUMPRODUCT(--(tbl_bd_descente[wo_number]=W631),tbl_bd_descente[Al2O3],tbl_bd_descente[tons])/SUMIF(tbl_bd_descente[wo_number],W631,tbl_bd_descente[tons]),0)</f>
        <v>2.4133333333333336</v>
      </c>
      <c r="AH631" s="4">
        <f>IFERROR(SUMPRODUCT(--(tbl_bd_descente[wo_number]=W631),tbl_bd_descente[Fe2O3],tbl_bd_descente[tons])/SUMIF(tbl_bd_descente[wo_number],W631,tbl_bd_descente[tons]),0)</f>
        <v>0.78333333333333333</v>
      </c>
      <c r="AI631" s="4">
        <f>IFERROR(SUMPRODUCT(--(tbl_bd_descente[wo_number]=W631),tbl_bd_descente[MgO],tbl_bd_descente[tons])/SUMIF(tbl_bd_descente[wo_number],W631,tbl_bd_descente[tons]),0)</f>
        <v>31.51</v>
      </c>
      <c r="AJ631" s="4">
        <f>IFERROR(SUMPRODUCT(--(tbl_bd_descente[wo_number]=W631),tbl_bd_descente[CaOX],tbl_bd_descente[tons])/SUMIF(tbl_bd_descente[wo_number],W631,tbl_bd_descente[tons]),0)</f>
        <v>0.65333333333333332</v>
      </c>
      <c r="AK631" s="4">
        <f>IFERROR(SUMPRODUCT(--(tbl_bd_descente[wo_number]=W631),tbl_bd_descente[S],tbl_bd_descente[tons])/SUMIF(tbl_bd_descente[wo_number],W631,tbl_bd_descente[tons]),0)</f>
        <v>0.04</v>
      </c>
      <c r="AL631" s="26"/>
      <c r="AM631" s="25"/>
    </row>
    <row r="632" spans="1:39" x14ac:dyDescent="0.15">
      <c r="A632" t="s">
        <v>1423</v>
      </c>
      <c r="B632" t="s">
        <v>18</v>
      </c>
      <c r="C632" t="s">
        <v>15</v>
      </c>
      <c r="D632" t="s">
        <v>18</v>
      </c>
      <c r="E632" s="18">
        <v>185.06500244140625</v>
      </c>
      <c r="F632">
        <v>77.099999999999994</v>
      </c>
      <c r="G632">
        <v>81.3</v>
      </c>
      <c r="H632">
        <v>86.9</v>
      </c>
      <c r="I632">
        <v>15.53</v>
      </c>
      <c r="J632">
        <v>1.49</v>
      </c>
      <c r="K632">
        <v>32.92</v>
      </c>
      <c r="L632">
        <v>0.47</v>
      </c>
      <c r="M632" s="1">
        <v>43642.786828321761</v>
      </c>
      <c r="N632" s="1">
        <v>43642.804205057873</v>
      </c>
      <c r="O632" s="1" t="s">
        <v>1338</v>
      </c>
      <c r="W632" t="s">
        <v>334</v>
      </c>
      <c r="X632" s="1">
        <v>43588.176388888889</v>
      </c>
      <c r="Y632" s="10">
        <v>516</v>
      </c>
      <c r="Z632" t="s">
        <v>29</v>
      </c>
      <c r="AA632" t="s">
        <v>22</v>
      </c>
      <c r="AB632" t="s">
        <v>29</v>
      </c>
      <c r="AC632">
        <v>2019</v>
      </c>
      <c r="AD632">
        <v>5</v>
      </c>
      <c r="AE632" s="2"/>
      <c r="AF632" s="4">
        <f>IFERROR(SUMPRODUCT(--(tbl_bd_descente[wo_number]=W632),tbl_bd_descente[Y],tbl_bd_descente[tons])/SUMIF(tbl_bd_descente[wo_number],W632,tbl_bd_descente[tons]),0)</f>
        <v>85.044186046511641</v>
      </c>
      <c r="AG632" s="4">
        <f>IFERROR(SUMPRODUCT(--(tbl_bd_descente[wo_number]=W632),tbl_bd_descente[Al2O3],tbl_bd_descente[tons])/SUMIF(tbl_bd_descente[wo_number],W632,tbl_bd_descente[tons]),0)</f>
        <v>13.678139534883721</v>
      </c>
      <c r="AH632" s="4">
        <f>IFERROR(SUMPRODUCT(--(tbl_bd_descente[wo_number]=W632),tbl_bd_descente[Fe2O3],tbl_bd_descente[tons])/SUMIF(tbl_bd_descente[wo_number],W632,tbl_bd_descente[tons]),0)</f>
        <v>1.4409302325581395</v>
      </c>
      <c r="AI632" s="4">
        <f>IFERROR(SUMPRODUCT(--(tbl_bd_descente[wo_number]=W632),tbl_bd_descente[MgO],tbl_bd_descente[tons])/SUMIF(tbl_bd_descente[wo_number],W632,tbl_bd_descente[tons]),0)</f>
        <v>32.853023255813952</v>
      </c>
      <c r="AJ632" s="4">
        <f>IFERROR(SUMPRODUCT(--(tbl_bd_descente[wo_number]=W632),tbl_bd_descente[CaOX],tbl_bd_descente[tons])/SUMIF(tbl_bd_descente[wo_number],W632,tbl_bd_descente[tons]),0)</f>
        <v>0.45604651162790694</v>
      </c>
      <c r="AK632" s="4">
        <f>IFERROR(SUMPRODUCT(--(tbl_bd_descente[wo_number]=W632),tbl_bd_descente[S],tbl_bd_descente[tons])/SUMIF(tbl_bd_descente[wo_number],W632,tbl_bd_descente[tons]),0)</f>
        <v>0.1013720930232558</v>
      </c>
      <c r="AL632" s="26"/>
      <c r="AM632" s="25"/>
    </row>
    <row r="633" spans="1:39" x14ac:dyDescent="0.15">
      <c r="A633" t="s">
        <v>1424</v>
      </c>
      <c r="B633" t="s">
        <v>26</v>
      </c>
      <c r="C633" t="s">
        <v>27</v>
      </c>
      <c r="D633" t="s">
        <v>26</v>
      </c>
      <c r="E633" s="18">
        <v>299.66900253295898</v>
      </c>
      <c r="F633">
        <v>71.5</v>
      </c>
      <c r="G633">
        <v>75.400000000000006</v>
      </c>
      <c r="H633">
        <v>81.2</v>
      </c>
      <c r="I633">
        <v>6.28</v>
      </c>
      <c r="J633">
        <v>1.45</v>
      </c>
      <c r="K633">
        <v>31.91</v>
      </c>
      <c r="L633">
        <v>1.32</v>
      </c>
      <c r="M633" s="1">
        <v>43642.456442164352</v>
      </c>
      <c r="N633" s="1">
        <v>43642.590381562499</v>
      </c>
      <c r="O633" s="1" t="s">
        <v>45</v>
      </c>
      <c r="W633" t="s">
        <v>333</v>
      </c>
      <c r="X633" s="1">
        <v>43588.019444444442</v>
      </c>
      <c r="Y633" s="10">
        <v>900</v>
      </c>
      <c r="Z633" t="s">
        <v>29</v>
      </c>
      <c r="AA633" t="s">
        <v>22</v>
      </c>
      <c r="AB633" t="s">
        <v>29</v>
      </c>
      <c r="AC633">
        <v>2019</v>
      </c>
      <c r="AD633">
        <v>5</v>
      </c>
      <c r="AE633" s="2"/>
      <c r="AF633" s="4">
        <f>IFERROR(SUMPRODUCT(--(tbl_bd_descente[wo_number]=W633),tbl_bd_descente[Y],tbl_bd_descente[tons])/SUMIF(tbl_bd_descente[wo_number],W633,tbl_bd_descente[tons]),0)</f>
        <v>84.3</v>
      </c>
      <c r="AG633" s="4">
        <f>IFERROR(SUMPRODUCT(--(tbl_bd_descente[wo_number]=W633),tbl_bd_descente[Al2O3],tbl_bd_descente[tons])/SUMIF(tbl_bd_descente[wo_number],W633,tbl_bd_descente[tons]),0)</f>
        <v>13.4</v>
      </c>
      <c r="AH633" s="4">
        <f>IFERROR(SUMPRODUCT(--(tbl_bd_descente[wo_number]=W633),tbl_bd_descente[Fe2O3],tbl_bd_descente[tons])/SUMIF(tbl_bd_descente[wo_number],W633,tbl_bd_descente[tons]),0)</f>
        <v>1.3266666666666667</v>
      </c>
      <c r="AI633" s="4">
        <f>IFERROR(SUMPRODUCT(--(tbl_bd_descente[wo_number]=W633),tbl_bd_descente[MgO],tbl_bd_descente[tons])/SUMIF(tbl_bd_descente[wo_number],W633,tbl_bd_descente[tons]),0)</f>
        <v>32.803333333333335</v>
      </c>
      <c r="AJ633" s="4">
        <f>IFERROR(SUMPRODUCT(--(tbl_bd_descente[wo_number]=W633),tbl_bd_descente[CaOX],tbl_bd_descente[tons])/SUMIF(tbl_bd_descente[wo_number],W633,tbl_bd_descente[tons]),0)</f>
        <v>0.59333333333333338</v>
      </c>
      <c r="AK633" s="4">
        <f>IFERROR(SUMPRODUCT(--(tbl_bd_descente[wo_number]=W633),tbl_bd_descente[S],tbl_bd_descente[tons])/SUMIF(tbl_bd_descente[wo_number],W633,tbl_bd_descente[tons]),0)</f>
        <v>2.6666666666666668E-2</v>
      </c>
      <c r="AL633" s="26"/>
      <c r="AM633" s="25"/>
    </row>
    <row r="634" spans="1:39" x14ac:dyDescent="0.15">
      <c r="A634" t="s">
        <v>1425</v>
      </c>
      <c r="B634" t="s">
        <v>14</v>
      </c>
      <c r="C634" t="s">
        <v>19</v>
      </c>
      <c r="D634" t="s">
        <v>14</v>
      </c>
      <c r="E634" s="18">
        <v>435.84800148010254</v>
      </c>
      <c r="F634">
        <v>73.599999999999994</v>
      </c>
      <c r="G634">
        <v>77.599999999999994</v>
      </c>
      <c r="H634">
        <v>84</v>
      </c>
      <c r="I634">
        <v>3.96</v>
      </c>
      <c r="J634">
        <v>1.07</v>
      </c>
      <c r="K634">
        <v>31.56</v>
      </c>
      <c r="L634">
        <v>3.17</v>
      </c>
      <c r="M634" s="1">
        <v>43643.870990358795</v>
      </c>
      <c r="N634" s="1">
        <v>43644.282865775465</v>
      </c>
      <c r="O634" s="1" t="s">
        <v>45</v>
      </c>
      <c r="W634" t="s">
        <v>332</v>
      </c>
      <c r="X634" s="1">
        <v>43587.811111111114</v>
      </c>
      <c r="Y634" s="10">
        <v>1227</v>
      </c>
      <c r="Z634" t="s">
        <v>20</v>
      </c>
      <c r="AA634" t="s">
        <v>30</v>
      </c>
      <c r="AB634" t="s">
        <v>20</v>
      </c>
      <c r="AC634">
        <v>2019</v>
      </c>
      <c r="AD634">
        <v>5</v>
      </c>
      <c r="AE634" s="2"/>
      <c r="AF634" s="4">
        <f>IFERROR(SUMPRODUCT(--(tbl_bd_descente[wo_number]=W634),tbl_bd_descente[Y],tbl_bd_descente[tons])/SUMIF(tbl_bd_descente[wo_number],W634,tbl_bd_descente[tons]),0)</f>
        <v>85.210594947025257</v>
      </c>
      <c r="AG634" s="4">
        <f>IFERROR(SUMPRODUCT(--(tbl_bd_descente[wo_number]=W634),tbl_bd_descente[Al2O3],tbl_bd_descente[tons])/SUMIF(tbl_bd_descente[wo_number],W634,tbl_bd_descente[tons]),0)</f>
        <v>6.4446536267318661</v>
      </c>
      <c r="AH634" s="4">
        <f>IFERROR(SUMPRODUCT(--(tbl_bd_descente[wo_number]=W634),tbl_bd_descente[Fe2O3],tbl_bd_descente[tons])/SUMIF(tbl_bd_descente[wo_number],W634,tbl_bd_descente[tons]),0)</f>
        <v>0.89911980440097805</v>
      </c>
      <c r="AI634" s="4">
        <f>IFERROR(SUMPRODUCT(--(tbl_bd_descente[wo_number]=W634),tbl_bd_descente[MgO],tbl_bd_descente[tons])/SUMIF(tbl_bd_descente[wo_number],W634,tbl_bd_descente[tons]),0)</f>
        <v>31.971719641401794</v>
      </c>
      <c r="AJ634" s="4">
        <f>IFERROR(SUMPRODUCT(--(tbl_bd_descente[wo_number]=W634),tbl_bd_descente[CaOX],tbl_bd_descente[tons])/SUMIF(tbl_bd_descente[wo_number],W634,tbl_bd_descente[tons]),0)</f>
        <v>0.79026079869600652</v>
      </c>
      <c r="AK634" s="4">
        <f>IFERROR(SUMPRODUCT(--(tbl_bd_descente[wo_number]=W634),tbl_bd_descente[S],tbl_bd_descente[tons])/SUMIF(tbl_bd_descente[wo_number],W634,tbl_bd_descente[tons]),0)</f>
        <v>3.2132029339853305E-2</v>
      </c>
      <c r="AL634" s="26"/>
      <c r="AM634" s="25"/>
    </row>
    <row r="635" spans="1:39" x14ac:dyDescent="0.15">
      <c r="A635" t="s">
        <v>1426</v>
      </c>
      <c r="B635" t="s">
        <v>826</v>
      </c>
      <c r="C635" t="s">
        <v>21</v>
      </c>
      <c r="D635" t="s">
        <v>23</v>
      </c>
      <c r="E635" s="18">
        <v>223.68500137329102</v>
      </c>
      <c r="F635">
        <v>80.7</v>
      </c>
      <c r="G635">
        <v>85</v>
      </c>
      <c r="H635">
        <v>92.2</v>
      </c>
      <c r="I635">
        <v>1.41</v>
      </c>
      <c r="J635">
        <v>0.7</v>
      </c>
      <c r="K635">
        <v>31.35</v>
      </c>
      <c r="L635">
        <v>1.74</v>
      </c>
      <c r="M635" s="1">
        <v>43643.905284918983</v>
      </c>
      <c r="N635" s="1">
        <v>43644.283152696757</v>
      </c>
      <c r="O635" s="1" t="s">
        <v>45</v>
      </c>
      <c r="W635" t="s">
        <v>331</v>
      </c>
      <c r="X635" s="1">
        <v>43587.244444444441</v>
      </c>
      <c r="Y635" s="10">
        <v>480</v>
      </c>
      <c r="Z635" t="s">
        <v>26</v>
      </c>
      <c r="AA635" t="s">
        <v>27</v>
      </c>
      <c r="AB635" t="s">
        <v>26</v>
      </c>
      <c r="AC635">
        <v>2019</v>
      </c>
      <c r="AD635">
        <v>5</v>
      </c>
      <c r="AE635" s="2"/>
      <c r="AF635" s="4">
        <f>IFERROR(SUMPRODUCT(--(tbl_bd_descente[wo_number]=W635),tbl_bd_descente[Y],tbl_bd_descente[tons])/SUMIF(tbl_bd_descente[wo_number],W635,tbl_bd_descente[tons]),0)</f>
        <v>74.783333333333331</v>
      </c>
      <c r="AG635" s="4">
        <f>IFERROR(SUMPRODUCT(--(tbl_bd_descente[wo_number]=W635),tbl_bd_descente[Al2O3],tbl_bd_descente[tons])/SUMIF(tbl_bd_descente[wo_number],W635,tbl_bd_descente[tons]),0)</f>
        <v>8.1233333333333331</v>
      </c>
      <c r="AH635" s="4">
        <f>IFERROR(SUMPRODUCT(--(tbl_bd_descente[wo_number]=W635),tbl_bd_descente[Fe2O3],tbl_bd_descente[tons])/SUMIF(tbl_bd_descente[wo_number],W635,tbl_bd_descente[tons]),0)</f>
        <v>1.41</v>
      </c>
      <c r="AI635" s="4">
        <f>IFERROR(SUMPRODUCT(--(tbl_bd_descente[wo_number]=W635),tbl_bd_descente[MgO],tbl_bd_descente[tons])/SUMIF(tbl_bd_descente[wo_number],W635,tbl_bd_descente[tons]),0)</f>
        <v>31.904166666666665</v>
      </c>
      <c r="AJ635" s="4">
        <f>IFERROR(SUMPRODUCT(--(tbl_bd_descente[wo_number]=W635),tbl_bd_descente[CaOX],tbl_bd_descente[tons])/SUMIF(tbl_bd_descente[wo_number],W635,tbl_bd_descente[tons]),0)</f>
        <v>1.9099999999999997</v>
      </c>
      <c r="AK635" s="4">
        <f>IFERROR(SUMPRODUCT(--(tbl_bd_descente[wo_number]=W635),tbl_bd_descente[S],tbl_bd_descente[tons])/SUMIF(tbl_bd_descente[wo_number],W635,tbl_bd_descente[tons]),0)</f>
        <v>9.425E-2</v>
      </c>
      <c r="AL635" s="26"/>
      <c r="AM635" s="25"/>
    </row>
    <row r="636" spans="1:39" x14ac:dyDescent="0.15">
      <c r="A636" t="s">
        <v>1427</v>
      </c>
      <c r="B636" t="s">
        <v>26</v>
      </c>
      <c r="C636" t="s">
        <v>27</v>
      </c>
      <c r="D636" t="s">
        <v>26</v>
      </c>
      <c r="E636" s="18">
        <v>147.96099853515625</v>
      </c>
      <c r="F636">
        <v>70.099999999999994</v>
      </c>
      <c r="G636">
        <v>73.900000000000006</v>
      </c>
      <c r="H636">
        <v>79.900000000000006</v>
      </c>
      <c r="I636">
        <v>7.97</v>
      </c>
      <c r="J636">
        <v>1.24</v>
      </c>
      <c r="K636">
        <v>32.11</v>
      </c>
      <c r="L636">
        <v>0.51</v>
      </c>
      <c r="M636" s="1">
        <v>43642.223999340276</v>
      </c>
      <c r="N636" s="1">
        <v>43642.251643715281</v>
      </c>
      <c r="O636" s="1" t="s">
        <v>48</v>
      </c>
      <c r="W636" t="s">
        <v>331</v>
      </c>
      <c r="X636" s="1">
        <v>43587.244444444441</v>
      </c>
      <c r="Y636" s="10">
        <v>240</v>
      </c>
      <c r="Z636" t="s">
        <v>26</v>
      </c>
      <c r="AA636" t="s">
        <v>34</v>
      </c>
      <c r="AB636" t="s">
        <v>26</v>
      </c>
      <c r="AC636">
        <v>2019</v>
      </c>
      <c r="AD636">
        <v>5</v>
      </c>
      <c r="AE636" s="2"/>
      <c r="AF636" s="4">
        <f>IFERROR(SUMPRODUCT(--(tbl_bd_descente[wo_number]=W636),tbl_bd_descente[Y],tbl_bd_descente[tons])/SUMIF(tbl_bd_descente[wo_number],W636,tbl_bd_descente[tons]),0)</f>
        <v>74.783333333333331</v>
      </c>
      <c r="AG636" s="4">
        <f>IFERROR(SUMPRODUCT(--(tbl_bd_descente[wo_number]=W636),tbl_bd_descente[Al2O3],tbl_bd_descente[tons])/SUMIF(tbl_bd_descente[wo_number],W636,tbl_bd_descente[tons]),0)</f>
        <v>8.1233333333333331</v>
      </c>
      <c r="AH636" s="4">
        <f>IFERROR(SUMPRODUCT(--(tbl_bd_descente[wo_number]=W636),tbl_bd_descente[Fe2O3],tbl_bd_descente[tons])/SUMIF(tbl_bd_descente[wo_number],W636,tbl_bd_descente[tons]),0)</f>
        <v>1.41</v>
      </c>
      <c r="AI636" s="4">
        <f>IFERROR(SUMPRODUCT(--(tbl_bd_descente[wo_number]=W636),tbl_bd_descente[MgO],tbl_bd_descente[tons])/SUMIF(tbl_bd_descente[wo_number],W636,tbl_bd_descente[tons]),0)</f>
        <v>31.904166666666665</v>
      </c>
      <c r="AJ636" s="4">
        <f>IFERROR(SUMPRODUCT(--(tbl_bd_descente[wo_number]=W636),tbl_bd_descente[CaOX],tbl_bd_descente[tons])/SUMIF(tbl_bd_descente[wo_number],W636,tbl_bd_descente[tons]),0)</f>
        <v>1.9099999999999997</v>
      </c>
      <c r="AK636" s="4">
        <f>IFERROR(SUMPRODUCT(--(tbl_bd_descente[wo_number]=W636),tbl_bd_descente[S],tbl_bd_descente[tons])/SUMIF(tbl_bd_descente[wo_number],W636,tbl_bd_descente[tons]),0)</f>
        <v>9.425E-2</v>
      </c>
      <c r="AL636" s="26"/>
      <c r="AM636" s="25"/>
    </row>
    <row r="637" spans="1:39" x14ac:dyDescent="0.15">
      <c r="A637" t="s">
        <v>1428</v>
      </c>
      <c r="B637" t="s">
        <v>26</v>
      </c>
      <c r="C637" t="s">
        <v>27</v>
      </c>
      <c r="D637" t="s">
        <v>26</v>
      </c>
      <c r="E637" s="18">
        <v>269.06800079345703</v>
      </c>
      <c r="F637">
        <v>70.099999999999994</v>
      </c>
      <c r="G637">
        <v>73.900000000000006</v>
      </c>
      <c r="H637">
        <v>80</v>
      </c>
      <c r="I637">
        <v>4.54</v>
      </c>
      <c r="J637">
        <v>1.62</v>
      </c>
      <c r="K637">
        <v>31.71</v>
      </c>
      <c r="L637">
        <v>0.66</v>
      </c>
      <c r="M637" s="1">
        <v>43643.730031516207</v>
      </c>
      <c r="N637" s="1">
        <v>43643.750574618054</v>
      </c>
      <c r="O637" s="1" t="s">
        <v>819</v>
      </c>
      <c r="W637" t="s">
        <v>330</v>
      </c>
      <c r="X637" s="1">
        <v>43587.222222222219</v>
      </c>
      <c r="Y637" s="10">
        <v>472</v>
      </c>
      <c r="Z637" t="s">
        <v>26</v>
      </c>
      <c r="AA637" t="s">
        <v>27</v>
      </c>
      <c r="AB637" t="s">
        <v>26</v>
      </c>
      <c r="AC637">
        <v>2019</v>
      </c>
      <c r="AD637">
        <v>5</v>
      </c>
      <c r="AE637" s="2"/>
      <c r="AF637" s="4">
        <f>IFERROR(SUMPRODUCT(--(tbl_bd_descente[wo_number]=W637),tbl_bd_descente[Y],tbl_bd_descente[tons])/SUMIF(tbl_bd_descente[wo_number],W637,tbl_bd_descente[tons]),0)</f>
        <v>75.462711864406771</v>
      </c>
      <c r="AG637" s="4">
        <f>IFERROR(SUMPRODUCT(--(tbl_bd_descente[wo_number]=W637),tbl_bd_descente[Al2O3],tbl_bd_descente[tons])/SUMIF(tbl_bd_descente[wo_number],W637,tbl_bd_descente[tons]),0)</f>
        <v>8.5483050847457633</v>
      </c>
      <c r="AH637" s="4">
        <f>IFERROR(SUMPRODUCT(--(tbl_bd_descente[wo_number]=W637),tbl_bd_descente[Fe2O3],tbl_bd_descente[tons])/SUMIF(tbl_bd_descente[wo_number],W637,tbl_bd_descente[tons]),0)</f>
        <v>1.4554237288135594</v>
      </c>
      <c r="AI637" s="4">
        <f>IFERROR(SUMPRODUCT(--(tbl_bd_descente[wo_number]=W637),tbl_bd_descente[MgO],tbl_bd_descente[tons])/SUMIF(tbl_bd_descente[wo_number],W637,tbl_bd_descente[tons]),0)</f>
        <v>32.017457627118645</v>
      </c>
      <c r="AJ637" s="4">
        <f>IFERROR(SUMPRODUCT(--(tbl_bd_descente[wo_number]=W637),tbl_bd_descente[CaOX],tbl_bd_descente[tons])/SUMIF(tbl_bd_descente[wo_number],W637,tbl_bd_descente[tons]),0)</f>
        <v>1.1520338983050846</v>
      </c>
      <c r="AK637" s="4">
        <f>IFERROR(SUMPRODUCT(--(tbl_bd_descente[wo_number]=W637),tbl_bd_descente[S],tbl_bd_descente[tons])/SUMIF(tbl_bd_descente[wo_number],W637,tbl_bd_descente[tons]),0)</f>
        <v>8.4576271186440677E-2</v>
      </c>
      <c r="AL637" s="26"/>
      <c r="AM637" s="25"/>
    </row>
    <row r="638" spans="1:39" x14ac:dyDescent="0.15">
      <c r="A638" t="s">
        <v>1429</v>
      </c>
      <c r="B638" t="s">
        <v>26</v>
      </c>
      <c r="C638" t="s">
        <v>27</v>
      </c>
      <c r="D638" t="s">
        <v>26</v>
      </c>
      <c r="E638" s="18">
        <v>139.60100173950195</v>
      </c>
      <c r="F638">
        <v>72.7</v>
      </c>
      <c r="G638">
        <v>76.7</v>
      </c>
      <c r="H638">
        <v>82.7</v>
      </c>
      <c r="I638">
        <v>5.0599999999999996</v>
      </c>
      <c r="J638">
        <v>1.1499999999999999</v>
      </c>
      <c r="K638">
        <v>31.84</v>
      </c>
      <c r="L638">
        <v>0.9</v>
      </c>
      <c r="M638" s="1">
        <v>43643.931558067132</v>
      </c>
      <c r="N638" s="1">
        <v>43644.283353472223</v>
      </c>
      <c r="O638" s="1" t="s">
        <v>45</v>
      </c>
      <c r="W638" t="s">
        <v>330</v>
      </c>
      <c r="X638" s="1">
        <v>43587.222222222219</v>
      </c>
      <c r="Y638" s="10">
        <v>236</v>
      </c>
      <c r="Z638" t="s">
        <v>26</v>
      </c>
      <c r="AA638" t="s">
        <v>34</v>
      </c>
      <c r="AB638" t="s">
        <v>26</v>
      </c>
      <c r="AC638">
        <v>2019</v>
      </c>
      <c r="AD638">
        <v>5</v>
      </c>
      <c r="AE638" s="2"/>
      <c r="AF638" s="4">
        <f>IFERROR(SUMPRODUCT(--(tbl_bd_descente[wo_number]=W638),tbl_bd_descente[Y],tbl_bd_descente[tons])/SUMIF(tbl_bd_descente[wo_number],W638,tbl_bd_descente[tons]),0)</f>
        <v>75.462711864406771</v>
      </c>
      <c r="AG638" s="4">
        <f>IFERROR(SUMPRODUCT(--(tbl_bd_descente[wo_number]=W638),tbl_bd_descente[Al2O3],tbl_bd_descente[tons])/SUMIF(tbl_bd_descente[wo_number],W638,tbl_bd_descente[tons]),0)</f>
        <v>8.5483050847457633</v>
      </c>
      <c r="AH638" s="4">
        <f>IFERROR(SUMPRODUCT(--(tbl_bd_descente[wo_number]=W638),tbl_bd_descente[Fe2O3],tbl_bd_descente[tons])/SUMIF(tbl_bd_descente[wo_number],W638,tbl_bd_descente[tons]),0)</f>
        <v>1.4554237288135594</v>
      </c>
      <c r="AI638" s="4">
        <f>IFERROR(SUMPRODUCT(--(tbl_bd_descente[wo_number]=W638),tbl_bd_descente[MgO],tbl_bd_descente[tons])/SUMIF(tbl_bd_descente[wo_number],W638,tbl_bd_descente[tons]),0)</f>
        <v>32.017457627118645</v>
      </c>
      <c r="AJ638" s="4">
        <f>IFERROR(SUMPRODUCT(--(tbl_bd_descente[wo_number]=W638),tbl_bd_descente[CaOX],tbl_bd_descente[tons])/SUMIF(tbl_bd_descente[wo_number],W638,tbl_bd_descente[tons]),0)</f>
        <v>1.1520338983050846</v>
      </c>
      <c r="AK638" s="4">
        <f>IFERROR(SUMPRODUCT(--(tbl_bd_descente[wo_number]=W638),tbl_bd_descente[S],tbl_bd_descente[tons])/SUMIF(tbl_bd_descente[wo_number],W638,tbl_bd_descente[tons]),0)</f>
        <v>8.4576271186440677E-2</v>
      </c>
      <c r="AL638" s="26"/>
      <c r="AM638" s="25"/>
    </row>
    <row r="639" spans="1:39" x14ac:dyDescent="0.15">
      <c r="A639" t="s">
        <v>1430</v>
      </c>
      <c r="B639" t="s">
        <v>23</v>
      </c>
      <c r="C639" t="s">
        <v>24</v>
      </c>
      <c r="D639" t="s">
        <v>23</v>
      </c>
      <c r="E639" s="18">
        <v>297.64500427246094</v>
      </c>
      <c r="F639">
        <v>83</v>
      </c>
      <c r="G639">
        <v>87.4</v>
      </c>
      <c r="H639">
        <v>94.9</v>
      </c>
      <c r="I639">
        <v>1.43</v>
      </c>
      <c r="J639">
        <v>0.59</v>
      </c>
      <c r="K639">
        <v>31.5</v>
      </c>
      <c r="L639">
        <v>0.65</v>
      </c>
      <c r="M639" s="1">
        <v>43644.551951655092</v>
      </c>
      <c r="N639" s="1">
        <v>43644.620249768515</v>
      </c>
      <c r="O639" s="1" t="s">
        <v>45</v>
      </c>
      <c r="W639" t="s">
        <v>354</v>
      </c>
      <c r="X639" s="1">
        <v>43585.967361111114</v>
      </c>
      <c r="Y639" s="10">
        <v>804</v>
      </c>
      <c r="Z639" t="s">
        <v>23</v>
      </c>
      <c r="AA639" t="s">
        <v>21</v>
      </c>
      <c r="AB639" t="s">
        <v>23</v>
      </c>
      <c r="AC639">
        <v>2019</v>
      </c>
      <c r="AD639">
        <v>4</v>
      </c>
      <c r="AE639" s="2"/>
      <c r="AF639" s="4">
        <f>IFERROR(SUMPRODUCT(--(tbl_bd_descente[wo_number]=W639),tbl_bd_descente[Y],tbl_bd_descente[tons])/SUMIF(tbl_bd_descente[wo_number],W639,tbl_bd_descente[tons]),0)</f>
        <v>82.86423841059603</v>
      </c>
      <c r="AG639" s="4">
        <f>IFERROR(SUMPRODUCT(--(tbl_bd_descente[wo_number]=W639),tbl_bd_descente[Al2O3],tbl_bd_descente[tons])/SUMIF(tbl_bd_descente[wo_number],W639,tbl_bd_descente[tons]),0)</f>
        <v>2.0953642384105957</v>
      </c>
      <c r="AH639" s="4">
        <f>IFERROR(SUMPRODUCT(--(tbl_bd_descente[wo_number]=W639),tbl_bd_descente[Fe2O3],tbl_bd_descente[tons])/SUMIF(tbl_bd_descente[wo_number],W639,tbl_bd_descente[tons]),0)</f>
        <v>0.86331125827814581</v>
      </c>
      <c r="AI639" s="4">
        <f>IFERROR(SUMPRODUCT(--(tbl_bd_descente[wo_number]=W639),tbl_bd_descente[MgO],tbl_bd_descente[tons])/SUMIF(tbl_bd_descente[wo_number],W639,tbl_bd_descente[tons]),0)</f>
        <v>31.466821192052979</v>
      </c>
      <c r="AJ639" s="4">
        <f>IFERROR(SUMPRODUCT(--(tbl_bd_descente[wo_number]=W639),tbl_bd_descente[CaOX],tbl_bd_descente[tons])/SUMIF(tbl_bd_descente[wo_number],W639,tbl_bd_descente[tons]),0)</f>
        <v>0.9618543046357616</v>
      </c>
      <c r="AK639" s="4">
        <f>IFERROR(SUMPRODUCT(--(tbl_bd_descente[wo_number]=W639),tbl_bd_descente[S],tbl_bd_descente[tons])/SUMIF(tbl_bd_descente[wo_number],W639,tbl_bd_descente[tons]),0)</f>
        <v>7.0701986754966889E-2</v>
      </c>
      <c r="AL639" s="26"/>
      <c r="AM639" s="25"/>
    </row>
    <row r="640" spans="1:39" x14ac:dyDescent="0.15">
      <c r="A640" t="s">
        <v>1431</v>
      </c>
      <c r="B640" t="s">
        <v>29</v>
      </c>
      <c r="C640" t="s">
        <v>22</v>
      </c>
      <c r="D640" t="s">
        <v>29</v>
      </c>
      <c r="E640" s="18">
        <v>259.09100341796875</v>
      </c>
      <c r="F640">
        <v>81.7</v>
      </c>
      <c r="G640">
        <v>86.2</v>
      </c>
      <c r="H640">
        <v>92</v>
      </c>
      <c r="I640">
        <v>9.86</v>
      </c>
      <c r="J640">
        <v>1.1100000000000001</v>
      </c>
      <c r="K640">
        <v>32.36</v>
      </c>
      <c r="L640">
        <v>0.41</v>
      </c>
      <c r="M640" s="1">
        <v>43644.520115590276</v>
      </c>
      <c r="N640" s="1">
        <v>43644.549138194445</v>
      </c>
      <c r="O640" s="1" t="s">
        <v>45</v>
      </c>
      <c r="W640" t="s">
        <v>343</v>
      </c>
      <c r="X640" s="1">
        <v>43585.533333333333</v>
      </c>
      <c r="Y640" s="10">
        <v>1200</v>
      </c>
      <c r="Z640" t="s">
        <v>23</v>
      </c>
      <c r="AA640" t="s">
        <v>21</v>
      </c>
      <c r="AB640" t="s">
        <v>23</v>
      </c>
      <c r="AC640">
        <v>2019</v>
      </c>
      <c r="AD640">
        <v>4</v>
      </c>
      <c r="AE640" s="2"/>
      <c r="AF640" s="4">
        <f>IFERROR(SUMPRODUCT(--(tbl_bd_descente[wo_number]=W640),tbl_bd_descente[Y],tbl_bd_descente[tons])/SUMIF(tbl_bd_descente[wo_number],W640,tbl_bd_descente[tons]),0)</f>
        <v>83.666666666666671</v>
      </c>
      <c r="AG640" s="4">
        <f>IFERROR(SUMPRODUCT(--(tbl_bd_descente[wo_number]=W640),tbl_bd_descente[Al2O3],tbl_bd_descente[tons])/SUMIF(tbl_bd_descente[wo_number],W640,tbl_bd_descente[tons]),0)</f>
        <v>2.6966666666666668</v>
      </c>
      <c r="AH640" s="4">
        <f>IFERROR(SUMPRODUCT(--(tbl_bd_descente[wo_number]=W640),tbl_bd_descente[Fe2O3],tbl_bd_descente[tons])/SUMIF(tbl_bd_descente[wo_number],W640,tbl_bd_descente[tons]),0)</f>
        <v>0.84666666666666668</v>
      </c>
      <c r="AI640" s="4">
        <f>IFERROR(SUMPRODUCT(--(tbl_bd_descente[wo_number]=W640),tbl_bd_descente[MgO],tbl_bd_descente[tons])/SUMIF(tbl_bd_descente[wo_number],W640,tbl_bd_descente[tons]),0)</f>
        <v>31.67</v>
      </c>
      <c r="AJ640" s="4">
        <f>IFERROR(SUMPRODUCT(--(tbl_bd_descente[wo_number]=W640),tbl_bd_descente[CaOX],tbl_bd_descente[tons])/SUMIF(tbl_bd_descente[wo_number],W640,tbl_bd_descente[tons]),0)</f>
        <v>0.85333333333333339</v>
      </c>
      <c r="AK640" s="4">
        <f>IFERROR(SUMPRODUCT(--(tbl_bd_descente[wo_number]=W640),tbl_bd_descente[S],tbl_bd_descente[tons])/SUMIF(tbl_bd_descente[wo_number],W640,tbl_bd_descente[tons]),0)</f>
        <v>4.4666666666666667E-2</v>
      </c>
      <c r="AL640" s="26"/>
      <c r="AM640" s="25"/>
    </row>
    <row r="641" spans="1:39" x14ac:dyDescent="0.15">
      <c r="A641" t="s">
        <v>1432</v>
      </c>
      <c r="B641" t="s">
        <v>817</v>
      </c>
      <c r="C641" t="s">
        <v>34</v>
      </c>
      <c r="D641" t="s">
        <v>26</v>
      </c>
      <c r="E641" s="18">
        <v>189.41900253295898</v>
      </c>
      <c r="F641">
        <v>74.400000000000006</v>
      </c>
      <c r="G641">
        <v>78.400000000000006</v>
      </c>
      <c r="H641">
        <v>84.3</v>
      </c>
      <c r="I641">
        <v>8.56</v>
      </c>
      <c r="J641">
        <v>1.38</v>
      </c>
      <c r="K641">
        <v>32.17</v>
      </c>
      <c r="L641">
        <v>1.06</v>
      </c>
      <c r="M641" s="1">
        <v>43643.690679282408</v>
      </c>
      <c r="N641" s="1">
        <v>43643.706396562498</v>
      </c>
      <c r="O641" s="1" t="s">
        <v>819</v>
      </c>
      <c r="W641" t="s">
        <v>342</v>
      </c>
      <c r="X641" s="1">
        <v>43585.183333333334</v>
      </c>
      <c r="Y641" s="10">
        <v>230.66666666666666</v>
      </c>
      <c r="Z641" t="s">
        <v>18</v>
      </c>
      <c r="AA641" t="s">
        <v>44</v>
      </c>
      <c r="AB641" t="s">
        <v>43</v>
      </c>
      <c r="AC641">
        <v>2019</v>
      </c>
      <c r="AD641">
        <v>4</v>
      </c>
      <c r="AE641" s="2"/>
      <c r="AF641" s="4">
        <f>IFERROR(SUMPRODUCT(--(tbl_bd_descente[wo_number]=W641),tbl_bd_descente[Y],tbl_bd_descente[tons])/SUMIF(tbl_bd_descente[wo_number],W641,tbl_bd_descente[tons]),0)</f>
        <v>79.803468208092482</v>
      </c>
      <c r="AG641" s="4">
        <f>IFERROR(SUMPRODUCT(--(tbl_bd_descente[wo_number]=W641),tbl_bd_descente[Al2O3],tbl_bd_descente[tons])/SUMIF(tbl_bd_descente[wo_number],W641,tbl_bd_descente[tons]),0)</f>
        <v>10.610809248554913</v>
      </c>
      <c r="AH641" s="4">
        <f>IFERROR(SUMPRODUCT(--(tbl_bd_descente[wo_number]=W641),tbl_bd_descente[Fe2O3],tbl_bd_descente[tons])/SUMIF(tbl_bd_descente[wo_number],W641,tbl_bd_descente[tons]),0)</f>
        <v>1.3956647398843931</v>
      </c>
      <c r="AI641" s="4">
        <f>IFERROR(SUMPRODUCT(--(tbl_bd_descente[wo_number]=W641),tbl_bd_descente[MgO],tbl_bd_descente[tons])/SUMIF(tbl_bd_descente[wo_number],W641,tbl_bd_descente[tons]),0)</f>
        <v>32.479653179190748</v>
      </c>
      <c r="AJ641" s="4">
        <f>IFERROR(SUMPRODUCT(--(tbl_bd_descente[wo_number]=W641),tbl_bd_descente[CaOX],tbl_bd_descente[tons])/SUMIF(tbl_bd_descente[wo_number],W641,tbl_bd_descente[tons]),0)</f>
        <v>1.4528323699421966</v>
      </c>
      <c r="AK641" s="4">
        <f>IFERROR(SUMPRODUCT(--(tbl_bd_descente[wo_number]=W641),tbl_bd_descente[S],tbl_bd_descente[tons])/SUMIF(tbl_bd_descente[wo_number],W641,tbl_bd_descente[tons]),0)</f>
        <v>5.3901734104046251E-2</v>
      </c>
      <c r="AL641" s="26"/>
      <c r="AM641" s="25"/>
    </row>
    <row r="642" spans="1:39" x14ac:dyDescent="0.15">
      <c r="A642" t="s">
        <v>1433</v>
      </c>
      <c r="B642" t="s">
        <v>14</v>
      </c>
      <c r="C642" t="s">
        <v>19</v>
      </c>
      <c r="D642" t="s">
        <v>14</v>
      </c>
      <c r="E642" s="18">
        <v>156.39799880981445</v>
      </c>
      <c r="F642">
        <v>77.400000000000006</v>
      </c>
      <c r="G642">
        <v>81.5</v>
      </c>
      <c r="H642">
        <v>88.4</v>
      </c>
      <c r="I642">
        <v>3.64</v>
      </c>
      <c r="J642">
        <v>0.76</v>
      </c>
      <c r="K642">
        <v>31.71</v>
      </c>
      <c r="L642">
        <v>1.02</v>
      </c>
      <c r="M642" s="1">
        <v>43643.713097719905</v>
      </c>
      <c r="N642" s="1">
        <v>43643.724521875003</v>
      </c>
      <c r="O642" s="1" t="s">
        <v>48</v>
      </c>
      <c r="W642" t="s">
        <v>342</v>
      </c>
      <c r="X642" s="1">
        <v>43585.183333333334</v>
      </c>
      <c r="Y642" s="10">
        <v>461.33333333333331</v>
      </c>
      <c r="Z642" t="s">
        <v>18</v>
      </c>
      <c r="AA642" t="s">
        <v>15</v>
      </c>
      <c r="AB642" t="s">
        <v>43</v>
      </c>
      <c r="AC642">
        <v>2019</v>
      </c>
      <c r="AD642">
        <v>4</v>
      </c>
      <c r="AE642" s="2"/>
      <c r="AF642" s="4">
        <f>IFERROR(SUMPRODUCT(--(tbl_bd_descente[wo_number]=W642),tbl_bd_descente[Y],tbl_bd_descente[tons])/SUMIF(tbl_bd_descente[wo_number],W642,tbl_bd_descente[tons]),0)</f>
        <v>79.803468208092482</v>
      </c>
      <c r="AG642" s="4">
        <f>IFERROR(SUMPRODUCT(--(tbl_bd_descente[wo_number]=W642),tbl_bd_descente[Al2O3],tbl_bd_descente[tons])/SUMIF(tbl_bd_descente[wo_number],W642,tbl_bd_descente[tons]),0)</f>
        <v>10.610809248554913</v>
      </c>
      <c r="AH642" s="4">
        <f>IFERROR(SUMPRODUCT(--(tbl_bd_descente[wo_number]=W642),tbl_bd_descente[Fe2O3],tbl_bd_descente[tons])/SUMIF(tbl_bd_descente[wo_number],W642,tbl_bd_descente[tons]),0)</f>
        <v>1.3956647398843931</v>
      </c>
      <c r="AI642" s="4">
        <f>IFERROR(SUMPRODUCT(--(tbl_bd_descente[wo_number]=W642),tbl_bd_descente[MgO],tbl_bd_descente[tons])/SUMIF(tbl_bd_descente[wo_number],W642,tbl_bd_descente[tons]),0)</f>
        <v>32.479653179190748</v>
      </c>
      <c r="AJ642" s="4">
        <f>IFERROR(SUMPRODUCT(--(tbl_bd_descente[wo_number]=W642),tbl_bd_descente[CaOX],tbl_bd_descente[tons])/SUMIF(tbl_bd_descente[wo_number],W642,tbl_bd_descente[tons]),0)</f>
        <v>1.4528323699421966</v>
      </c>
      <c r="AK642" s="4">
        <f>IFERROR(SUMPRODUCT(--(tbl_bd_descente[wo_number]=W642),tbl_bd_descente[S],tbl_bd_descente[tons])/SUMIF(tbl_bd_descente[wo_number],W642,tbl_bd_descente[tons]),0)</f>
        <v>5.3901734104046251E-2</v>
      </c>
      <c r="AL642" s="26"/>
      <c r="AM642" s="25"/>
    </row>
    <row r="643" spans="1:39" x14ac:dyDescent="0.15">
      <c r="A643" t="s">
        <v>1434</v>
      </c>
      <c r="B643" t="s">
        <v>26</v>
      </c>
      <c r="C643" t="s">
        <v>27</v>
      </c>
      <c r="D643" t="s">
        <v>26</v>
      </c>
      <c r="E643" s="18">
        <v>252.10400009155273</v>
      </c>
      <c r="F643">
        <v>66.599999999999994</v>
      </c>
      <c r="G643">
        <v>70.2</v>
      </c>
      <c r="H643">
        <v>76.2</v>
      </c>
      <c r="I643">
        <v>5.22</v>
      </c>
      <c r="J643">
        <v>1.34</v>
      </c>
      <c r="K643">
        <v>31.75</v>
      </c>
      <c r="L643">
        <v>1.64</v>
      </c>
      <c r="M643" s="1">
        <v>43643.669266400466</v>
      </c>
      <c r="N643" s="1">
        <v>43643.671753090275</v>
      </c>
      <c r="O643" s="1" t="s">
        <v>48</v>
      </c>
      <c r="W643" t="s">
        <v>341</v>
      </c>
      <c r="X643" s="1">
        <v>43585.023611111108</v>
      </c>
      <c r="Y643" s="10">
        <v>450</v>
      </c>
      <c r="Z643" t="s">
        <v>18</v>
      </c>
      <c r="AA643" t="s">
        <v>44</v>
      </c>
      <c r="AB643" t="s">
        <v>43</v>
      </c>
      <c r="AC643">
        <v>2019</v>
      </c>
      <c r="AD643">
        <v>4</v>
      </c>
      <c r="AE643" s="2"/>
      <c r="AF643" s="4">
        <f>IFERROR(SUMPRODUCT(--(tbl_bd_descente[wo_number]=W643),tbl_bd_descente[Y],tbl_bd_descente[tons])/SUMIF(tbl_bd_descente[wo_number],W643,tbl_bd_descente[tons]),0)</f>
        <v>78.63636363636364</v>
      </c>
      <c r="AG643" s="4">
        <f>IFERROR(SUMPRODUCT(--(tbl_bd_descente[wo_number]=W643),tbl_bd_descente[Al2O3],tbl_bd_descente[tons])/SUMIF(tbl_bd_descente[wo_number],W643,tbl_bd_descente[tons]),0)</f>
        <v>10.202727272727273</v>
      </c>
      <c r="AH643" s="4">
        <f>IFERROR(SUMPRODUCT(--(tbl_bd_descente[wo_number]=W643),tbl_bd_descente[Fe2O3],tbl_bd_descente[tons])/SUMIF(tbl_bd_descente[wo_number],W643,tbl_bd_descente[tons]),0)</f>
        <v>1.3763636363636365</v>
      </c>
      <c r="AI643" s="4">
        <f>IFERROR(SUMPRODUCT(--(tbl_bd_descente[wo_number]=W643),tbl_bd_descente[MgO],tbl_bd_descente[tons])/SUMIF(tbl_bd_descente[wo_number],W643,tbl_bd_descente[tons]),0)</f>
        <v>32.456363636363633</v>
      </c>
      <c r="AJ643" s="4">
        <f>IFERROR(SUMPRODUCT(--(tbl_bd_descente[wo_number]=W643),tbl_bd_descente[CaOX],tbl_bd_descente[tons])/SUMIF(tbl_bd_descente[wo_number],W643,tbl_bd_descente[tons]),0)</f>
        <v>1.3490909090909091</v>
      </c>
      <c r="AK643" s="4">
        <f>IFERROR(SUMPRODUCT(--(tbl_bd_descente[wo_number]=W643),tbl_bd_descente[S],tbl_bd_descente[tons])/SUMIF(tbl_bd_descente[wo_number],W643,tbl_bd_descente[tons]),0)</f>
        <v>6.8272727272727263E-2</v>
      </c>
      <c r="AL643" s="26"/>
      <c r="AM643" s="25"/>
    </row>
    <row r="644" spans="1:39" x14ac:dyDescent="0.15">
      <c r="A644" t="s">
        <v>1435</v>
      </c>
      <c r="B644" t="s">
        <v>14</v>
      </c>
      <c r="C644" t="s">
        <v>19</v>
      </c>
      <c r="D644" t="s">
        <v>14</v>
      </c>
      <c r="E644" s="18">
        <v>195.22500228881836</v>
      </c>
      <c r="F644">
        <v>78.099999999999994</v>
      </c>
      <c r="G644">
        <v>82.3</v>
      </c>
      <c r="H644">
        <v>89.5</v>
      </c>
      <c r="I644">
        <v>1.43</v>
      </c>
      <c r="J644">
        <v>0.72</v>
      </c>
      <c r="K644">
        <v>31.4</v>
      </c>
      <c r="L644">
        <v>0.25</v>
      </c>
      <c r="M644" s="1">
        <v>43643.630737037034</v>
      </c>
      <c r="N644" s="1">
        <v>43643.644948923611</v>
      </c>
      <c r="O644" s="1" t="s">
        <v>48</v>
      </c>
      <c r="W644" t="s">
        <v>341</v>
      </c>
      <c r="X644" s="1">
        <v>43585.023611111108</v>
      </c>
      <c r="Y644" s="10">
        <v>225</v>
      </c>
      <c r="Z644" t="s">
        <v>26</v>
      </c>
      <c r="AA644" t="s">
        <v>34</v>
      </c>
      <c r="AB644" t="s">
        <v>43</v>
      </c>
      <c r="AC644">
        <v>2019</v>
      </c>
      <c r="AD644">
        <v>4</v>
      </c>
      <c r="AE644" s="2"/>
      <c r="AF644" s="4">
        <f>IFERROR(SUMPRODUCT(--(tbl_bd_descente[wo_number]=W644),tbl_bd_descente[Y],tbl_bd_descente[tons])/SUMIF(tbl_bd_descente[wo_number],W644,tbl_bd_descente[tons]),0)</f>
        <v>78.63636363636364</v>
      </c>
      <c r="AG644" s="4">
        <f>IFERROR(SUMPRODUCT(--(tbl_bd_descente[wo_number]=W644),tbl_bd_descente[Al2O3],tbl_bd_descente[tons])/SUMIF(tbl_bd_descente[wo_number],W644,tbl_bd_descente[tons]),0)</f>
        <v>10.202727272727273</v>
      </c>
      <c r="AH644" s="4">
        <f>IFERROR(SUMPRODUCT(--(tbl_bd_descente[wo_number]=W644),tbl_bd_descente[Fe2O3],tbl_bd_descente[tons])/SUMIF(tbl_bd_descente[wo_number],W644,tbl_bd_descente[tons]),0)</f>
        <v>1.3763636363636365</v>
      </c>
      <c r="AI644" s="4">
        <f>IFERROR(SUMPRODUCT(--(tbl_bd_descente[wo_number]=W644),tbl_bd_descente[MgO],tbl_bd_descente[tons])/SUMIF(tbl_bd_descente[wo_number],W644,tbl_bd_descente[tons]),0)</f>
        <v>32.456363636363633</v>
      </c>
      <c r="AJ644" s="4">
        <f>IFERROR(SUMPRODUCT(--(tbl_bd_descente[wo_number]=W644),tbl_bd_descente[CaOX],tbl_bd_descente[tons])/SUMIF(tbl_bd_descente[wo_number],W644,tbl_bd_descente[tons]),0)</f>
        <v>1.3490909090909091</v>
      </c>
      <c r="AK644" s="4">
        <f>IFERROR(SUMPRODUCT(--(tbl_bd_descente[wo_number]=W644),tbl_bd_descente[S],tbl_bd_descente[tons])/SUMIF(tbl_bd_descente[wo_number],W644,tbl_bd_descente[tons]),0)</f>
        <v>6.8272727272727263E-2</v>
      </c>
      <c r="AL644" s="26"/>
      <c r="AM644" s="25"/>
    </row>
    <row r="645" spans="1:39" x14ac:dyDescent="0.15">
      <c r="A645" t="s">
        <v>1436</v>
      </c>
      <c r="B645" t="s">
        <v>18</v>
      </c>
      <c r="C645" t="s">
        <v>15</v>
      </c>
      <c r="D645" t="s">
        <v>18</v>
      </c>
      <c r="E645" s="18">
        <v>185.06500244140625</v>
      </c>
      <c r="F645">
        <v>76.400000000000006</v>
      </c>
      <c r="G645">
        <v>80.5</v>
      </c>
      <c r="H645">
        <v>85.7</v>
      </c>
      <c r="I645">
        <v>10.72</v>
      </c>
      <c r="J645">
        <v>1.37</v>
      </c>
      <c r="K645">
        <v>32.46</v>
      </c>
      <c r="L645">
        <v>0.49</v>
      </c>
      <c r="M645" s="1">
        <v>43642.822339155093</v>
      </c>
      <c r="N645" s="1">
        <v>43642.841818402776</v>
      </c>
      <c r="O645" s="1" t="s">
        <v>47</v>
      </c>
      <c r="W645" t="s">
        <v>341</v>
      </c>
      <c r="X645" s="1">
        <v>43585.023611111108</v>
      </c>
      <c r="Y645" s="10">
        <v>225</v>
      </c>
      <c r="Z645" t="s">
        <v>18</v>
      </c>
      <c r="AA645" t="s">
        <v>15</v>
      </c>
      <c r="AB645" t="s">
        <v>43</v>
      </c>
      <c r="AC645">
        <v>2019</v>
      </c>
      <c r="AD645">
        <v>4</v>
      </c>
      <c r="AE645" s="2"/>
      <c r="AF645" s="4">
        <f>IFERROR(SUMPRODUCT(--(tbl_bd_descente[wo_number]=W645),tbl_bd_descente[Y],tbl_bd_descente[tons])/SUMIF(tbl_bd_descente[wo_number],W645,tbl_bd_descente[tons]),0)</f>
        <v>78.63636363636364</v>
      </c>
      <c r="AG645" s="4">
        <f>IFERROR(SUMPRODUCT(--(tbl_bd_descente[wo_number]=W645),tbl_bd_descente[Al2O3],tbl_bd_descente[tons])/SUMIF(tbl_bd_descente[wo_number],W645,tbl_bd_descente[tons]),0)</f>
        <v>10.202727272727273</v>
      </c>
      <c r="AH645" s="4">
        <f>IFERROR(SUMPRODUCT(--(tbl_bd_descente[wo_number]=W645),tbl_bd_descente[Fe2O3],tbl_bd_descente[tons])/SUMIF(tbl_bd_descente[wo_number],W645,tbl_bd_descente[tons]),0)</f>
        <v>1.3763636363636365</v>
      </c>
      <c r="AI645" s="4">
        <f>IFERROR(SUMPRODUCT(--(tbl_bd_descente[wo_number]=W645),tbl_bd_descente[MgO],tbl_bd_descente[tons])/SUMIF(tbl_bd_descente[wo_number],W645,tbl_bd_descente[tons]),0)</f>
        <v>32.456363636363633</v>
      </c>
      <c r="AJ645" s="4">
        <f>IFERROR(SUMPRODUCT(--(tbl_bd_descente[wo_number]=W645),tbl_bd_descente[CaOX],tbl_bd_descente[tons])/SUMIF(tbl_bd_descente[wo_number],W645,tbl_bd_descente[tons]),0)</f>
        <v>1.3490909090909091</v>
      </c>
      <c r="AK645" s="4">
        <f>IFERROR(SUMPRODUCT(--(tbl_bd_descente[wo_number]=W645),tbl_bd_descente[S],tbl_bd_descente[tons])/SUMIF(tbl_bd_descente[wo_number],W645,tbl_bd_descente[tons]),0)</f>
        <v>6.8272727272727263E-2</v>
      </c>
      <c r="AL645" s="26"/>
      <c r="AM645" s="25"/>
    </row>
    <row r="646" spans="1:39" x14ac:dyDescent="0.15">
      <c r="A646" t="s">
        <v>1437</v>
      </c>
      <c r="B646" t="s">
        <v>14</v>
      </c>
      <c r="C646" t="s">
        <v>19</v>
      </c>
      <c r="D646" t="s">
        <v>14</v>
      </c>
      <c r="E646" s="18">
        <v>148.052001953125</v>
      </c>
      <c r="F646">
        <v>76.900000000000006</v>
      </c>
      <c r="G646">
        <v>81</v>
      </c>
      <c r="H646">
        <v>87.6</v>
      </c>
      <c r="I646">
        <v>3.56</v>
      </c>
      <c r="J646">
        <v>0.79</v>
      </c>
      <c r="K646">
        <v>31.53</v>
      </c>
      <c r="L646">
        <v>3.51</v>
      </c>
      <c r="M646" s="1">
        <v>43642.856238807872</v>
      </c>
      <c r="N646" s="1">
        <v>43642.868293287036</v>
      </c>
      <c r="O646" s="1" t="s">
        <v>47</v>
      </c>
      <c r="W646" t="s">
        <v>340</v>
      </c>
      <c r="X646" s="1">
        <v>43584.81527777778</v>
      </c>
      <c r="Y646" s="10">
        <v>1237</v>
      </c>
      <c r="Z646" t="s">
        <v>14</v>
      </c>
      <c r="AA646" t="s">
        <v>31</v>
      </c>
      <c r="AB646" t="s">
        <v>14</v>
      </c>
      <c r="AC646">
        <v>2019</v>
      </c>
      <c r="AD646">
        <v>4</v>
      </c>
      <c r="AE646" s="2"/>
      <c r="AF646" s="4">
        <f>IFERROR(SUMPRODUCT(--(tbl_bd_descente[wo_number]=W646),tbl_bd_descente[Y],tbl_bd_descente[tons])/SUMIF(tbl_bd_descente[wo_number],W646,tbl_bd_descente[tons]),0)</f>
        <v>78.83739398612181</v>
      </c>
      <c r="AG646" s="4">
        <f>IFERROR(SUMPRODUCT(--(tbl_bd_descente[wo_number]=W646),tbl_bd_descente[Al2O3],tbl_bd_descente[tons])/SUMIF(tbl_bd_descente[wo_number],W646,tbl_bd_descente[tons]),0)</f>
        <v>5.5788897455666921</v>
      </c>
      <c r="AH646" s="4">
        <f>IFERROR(SUMPRODUCT(--(tbl_bd_descente[wo_number]=W646),tbl_bd_descente[Fe2O3],tbl_bd_descente[tons])/SUMIF(tbl_bd_descente[wo_number],W646,tbl_bd_descente[tons]),0)</f>
        <v>1.1530840400925211</v>
      </c>
      <c r="AI646" s="4">
        <f>IFERROR(SUMPRODUCT(--(tbl_bd_descente[wo_number]=W646),tbl_bd_descente[MgO],tbl_bd_descente[tons])/SUMIF(tbl_bd_descente[wo_number],W646,tbl_bd_descente[tons]),0)</f>
        <v>31.926823438704705</v>
      </c>
      <c r="AJ646" s="4">
        <f>IFERROR(SUMPRODUCT(--(tbl_bd_descente[wo_number]=W646),tbl_bd_descente[CaOX],tbl_bd_descente[tons])/SUMIF(tbl_bd_descente[wo_number],W646,tbl_bd_descente[tons]),0)</f>
        <v>1.1100000000000001</v>
      </c>
      <c r="AK646" s="4">
        <f>IFERROR(SUMPRODUCT(--(tbl_bd_descente[wo_number]=W646),tbl_bd_descente[S],tbl_bd_descente[tons])/SUMIF(tbl_bd_descente[wo_number],W646,tbl_bd_descente[tons]),0)</f>
        <v>7.7055512721665387E-2</v>
      </c>
      <c r="AL646" s="26"/>
      <c r="AM646" s="25"/>
    </row>
    <row r="647" spans="1:39" x14ac:dyDescent="0.15">
      <c r="A647" t="s">
        <v>1438</v>
      </c>
      <c r="B647" t="s">
        <v>23</v>
      </c>
      <c r="C647" t="s">
        <v>21</v>
      </c>
      <c r="D647" t="s">
        <v>23</v>
      </c>
      <c r="E647" s="18">
        <v>203.13300170898438</v>
      </c>
      <c r="F647">
        <v>79.3</v>
      </c>
      <c r="G647">
        <v>83.6</v>
      </c>
      <c r="H647">
        <v>90.7</v>
      </c>
      <c r="I647">
        <v>1.18</v>
      </c>
      <c r="J647">
        <v>0.52</v>
      </c>
      <c r="K647">
        <v>31.31</v>
      </c>
      <c r="L647">
        <v>2.13</v>
      </c>
      <c r="M647" s="1">
        <v>43644.223490243057</v>
      </c>
      <c r="N647" s="1">
        <v>43644.244358680553</v>
      </c>
      <c r="O647" s="1" t="s">
        <v>47</v>
      </c>
      <c r="W647" t="s">
        <v>339</v>
      </c>
      <c r="X647" s="1">
        <v>43584.726388888892</v>
      </c>
      <c r="Y647" s="10">
        <v>1200</v>
      </c>
      <c r="Z647" t="s">
        <v>14</v>
      </c>
      <c r="AA647" t="s">
        <v>31</v>
      </c>
      <c r="AB647" t="s">
        <v>14</v>
      </c>
      <c r="AC647">
        <v>2019</v>
      </c>
      <c r="AD647">
        <v>4</v>
      </c>
      <c r="AE647" s="2"/>
      <c r="AF647" s="4">
        <f>IFERROR(SUMPRODUCT(--(tbl_bd_descente[wo_number]=W647),tbl_bd_descente[Y],tbl_bd_descente[tons])/SUMIF(tbl_bd_descente[wo_number],W647,tbl_bd_descente[tons]),0)</f>
        <v>79.733333333333334</v>
      </c>
      <c r="AG647" s="4">
        <f>IFERROR(SUMPRODUCT(--(tbl_bd_descente[wo_number]=W647),tbl_bd_descente[Al2O3],tbl_bd_descente[tons])/SUMIF(tbl_bd_descente[wo_number],W647,tbl_bd_descente[tons]),0)</f>
        <v>5.62</v>
      </c>
      <c r="AH647" s="4">
        <f>IFERROR(SUMPRODUCT(--(tbl_bd_descente[wo_number]=W647),tbl_bd_descente[Fe2O3],tbl_bd_descente[tons])/SUMIF(tbl_bd_descente[wo_number],W647,tbl_bd_descente[tons]),0)</f>
        <v>1.0133333333333334</v>
      </c>
      <c r="AI647" s="4">
        <f>IFERROR(SUMPRODUCT(--(tbl_bd_descente[wo_number]=W647),tbl_bd_descente[MgO],tbl_bd_descente[tons])/SUMIF(tbl_bd_descente[wo_number],W647,tbl_bd_descente[tons]),0)</f>
        <v>31.913333333333334</v>
      </c>
      <c r="AJ647" s="4">
        <f>IFERROR(SUMPRODUCT(--(tbl_bd_descente[wo_number]=W647),tbl_bd_descente[CaOX],tbl_bd_descente[tons])/SUMIF(tbl_bd_descente[wo_number],W647,tbl_bd_descente[tons]),0)</f>
        <v>1.23</v>
      </c>
      <c r="AK647" s="4">
        <f>IFERROR(SUMPRODUCT(--(tbl_bd_descente[wo_number]=W647),tbl_bd_descente[S],tbl_bd_descente[tons])/SUMIF(tbl_bd_descente[wo_number],W647,tbl_bd_descente[tons]),0)</f>
        <v>4.6666666666666669E-2</v>
      </c>
      <c r="AL647" s="26"/>
      <c r="AM647" s="25"/>
    </row>
    <row r="648" spans="1:39" x14ac:dyDescent="0.15">
      <c r="A648" t="s">
        <v>1439</v>
      </c>
      <c r="B648" t="s">
        <v>23</v>
      </c>
      <c r="C648" t="s">
        <v>21</v>
      </c>
      <c r="D648" t="s">
        <v>23</v>
      </c>
      <c r="E648" s="18">
        <v>149.95700073242187</v>
      </c>
      <c r="F648">
        <v>80.5</v>
      </c>
      <c r="G648">
        <v>84.8</v>
      </c>
      <c r="H648">
        <v>91.9</v>
      </c>
      <c r="I648">
        <v>1.25</v>
      </c>
      <c r="J648">
        <v>0.51</v>
      </c>
      <c r="K648">
        <v>31.06</v>
      </c>
      <c r="L648">
        <v>2.76</v>
      </c>
      <c r="M648" s="1">
        <v>43644.249682407404</v>
      </c>
      <c r="N648" s="1">
        <v>43644.262124918983</v>
      </c>
      <c r="O648" s="1" t="s">
        <v>47</v>
      </c>
      <c r="W648" t="s">
        <v>338</v>
      </c>
      <c r="X648" s="1">
        <v>43584.720138888886</v>
      </c>
      <c r="Y648" s="10">
        <v>348.66666666666669</v>
      </c>
      <c r="Z648" t="s">
        <v>26</v>
      </c>
      <c r="AA648" t="s">
        <v>27</v>
      </c>
      <c r="AB648" t="s">
        <v>26</v>
      </c>
      <c r="AC648">
        <v>2019</v>
      </c>
      <c r="AD648">
        <v>4</v>
      </c>
      <c r="AE648" s="2"/>
      <c r="AF648" s="4">
        <f>IFERROR(SUMPRODUCT(--(tbl_bd_descente[wo_number]=W648),tbl_bd_descente[Y],tbl_bd_descente[tons])/SUMIF(tbl_bd_descente[wo_number],W648,tbl_bd_descente[tons]),0)</f>
        <v>73.95</v>
      </c>
      <c r="AG648" s="4">
        <f>IFERROR(SUMPRODUCT(--(tbl_bd_descente[wo_number]=W648),tbl_bd_descente[Al2O3],tbl_bd_descente[tons])/SUMIF(tbl_bd_descente[wo_number],W648,tbl_bd_descente[tons]),0)</f>
        <v>9.0450000000000017</v>
      </c>
      <c r="AH648" s="4">
        <f>IFERROR(SUMPRODUCT(--(tbl_bd_descente[wo_number]=W648),tbl_bd_descente[Fe2O3],tbl_bd_descente[tons])/SUMIF(tbl_bd_descente[wo_number],W648,tbl_bd_descente[tons]),0)</f>
        <v>1.45</v>
      </c>
      <c r="AI648" s="4">
        <f>IFERROR(SUMPRODUCT(--(tbl_bd_descente[wo_number]=W648),tbl_bd_descente[MgO],tbl_bd_descente[tons])/SUMIF(tbl_bd_descente[wo_number],W648,tbl_bd_descente[tons]),0)</f>
        <v>32.26</v>
      </c>
      <c r="AJ648" s="4">
        <f>IFERROR(SUMPRODUCT(--(tbl_bd_descente[wo_number]=W648),tbl_bd_descente[CaOX],tbl_bd_descente[tons])/SUMIF(tbl_bd_descente[wo_number],W648,tbl_bd_descente[tons]),0)</f>
        <v>1.36</v>
      </c>
      <c r="AK648" s="4">
        <f>IFERROR(SUMPRODUCT(--(tbl_bd_descente[wo_number]=W648),tbl_bd_descente[S],tbl_bd_descente[tons])/SUMIF(tbl_bd_descente[wo_number],W648,tbl_bd_descente[tons]),0)</f>
        <v>9.4499999999999987E-2</v>
      </c>
      <c r="AL648" s="26"/>
      <c r="AM648" s="25"/>
    </row>
    <row r="649" spans="1:39" x14ac:dyDescent="0.15">
      <c r="A649" t="s">
        <v>1440</v>
      </c>
      <c r="B649" t="s">
        <v>23</v>
      </c>
      <c r="C649" t="s">
        <v>24</v>
      </c>
      <c r="D649" t="s">
        <v>23</v>
      </c>
      <c r="E649" s="18">
        <v>260.2650024414063</v>
      </c>
      <c r="F649">
        <v>80.900000000000006</v>
      </c>
      <c r="G649">
        <v>85.2</v>
      </c>
      <c r="H649">
        <v>92.5</v>
      </c>
      <c r="I649">
        <v>2.5299999999999998</v>
      </c>
      <c r="J649">
        <v>0.57999999999999996</v>
      </c>
      <c r="K649">
        <v>31.56</v>
      </c>
      <c r="L649">
        <v>0.31</v>
      </c>
      <c r="M649" s="1">
        <v>43642.281006562502</v>
      </c>
      <c r="N649" s="1">
        <v>43642.3024540162</v>
      </c>
      <c r="O649" s="1" t="s">
        <v>53</v>
      </c>
      <c r="W649" t="s">
        <v>338</v>
      </c>
      <c r="X649" s="1">
        <v>43584.720138888886</v>
      </c>
      <c r="Y649" s="10">
        <v>174.33333333333334</v>
      </c>
      <c r="Z649" t="s">
        <v>26</v>
      </c>
      <c r="AA649" t="s">
        <v>28</v>
      </c>
      <c r="AB649" t="s">
        <v>26</v>
      </c>
      <c r="AC649">
        <v>2019</v>
      </c>
      <c r="AD649">
        <v>4</v>
      </c>
      <c r="AE649" s="2"/>
      <c r="AF649" s="4">
        <f>IFERROR(SUMPRODUCT(--(tbl_bd_descente[wo_number]=W649),tbl_bd_descente[Y],tbl_bd_descente[tons])/SUMIF(tbl_bd_descente[wo_number],W649,tbl_bd_descente[tons]),0)</f>
        <v>73.95</v>
      </c>
      <c r="AG649" s="4">
        <f>IFERROR(SUMPRODUCT(--(tbl_bd_descente[wo_number]=W649),tbl_bd_descente[Al2O3],tbl_bd_descente[tons])/SUMIF(tbl_bd_descente[wo_number],W649,tbl_bd_descente[tons]),0)</f>
        <v>9.0450000000000017</v>
      </c>
      <c r="AH649" s="4">
        <f>IFERROR(SUMPRODUCT(--(tbl_bd_descente[wo_number]=W649),tbl_bd_descente[Fe2O3],tbl_bd_descente[tons])/SUMIF(tbl_bd_descente[wo_number],W649,tbl_bd_descente[tons]),0)</f>
        <v>1.45</v>
      </c>
      <c r="AI649" s="4">
        <f>IFERROR(SUMPRODUCT(--(tbl_bd_descente[wo_number]=W649),tbl_bd_descente[MgO],tbl_bd_descente[tons])/SUMIF(tbl_bd_descente[wo_number],W649,tbl_bd_descente[tons]),0)</f>
        <v>32.26</v>
      </c>
      <c r="AJ649" s="4">
        <f>IFERROR(SUMPRODUCT(--(tbl_bd_descente[wo_number]=W649),tbl_bd_descente[CaOX],tbl_bd_descente[tons])/SUMIF(tbl_bd_descente[wo_number],W649,tbl_bd_descente[tons]),0)</f>
        <v>1.36</v>
      </c>
      <c r="AK649" s="4">
        <f>IFERROR(SUMPRODUCT(--(tbl_bd_descente[wo_number]=W649),tbl_bd_descente[S],tbl_bd_descente[tons])/SUMIF(tbl_bd_descente[wo_number],W649,tbl_bd_descente[tons]),0)</f>
        <v>9.4499999999999987E-2</v>
      </c>
      <c r="AL649" s="26"/>
      <c r="AM649" s="25"/>
    </row>
    <row r="650" spans="1:39" x14ac:dyDescent="0.15">
      <c r="A650" t="s">
        <v>1441</v>
      </c>
      <c r="B650" t="s">
        <v>23</v>
      </c>
      <c r="C650" t="s">
        <v>21</v>
      </c>
      <c r="D650" t="s">
        <v>23</v>
      </c>
      <c r="E650" s="18">
        <v>74.0260009765625</v>
      </c>
      <c r="F650">
        <v>80.5</v>
      </c>
      <c r="G650">
        <v>84.7</v>
      </c>
      <c r="H650">
        <v>92</v>
      </c>
      <c r="I650">
        <v>1.59</v>
      </c>
      <c r="J650">
        <v>0.53</v>
      </c>
      <c r="K650">
        <v>31.56</v>
      </c>
      <c r="L650">
        <v>0.33</v>
      </c>
      <c r="M650" s="1">
        <v>43644.668321446756</v>
      </c>
      <c r="N650" s="1">
        <v>43644.678761608797</v>
      </c>
      <c r="O650" s="1" t="s">
        <v>53</v>
      </c>
      <c r="W650" t="s">
        <v>337</v>
      </c>
      <c r="X650" s="1">
        <v>43584.703472222223</v>
      </c>
      <c r="Y650" s="10">
        <v>497</v>
      </c>
      <c r="Z650" t="s">
        <v>14</v>
      </c>
      <c r="AA650" t="s">
        <v>31</v>
      </c>
      <c r="AB650" t="s">
        <v>14</v>
      </c>
      <c r="AC650">
        <v>2019</v>
      </c>
      <c r="AD650">
        <v>4</v>
      </c>
      <c r="AE650" s="2"/>
      <c r="AF650" s="4">
        <f>IFERROR(SUMPRODUCT(--(tbl_bd_descente[wo_number]=W650),tbl_bd_descente[Y],tbl_bd_descente[tons])/SUMIF(tbl_bd_descente[wo_number],W650,tbl_bd_descente[tons]),0)</f>
        <v>81</v>
      </c>
      <c r="AG650" s="4">
        <f>IFERROR(SUMPRODUCT(--(tbl_bd_descente[wo_number]=W650),tbl_bd_descente[Al2O3],tbl_bd_descente[tons])/SUMIF(tbl_bd_descente[wo_number],W650,tbl_bd_descente[tons]),0)</f>
        <v>4.58</v>
      </c>
      <c r="AH650" s="4">
        <f>IFERROR(SUMPRODUCT(--(tbl_bd_descente[wo_number]=W650),tbl_bd_descente[Fe2O3],tbl_bd_descente[tons])/SUMIF(tbl_bd_descente[wo_number],W650,tbl_bd_descente[tons]),0)</f>
        <v>0.95</v>
      </c>
      <c r="AI650" s="4">
        <f>IFERROR(SUMPRODUCT(--(tbl_bd_descente[wo_number]=W650),tbl_bd_descente[MgO],tbl_bd_descente[tons])/SUMIF(tbl_bd_descente[wo_number],W650,tbl_bd_descente[tons]),0)</f>
        <v>31.91</v>
      </c>
      <c r="AJ650" s="4">
        <f>IFERROR(SUMPRODUCT(--(tbl_bd_descente[wo_number]=W650),tbl_bd_descente[CaOX],tbl_bd_descente[tons])/SUMIF(tbl_bd_descente[wo_number],W650,tbl_bd_descente[tons]),0)</f>
        <v>1</v>
      </c>
      <c r="AK650" s="4">
        <f>IFERROR(SUMPRODUCT(--(tbl_bd_descente[wo_number]=W650),tbl_bd_descente[S],tbl_bd_descente[tons])/SUMIF(tbl_bd_descente[wo_number],W650,tbl_bd_descente[tons]),0)</f>
        <v>4.2999999999999997E-2</v>
      </c>
      <c r="AL650" s="26"/>
      <c r="AM650" s="25"/>
    </row>
    <row r="651" spans="1:39" x14ac:dyDescent="0.15">
      <c r="A651" t="s">
        <v>80</v>
      </c>
      <c r="B651" t="s">
        <v>14</v>
      </c>
      <c r="C651" t="s">
        <v>38</v>
      </c>
      <c r="D651" t="s">
        <v>14</v>
      </c>
      <c r="E651" s="18">
        <v>110.85700225830078</v>
      </c>
      <c r="F651" s="18">
        <v>79.5</v>
      </c>
      <c r="G651" s="18">
        <v>82.7</v>
      </c>
      <c r="H651" s="18">
        <v>89.4</v>
      </c>
      <c r="I651" s="18">
        <v>2.68</v>
      </c>
      <c r="J651" s="18">
        <v>0.67</v>
      </c>
      <c r="K651" s="18">
        <v>31.57</v>
      </c>
      <c r="L651" s="18">
        <v>0.76</v>
      </c>
      <c r="M651" s="1">
        <v>43648.298017858797</v>
      </c>
      <c r="N651" s="1">
        <v>43648.307969525464</v>
      </c>
      <c r="O651" s="1" t="s">
        <v>53</v>
      </c>
      <c r="W651" t="s">
        <v>336</v>
      </c>
      <c r="X651" s="1">
        <v>43584.654166666667</v>
      </c>
      <c r="Y651" s="10">
        <v>1200</v>
      </c>
      <c r="Z651" t="s">
        <v>14</v>
      </c>
      <c r="AA651" t="s">
        <v>31</v>
      </c>
      <c r="AB651" t="s">
        <v>14</v>
      </c>
      <c r="AC651">
        <v>2019</v>
      </c>
      <c r="AD651">
        <v>4</v>
      </c>
      <c r="AE651" s="2"/>
      <c r="AF651" s="4">
        <f>IFERROR(SUMPRODUCT(--(tbl_bd_descente[wo_number]=W651),tbl_bd_descente[Y],tbl_bd_descente[tons])/SUMIF(tbl_bd_descente[wo_number],W651,tbl_bd_descente[tons]),0)</f>
        <v>79.5</v>
      </c>
      <c r="AG651" s="4">
        <f>IFERROR(SUMPRODUCT(--(tbl_bd_descente[wo_number]=W651),tbl_bd_descente[Al2O3],tbl_bd_descente[tons])/SUMIF(tbl_bd_descente[wo_number],W651,tbl_bd_descente[tons]),0)</f>
        <v>4.9400000000000004</v>
      </c>
      <c r="AH651" s="4">
        <f>IFERROR(SUMPRODUCT(--(tbl_bd_descente[wo_number]=W651),tbl_bd_descente[Fe2O3],tbl_bd_descente[tons])/SUMIF(tbl_bd_descente[wo_number],W651,tbl_bd_descente[tons]),0)</f>
        <v>1.05</v>
      </c>
      <c r="AI651" s="4">
        <f>IFERROR(SUMPRODUCT(--(tbl_bd_descente[wo_number]=W651),tbl_bd_descente[MgO],tbl_bd_descente[tons])/SUMIF(tbl_bd_descente[wo_number],W651,tbl_bd_descente[tons]),0)</f>
        <v>31.693333333333332</v>
      </c>
      <c r="AJ651" s="4">
        <f>IFERROR(SUMPRODUCT(--(tbl_bd_descente[wo_number]=W651),tbl_bd_descente[CaOX],tbl_bd_descente[tons])/SUMIF(tbl_bd_descente[wo_number],W651,tbl_bd_descente[tons]),0)</f>
        <v>1.2733333333333334</v>
      </c>
      <c r="AK651" s="4">
        <f>IFERROR(SUMPRODUCT(--(tbl_bd_descente[wo_number]=W651),tbl_bd_descente[S],tbl_bd_descente[tons])/SUMIF(tbl_bd_descente[wo_number],W651,tbl_bd_descente[tons]),0)</f>
        <v>4.9000000000000002E-2</v>
      </c>
      <c r="AL651" s="26"/>
      <c r="AM651" s="25"/>
    </row>
    <row r="652" spans="1:39" x14ac:dyDescent="0.15">
      <c r="A652" t="s">
        <v>1442</v>
      </c>
      <c r="B652" t="s">
        <v>14</v>
      </c>
      <c r="C652" t="s">
        <v>19</v>
      </c>
      <c r="D652" t="s">
        <v>14</v>
      </c>
      <c r="E652" s="18">
        <v>117.29800033569336</v>
      </c>
      <c r="F652">
        <v>77.5</v>
      </c>
      <c r="G652">
        <v>81.7</v>
      </c>
      <c r="H652">
        <v>88.9</v>
      </c>
      <c r="I652">
        <v>1.5</v>
      </c>
      <c r="J652">
        <v>0.72</v>
      </c>
      <c r="K652">
        <v>31.53</v>
      </c>
      <c r="L652">
        <v>0.38</v>
      </c>
      <c r="M652" s="1">
        <v>43643.621488854165</v>
      </c>
      <c r="N652" s="1">
        <v>43643.629313159719</v>
      </c>
      <c r="O652" s="1" t="s">
        <v>48</v>
      </c>
      <c r="W652" t="s">
        <v>329</v>
      </c>
      <c r="X652" s="1">
        <v>43581.189583333333</v>
      </c>
      <c r="Y652" s="10">
        <v>485</v>
      </c>
      <c r="Z652" t="s">
        <v>33</v>
      </c>
      <c r="AA652" t="s">
        <v>39</v>
      </c>
      <c r="AB652" t="s">
        <v>33</v>
      </c>
      <c r="AC652">
        <v>2019</v>
      </c>
      <c r="AD652">
        <v>4</v>
      </c>
      <c r="AE652" s="2"/>
      <c r="AF652" s="4">
        <f>IFERROR(SUMPRODUCT(--(tbl_bd_descente[wo_number]=W652),tbl_bd_descente[Y],tbl_bd_descente[tons])/SUMIF(tbl_bd_descente[wo_number],W652,tbl_bd_descente[tons]),0)</f>
        <v>79.409278350515464</v>
      </c>
      <c r="AG652" s="4">
        <f>IFERROR(SUMPRODUCT(--(tbl_bd_descente[wo_number]=W652),tbl_bd_descente[Al2O3],tbl_bd_descente[tons])/SUMIF(tbl_bd_descente[wo_number],W652,tbl_bd_descente[tons]),0)</f>
        <v>3.3079381443298965</v>
      </c>
      <c r="AH652" s="4">
        <f>IFERROR(SUMPRODUCT(--(tbl_bd_descente[wo_number]=W652),tbl_bd_descente[Fe2O3],tbl_bd_descente[tons])/SUMIF(tbl_bd_descente[wo_number],W652,tbl_bd_descente[tons]),0)</f>
        <v>0.86670103092783513</v>
      </c>
      <c r="AI652" s="4">
        <f>IFERROR(SUMPRODUCT(--(tbl_bd_descente[wo_number]=W652),tbl_bd_descente[MgO],tbl_bd_descente[tons])/SUMIF(tbl_bd_descente[wo_number],W652,tbl_bd_descente[tons]),0)</f>
        <v>31.611443298969071</v>
      </c>
      <c r="AJ652" s="4">
        <f>IFERROR(SUMPRODUCT(--(tbl_bd_descente[wo_number]=W652),tbl_bd_descente[CaOX],tbl_bd_descente[tons])/SUMIF(tbl_bd_descente[wo_number],W652,tbl_bd_descente[tons]),0)</f>
        <v>1.4545360824742268</v>
      </c>
      <c r="AK652" s="4">
        <f>IFERROR(SUMPRODUCT(--(tbl_bd_descente[wo_number]=W652),tbl_bd_descente[S],tbl_bd_descente[tons])/SUMIF(tbl_bd_descente[wo_number],W652,tbl_bd_descente[tons]),0)</f>
        <v>5.9144329896907225E-2</v>
      </c>
      <c r="AL652" s="26"/>
      <c r="AM652" s="25"/>
    </row>
    <row r="653" spans="1:39" x14ac:dyDescent="0.15">
      <c r="A653" t="s">
        <v>1443</v>
      </c>
      <c r="B653" t="s">
        <v>49</v>
      </c>
      <c r="C653" t="s">
        <v>42</v>
      </c>
      <c r="D653" t="s">
        <v>26</v>
      </c>
      <c r="E653" s="18">
        <v>95.297999954223627</v>
      </c>
      <c r="F653">
        <v>70.3</v>
      </c>
      <c r="G653">
        <v>74.099999999999994</v>
      </c>
      <c r="H653">
        <v>80.3</v>
      </c>
      <c r="I653">
        <v>4.17</v>
      </c>
      <c r="J653">
        <v>1.0900000000000001</v>
      </c>
      <c r="K653">
        <v>31.61</v>
      </c>
      <c r="L653">
        <v>1.56</v>
      </c>
      <c r="M653" s="1">
        <v>43643.607207372683</v>
      </c>
      <c r="N653" s="1">
        <v>43643.615875347219</v>
      </c>
      <c r="O653" s="1" t="s">
        <v>48</v>
      </c>
      <c r="W653" t="s">
        <v>328</v>
      </c>
      <c r="X653" s="1">
        <v>43581.076388888891</v>
      </c>
      <c r="Y653" s="10">
        <v>1151</v>
      </c>
      <c r="Z653" t="s">
        <v>14</v>
      </c>
      <c r="AA653" t="s">
        <v>19</v>
      </c>
      <c r="AB653" t="s">
        <v>14</v>
      </c>
      <c r="AC653">
        <v>2019</v>
      </c>
      <c r="AD653">
        <v>4</v>
      </c>
      <c r="AE653" s="2"/>
      <c r="AF653" s="4">
        <f>IFERROR(SUMPRODUCT(--(tbl_bd_descente[wo_number]=W653),tbl_bd_descente[Y],tbl_bd_descente[tons])/SUMIF(tbl_bd_descente[wo_number],W653,tbl_bd_descente[tons]),0)</f>
        <v>78.618418766290191</v>
      </c>
      <c r="AG653" s="4">
        <f>IFERROR(SUMPRODUCT(--(tbl_bd_descente[wo_number]=W653),tbl_bd_descente[Al2O3],tbl_bd_descente[tons])/SUMIF(tbl_bd_descente[wo_number],W653,tbl_bd_descente[tons]),0)</f>
        <v>3.9126324934839274</v>
      </c>
      <c r="AH653" s="4">
        <f>IFERROR(SUMPRODUCT(--(tbl_bd_descente[wo_number]=W653),tbl_bd_descente[Fe2O3],tbl_bd_descente[tons])/SUMIF(tbl_bd_descente[wo_number],W653,tbl_bd_descente[tons]),0)</f>
        <v>0.91602953953084265</v>
      </c>
      <c r="AI653" s="4">
        <f>IFERROR(SUMPRODUCT(--(tbl_bd_descente[wo_number]=W653),tbl_bd_descente[MgO],tbl_bd_descente[tons])/SUMIF(tbl_bd_descente[wo_number],W653,tbl_bd_descente[tons]),0)</f>
        <v>31.728583840139009</v>
      </c>
      <c r="AJ653" s="4">
        <f>IFERROR(SUMPRODUCT(--(tbl_bd_descente[wo_number]=W653),tbl_bd_descente[CaOX],tbl_bd_descente[tons])/SUMIF(tbl_bd_descente[wo_number],W653,tbl_bd_descente[tons]),0)</f>
        <v>1.4548305821025196</v>
      </c>
      <c r="AK653" s="4">
        <f>IFERROR(SUMPRODUCT(--(tbl_bd_descente[wo_number]=W653),tbl_bd_descente[S],tbl_bd_descente[tons])/SUMIF(tbl_bd_descente[wo_number],W653,tbl_bd_descente[tons]),0)</f>
        <v>5.0318853171155517E-2</v>
      </c>
      <c r="AL653" s="26"/>
      <c r="AM653" s="25"/>
    </row>
    <row r="654" spans="1:39" x14ac:dyDescent="0.15">
      <c r="A654" t="s">
        <v>1444</v>
      </c>
      <c r="B654" t="s">
        <v>18</v>
      </c>
      <c r="C654" t="s">
        <v>15</v>
      </c>
      <c r="D654" t="s">
        <v>18</v>
      </c>
      <c r="E654" s="18">
        <v>414.93100357055664</v>
      </c>
      <c r="F654">
        <v>77.5</v>
      </c>
      <c r="G654">
        <v>81.900000000000006</v>
      </c>
      <c r="H654">
        <v>86.4</v>
      </c>
      <c r="I654">
        <v>15.39</v>
      </c>
      <c r="J654">
        <v>1.99</v>
      </c>
      <c r="K654">
        <v>32.880000000000003</v>
      </c>
      <c r="L654">
        <v>0.77</v>
      </c>
      <c r="M654" s="1">
        <v>43643.784440543983</v>
      </c>
      <c r="N654" s="1">
        <v>43644.282195370368</v>
      </c>
      <c r="O654" s="1" t="s">
        <v>931</v>
      </c>
      <c r="W654" t="s">
        <v>327</v>
      </c>
      <c r="X654" s="1">
        <v>43580.466666666667</v>
      </c>
      <c r="Y654" s="10">
        <v>1200</v>
      </c>
      <c r="Z654" t="s">
        <v>14</v>
      </c>
      <c r="AA654" t="s">
        <v>19</v>
      </c>
      <c r="AB654" t="s">
        <v>14</v>
      </c>
      <c r="AC654">
        <v>2019</v>
      </c>
      <c r="AD654">
        <v>4</v>
      </c>
      <c r="AE654" s="2"/>
      <c r="AF654" s="4">
        <f>IFERROR(SUMPRODUCT(--(tbl_bd_descente[wo_number]=W654),tbl_bd_descente[Y],tbl_bd_descente[tons])/SUMIF(tbl_bd_descente[wo_number],W654,tbl_bd_descente[tons]),0)</f>
        <v>80.466666666666669</v>
      </c>
      <c r="AG654" s="4">
        <f>IFERROR(SUMPRODUCT(--(tbl_bd_descente[wo_number]=W654),tbl_bd_descente[Al2O3],tbl_bd_descente[tons])/SUMIF(tbl_bd_descente[wo_number],W654,tbl_bd_descente[tons]),0)</f>
        <v>4.51</v>
      </c>
      <c r="AH654" s="4">
        <f>IFERROR(SUMPRODUCT(--(tbl_bd_descente[wo_number]=W654),tbl_bd_descente[Fe2O3],tbl_bd_descente[tons])/SUMIF(tbl_bd_descente[wo_number],W654,tbl_bd_descente[tons]),0)</f>
        <v>0.89333333333333331</v>
      </c>
      <c r="AI654" s="4">
        <f>IFERROR(SUMPRODUCT(--(tbl_bd_descente[wo_number]=W654),tbl_bd_descente[MgO],tbl_bd_descente[tons])/SUMIF(tbl_bd_descente[wo_number],W654,tbl_bd_descente[tons]),0)</f>
        <v>31.713333333333335</v>
      </c>
      <c r="AJ654" s="4">
        <f>IFERROR(SUMPRODUCT(--(tbl_bd_descente[wo_number]=W654),tbl_bd_descente[CaOX],tbl_bd_descente[tons])/SUMIF(tbl_bd_descente[wo_number],W654,tbl_bd_descente[tons]),0)</f>
        <v>0.57999999999999996</v>
      </c>
      <c r="AK654" s="4">
        <f>IFERROR(SUMPRODUCT(--(tbl_bd_descente[wo_number]=W654),tbl_bd_descente[S],tbl_bd_descente[tons])/SUMIF(tbl_bd_descente[wo_number],W654,tbl_bd_descente[tons]),0)</f>
        <v>3.3666666666666664E-2</v>
      </c>
      <c r="AL654" s="26"/>
      <c r="AM654" s="25"/>
    </row>
    <row r="655" spans="1:39" x14ac:dyDescent="0.15">
      <c r="A655" t="s">
        <v>1445</v>
      </c>
      <c r="B655" t="s">
        <v>26</v>
      </c>
      <c r="C655" t="s">
        <v>27</v>
      </c>
      <c r="D655" t="s">
        <v>26</v>
      </c>
      <c r="E655" s="18">
        <v>222.0780029296875</v>
      </c>
      <c r="F655">
        <v>73.3</v>
      </c>
      <c r="G655">
        <v>77.400000000000006</v>
      </c>
      <c r="H655">
        <v>82.9</v>
      </c>
      <c r="I655">
        <v>7.18</v>
      </c>
      <c r="J655">
        <v>1.47</v>
      </c>
      <c r="K655">
        <v>32.06</v>
      </c>
      <c r="L655">
        <v>0.86</v>
      </c>
      <c r="M655" s="1">
        <v>43644.862268668985</v>
      </c>
      <c r="N655" s="1">
        <v>43644.889092280093</v>
      </c>
      <c r="O655" s="1" t="s">
        <v>48</v>
      </c>
      <c r="W655" t="s">
        <v>326</v>
      </c>
      <c r="X655" s="1">
        <v>43580.050694444442</v>
      </c>
      <c r="Y655" s="10">
        <v>236</v>
      </c>
      <c r="Z655" t="s">
        <v>29</v>
      </c>
      <c r="AA655" t="s">
        <v>22</v>
      </c>
      <c r="AB655" t="s">
        <v>29</v>
      </c>
      <c r="AC655">
        <v>2019</v>
      </c>
      <c r="AD655">
        <v>4</v>
      </c>
      <c r="AE655" s="2"/>
      <c r="AF655" s="4">
        <f>IFERROR(SUMPRODUCT(--(tbl_bd_descente[wo_number]=W655),tbl_bd_descente[Y],tbl_bd_descente[tons])/SUMIF(tbl_bd_descente[wo_number],W655,tbl_bd_descente[tons]),0)</f>
        <v>85.8</v>
      </c>
      <c r="AG655" s="4">
        <f>IFERROR(SUMPRODUCT(--(tbl_bd_descente[wo_number]=W655),tbl_bd_descente[Al2O3],tbl_bd_descente[tons])/SUMIF(tbl_bd_descente[wo_number],W655,tbl_bd_descente[tons]),0)</f>
        <v>10.34</v>
      </c>
      <c r="AH655" s="4">
        <f>IFERROR(SUMPRODUCT(--(tbl_bd_descente[wo_number]=W655),tbl_bd_descente[Fe2O3],tbl_bd_descente[tons])/SUMIF(tbl_bd_descente[wo_number],W655,tbl_bd_descente[tons]),0)</f>
        <v>1.19</v>
      </c>
      <c r="AI655" s="4">
        <f>IFERROR(SUMPRODUCT(--(tbl_bd_descente[wo_number]=W655),tbl_bd_descente[MgO],tbl_bd_descente[tons])/SUMIF(tbl_bd_descente[wo_number],W655,tbl_bd_descente[tons]),0)</f>
        <v>32.31</v>
      </c>
      <c r="AJ655" s="4">
        <f>IFERROR(SUMPRODUCT(--(tbl_bd_descente[wo_number]=W655),tbl_bd_descente[CaOX],tbl_bd_descente[tons])/SUMIF(tbl_bd_descente[wo_number],W655,tbl_bd_descente[tons]),0)</f>
        <v>0.7</v>
      </c>
      <c r="AK655" s="4">
        <f>IFERROR(SUMPRODUCT(--(tbl_bd_descente[wo_number]=W655),tbl_bd_descente[S],tbl_bd_descente[tons])/SUMIF(tbl_bd_descente[wo_number],W655,tbl_bd_descente[tons]),0)</f>
        <v>3.1E-2</v>
      </c>
      <c r="AL655" s="26"/>
      <c r="AM655" s="25"/>
    </row>
    <row r="656" spans="1:39" x14ac:dyDescent="0.15">
      <c r="A656" t="s">
        <v>81</v>
      </c>
      <c r="B656" t="s">
        <v>14</v>
      </c>
      <c r="C656" t="s">
        <v>38</v>
      </c>
      <c r="D656" t="s">
        <v>14</v>
      </c>
      <c r="E656" s="18">
        <v>185.06500244140625</v>
      </c>
      <c r="F656" s="18">
        <v>77.8</v>
      </c>
      <c r="G656" s="18">
        <v>82.1</v>
      </c>
      <c r="H656" s="18">
        <v>88.7</v>
      </c>
      <c r="I656" s="18">
        <v>2.2799999999999998</v>
      </c>
      <c r="J656" s="18">
        <v>0.73</v>
      </c>
      <c r="K656" s="18">
        <v>31.59</v>
      </c>
      <c r="L656" s="18">
        <v>0.7</v>
      </c>
      <c r="M656" s="1">
        <v>43647.231742974538</v>
      </c>
      <c r="N656" s="1">
        <v>43647.256800810188</v>
      </c>
      <c r="O656" s="1" t="s">
        <v>48</v>
      </c>
      <c r="W656" t="s">
        <v>325</v>
      </c>
      <c r="X656" s="1">
        <v>43579.864583333336</v>
      </c>
      <c r="Y656" s="10">
        <v>781</v>
      </c>
      <c r="Z656" t="s">
        <v>20</v>
      </c>
      <c r="AA656" t="s">
        <v>30</v>
      </c>
      <c r="AB656" t="s">
        <v>20</v>
      </c>
      <c r="AC656">
        <v>2019</v>
      </c>
      <c r="AD656">
        <v>4</v>
      </c>
      <c r="AE656" s="2"/>
      <c r="AF656" s="4">
        <f>IFERROR(SUMPRODUCT(--(tbl_bd_descente[wo_number]=W656),tbl_bd_descente[Y],tbl_bd_descente[tons])/SUMIF(tbl_bd_descente[wo_number],W656,tbl_bd_descente[tons]),0)</f>
        <v>84.421895006402053</v>
      </c>
      <c r="AG656" s="4">
        <f>IFERROR(SUMPRODUCT(--(tbl_bd_descente[wo_number]=W656),tbl_bd_descente[Al2O3],tbl_bd_descente[tons])/SUMIF(tbl_bd_descente[wo_number],W656,tbl_bd_descente[tons]),0)</f>
        <v>8.0812035851472466</v>
      </c>
      <c r="AH656" s="4">
        <f>IFERROR(SUMPRODUCT(--(tbl_bd_descente[wo_number]=W656),tbl_bd_descente[Fe2O3],tbl_bd_descente[tons])/SUMIF(tbl_bd_descente[wo_number],W656,tbl_bd_descente[tons]),0)</f>
        <v>1.003661971830986</v>
      </c>
      <c r="AI656" s="4">
        <f>IFERROR(SUMPRODUCT(--(tbl_bd_descente[wo_number]=W656),tbl_bd_descente[MgO],tbl_bd_descente[tons])/SUMIF(tbl_bd_descente[wo_number],W656,tbl_bd_descente[tons]),0)</f>
        <v>32.059270166453267</v>
      </c>
      <c r="AJ656" s="4">
        <f>IFERROR(SUMPRODUCT(--(tbl_bd_descente[wo_number]=W656),tbl_bd_descente[CaOX],tbl_bd_descente[tons])/SUMIF(tbl_bd_descente[wo_number],W656,tbl_bd_descente[tons]),0)</f>
        <v>0.64414852752880924</v>
      </c>
      <c r="AK656" s="4">
        <f>IFERROR(SUMPRODUCT(--(tbl_bd_descente[wo_number]=W656),tbl_bd_descente[S],tbl_bd_descente[tons])/SUMIF(tbl_bd_descente[wo_number],W656,tbl_bd_descente[tons]),0)</f>
        <v>2.6902688860435339E-2</v>
      </c>
      <c r="AL656" s="26"/>
      <c r="AM656" s="25"/>
    </row>
    <row r="657" spans="1:39" x14ac:dyDescent="0.15">
      <c r="A657" t="s">
        <v>82</v>
      </c>
      <c r="B657" t="s">
        <v>14</v>
      </c>
      <c r="C657" t="s">
        <v>38</v>
      </c>
      <c r="D657" t="s">
        <v>14</v>
      </c>
      <c r="E657" s="18">
        <v>90.444999694824219</v>
      </c>
      <c r="F657" s="18">
        <v>76.7</v>
      </c>
      <c r="G657" s="18">
        <v>80.8</v>
      </c>
      <c r="H657" s="18">
        <v>87.6</v>
      </c>
      <c r="I657" s="18">
        <v>3.17</v>
      </c>
      <c r="J657" s="18">
        <v>0.68</v>
      </c>
      <c r="K657" s="18">
        <v>31.65</v>
      </c>
      <c r="L657" s="18">
        <v>1.17</v>
      </c>
      <c r="M657" s="1">
        <v>43647.817553391207</v>
      </c>
      <c r="N657" s="1">
        <v>43647.825388923608</v>
      </c>
      <c r="O657" s="1" t="s">
        <v>45</v>
      </c>
      <c r="W657" t="s">
        <v>324</v>
      </c>
      <c r="X657" s="1">
        <v>43579.186111111114</v>
      </c>
      <c r="Y657" s="10">
        <v>323.33333333333331</v>
      </c>
      <c r="Z657" t="s">
        <v>18</v>
      </c>
      <c r="AA657" t="s">
        <v>15</v>
      </c>
      <c r="AB657" t="s">
        <v>43</v>
      </c>
      <c r="AC657">
        <v>2019</v>
      </c>
      <c r="AD657">
        <v>4</v>
      </c>
      <c r="AE657" s="2"/>
      <c r="AF657" s="4">
        <f>IFERROR(SUMPRODUCT(--(tbl_bd_descente[wo_number]=W657),tbl_bd_descente[Y],tbl_bd_descente[tons])/SUMIF(tbl_bd_descente[wo_number],W657,tbl_bd_descente[tons]),0)</f>
        <v>80.067010309278345</v>
      </c>
      <c r="AG657" s="4">
        <f>IFERROR(SUMPRODUCT(--(tbl_bd_descente[wo_number]=W657),tbl_bd_descente[Al2O3],tbl_bd_descente[tons])/SUMIF(tbl_bd_descente[wo_number],W657,tbl_bd_descente[tons]),0)</f>
        <v>11.842164948453609</v>
      </c>
      <c r="AH657" s="4">
        <f>IFERROR(SUMPRODUCT(--(tbl_bd_descente[wo_number]=W657),tbl_bd_descente[Fe2O3],tbl_bd_descente[tons])/SUMIF(tbl_bd_descente[wo_number],W657,tbl_bd_descente[tons]),0)</f>
        <v>1.5271134020618555</v>
      </c>
      <c r="AI657" s="4">
        <f>IFERROR(SUMPRODUCT(--(tbl_bd_descente[wo_number]=W657),tbl_bd_descente[MgO],tbl_bd_descente[tons])/SUMIF(tbl_bd_descente[wo_number],W657,tbl_bd_descente[tons]),0)</f>
        <v>32.494226804123713</v>
      </c>
      <c r="AJ657" s="4">
        <f>IFERROR(SUMPRODUCT(--(tbl_bd_descente[wo_number]=W657),tbl_bd_descente[CaOX],tbl_bd_descente[tons])/SUMIF(tbl_bd_descente[wo_number],W657,tbl_bd_descente[tons]),0)</f>
        <v>0.72876288659793809</v>
      </c>
      <c r="AK657" s="4">
        <f>IFERROR(SUMPRODUCT(--(tbl_bd_descente[wo_number]=W657),tbl_bd_descente[S],tbl_bd_descente[tons])/SUMIF(tbl_bd_descente[wo_number],W657,tbl_bd_descente[tons]),0)</f>
        <v>3.9474226804123713E-2</v>
      </c>
      <c r="AL657" s="26"/>
      <c r="AM657" s="25"/>
    </row>
    <row r="658" spans="1:39" x14ac:dyDescent="0.15">
      <c r="A658" t="s">
        <v>1446</v>
      </c>
      <c r="B658" t="s">
        <v>26</v>
      </c>
      <c r="C658" t="s">
        <v>28</v>
      </c>
      <c r="D658" t="s">
        <v>26</v>
      </c>
      <c r="E658" s="18">
        <v>336.83600234985352</v>
      </c>
      <c r="F658">
        <v>65.099999999999994</v>
      </c>
      <c r="G658">
        <v>68.7</v>
      </c>
      <c r="H658">
        <v>74.099999999999994</v>
      </c>
      <c r="I658">
        <v>10.98</v>
      </c>
      <c r="J658">
        <v>1.62</v>
      </c>
      <c r="K658">
        <v>32.409999999999997</v>
      </c>
      <c r="L658">
        <v>0.41</v>
      </c>
      <c r="M658" s="1">
        <v>43647.921511192129</v>
      </c>
      <c r="N658" s="1">
        <v>43648.232592442131</v>
      </c>
      <c r="O658" s="1" t="s">
        <v>53</v>
      </c>
      <c r="W658" t="s">
        <v>324</v>
      </c>
      <c r="X658" s="1">
        <v>43579.186111111114</v>
      </c>
      <c r="Y658" s="10">
        <v>161.66666666666666</v>
      </c>
      <c r="Z658" t="s">
        <v>18</v>
      </c>
      <c r="AA658" t="s">
        <v>44</v>
      </c>
      <c r="AB658" t="s">
        <v>43</v>
      </c>
      <c r="AC658">
        <v>2019</v>
      </c>
      <c r="AD658">
        <v>4</v>
      </c>
      <c r="AE658" s="2"/>
      <c r="AF658" s="4">
        <f>IFERROR(SUMPRODUCT(--(tbl_bd_descente[wo_number]=W658),tbl_bd_descente[Y],tbl_bd_descente[tons])/SUMIF(tbl_bd_descente[wo_number],W658,tbl_bd_descente[tons]),0)</f>
        <v>80.067010309278345</v>
      </c>
      <c r="AG658" s="4">
        <f>IFERROR(SUMPRODUCT(--(tbl_bd_descente[wo_number]=W658),tbl_bd_descente[Al2O3],tbl_bd_descente[tons])/SUMIF(tbl_bd_descente[wo_number],W658,tbl_bd_descente[tons]),0)</f>
        <v>11.842164948453609</v>
      </c>
      <c r="AH658" s="4">
        <f>IFERROR(SUMPRODUCT(--(tbl_bd_descente[wo_number]=W658),tbl_bd_descente[Fe2O3],tbl_bd_descente[tons])/SUMIF(tbl_bd_descente[wo_number],W658,tbl_bd_descente[tons]),0)</f>
        <v>1.5271134020618555</v>
      </c>
      <c r="AI658" s="4">
        <f>IFERROR(SUMPRODUCT(--(tbl_bd_descente[wo_number]=W658),tbl_bd_descente[MgO],tbl_bd_descente[tons])/SUMIF(tbl_bd_descente[wo_number],W658,tbl_bd_descente[tons]),0)</f>
        <v>32.494226804123713</v>
      </c>
      <c r="AJ658" s="4">
        <f>IFERROR(SUMPRODUCT(--(tbl_bd_descente[wo_number]=W658),tbl_bd_descente[CaOX],tbl_bd_descente[tons])/SUMIF(tbl_bd_descente[wo_number],W658,tbl_bd_descente[tons]),0)</f>
        <v>0.72876288659793809</v>
      </c>
      <c r="AK658" s="4">
        <f>IFERROR(SUMPRODUCT(--(tbl_bd_descente[wo_number]=W658),tbl_bd_descente[S],tbl_bd_descente[tons])/SUMIF(tbl_bd_descente[wo_number],W658,tbl_bd_descente[tons]),0)</f>
        <v>3.9474226804123713E-2</v>
      </c>
      <c r="AL658" s="26"/>
      <c r="AM658" s="25"/>
    </row>
    <row r="659" spans="1:39" x14ac:dyDescent="0.15">
      <c r="A659" t="s">
        <v>1447</v>
      </c>
      <c r="B659" t="s">
        <v>817</v>
      </c>
      <c r="C659" t="s">
        <v>34</v>
      </c>
      <c r="D659" t="s">
        <v>26</v>
      </c>
      <c r="E659" s="18">
        <v>108.40700006484985</v>
      </c>
      <c r="F659">
        <v>73.7</v>
      </c>
      <c r="G659">
        <v>77.8</v>
      </c>
      <c r="H659">
        <v>82.5</v>
      </c>
      <c r="I659">
        <v>16.03</v>
      </c>
      <c r="J659">
        <v>2.0699999999999998</v>
      </c>
      <c r="K659">
        <v>32.909999999999997</v>
      </c>
      <c r="L659">
        <v>0.46</v>
      </c>
      <c r="M659" s="1">
        <v>43648.23248353009</v>
      </c>
      <c r="N659" s="1">
        <v>43648.252703391205</v>
      </c>
      <c r="O659" s="1" t="s">
        <v>53</v>
      </c>
      <c r="W659" t="s">
        <v>323</v>
      </c>
      <c r="X659" s="1">
        <v>43579.040972222225</v>
      </c>
      <c r="Y659" s="10">
        <v>300</v>
      </c>
      <c r="Z659" t="s">
        <v>18</v>
      </c>
      <c r="AA659" t="s">
        <v>44</v>
      </c>
      <c r="AB659" t="s">
        <v>43</v>
      </c>
      <c r="AC659">
        <v>2019</v>
      </c>
      <c r="AD659">
        <v>4</v>
      </c>
      <c r="AE659" s="2"/>
      <c r="AF659" s="4">
        <f>IFERROR(SUMPRODUCT(--(tbl_bd_descente[wo_number]=W659),tbl_bd_descente[Y],tbl_bd_descente[tons])/SUMIF(tbl_bd_descente[wo_number],W659,tbl_bd_descente[tons]),0)</f>
        <v>80.900000000000006</v>
      </c>
      <c r="AG659" s="4">
        <f>IFERROR(SUMPRODUCT(--(tbl_bd_descente[wo_number]=W659),tbl_bd_descente[Al2O3],tbl_bd_descente[tons])/SUMIF(tbl_bd_descente[wo_number],W659,tbl_bd_descente[tons]),0)</f>
        <v>13.56</v>
      </c>
      <c r="AH659" s="4">
        <f>IFERROR(SUMPRODUCT(--(tbl_bd_descente[wo_number]=W659),tbl_bd_descente[Fe2O3],tbl_bd_descente[tons])/SUMIF(tbl_bd_descente[wo_number],W659,tbl_bd_descente[tons]),0)</f>
        <v>1.6133333333333333</v>
      </c>
      <c r="AI659" s="4">
        <f>IFERROR(SUMPRODUCT(--(tbl_bd_descente[wo_number]=W659),tbl_bd_descente[MgO],tbl_bd_descente[tons])/SUMIF(tbl_bd_descente[wo_number],W659,tbl_bd_descente[tons]),0)</f>
        <v>32.71</v>
      </c>
      <c r="AJ659" s="4">
        <f>IFERROR(SUMPRODUCT(--(tbl_bd_descente[wo_number]=W659),tbl_bd_descente[CaOX],tbl_bd_descente[tons])/SUMIF(tbl_bd_descente[wo_number],W659,tbl_bd_descente[tons]),0)</f>
        <v>0.74</v>
      </c>
      <c r="AK659" s="4">
        <f>IFERROR(SUMPRODUCT(--(tbl_bd_descente[wo_number]=W659),tbl_bd_descente[S],tbl_bd_descente[tons])/SUMIF(tbl_bd_descente[wo_number],W659,tbl_bd_descente[tons]),0)</f>
        <v>4.2666666666666672E-2</v>
      </c>
      <c r="AL659" s="26"/>
      <c r="AM659" s="25"/>
    </row>
    <row r="660" spans="1:39" x14ac:dyDescent="0.15">
      <c r="A660" t="s">
        <v>1448</v>
      </c>
      <c r="B660" t="s">
        <v>29</v>
      </c>
      <c r="C660" t="s">
        <v>22</v>
      </c>
      <c r="D660" t="s">
        <v>29</v>
      </c>
      <c r="E660" s="18">
        <v>300.7910011291504</v>
      </c>
      <c r="F660">
        <v>80.599999999999994</v>
      </c>
      <c r="G660">
        <v>85.1</v>
      </c>
      <c r="H660">
        <v>90.6</v>
      </c>
      <c r="I660">
        <v>11.7</v>
      </c>
      <c r="J660">
        <v>1.07</v>
      </c>
      <c r="K660">
        <v>32.44</v>
      </c>
      <c r="L660">
        <v>0.6</v>
      </c>
      <c r="M660" s="1">
        <v>43647.852355983799</v>
      </c>
      <c r="N660" s="1">
        <v>43647.884798993058</v>
      </c>
      <c r="O660" s="1" t="s">
        <v>45</v>
      </c>
      <c r="W660" t="s">
        <v>323</v>
      </c>
      <c r="X660" s="1">
        <v>43579.040972222225</v>
      </c>
      <c r="Y660" s="10">
        <v>600</v>
      </c>
      <c r="Z660" t="s">
        <v>18</v>
      </c>
      <c r="AA660" t="s">
        <v>15</v>
      </c>
      <c r="AB660" t="s">
        <v>43</v>
      </c>
      <c r="AC660">
        <v>2019</v>
      </c>
      <c r="AD660">
        <v>4</v>
      </c>
      <c r="AE660" s="2"/>
      <c r="AF660" s="4">
        <f>IFERROR(SUMPRODUCT(--(tbl_bd_descente[wo_number]=W660),tbl_bd_descente[Y],tbl_bd_descente[tons])/SUMIF(tbl_bd_descente[wo_number],W660,tbl_bd_descente[tons]),0)</f>
        <v>80.900000000000006</v>
      </c>
      <c r="AG660" s="4">
        <f>IFERROR(SUMPRODUCT(--(tbl_bd_descente[wo_number]=W660),tbl_bd_descente[Al2O3],tbl_bd_descente[tons])/SUMIF(tbl_bd_descente[wo_number],W660,tbl_bd_descente[tons]),0)</f>
        <v>13.56</v>
      </c>
      <c r="AH660" s="4">
        <f>IFERROR(SUMPRODUCT(--(tbl_bd_descente[wo_number]=W660),tbl_bd_descente[Fe2O3],tbl_bd_descente[tons])/SUMIF(tbl_bd_descente[wo_number],W660,tbl_bd_descente[tons]),0)</f>
        <v>1.6133333333333333</v>
      </c>
      <c r="AI660" s="4">
        <f>IFERROR(SUMPRODUCT(--(tbl_bd_descente[wo_number]=W660),tbl_bd_descente[MgO],tbl_bd_descente[tons])/SUMIF(tbl_bd_descente[wo_number],W660,tbl_bd_descente[tons]),0)</f>
        <v>32.71</v>
      </c>
      <c r="AJ660" s="4">
        <f>IFERROR(SUMPRODUCT(--(tbl_bd_descente[wo_number]=W660),tbl_bd_descente[CaOX],tbl_bd_descente[tons])/SUMIF(tbl_bd_descente[wo_number],W660,tbl_bd_descente[tons]),0)</f>
        <v>0.74</v>
      </c>
      <c r="AK660" s="4">
        <f>IFERROR(SUMPRODUCT(--(tbl_bd_descente[wo_number]=W660),tbl_bd_descente[S],tbl_bd_descente[tons])/SUMIF(tbl_bd_descente[wo_number],W660,tbl_bd_descente[tons]),0)</f>
        <v>4.2666666666666672E-2</v>
      </c>
      <c r="AL660" s="26"/>
      <c r="AM660" s="25"/>
    </row>
    <row r="661" spans="1:39" x14ac:dyDescent="0.15">
      <c r="A661" t="s">
        <v>1449</v>
      </c>
      <c r="B661" t="s">
        <v>20</v>
      </c>
      <c r="C661" t="s">
        <v>35</v>
      </c>
      <c r="D661" t="s">
        <v>20</v>
      </c>
      <c r="E661" s="18">
        <v>190.41600036621094</v>
      </c>
      <c r="F661">
        <v>77.8</v>
      </c>
      <c r="G661">
        <v>82</v>
      </c>
      <c r="H661">
        <v>88.1</v>
      </c>
      <c r="I661">
        <v>4.7699999999999996</v>
      </c>
      <c r="J661">
        <v>0.83</v>
      </c>
      <c r="K661">
        <v>31.75</v>
      </c>
      <c r="L661">
        <v>1.55</v>
      </c>
      <c r="M661" s="1">
        <v>43647.889995833335</v>
      </c>
      <c r="N661" s="1">
        <v>43647.907680289354</v>
      </c>
      <c r="O661" s="1" t="s">
        <v>45</v>
      </c>
      <c r="W661" t="s">
        <v>322</v>
      </c>
      <c r="X661" s="1">
        <v>43578.496527777781</v>
      </c>
      <c r="Y661" s="10">
        <v>19.666666666666668</v>
      </c>
      <c r="Z661" t="s">
        <v>18</v>
      </c>
      <c r="AA661" t="s">
        <v>44</v>
      </c>
      <c r="AB661" t="s">
        <v>43</v>
      </c>
      <c r="AC661">
        <v>2019</v>
      </c>
      <c r="AD661">
        <v>4</v>
      </c>
      <c r="AE661" s="2"/>
      <c r="AF661" s="4">
        <f>IFERROR(SUMPRODUCT(--(tbl_bd_descente[wo_number]=W661),tbl_bd_descente[Y],tbl_bd_descente[tons])/SUMIF(tbl_bd_descente[wo_number],W661,tbl_bd_descente[tons]),0)</f>
        <v>81.3</v>
      </c>
      <c r="AG661" s="4">
        <f>IFERROR(SUMPRODUCT(--(tbl_bd_descente[wo_number]=W661),tbl_bd_descente[Al2O3],tbl_bd_descente[tons])/SUMIF(tbl_bd_descente[wo_number],W661,tbl_bd_descente[tons]),0)</f>
        <v>7.07</v>
      </c>
      <c r="AH661" s="4">
        <f>IFERROR(SUMPRODUCT(--(tbl_bd_descente[wo_number]=W661),tbl_bd_descente[Fe2O3],tbl_bd_descente[tons])/SUMIF(tbl_bd_descente[wo_number],W661,tbl_bd_descente[tons]),0)</f>
        <v>1.17</v>
      </c>
      <c r="AI661" s="4">
        <f>IFERROR(SUMPRODUCT(--(tbl_bd_descente[wo_number]=W661),tbl_bd_descente[MgO],tbl_bd_descente[tons])/SUMIF(tbl_bd_descente[wo_number],W661,tbl_bd_descente[tons]),0)</f>
        <v>32.049999999999997</v>
      </c>
      <c r="AJ661" s="4">
        <f>IFERROR(SUMPRODUCT(--(tbl_bd_descente[wo_number]=W661),tbl_bd_descente[CaOX],tbl_bd_descente[tons])/SUMIF(tbl_bd_descente[wo_number],W661,tbl_bd_descente[tons]),0)</f>
        <v>0.46</v>
      </c>
      <c r="AK661" s="4">
        <f>IFERROR(SUMPRODUCT(--(tbl_bd_descente[wo_number]=W661),tbl_bd_descente[S],tbl_bd_descente[tons])/SUMIF(tbl_bd_descente[wo_number],W661,tbl_bd_descente[tons]),0)</f>
        <v>6.2E-2</v>
      </c>
      <c r="AL661" s="26"/>
      <c r="AM661" s="25"/>
    </row>
    <row r="662" spans="1:39" x14ac:dyDescent="0.15">
      <c r="A662" t="s">
        <v>1450</v>
      </c>
      <c r="B662" t="s">
        <v>14</v>
      </c>
      <c r="C662" t="s">
        <v>31</v>
      </c>
      <c r="D662" t="s">
        <v>14</v>
      </c>
      <c r="E662" s="18">
        <v>187.51399993896484</v>
      </c>
      <c r="F662">
        <v>76.5</v>
      </c>
      <c r="G662">
        <v>80.599999999999994</v>
      </c>
      <c r="H662">
        <v>87.1</v>
      </c>
      <c r="I662">
        <v>4</v>
      </c>
      <c r="J662">
        <v>0.9</v>
      </c>
      <c r="K662">
        <v>31.58</v>
      </c>
      <c r="L662">
        <v>1.82</v>
      </c>
      <c r="M662" s="1">
        <v>43647.770388344907</v>
      </c>
      <c r="N662" s="1">
        <v>43647.785504247688</v>
      </c>
      <c r="O662" s="1" t="s">
        <v>45</v>
      </c>
      <c r="W662" t="s">
        <v>322</v>
      </c>
      <c r="X662" s="1">
        <v>43578.496527777781</v>
      </c>
      <c r="Y662" s="10">
        <v>39.333333333333336</v>
      </c>
      <c r="Z662" t="s">
        <v>18</v>
      </c>
      <c r="AA662" t="s">
        <v>15</v>
      </c>
      <c r="AB662" t="s">
        <v>43</v>
      </c>
      <c r="AC662">
        <v>2019</v>
      </c>
      <c r="AD662">
        <v>4</v>
      </c>
      <c r="AE662" s="2"/>
      <c r="AF662" s="4">
        <f>IFERROR(SUMPRODUCT(--(tbl_bd_descente[wo_number]=W662),tbl_bd_descente[Y],tbl_bd_descente[tons])/SUMIF(tbl_bd_descente[wo_number],W662,tbl_bd_descente[tons]),0)</f>
        <v>81.3</v>
      </c>
      <c r="AG662" s="4">
        <f>IFERROR(SUMPRODUCT(--(tbl_bd_descente[wo_number]=W662),tbl_bd_descente[Al2O3],tbl_bd_descente[tons])/SUMIF(tbl_bd_descente[wo_number],W662,tbl_bd_descente[tons]),0)</f>
        <v>7.07</v>
      </c>
      <c r="AH662" s="4">
        <f>IFERROR(SUMPRODUCT(--(tbl_bd_descente[wo_number]=W662),tbl_bd_descente[Fe2O3],tbl_bd_descente[tons])/SUMIF(tbl_bd_descente[wo_number],W662,tbl_bd_descente[tons]),0)</f>
        <v>1.17</v>
      </c>
      <c r="AI662" s="4">
        <f>IFERROR(SUMPRODUCT(--(tbl_bd_descente[wo_number]=W662),tbl_bd_descente[MgO],tbl_bd_descente[tons])/SUMIF(tbl_bd_descente[wo_number],W662,tbl_bd_descente[tons]),0)</f>
        <v>32.049999999999997</v>
      </c>
      <c r="AJ662" s="4">
        <f>IFERROR(SUMPRODUCT(--(tbl_bd_descente[wo_number]=W662),tbl_bd_descente[CaOX],tbl_bd_descente[tons])/SUMIF(tbl_bd_descente[wo_number],W662,tbl_bd_descente[tons]),0)</f>
        <v>0.46</v>
      </c>
      <c r="AK662" s="4">
        <f>IFERROR(SUMPRODUCT(--(tbl_bd_descente[wo_number]=W662),tbl_bd_descente[S],tbl_bd_descente[tons])/SUMIF(tbl_bd_descente[wo_number],W662,tbl_bd_descente[tons]),0)</f>
        <v>6.2E-2</v>
      </c>
      <c r="AL662" s="26"/>
      <c r="AM662" s="25"/>
    </row>
    <row r="663" spans="1:39" x14ac:dyDescent="0.15">
      <c r="A663" t="s">
        <v>83</v>
      </c>
      <c r="B663" t="s">
        <v>14</v>
      </c>
      <c r="C663" t="s">
        <v>38</v>
      </c>
      <c r="D663" t="s">
        <v>14</v>
      </c>
      <c r="E663" s="18">
        <v>283.77999954223634</v>
      </c>
      <c r="F663" s="18">
        <v>74.599999999999994</v>
      </c>
      <c r="G663" s="18">
        <v>78.900000000000006</v>
      </c>
      <c r="H663" s="18">
        <v>85</v>
      </c>
      <c r="I663" s="18">
        <v>3.95</v>
      </c>
      <c r="J663" s="18">
        <v>0.93</v>
      </c>
      <c r="K663" s="18">
        <v>31.63</v>
      </c>
      <c r="L663" s="18">
        <v>0.67</v>
      </c>
      <c r="M663" s="1">
        <v>43656.641164201392</v>
      </c>
      <c r="N663" s="1">
        <v>43656.66803966435</v>
      </c>
      <c r="O663" s="1" t="s">
        <v>45</v>
      </c>
      <c r="W663" t="s">
        <v>321</v>
      </c>
      <c r="X663" s="1">
        <v>43578.481944444444</v>
      </c>
      <c r="Y663" s="10">
        <v>784</v>
      </c>
      <c r="Z663" t="s">
        <v>23</v>
      </c>
      <c r="AA663" t="s">
        <v>24</v>
      </c>
      <c r="AB663" t="s">
        <v>23</v>
      </c>
      <c r="AC663">
        <v>2019</v>
      </c>
      <c r="AD663">
        <v>4</v>
      </c>
      <c r="AE663" s="2"/>
      <c r="AF663" s="4">
        <f>IFERROR(SUMPRODUCT(--(tbl_bd_descente[wo_number]=W663),tbl_bd_descente[Y],tbl_bd_descente[tons])/SUMIF(tbl_bd_descente[wo_number],W663,tbl_bd_descente[tons]),0)</f>
        <v>86.457823129251693</v>
      </c>
      <c r="AG663" s="4">
        <f>IFERROR(SUMPRODUCT(--(tbl_bd_descente[wo_number]=W663),tbl_bd_descente[Al2O3],tbl_bd_descente[tons])/SUMIF(tbl_bd_descente[wo_number],W663,tbl_bd_descente[tons]),0)</f>
        <v>1.9006802721088434</v>
      </c>
      <c r="AH663" s="4">
        <f>IFERROR(SUMPRODUCT(--(tbl_bd_descente[wo_number]=W663),tbl_bd_descente[Fe2O3],tbl_bd_descente[tons])/SUMIF(tbl_bd_descente[wo_number],W663,tbl_bd_descente[tons]),0)</f>
        <v>0.58700680272108841</v>
      </c>
      <c r="AI663" s="4">
        <f>IFERROR(SUMPRODUCT(--(tbl_bd_descente[wo_number]=W663),tbl_bd_descente[MgO],tbl_bd_descente[tons])/SUMIF(tbl_bd_descente[wo_number],W663,tbl_bd_descente[tons]),0)</f>
        <v>31.3269387755102</v>
      </c>
      <c r="AJ663" s="4">
        <f>IFERROR(SUMPRODUCT(--(tbl_bd_descente[wo_number]=W663),tbl_bd_descente[CaOX],tbl_bd_descente[tons])/SUMIF(tbl_bd_descente[wo_number],W663,tbl_bd_descente[tons]),0)</f>
        <v>0.73585034013605444</v>
      </c>
      <c r="AK663" s="4">
        <f>IFERROR(SUMPRODUCT(--(tbl_bd_descente[wo_number]=W663),tbl_bd_descente[S],tbl_bd_descente[tons])/SUMIF(tbl_bd_descente[wo_number],W663,tbl_bd_descente[tons]),0)</f>
        <v>3.4102040816326527E-2</v>
      </c>
      <c r="AL663" s="26"/>
      <c r="AM663" s="25"/>
    </row>
    <row r="664" spans="1:39" x14ac:dyDescent="0.15">
      <c r="A664" t="s">
        <v>1451</v>
      </c>
      <c r="B664" t="s">
        <v>26</v>
      </c>
      <c r="C664" t="s">
        <v>27</v>
      </c>
      <c r="D664" t="s">
        <v>26</v>
      </c>
      <c r="E664" s="18">
        <v>296.10400390625</v>
      </c>
      <c r="F664">
        <v>73.2</v>
      </c>
      <c r="G664">
        <v>77.099999999999994</v>
      </c>
      <c r="H664">
        <v>83.4</v>
      </c>
      <c r="I664">
        <v>4.58</v>
      </c>
      <c r="J664">
        <v>1.23</v>
      </c>
      <c r="K664">
        <v>31.73</v>
      </c>
      <c r="L664">
        <v>1.6</v>
      </c>
      <c r="M664" s="1">
        <v>43644.825660219911</v>
      </c>
      <c r="N664" s="1">
        <v>43644.859892361113</v>
      </c>
      <c r="O664" s="1" t="s">
        <v>819</v>
      </c>
      <c r="W664" t="s">
        <v>321</v>
      </c>
      <c r="X664" s="1">
        <v>43578.481944444444</v>
      </c>
      <c r="Y664" s="10">
        <v>392</v>
      </c>
      <c r="Z664" t="s">
        <v>23</v>
      </c>
      <c r="AA664" t="s">
        <v>38</v>
      </c>
      <c r="AB664" t="s">
        <v>23</v>
      </c>
      <c r="AC664">
        <v>2019</v>
      </c>
      <c r="AD664">
        <v>4</v>
      </c>
      <c r="AE664" s="2"/>
      <c r="AF664" s="4">
        <f>IFERROR(SUMPRODUCT(--(tbl_bd_descente[wo_number]=W664),tbl_bd_descente[Y],tbl_bd_descente[tons])/SUMIF(tbl_bd_descente[wo_number],W664,tbl_bd_descente[tons]),0)</f>
        <v>86.457823129251693</v>
      </c>
      <c r="AG664" s="4">
        <f>IFERROR(SUMPRODUCT(--(tbl_bd_descente[wo_number]=W664),tbl_bd_descente[Al2O3],tbl_bd_descente[tons])/SUMIF(tbl_bd_descente[wo_number],W664,tbl_bd_descente[tons]),0)</f>
        <v>1.9006802721088434</v>
      </c>
      <c r="AH664" s="4">
        <f>IFERROR(SUMPRODUCT(--(tbl_bd_descente[wo_number]=W664),tbl_bd_descente[Fe2O3],tbl_bd_descente[tons])/SUMIF(tbl_bd_descente[wo_number],W664,tbl_bd_descente[tons]),0)</f>
        <v>0.58700680272108841</v>
      </c>
      <c r="AI664" s="4">
        <f>IFERROR(SUMPRODUCT(--(tbl_bd_descente[wo_number]=W664),tbl_bd_descente[MgO],tbl_bd_descente[tons])/SUMIF(tbl_bd_descente[wo_number],W664,tbl_bd_descente[tons]),0)</f>
        <v>31.3269387755102</v>
      </c>
      <c r="AJ664" s="4">
        <f>IFERROR(SUMPRODUCT(--(tbl_bd_descente[wo_number]=W664),tbl_bd_descente[CaOX],tbl_bd_descente[tons])/SUMIF(tbl_bd_descente[wo_number],W664,tbl_bd_descente[tons]),0)</f>
        <v>0.73585034013605444</v>
      </c>
      <c r="AK664" s="4">
        <f>IFERROR(SUMPRODUCT(--(tbl_bd_descente[wo_number]=W664),tbl_bd_descente[S],tbl_bd_descente[tons])/SUMIF(tbl_bd_descente[wo_number],W664,tbl_bd_descente[tons]),0)</f>
        <v>3.4102040816326527E-2</v>
      </c>
      <c r="AL664" s="26"/>
      <c r="AM664" s="25"/>
    </row>
    <row r="665" spans="1:39" x14ac:dyDescent="0.15">
      <c r="A665" t="s">
        <v>1452</v>
      </c>
      <c r="B665" t="s">
        <v>817</v>
      </c>
      <c r="C665" t="s">
        <v>34</v>
      </c>
      <c r="D665" t="s">
        <v>26</v>
      </c>
      <c r="E665" s="18">
        <v>185.06500244140625</v>
      </c>
      <c r="F665">
        <v>74.599999999999994</v>
      </c>
      <c r="G665">
        <v>78.7</v>
      </c>
      <c r="H665">
        <v>84.5</v>
      </c>
      <c r="I665">
        <v>5.12</v>
      </c>
      <c r="J665">
        <v>1.1000000000000001</v>
      </c>
      <c r="K665">
        <v>31.89</v>
      </c>
      <c r="L665">
        <v>0.54</v>
      </c>
      <c r="M665" s="1">
        <v>43644.893055706016</v>
      </c>
      <c r="N665" s="1">
        <v>43644.911458449074</v>
      </c>
      <c r="O665" s="1" t="s">
        <v>48</v>
      </c>
      <c r="W665" t="s">
        <v>320</v>
      </c>
      <c r="X665" s="1">
        <v>43578.177777777775</v>
      </c>
      <c r="Y665" s="10">
        <v>430</v>
      </c>
      <c r="Z665" t="s">
        <v>33</v>
      </c>
      <c r="AA665" t="s">
        <v>39</v>
      </c>
      <c r="AB665" t="s">
        <v>33</v>
      </c>
      <c r="AC665">
        <v>2019</v>
      </c>
      <c r="AD665">
        <v>4</v>
      </c>
      <c r="AE665" s="2"/>
      <c r="AF665" s="4">
        <f>IFERROR(SUMPRODUCT(--(tbl_bd_descente[wo_number]=W665),tbl_bd_descente[Y],tbl_bd_descente[tons])/SUMIF(tbl_bd_descente[wo_number],W665,tbl_bd_descente[tons]),0)</f>
        <v>80.109302325581396</v>
      </c>
      <c r="AG665" s="4">
        <f>IFERROR(SUMPRODUCT(--(tbl_bd_descente[wo_number]=W665),tbl_bd_descente[Al2O3],tbl_bd_descente[tons])/SUMIF(tbl_bd_descente[wo_number],W665,tbl_bd_descente[tons]),0)</f>
        <v>2.5546511627906976</v>
      </c>
      <c r="AH665" s="4">
        <f>IFERROR(SUMPRODUCT(--(tbl_bd_descente[wo_number]=W665),tbl_bd_descente[Fe2O3],tbl_bd_descente[tons])/SUMIF(tbl_bd_descente[wo_number],W665,tbl_bd_descente[tons]),0)</f>
        <v>0.77023255813953484</v>
      </c>
      <c r="AI665" s="4">
        <f>IFERROR(SUMPRODUCT(--(tbl_bd_descente[wo_number]=W665),tbl_bd_descente[MgO],tbl_bd_descente[tons])/SUMIF(tbl_bd_descente[wo_number],W665,tbl_bd_descente[tons]),0)</f>
        <v>31.369534883720934</v>
      </c>
      <c r="AJ665" s="4">
        <f>IFERROR(SUMPRODUCT(--(tbl_bd_descente[wo_number]=W665),tbl_bd_descente[CaOX],tbl_bd_descente[tons])/SUMIF(tbl_bd_descente[wo_number],W665,tbl_bd_descente[tons]),0)</f>
        <v>1.3665116279069769</v>
      </c>
      <c r="AK665" s="4">
        <f>IFERROR(SUMPRODUCT(--(tbl_bd_descente[wo_number]=W665),tbl_bd_descente[S],tbl_bd_descente[tons])/SUMIF(tbl_bd_descente[wo_number],W665,tbl_bd_descente[tons]),0)</f>
        <v>5.990697674418604E-2</v>
      </c>
      <c r="AL665" s="26"/>
      <c r="AM665" s="25"/>
    </row>
    <row r="666" spans="1:39" x14ac:dyDescent="0.15">
      <c r="A666" t="s">
        <v>1453</v>
      </c>
      <c r="B666" t="s">
        <v>26</v>
      </c>
      <c r="C666" t="s">
        <v>27</v>
      </c>
      <c r="D666" t="s">
        <v>26</v>
      </c>
      <c r="E666" s="18">
        <v>148.052001953125</v>
      </c>
      <c r="F666">
        <v>71</v>
      </c>
      <c r="G666">
        <v>74.900000000000006</v>
      </c>
      <c r="H666">
        <v>80.2</v>
      </c>
      <c r="I666">
        <v>8.99</v>
      </c>
      <c r="J666">
        <v>1.64</v>
      </c>
      <c r="K666">
        <v>32.36</v>
      </c>
      <c r="L666">
        <v>0.77</v>
      </c>
      <c r="M666" s="1">
        <v>43644.918548229165</v>
      </c>
      <c r="N666" s="1">
        <v>43647.241215509261</v>
      </c>
      <c r="O666" s="1" t="s">
        <v>48</v>
      </c>
      <c r="W666" t="s">
        <v>319</v>
      </c>
      <c r="X666" s="1">
        <v>43575.061805555553</v>
      </c>
      <c r="Y666" s="10">
        <v>900</v>
      </c>
      <c r="Z666" t="s">
        <v>33</v>
      </c>
      <c r="AA666" t="s">
        <v>39</v>
      </c>
      <c r="AB666" t="s">
        <v>33</v>
      </c>
      <c r="AC666">
        <v>2019</v>
      </c>
      <c r="AD666">
        <v>4</v>
      </c>
      <c r="AE666" s="2"/>
      <c r="AF666" s="4">
        <f>IFERROR(SUMPRODUCT(--(tbl_bd_descente[wo_number]=W666),tbl_bd_descente[Y],tbl_bd_descente[tons])/SUMIF(tbl_bd_descente[wo_number],W666,tbl_bd_descente[tons]),0)</f>
        <v>78.233333333333334</v>
      </c>
      <c r="AG666" s="4">
        <f>IFERROR(SUMPRODUCT(--(tbl_bd_descente[wo_number]=W666),tbl_bd_descente[Al2O3],tbl_bd_descente[tons])/SUMIF(tbl_bd_descente[wo_number],W666,tbl_bd_descente[tons]),0)</f>
        <v>2.9</v>
      </c>
      <c r="AH666" s="4">
        <f>IFERROR(SUMPRODUCT(--(tbl_bd_descente[wo_number]=W666),tbl_bd_descente[Fe2O3],tbl_bd_descente[tons])/SUMIF(tbl_bd_descente[wo_number],W666,tbl_bd_descente[tons]),0)</f>
        <v>0.80333333333333334</v>
      </c>
      <c r="AI666" s="4">
        <f>IFERROR(SUMPRODUCT(--(tbl_bd_descente[wo_number]=W666),tbl_bd_descente[MgO],tbl_bd_descente[tons])/SUMIF(tbl_bd_descente[wo_number],W666,tbl_bd_descente[tons]),0)</f>
        <v>31.556666666666668</v>
      </c>
      <c r="AJ666" s="4">
        <f>IFERROR(SUMPRODUCT(--(tbl_bd_descente[wo_number]=W666),tbl_bd_descente[CaOX],tbl_bd_descente[tons])/SUMIF(tbl_bd_descente[wo_number],W666,tbl_bd_descente[tons]),0)</f>
        <v>1.1033333333333333</v>
      </c>
      <c r="AK666" s="4">
        <f>IFERROR(SUMPRODUCT(--(tbl_bd_descente[wo_number]=W666),tbl_bd_descente[S],tbl_bd_descente[tons])/SUMIF(tbl_bd_descente[wo_number],W666,tbl_bd_descente[tons]),0)</f>
        <v>5.3999999999999992E-2</v>
      </c>
      <c r="AL666" s="26"/>
      <c r="AM666" s="25"/>
    </row>
    <row r="667" spans="1:39" x14ac:dyDescent="0.15">
      <c r="A667" t="s">
        <v>1454</v>
      </c>
      <c r="B667" t="s">
        <v>26</v>
      </c>
      <c r="C667" t="s">
        <v>27</v>
      </c>
      <c r="D667" t="s">
        <v>26</v>
      </c>
      <c r="E667" s="18">
        <v>296.10400390625</v>
      </c>
      <c r="F667">
        <v>70.400000000000006</v>
      </c>
      <c r="G667">
        <v>74.400000000000006</v>
      </c>
      <c r="H667">
        <v>79.900000000000006</v>
      </c>
      <c r="I667">
        <v>7.71</v>
      </c>
      <c r="J667">
        <v>1.26</v>
      </c>
      <c r="K667">
        <v>32.07</v>
      </c>
      <c r="L667">
        <v>2.2200000000000002</v>
      </c>
      <c r="M667" s="1">
        <v>43644.693520023146</v>
      </c>
      <c r="N667" s="1">
        <v>43644.732368784724</v>
      </c>
      <c r="O667" s="1" t="s">
        <v>48</v>
      </c>
      <c r="W667" t="s">
        <v>318</v>
      </c>
      <c r="X667" s="1">
        <v>43574.848611111112</v>
      </c>
      <c r="Y667" s="10">
        <v>524</v>
      </c>
      <c r="Z667" t="s">
        <v>23</v>
      </c>
      <c r="AA667" t="s">
        <v>24</v>
      </c>
      <c r="AB667" t="s">
        <v>23</v>
      </c>
      <c r="AC667">
        <v>2019</v>
      </c>
      <c r="AD667">
        <v>4</v>
      </c>
      <c r="AE667" s="2"/>
      <c r="AF667" s="4">
        <f>IFERROR(SUMPRODUCT(--(tbl_bd_descente[wo_number]=W667),tbl_bd_descente[Y],tbl_bd_descente[tons])/SUMIF(tbl_bd_descente[wo_number],W667,tbl_bd_descente[tons]),0)</f>
        <v>86.236641221374043</v>
      </c>
      <c r="AG667" s="4">
        <f>IFERROR(SUMPRODUCT(--(tbl_bd_descente[wo_number]=W667),tbl_bd_descente[Al2O3],tbl_bd_descente[tons])/SUMIF(tbl_bd_descente[wo_number],W667,tbl_bd_descente[tons]),0)</f>
        <v>1.9865139949109414</v>
      </c>
      <c r="AH667" s="4">
        <f>IFERROR(SUMPRODUCT(--(tbl_bd_descente[wo_number]=W667),tbl_bd_descente[Fe2O3],tbl_bd_descente[tons])/SUMIF(tbl_bd_descente[wo_number],W667,tbl_bd_descente[tons]),0)</f>
        <v>0.58508905852417303</v>
      </c>
      <c r="AI667" s="4">
        <f>IFERROR(SUMPRODUCT(--(tbl_bd_descente[wo_number]=W667),tbl_bd_descente[MgO],tbl_bd_descente[tons])/SUMIF(tbl_bd_descente[wo_number],W667,tbl_bd_descente[tons]),0)</f>
        <v>31.503664122137401</v>
      </c>
      <c r="AJ667" s="4">
        <f>IFERROR(SUMPRODUCT(--(tbl_bd_descente[wo_number]=W667),tbl_bd_descente[CaOX],tbl_bd_descente[tons])/SUMIF(tbl_bd_descente[wo_number],W667,tbl_bd_descente[tons]),0)</f>
        <v>0.54071246819338425</v>
      </c>
      <c r="AK667" s="4">
        <f>IFERROR(SUMPRODUCT(--(tbl_bd_descente[wo_number]=W667),tbl_bd_descente[S],tbl_bd_descente[tons])/SUMIF(tbl_bd_descente[wo_number],W667,tbl_bd_descente[tons]),0)</f>
        <v>2.7017811704834607E-2</v>
      </c>
      <c r="AL667" s="26"/>
      <c r="AM667" s="25"/>
    </row>
    <row r="668" spans="1:39" x14ac:dyDescent="0.15">
      <c r="A668" t="s">
        <v>1455</v>
      </c>
      <c r="B668" t="s">
        <v>20</v>
      </c>
      <c r="C668" t="s">
        <v>35</v>
      </c>
      <c r="D668" t="s">
        <v>20</v>
      </c>
      <c r="E668" s="18">
        <v>111.03900146484375</v>
      </c>
      <c r="F668">
        <v>78.599999999999994</v>
      </c>
      <c r="G668">
        <v>82.9</v>
      </c>
      <c r="H668">
        <v>89.4</v>
      </c>
      <c r="I668">
        <v>9.4600000000000009</v>
      </c>
      <c r="J668">
        <v>1.1200000000000001</v>
      </c>
      <c r="K668">
        <v>32.29</v>
      </c>
      <c r="L668">
        <v>0.93</v>
      </c>
      <c r="M668" s="1">
        <v>43644.737373958335</v>
      </c>
      <c r="N668" s="1">
        <v>43644.746793715276</v>
      </c>
      <c r="O668" s="1" t="s">
        <v>48</v>
      </c>
      <c r="W668" t="s">
        <v>318</v>
      </c>
      <c r="X668" s="1">
        <v>43574.848611111112</v>
      </c>
      <c r="Y668" s="10">
        <v>262</v>
      </c>
      <c r="Z668" t="s">
        <v>23</v>
      </c>
      <c r="AA668" t="s">
        <v>38</v>
      </c>
      <c r="AB668" t="s">
        <v>23</v>
      </c>
      <c r="AC668">
        <v>2019</v>
      </c>
      <c r="AD668">
        <v>4</v>
      </c>
      <c r="AE668" s="2"/>
      <c r="AF668" s="4">
        <f>IFERROR(SUMPRODUCT(--(tbl_bd_descente[wo_number]=W668),tbl_bd_descente[Y],tbl_bd_descente[tons])/SUMIF(tbl_bd_descente[wo_number],W668,tbl_bd_descente[tons]),0)</f>
        <v>86.236641221374043</v>
      </c>
      <c r="AG668" s="4">
        <f>IFERROR(SUMPRODUCT(--(tbl_bd_descente[wo_number]=W668),tbl_bd_descente[Al2O3],tbl_bd_descente[tons])/SUMIF(tbl_bd_descente[wo_number],W668,tbl_bd_descente[tons]),0)</f>
        <v>1.9865139949109414</v>
      </c>
      <c r="AH668" s="4">
        <f>IFERROR(SUMPRODUCT(--(tbl_bd_descente[wo_number]=W668),tbl_bd_descente[Fe2O3],tbl_bd_descente[tons])/SUMIF(tbl_bd_descente[wo_number],W668,tbl_bd_descente[tons]),0)</f>
        <v>0.58508905852417303</v>
      </c>
      <c r="AI668" s="4">
        <f>IFERROR(SUMPRODUCT(--(tbl_bd_descente[wo_number]=W668),tbl_bd_descente[MgO],tbl_bd_descente[tons])/SUMIF(tbl_bd_descente[wo_number],W668,tbl_bd_descente[tons]),0)</f>
        <v>31.503664122137401</v>
      </c>
      <c r="AJ668" s="4">
        <f>IFERROR(SUMPRODUCT(--(tbl_bd_descente[wo_number]=W668),tbl_bd_descente[CaOX],tbl_bd_descente[tons])/SUMIF(tbl_bd_descente[wo_number],W668,tbl_bd_descente[tons]),0)</f>
        <v>0.54071246819338425</v>
      </c>
      <c r="AK668" s="4">
        <f>IFERROR(SUMPRODUCT(--(tbl_bd_descente[wo_number]=W668),tbl_bd_descente[S],tbl_bd_descente[tons])/SUMIF(tbl_bd_descente[wo_number],W668,tbl_bd_descente[tons]),0)</f>
        <v>2.7017811704834607E-2</v>
      </c>
      <c r="AL668" s="26"/>
      <c r="AM668" s="25"/>
    </row>
    <row r="669" spans="1:39" x14ac:dyDescent="0.15">
      <c r="A669" t="s">
        <v>1456</v>
      </c>
      <c r="B669" t="s">
        <v>817</v>
      </c>
      <c r="C669" t="s">
        <v>34</v>
      </c>
      <c r="D669" t="s">
        <v>26</v>
      </c>
      <c r="E669" s="18">
        <v>111.03900146484375</v>
      </c>
      <c r="F669">
        <v>74.8</v>
      </c>
      <c r="G669">
        <v>78.8</v>
      </c>
      <c r="H669">
        <v>83.9</v>
      </c>
      <c r="I669">
        <v>6.03</v>
      </c>
      <c r="J669">
        <v>0.87</v>
      </c>
      <c r="K669">
        <v>31.94</v>
      </c>
      <c r="L669">
        <v>1.85</v>
      </c>
      <c r="M669" s="1">
        <v>43644.753119907407</v>
      </c>
      <c r="N669" s="1">
        <v>43644.763895335651</v>
      </c>
      <c r="O669" s="1" t="s">
        <v>48</v>
      </c>
      <c r="W669" t="s">
        <v>317</v>
      </c>
      <c r="X669" s="1">
        <v>43574.659722222219</v>
      </c>
      <c r="Y669" s="10">
        <v>800</v>
      </c>
      <c r="Z669" t="s">
        <v>23</v>
      </c>
      <c r="AA669" t="s">
        <v>24</v>
      </c>
      <c r="AB669" t="s">
        <v>23</v>
      </c>
      <c r="AC669">
        <v>2019</v>
      </c>
      <c r="AD669">
        <v>4</v>
      </c>
      <c r="AE669" s="2"/>
      <c r="AF669" s="4">
        <f>IFERROR(SUMPRODUCT(--(tbl_bd_descente[wo_number]=W669),tbl_bd_descente[Y],tbl_bd_descente[tons])/SUMIF(tbl_bd_descente[wo_number],W669,tbl_bd_descente[tons]),0)</f>
        <v>85.466666666666669</v>
      </c>
      <c r="AG669" s="4">
        <f>IFERROR(SUMPRODUCT(--(tbl_bd_descente[wo_number]=W669),tbl_bd_descente[Al2O3],tbl_bd_descente[tons])/SUMIF(tbl_bd_descente[wo_number],W669,tbl_bd_descente[tons]),0)</f>
        <v>2.2066666666666666</v>
      </c>
      <c r="AH669" s="4">
        <f>IFERROR(SUMPRODUCT(--(tbl_bd_descente[wo_number]=W669),tbl_bd_descente[Fe2O3],tbl_bd_descente[tons])/SUMIF(tbl_bd_descente[wo_number],W669,tbl_bd_descente[tons]),0)</f>
        <v>0.61333333333333329</v>
      </c>
      <c r="AI669" s="4">
        <f>IFERROR(SUMPRODUCT(--(tbl_bd_descente[wo_number]=W669),tbl_bd_descente[MgO],tbl_bd_descente[tons])/SUMIF(tbl_bd_descente[wo_number],W669,tbl_bd_descente[tons]),0)</f>
        <v>31.563333333333333</v>
      </c>
      <c r="AJ669" s="4">
        <f>IFERROR(SUMPRODUCT(--(tbl_bd_descente[wo_number]=W669),tbl_bd_descente[CaOX],tbl_bd_descente[tons])/SUMIF(tbl_bd_descente[wo_number],W669,tbl_bd_descente[tons]),0)</f>
        <v>0.48666666666666669</v>
      </c>
      <c r="AK669" s="4">
        <f>IFERROR(SUMPRODUCT(--(tbl_bd_descente[wo_number]=W669),tbl_bd_descente[S],tbl_bd_descente[tons])/SUMIF(tbl_bd_descente[wo_number],W669,tbl_bd_descente[tons]),0)</f>
        <v>2.5000000000000001E-2</v>
      </c>
      <c r="AL669" s="26"/>
      <c r="AM669" s="25"/>
    </row>
    <row r="670" spans="1:39" x14ac:dyDescent="0.15">
      <c r="A670" t="s">
        <v>1457</v>
      </c>
      <c r="B670" t="s">
        <v>817</v>
      </c>
      <c r="C670" t="s">
        <v>34</v>
      </c>
      <c r="D670" t="s">
        <v>26</v>
      </c>
      <c r="E670" s="18">
        <v>333.10400390625</v>
      </c>
      <c r="F670">
        <v>74.2</v>
      </c>
      <c r="G670">
        <v>78.3</v>
      </c>
      <c r="H670">
        <v>82.7</v>
      </c>
      <c r="I670">
        <v>11.72</v>
      </c>
      <c r="J670">
        <v>1.64</v>
      </c>
      <c r="K670">
        <v>32.58</v>
      </c>
      <c r="L670">
        <v>0.56999999999999995</v>
      </c>
      <c r="M670" s="1">
        <v>43644.340435034719</v>
      </c>
      <c r="N670" s="1">
        <v>43644.381909918979</v>
      </c>
      <c r="O670" s="1" t="s">
        <v>47</v>
      </c>
      <c r="W670" t="s">
        <v>317</v>
      </c>
      <c r="X670" s="1">
        <v>43574.659722222219</v>
      </c>
      <c r="Y670" s="10">
        <v>400</v>
      </c>
      <c r="Z670" t="s">
        <v>23</v>
      </c>
      <c r="AA670" t="s">
        <v>38</v>
      </c>
      <c r="AB670" t="s">
        <v>23</v>
      </c>
      <c r="AC670">
        <v>2019</v>
      </c>
      <c r="AD670">
        <v>4</v>
      </c>
      <c r="AE670" s="2"/>
      <c r="AF670" s="4">
        <f>IFERROR(SUMPRODUCT(--(tbl_bd_descente[wo_number]=W670),tbl_bd_descente[Y],tbl_bd_descente[tons])/SUMIF(tbl_bd_descente[wo_number],W670,tbl_bd_descente[tons]),0)</f>
        <v>85.466666666666669</v>
      </c>
      <c r="AG670" s="4">
        <f>IFERROR(SUMPRODUCT(--(tbl_bd_descente[wo_number]=W670),tbl_bd_descente[Al2O3],tbl_bd_descente[tons])/SUMIF(tbl_bd_descente[wo_number],W670,tbl_bd_descente[tons]),0)</f>
        <v>2.2066666666666666</v>
      </c>
      <c r="AH670" s="4">
        <f>IFERROR(SUMPRODUCT(--(tbl_bd_descente[wo_number]=W670),tbl_bd_descente[Fe2O3],tbl_bd_descente[tons])/SUMIF(tbl_bd_descente[wo_number],W670,tbl_bd_descente[tons]),0)</f>
        <v>0.61333333333333329</v>
      </c>
      <c r="AI670" s="4">
        <f>IFERROR(SUMPRODUCT(--(tbl_bd_descente[wo_number]=W670),tbl_bd_descente[MgO],tbl_bd_descente[tons])/SUMIF(tbl_bd_descente[wo_number],W670,tbl_bd_descente[tons]),0)</f>
        <v>31.563333333333333</v>
      </c>
      <c r="AJ670" s="4">
        <f>IFERROR(SUMPRODUCT(--(tbl_bd_descente[wo_number]=W670),tbl_bd_descente[CaOX],tbl_bd_descente[tons])/SUMIF(tbl_bd_descente[wo_number],W670,tbl_bd_descente[tons]),0)</f>
        <v>0.48666666666666669</v>
      </c>
      <c r="AK670" s="4">
        <f>IFERROR(SUMPRODUCT(--(tbl_bd_descente[wo_number]=W670),tbl_bd_descente[S],tbl_bd_descente[tons])/SUMIF(tbl_bd_descente[wo_number],W670,tbl_bd_descente[tons]),0)</f>
        <v>2.5000000000000001E-2</v>
      </c>
      <c r="AL670" s="26"/>
      <c r="AM670" s="25"/>
    </row>
    <row r="671" spans="1:39" x14ac:dyDescent="0.15">
      <c r="A671" t="s">
        <v>1458</v>
      </c>
      <c r="B671" t="s">
        <v>817</v>
      </c>
      <c r="C671" t="s">
        <v>15</v>
      </c>
      <c r="D671" t="s">
        <v>18</v>
      </c>
      <c r="E671" s="18">
        <v>333.10400390625</v>
      </c>
      <c r="F671">
        <v>76.3</v>
      </c>
      <c r="G671">
        <v>80.5</v>
      </c>
      <c r="H671">
        <v>85.2</v>
      </c>
      <c r="I671">
        <v>12.69</v>
      </c>
      <c r="J671">
        <v>1.71</v>
      </c>
      <c r="K671">
        <v>32.69</v>
      </c>
      <c r="L671">
        <v>0.51</v>
      </c>
      <c r="M671" s="1">
        <v>43644.387251932872</v>
      </c>
      <c r="N671" s="1">
        <v>43644.755415243053</v>
      </c>
      <c r="O671" s="1" t="s">
        <v>47</v>
      </c>
      <c r="W671" t="s">
        <v>316</v>
      </c>
      <c r="X671" s="1">
        <v>43574.379861111112</v>
      </c>
      <c r="Y671" s="10">
        <v>644</v>
      </c>
      <c r="Z671" t="s">
        <v>23</v>
      </c>
      <c r="AA671" t="s">
        <v>38</v>
      </c>
      <c r="AB671" t="s">
        <v>23</v>
      </c>
      <c r="AC671">
        <v>2019</v>
      </c>
      <c r="AD671">
        <v>4</v>
      </c>
      <c r="AE671" s="2"/>
      <c r="AF671" s="4">
        <f>IFERROR(SUMPRODUCT(--(tbl_bd_descente[wo_number]=W671),tbl_bd_descente[Y],tbl_bd_descente[tons])/SUMIF(tbl_bd_descente[wo_number],W671,tbl_bd_descente[tons]),0)</f>
        <v>85.406211180124231</v>
      </c>
      <c r="AG671" s="4">
        <f>IFERROR(SUMPRODUCT(--(tbl_bd_descente[wo_number]=W671),tbl_bd_descente[Al2O3],tbl_bd_descente[tons])/SUMIF(tbl_bd_descente[wo_number],W671,tbl_bd_descente[tons]),0)</f>
        <v>2.5953416149068325</v>
      </c>
      <c r="AH671" s="4">
        <f>IFERROR(SUMPRODUCT(--(tbl_bd_descente[wo_number]=W671),tbl_bd_descente[Fe2O3],tbl_bd_descente[tons])/SUMIF(tbl_bd_descente[wo_number],W671,tbl_bd_descente[tons]),0)</f>
        <v>0.69136645962732923</v>
      </c>
      <c r="AI671" s="4">
        <f>IFERROR(SUMPRODUCT(--(tbl_bd_descente[wo_number]=W671),tbl_bd_descente[MgO],tbl_bd_descente[tons])/SUMIF(tbl_bd_descente[wo_number],W671,tbl_bd_descente[tons]),0)</f>
        <v>31.502732919254662</v>
      </c>
      <c r="AJ671" s="4">
        <f>IFERROR(SUMPRODUCT(--(tbl_bd_descente[wo_number]=W671),tbl_bd_descente[CaOX],tbl_bd_descente[tons])/SUMIF(tbl_bd_descente[wo_number],W671,tbl_bd_descente[tons]),0)</f>
        <v>0.69906832298136656</v>
      </c>
      <c r="AK671" s="4">
        <f>IFERROR(SUMPRODUCT(--(tbl_bd_descente[wo_number]=W671),tbl_bd_descente[S],tbl_bd_descente[tons])/SUMIF(tbl_bd_descente[wo_number],W671,tbl_bd_descente[tons]),0)</f>
        <v>5.4633540372670805E-2</v>
      </c>
      <c r="AL671" s="26"/>
      <c r="AM671" s="25"/>
    </row>
    <row r="672" spans="1:39" x14ac:dyDescent="0.15">
      <c r="A672" t="s">
        <v>1459</v>
      </c>
      <c r="B672" t="s">
        <v>817</v>
      </c>
      <c r="C672" t="s">
        <v>15</v>
      </c>
      <c r="D672" t="s">
        <v>18</v>
      </c>
      <c r="E672" s="18">
        <v>222.0780029296875</v>
      </c>
      <c r="F672">
        <v>75.8</v>
      </c>
      <c r="G672">
        <v>79.900000000000006</v>
      </c>
      <c r="H672">
        <v>85.1</v>
      </c>
      <c r="I672">
        <v>10.73</v>
      </c>
      <c r="J672">
        <v>1.47</v>
      </c>
      <c r="K672">
        <v>32.340000000000003</v>
      </c>
      <c r="L672">
        <v>0.43</v>
      </c>
      <c r="M672" s="1">
        <v>43644.456412615742</v>
      </c>
      <c r="N672" s="1">
        <v>43644.479382060184</v>
      </c>
      <c r="O672" s="1" t="s">
        <v>47</v>
      </c>
      <c r="W672" t="s">
        <v>315</v>
      </c>
      <c r="X672" s="1">
        <v>43574.190972222219</v>
      </c>
      <c r="Y672" s="10">
        <v>563</v>
      </c>
      <c r="Z672" t="s">
        <v>33</v>
      </c>
      <c r="AA672" t="s">
        <v>39</v>
      </c>
      <c r="AB672" t="s">
        <v>33</v>
      </c>
      <c r="AC672">
        <v>2019</v>
      </c>
      <c r="AD672">
        <v>4</v>
      </c>
      <c r="AE672" s="2"/>
      <c r="AF672" s="4">
        <f>IFERROR(SUMPRODUCT(--(tbl_bd_descente[wo_number]=W672),tbl_bd_descente[Y],tbl_bd_descente[tons])/SUMIF(tbl_bd_descente[wo_number],W672,tbl_bd_descente[tons]),0)</f>
        <v>79.367140319715801</v>
      </c>
      <c r="AG672" s="4">
        <f>IFERROR(SUMPRODUCT(--(tbl_bd_descente[wo_number]=W672),tbl_bd_descente[Al2O3],tbl_bd_descente[tons])/SUMIF(tbl_bd_descente[wo_number],W672,tbl_bd_descente[tons]),0)</f>
        <v>2.6810301953818829</v>
      </c>
      <c r="AH672" s="4">
        <f>IFERROR(SUMPRODUCT(--(tbl_bd_descente[wo_number]=W672),tbl_bd_descente[Fe2O3],tbl_bd_descente[tons])/SUMIF(tbl_bd_descente[wo_number],W672,tbl_bd_descente[tons]),0)</f>
        <v>0.80328596802841923</v>
      </c>
      <c r="AI672" s="4">
        <f>IFERROR(SUMPRODUCT(--(tbl_bd_descente[wo_number]=W672),tbl_bd_descente[MgO],tbl_bd_descente[tons])/SUMIF(tbl_bd_descente[wo_number],W672,tbl_bd_descente[tons]),0)</f>
        <v>31.380071047957369</v>
      </c>
      <c r="AJ672" s="4">
        <f>IFERROR(SUMPRODUCT(--(tbl_bd_descente[wo_number]=W672),tbl_bd_descente[CaOX],tbl_bd_descente[tons])/SUMIF(tbl_bd_descente[wo_number],W672,tbl_bd_descente[tons]),0)</f>
        <v>1.4682415630550623</v>
      </c>
      <c r="AK672" s="4">
        <f>IFERROR(SUMPRODUCT(--(tbl_bd_descente[wo_number]=W672),tbl_bd_descente[S],tbl_bd_descente[tons])/SUMIF(tbl_bd_descente[wo_number],W672,tbl_bd_descente[tons]),0)</f>
        <v>5.7262877442273541E-2</v>
      </c>
      <c r="AL672" s="26"/>
      <c r="AM672" s="25"/>
    </row>
    <row r="673" spans="1:39" x14ac:dyDescent="0.15">
      <c r="A673" t="s">
        <v>1460</v>
      </c>
      <c r="B673" t="s">
        <v>20</v>
      </c>
      <c r="C673" t="s">
        <v>35</v>
      </c>
      <c r="D673" t="s">
        <v>20</v>
      </c>
      <c r="E673" s="18">
        <v>327.86700057983398</v>
      </c>
      <c r="F673">
        <v>79.400000000000006</v>
      </c>
      <c r="G673">
        <v>83.6</v>
      </c>
      <c r="H673">
        <v>90.3</v>
      </c>
      <c r="I673">
        <v>4.0999999999999996</v>
      </c>
      <c r="J673">
        <v>0.86</v>
      </c>
      <c r="K673">
        <v>31.74</v>
      </c>
      <c r="L673">
        <v>0.37</v>
      </c>
      <c r="M673" s="1">
        <v>43648.626546215281</v>
      </c>
      <c r="N673" s="1">
        <v>43648.653942245372</v>
      </c>
      <c r="O673" s="1" t="s">
        <v>47</v>
      </c>
      <c r="W673" t="s">
        <v>314</v>
      </c>
      <c r="X673" s="1">
        <v>43574.059027777781</v>
      </c>
      <c r="Y673" s="10">
        <v>900</v>
      </c>
      <c r="Z673" t="s">
        <v>33</v>
      </c>
      <c r="AA673" t="s">
        <v>39</v>
      </c>
      <c r="AB673" t="s">
        <v>33</v>
      </c>
      <c r="AC673">
        <v>2019</v>
      </c>
      <c r="AD673">
        <v>4</v>
      </c>
      <c r="AE673" s="2"/>
      <c r="AF673" s="4">
        <f>IFERROR(SUMPRODUCT(--(tbl_bd_descente[wo_number]=W673),tbl_bd_descente[Y],tbl_bd_descente[tons])/SUMIF(tbl_bd_descente[wo_number],W673,tbl_bd_descente[tons]),0)</f>
        <v>80.2</v>
      </c>
      <c r="AG673" s="4">
        <f>IFERROR(SUMPRODUCT(--(tbl_bd_descente[wo_number]=W673),tbl_bd_descente[Al2O3],tbl_bd_descente[tons])/SUMIF(tbl_bd_descente[wo_number],W673,tbl_bd_descente[tons]),0)</f>
        <v>2.7166666666666668</v>
      </c>
      <c r="AH673" s="4">
        <f>IFERROR(SUMPRODUCT(--(tbl_bd_descente[wo_number]=W673),tbl_bd_descente[Fe2O3],tbl_bd_descente[tons])/SUMIF(tbl_bd_descente[wo_number],W673,tbl_bd_descente[tons]),0)</f>
        <v>0.83333333333333337</v>
      </c>
      <c r="AI673" s="4">
        <f>IFERROR(SUMPRODUCT(--(tbl_bd_descente[wo_number]=W673),tbl_bd_descente[MgO],tbl_bd_descente[tons])/SUMIF(tbl_bd_descente[wo_number],W673,tbl_bd_descente[tons]),0)</f>
        <v>31.43</v>
      </c>
      <c r="AJ673" s="4">
        <f>IFERROR(SUMPRODUCT(--(tbl_bd_descente[wo_number]=W673),tbl_bd_descente[CaOX],tbl_bd_descente[tons])/SUMIF(tbl_bd_descente[wo_number],W673,tbl_bd_descente[tons]),0)</f>
        <v>1.5233333333333334</v>
      </c>
      <c r="AK673" s="4">
        <f>IFERROR(SUMPRODUCT(--(tbl_bd_descente[wo_number]=W673),tbl_bd_descente[S],tbl_bd_descente[tons])/SUMIF(tbl_bd_descente[wo_number],W673,tbl_bd_descente[tons]),0)</f>
        <v>5.9666666666666666E-2</v>
      </c>
      <c r="AL673" s="26"/>
      <c r="AM673" s="25"/>
    </row>
    <row r="674" spans="1:39" x14ac:dyDescent="0.15">
      <c r="A674" t="s">
        <v>1461</v>
      </c>
      <c r="B674" t="s">
        <v>29</v>
      </c>
      <c r="C674" t="s">
        <v>22</v>
      </c>
      <c r="D674" t="s">
        <v>29</v>
      </c>
      <c r="E674" s="18">
        <v>148.052001953125</v>
      </c>
      <c r="F674">
        <v>81.3</v>
      </c>
      <c r="G674">
        <v>85.8</v>
      </c>
      <c r="H674">
        <v>91.1</v>
      </c>
      <c r="I674">
        <v>6.38</v>
      </c>
      <c r="J674">
        <v>0.86</v>
      </c>
      <c r="K674">
        <v>32.03</v>
      </c>
      <c r="L674">
        <v>0.67</v>
      </c>
      <c r="M674" s="1">
        <v>43644.767384687497</v>
      </c>
      <c r="N674" s="1">
        <v>43644.790041053238</v>
      </c>
      <c r="O674" s="1" t="s">
        <v>48</v>
      </c>
      <c r="W674" t="s">
        <v>313</v>
      </c>
      <c r="X674" s="1">
        <v>43573.842361111114</v>
      </c>
      <c r="Y674" s="10">
        <v>1061</v>
      </c>
      <c r="Z674" t="s">
        <v>23</v>
      </c>
      <c r="AA674" t="s">
        <v>21</v>
      </c>
      <c r="AB674" t="s">
        <v>23</v>
      </c>
      <c r="AC674">
        <v>2019</v>
      </c>
      <c r="AD674">
        <v>4</v>
      </c>
      <c r="AE674" s="2"/>
      <c r="AF674" s="4">
        <f>IFERROR(SUMPRODUCT(--(tbl_bd_descente[wo_number]=W674),tbl_bd_descente[Y],tbl_bd_descente[tons])/SUMIF(tbl_bd_descente[wo_number],W674,tbl_bd_descente[tons]),0)</f>
        <v>84.537700282752127</v>
      </c>
      <c r="AG674" s="4">
        <f>IFERROR(SUMPRODUCT(--(tbl_bd_descente[wo_number]=W674),tbl_bd_descente[Al2O3],tbl_bd_descente[tons])/SUMIF(tbl_bd_descente[wo_number],W674,tbl_bd_descente[tons]),0)</f>
        <v>2.6074835061262958</v>
      </c>
      <c r="AH674" s="4">
        <f>IFERROR(SUMPRODUCT(--(tbl_bd_descente[wo_number]=W674),tbl_bd_descente[Fe2O3],tbl_bd_descente[tons])/SUMIF(tbl_bd_descente[wo_number],W674,tbl_bd_descente[tons]),0)</f>
        <v>0.68245994344957583</v>
      </c>
      <c r="AI674" s="4">
        <f>IFERROR(SUMPRODUCT(--(tbl_bd_descente[wo_number]=W674),tbl_bd_descente[MgO],tbl_bd_descente[tons])/SUMIF(tbl_bd_descente[wo_number],W674,tbl_bd_descente[tons]),0)</f>
        <v>31.456390197926481</v>
      </c>
      <c r="AJ674" s="4">
        <f>IFERROR(SUMPRODUCT(--(tbl_bd_descente[wo_number]=W674),tbl_bd_descente[CaOX],tbl_bd_descente[tons])/SUMIF(tbl_bd_descente[wo_number],W674,tbl_bd_descente[tons]),0)</f>
        <v>0.81344957587181899</v>
      </c>
      <c r="AK674" s="4">
        <f>IFERROR(SUMPRODUCT(--(tbl_bd_descente[wo_number]=W674),tbl_bd_descente[S],tbl_bd_descente[tons])/SUMIF(tbl_bd_descente[wo_number],W674,tbl_bd_descente[tons]),0)</f>
        <v>4.6262016965127238E-2</v>
      </c>
      <c r="AL674" s="26"/>
      <c r="AM674" s="25"/>
    </row>
    <row r="675" spans="1:39" x14ac:dyDescent="0.15">
      <c r="A675" t="s">
        <v>1462</v>
      </c>
      <c r="B675" t="s">
        <v>18</v>
      </c>
      <c r="C675" t="s">
        <v>15</v>
      </c>
      <c r="D675" t="s">
        <v>18</v>
      </c>
      <c r="E675" s="18">
        <v>296.09100341796875</v>
      </c>
      <c r="F675">
        <v>77.400000000000006</v>
      </c>
      <c r="G675">
        <v>81.7</v>
      </c>
      <c r="H675">
        <v>86.7</v>
      </c>
      <c r="I675">
        <v>14.22</v>
      </c>
      <c r="J675">
        <v>1.83</v>
      </c>
      <c r="K675">
        <v>32.9</v>
      </c>
      <c r="L675">
        <v>0.41</v>
      </c>
      <c r="M675" s="1">
        <v>43647.329370104169</v>
      </c>
      <c r="N675" s="1">
        <v>43647.368410381947</v>
      </c>
      <c r="O675" s="1" t="s">
        <v>819</v>
      </c>
      <c r="W675" t="s">
        <v>312</v>
      </c>
      <c r="X675" s="1">
        <v>43573.54583333333</v>
      </c>
      <c r="Y675" s="10">
        <v>1200</v>
      </c>
      <c r="Z675" t="s">
        <v>23</v>
      </c>
      <c r="AA675" t="s">
        <v>21</v>
      </c>
      <c r="AB675" t="s">
        <v>23</v>
      </c>
      <c r="AC675">
        <v>2019</v>
      </c>
      <c r="AD675">
        <v>4</v>
      </c>
      <c r="AE675" s="2"/>
      <c r="AF675" s="4">
        <f>IFERROR(SUMPRODUCT(--(tbl_bd_descente[wo_number]=W675),tbl_bd_descente[Y],tbl_bd_descente[tons])/SUMIF(tbl_bd_descente[wo_number],W675,tbl_bd_descente[tons]),0)</f>
        <v>83.933333333333337</v>
      </c>
      <c r="AG675" s="4">
        <f>IFERROR(SUMPRODUCT(--(tbl_bd_descente[wo_number]=W675),tbl_bd_descente[Al2O3],tbl_bd_descente[tons])/SUMIF(tbl_bd_descente[wo_number],W675,tbl_bd_descente[tons]),0)</f>
        <v>3.3266666666666667</v>
      </c>
      <c r="AH675" s="4">
        <f>IFERROR(SUMPRODUCT(--(tbl_bd_descente[wo_number]=W675),tbl_bd_descente[Fe2O3],tbl_bd_descente[tons])/SUMIF(tbl_bd_descente[wo_number],W675,tbl_bd_descente[tons]),0)</f>
        <v>0.72</v>
      </c>
      <c r="AI675" s="4">
        <f>IFERROR(SUMPRODUCT(--(tbl_bd_descente[wo_number]=W675),tbl_bd_descente[MgO],tbl_bd_descente[tons])/SUMIF(tbl_bd_descente[wo_number],W675,tbl_bd_descente[tons]),0)</f>
        <v>31.61</v>
      </c>
      <c r="AJ675" s="4">
        <f>IFERROR(SUMPRODUCT(--(tbl_bd_descente[wo_number]=W675),tbl_bd_descente[CaOX],tbl_bd_descente[tons])/SUMIF(tbl_bd_descente[wo_number],W675,tbl_bd_descente[tons]),0)</f>
        <v>0.70666666666666667</v>
      </c>
      <c r="AK675" s="4">
        <f>IFERROR(SUMPRODUCT(--(tbl_bd_descente[wo_number]=W675),tbl_bd_descente[S],tbl_bd_descente[tons])/SUMIF(tbl_bd_descente[wo_number],W675,tbl_bd_descente[tons]),0)</f>
        <v>5.7666666666666672E-2</v>
      </c>
      <c r="AL675" s="26"/>
      <c r="AM675" s="25"/>
    </row>
    <row r="676" spans="1:39" x14ac:dyDescent="0.15">
      <c r="A676" t="s">
        <v>1463</v>
      </c>
      <c r="B676" t="s">
        <v>817</v>
      </c>
      <c r="C676" t="s">
        <v>15</v>
      </c>
      <c r="D676" t="s">
        <v>18</v>
      </c>
      <c r="E676" s="18">
        <v>148.052001953125</v>
      </c>
      <c r="F676">
        <v>75</v>
      </c>
      <c r="G676">
        <v>79.099999999999994</v>
      </c>
      <c r="H676">
        <v>84.9</v>
      </c>
      <c r="I676">
        <v>9.3699999999999992</v>
      </c>
      <c r="J676">
        <v>1.45</v>
      </c>
      <c r="K676">
        <v>32.33</v>
      </c>
      <c r="L676">
        <v>0.93</v>
      </c>
      <c r="M676" s="1">
        <v>43647.294242557873</v>
      </c>
      <c r="N676" s="1">
        <v>43647.311296874999</v>
      </c>
      <c r="O676" s="1" t="s">
        <v>48</v>
      </c>
      <c r="W676" t="s">
        <v>311</v>
      </c>
      <c r="X676" s="1">
        <v>43573.188194444447</v>
      </c>
      <c r="Y676" s="10">
        <v>388</v>
      </c>
      <c r="Z676" t="s">
        <v>26</v>
      </c>
      <c r="AA676" t="s">
        <v>27</v>
      </c>
      <c r="AB676" t="s">
        <v>26</v>
      </c>
      <c r="AC676">
        <v>2019</v>
      </c>
      <c r="AD676">
        <v>4</v>
      </c>
      <c r="AE676" s="2"/>
      <c r="AF676" s="4">
        <f>IFERROR(SUMPRODUCT(--(tbl_bd_descente[wo_number]=W676),tbl_bd_descente[Y],tbl_bd_descente[tons])/SUMIF(tbl_bd_descente[wo_number],W676,tbl_bd_descente[tons]),0)</f>
        <v>73.563917525773192</v>
      </c>
      <c r="AG676" s="4">
        <f>IFERROR(SUMPRODUCT(--(tbl_bd_descente[wo_number]=W676),tbl_bd_descente[Al2O3],tbl_bd_descente[tons])/SUMIF(tbl_bd_descente[wo_number],W676,tbl_bd_descente[tons]),0)</f>
        <v>8.6596907216494863</v>
      </c>
      <c r="AH676" s="4">
        <f>IFERROR(SUMPRODUCT(--(tbl_bd_descente[wo_number]=W676),tbl_bd_descente[Fe2O3],tbl_bd_descente[tons])/SUMIF(tbl_bd_descente[wo_number],W676,tbl_bd_descente[tons]),0)</f>
        <v>1.4545360824742268</v>
      </c>
      <c r="AI676" s="4">
        <f>IFERROR(SUMPRODUCT(--(tbl_bd_descente[wo_number]=W676),tbl_bd_descente[MgO],tbl_bd_descente[tons])/SUMIF(tbl_bd_descente[wo_number],W676,tbl_bd_descente[tons]),0)</f>
        <v>32.244536082474227</v>
      </c>
      <c r="AJ676" s="4">
        <f>IFERROR(SUMPRODUCT(--(tbl_bd_descente[wo_number]=W676),tbl_bd_descente[CaOX],tbl_bd_descente[tons])/SUMIF(tbl_bd_descente[wo_number],W676,tbl_bd_descente[tons]),0)</f>
        <v>1.0991752577319589</v>
      </c>
      <c r="AK676" s="4">
        <f>IFERROR(SUMPRODUCT(--(tbl_bd_descente[wo_number]=W676),tbl_bd_descente[S],tbl_bd_descente[tons])/SUMIF(tbl_bd_descente[wo_number],W676,tbl_bd_descente[tons]),0)</f>
        <v>0.15525773195876288</v>
      </c>
      <c r="AL676" s="26"/>
      <c r="AM676" s="25"/>
    </row>
    <row r="677" spans="1:39" x14ac:dyDescent="0.15">
      <c r="A677" t="s">
        <v>1464</v>
      </c>
      <c r="B677" t="s">
        <v>26</v>
      </c>
      <c r="C677" t="s">
        <v>27</v>
      </c>
      <c r="D677" t="s">
        <v>26</v>
      </c>
      <c r="E677" s="18">
        <v>187.17500152587891</v>
      </c>
      <c r="F677">
        <v>71.5</v>
      </c>
      <c r="G677">
        <v>75.400000000000006</v>
      </c>
      <c r="H677">
        <v>81.5</v>
      </c>
      <c r="I677">
        <v>5.15</v>
      </c>
      <c r="J677">
        <v>1.1599999999999999</v>
      </c>
      <c r="K677">
        <v>31.86</v>
      </c>
      <c r="L677">
        <v>0.76</v>
      </c>
      <c r="M677" s="1">
        <v>43649.772309756947</v>
      </c>
      <c r="N677" s="1">
        <v>43649.786384178238</v>
      </c>
      <c r="O677" s="1" t="s">
        <v>48</v>
      </c>
      <c r="W677" t="s">
        <v>311</v>
      </c>
      <c r="X677" s="1">
        <v>43573.188194444447</v>
      </c>
      <c r="Y677" s="10">
        <v>194</v>
      </c>
      <c r="Z677" t="s">
        <v>26</v>
      </c>
      <c r="AA677" t="s">
        <v>34</v>
      </c>
      <c r="AB677" t="s">
        <v>26</v>
      </c>
      <c r="AC677">
        <v>2019</v>
      </c>
      <c r="AD677">
        <v>4</v>
      </c>
      <c r="AE677" s="2"/>
      <c r="AF677" s="4">
        <f>IFERROR(SUMPRODUCT(--(tbl_bd_descente[wo_number]=W677),tbl_bd_descente[Y],tbl_bd_descente[tons])/SUMIF(tbl_bd_descente[wo_number],W677,tbl_bd_descente[tons]),0)</f>
        <v>73.563917525773192</v>
      </c>
      <c r="AG677" s="4">
        <f>IFERROR(SUMPRODUCT(--(tbl_bd_descente[wo_number]=W677),tbl_bd_descente[Al2O3],tbl_bd_descente[tons])/SUMIF(tbl_bd_descente[wo_number],W677,tbl_bd_descente[tons]),0)</f>
        <v>8.6596907216494863</v>
      </c>
      <c r="AH677" s="4">
        <f>IFERROR(SUMPRODUCT(--(tbl_bd_descente[wo_number]=W677),tbl_bd_descente[Fe2O3],tbl_bd_descente[tons])/SUMIF(tbl_bd_descente[wo_number],W677,tbl_bd_descente[tons]),0)</f>
        <v>1.4545360824742268</v>
      </c>
      <c r="AI677" s="4">
        <f>IFERROR(SUMPRODUCT(--(tbl_bd_descente[wo_number]=W677),tbl_bd_descente[MgO],tbl_bd_descente[tons])/SUMIF(tbl_bd_descente[wo_number],W677,tbl_bd_descente[tons]),0)</f>
        <v>32.244536082474227</v>
      </c>
      <c r="AJ677" s="4">
        <f>IFERROR(SUMPRODUCT(--(tbl_bd_descente[wo_number]=W677),tbl_bd_descente[CaOX],tbl_bd_descente[tons])/SUMIF(tbl_bd_descente[wo_number],W677,tbl_bd_descente[tons]),0)</f>
        <v>1.0991752577319589</v>
      </c>
      <c r="AK677" s="4">
        <f>IFERROR(SUMPRODUCT(--(tbl_bd_descente[wo_number]=W677),tbl_bd_descente[S],tbl_bd_descente[tons])/SUMIF(tbl_bd_descente[wo_number],W677,tbl_bd_descente[tons]),0)</f>
        <v>0.15525773195876288</v>
      </c>
      <c r="AL677" s="26"/>
      <c r="AM677" s="25"/>
    </row>
    <row r="678" spans="1:39" x14ac:dyDescent="0.15">
      <c r="A678" t="s">
        <v>1465</v>
      </c>
      <c r="B678" t="s">
        <v>26</v>
      </c>
      <c r="C678" t="s">
        <v>28</v>
      </c>
      <c r="D678" t="s">
        <v>26</v>
      </c>
      <c r="E678" s="18">
        <v>467.09799499511718</v>
      </c>
      <c r="F678">
        <v>68.400000000000006</v>
      </c>
      <c r="G678">
        <v>72.099999999999994</v>
      </c>
      <c r="H678">
        <v>77.5</v>
      </c>
      <c r="I678">
        <v>12.59</v>
      </c>
      <c r="J678">
        <v>1.52</v>
      </c>
      <c r="K678">
        <v>32.44</v>
      </c>
      <c r="L678">
        <v>0.45</v>
      </c>
      <c r="M678" s="1">
        <v>43698.921384456022</v>
      </c>
      <c r="N678" s="1">
        <v>43699.254688310182</v>
      </c>
      <c r="O678" s="1" t="s">
        <v>53</v>
      </c>
      <c r="W678" t="s">
        <v>310</v>
      </c>
      <c r="X678" s="1">
        <v>43573.052083333336</v>
      </c>
      <c r="Y678" s="10">
        <v>600</v>
      </c>
      <c r="Z678" t="s">
        <v>26</v>
      </c>
      <c r="AA678" t="s">
        <v>27</v>
      </c>
      <c r="AB678" t="s">
        <v>26</v>
      </c>
      <c r="AC678">
        <v>2019</v>
      </c>
      <c r="AD678">
        <v>4</v>
      </c>
      <c r="AE678" s="2"/>
      <c r="AF678" s="4">
        <f>IFERROR(SUMPRODUCT(--(tbl_bd_descente[wo_number]=W678),tbl_bd_descente[Y],tbl_bd_descente[tons])/SUMIF(tbl_bd_descente[wo_number],W678,tbl_bd_descente[tons]),0)</f>
        <v>73.233333333333334</v>
      </c>
      <c r="AG678" s="4">
        <f>IFERROR(SUMPRODUCT(--(tbl_bd_descente[wo_number]=W678),tbl_bd_descente[Al2O3],tbl_bd_descente[tons])/SUMIF(tbl_bd_descente[wo_number],W678,tbl_bd_descente[tons]),0)</f>
        <v>7.9066666666666663</v>
      </c>
      <c r="AH678" s="4">
        <f>IFERROR(SUMPRODUCT(--(tbl_bd_descente[wo_number]=W678),tbl_bd_descente[Fe2O3],tbl_bd_descente[tons])/SUMIF(tbl_bd_descente[wo_number],W678,tbl_bd_descente[tons]),0)</f>
        <v>1.3666666666666667</v>
      </c>
      <c r="AI678" s="4">
        <f>IFERROR(SUMPRODUCT(--(tbl_bd_descente[wo_number]=W678),tbl_bd_descente[MgO],tbl_bd_descente[tons])/SUMIF(tbl_bd_descente[wo_number],W678,tbl_bd_descente[tons]),0)</f>
        <v>32.17</v>
      </c>
      <c r="AJ678" s="4">
        <f>IFERROR(SUMPRODUCT(--(tbl_bd_descente[wo_number]=W678),tbl_bd_descente[CaOX],tbl_bd_descente[tons])/SUMIF(tbl_bd_descente[wo_number],W678,tbl_bd_descente[tons]),0)</f>
        <v>0.94</v>
      </c>
      <c r="AK678" s="4">
        <f>IFERROR(SUMPRODUCT(--(tbl_bd_descente[wo_number]=W678),tbl_bd_descente[S],tbl_bd_descente[tons])/SUMIF(tbl_bd_descente[wo_number],W678,tbl_bd_descente[tons]),0)</f>
        <v>0.14600000000000002</v>
      </c>
      <c r="AL678" s="26"/>
      <c r="AM678" s="25"/>
    </row>
    <row r="679" spans="1:39" x14ac:dyDescent="0.15">
      <c r="A679" t="s">
        <v>1466</v>
      </c>
      <c r="B679" t="s">
        <v>26</v>
      </c>
      <c r="C679" t="s">
        <v>28</v>
      </c>
      <c r="D679" t="s">
        <v>26</v>
      </c>
      <c r="E679" s="18">
        <v>395.87699508666992</v>
      </c>
      <c r="F679">
        <v>69.2</v>
      </c>
      <c r="G679">
        <v>73</v>
      </c>
      <c r="H679">
        <v>78.400000000000006</v>
      </c>
      <c r="I679">
        <v>13.65</v>
      </c>
      <c r="J679">
        <v>1.61</v>
      </c>
      <c r="K679">
        <v>32.979999999999997</v>
      </c>
      <c r="L679">
        <v>0.56000000000000005</v>
      </c>
      <c r="M679" s="1">
        <v>43677.434919293984</v>
      </c>
      <c r="N679" s="1">
        <v>43677.634530173615</v>
      </c>
      <c r="O679" s="1" t="s">
        <v>53</v>
      </c>
      <c r="W679" t="s">
        <v>310</v>
      </c>
      <c r="X679" s="1">
        <v>43573.052083333336</v>
      </c>
      <c r="Y679" s="10">
        <v>300</v>
      </c>
      <c r="Z679" t="s">
        <v>26</v>
      </c>
      <c r="AA679" t="s">
        <v>34</v>
      </c>
      <c r="AB679" t="s">
        <v>26</v>
      </c>
      <c r="AC679">
        <v>2019</v>
      </c>
      <c r="AD679">
        <v>4</v>
      </c>
      <c r="AE679" s="2"/>
      <c r="AF679" s="4">
        <f>IFERROR(SUMPRODUCT(--(tbl_bd_descente[wo_number]=W679),tbl_bd_descente[Y],tbl_bd_descente[tons])/SUMIF(tbl_bd_descente[wo_number],W679,tbl_bd_descente[tons]),0)</f>
        <v>73.233333333333334</v>
      </c>
      <c r="AG679" s="4">
        <f>IFERROR(SUMPRODUCT(--(tbl_bd_descente[wo_number]=W679),tbl_bd_descente[Al2O3],tbl_bd_descente[tons])/SUMIF(tbl_bd_descente[wo_number],W679,tbl_bd_descente[tons]),0)</f>
        <v>7.9066666666666663</v>
      </c>
      <c r="AH679" s="4">
        <f>IFERROR(SUMPRODUCT(--(tbl_bd_descente[wo_number]=W679),tbl_bd_descente[Fe2O3],tbl_bd_descente[tons])/SUMIF(tbl_bd_descente[wo_number],W679,tbl_bd_descente[tons]),0)</f>
        <v>1.3666666666666667</v>
      </c>
      <c r="AI679" s="4">
        <f>IFERROR(SUMPRODUCT(--(tbl_bd_descente[wo_number]=W679),tbl_bd_descente[MgO],tbl_bd_descente[tons])/SUMIF(tbl_bd_descente[wo_number],W679,tbl_bd_descente[tons]),0)</f>
        <v>32.17</v>
      </c>
      <c r="AJ679" s="4">
        <f>IFERROR(SUMPRODUCT(--(tbl_bd_descente[wo_number]=W679),tbl_bd_descente[CaOX],tbl_bd_descente[tons])/SUMIF(tbl_bd_descente[wo_number],W679,tbl_bd_descente[tons]),0)</f>
        <v>0.94</v>
      </c>
      <c r="AK679" s="4">
        <f>IFERROR(SUMPRODUCT(--(tbl_bd_descente[wo_number]=W679),tbl_bd_descente[S],tbl_bd_descente[tons])/SUMIF(tbl_bd_descente[wo_number],W679,tbl_bd_descente[tons]),0)</f>
        <v>0.14600000000000002</v>
      </c>
      <c r="AL679" s="26"/>
      <c r="AM679" s="25"/>
    </row>
    <row r="680" spans="1:39" x14ac:dyDescent="0.15">
      <c r="A680" t="s">
        <v>1467</v>
      </c>
      <c r="B680" t="s">
        <v>26</v>
      </c>
      <c r="C680" t="s">
        <v>28</v>
      </c>
      <c r="D680" t="s">
        <v>26</v>
      </c>
      <c r="E680" s="18">
        <v>288.1199951171875</v>
      </c>
      <c r="F680">
        <v>69.400000000000006</v>
      </c>
      <c r="G680">
        <v>73.2</v>
      </c>
      <c r="H680">
        <v>78.900000000000006</v>
      </c>
      <c r="I680">
        <v>10.73</v>
      </c>
      <c r="J680">
        <v>1.33</v>
      </c>
      <c r="K680">
        <v>32.619999999999997</v>
      </c>
      <c r="L680">
        <v>0.56000000000000005</v>
      </c>
      <c r="M680" s="1">
        <v>43677.48880309028</v>
      </c>
      <c r="N680" s="1">
        <v>43677.521632638891</v>
      </c>
      <c r="O680" s="1" t="s">
        <v>53</v>
      </c>
      <c r="W680" t="s">
        <v>309</v>
      </c>
      <c r="X680" s="1">
        <v>43572.844444444447</v>
      </c>
      <c r="Y680" s="10">
        <v>1204</v>
      </c>
      <c r="Z680" t="s">
        <v>23</v>
      </c>
      <c r="AA680" t="s">
        <v>21</v>
      </c>
      <c r="AB680" t="s">
        <v>23</v>
      </c>
      <c r="AC680">
        <v>2019</v>
      </c>
      <c r="AD680">
        <v>4</v>
      </c>
      <c r="AE680" s="2"/>
      <c r="AF680" s="4">
        <f>IFERROR(SUMPRODUCT(--(tbl_bd_descente[wo_number]=W680),tbl_bd_descente[Y],tbl_bd_descente[tons])/SUMIF(tbl_bd_descente[wo_number],W680,tbl_bd_descente[tons]),0)</f>
        <v>83.767441860465112</v>
      </c>
      <c r="AG680" s="4">
        <f>IFERROR(SUMPRODUCT(--(tbl_bd_descente[wo_number]=W680),tbl_bd_descente[Al2O3],tbl_bd_descente[tons])/SUMIF(tbl_bd_descente[wo_number],W680,tbl_bd_descente[tons]),0)</f>
        <v>2.1442524916943522</v>
      </c>
      <c r="AH680" s="4">
        <f>IFERROR(SUMPRODUCT(--(tbl_bd_descente[wo_number]=W680),tbl_bd_descente[Fe2O3],tbl_bd_descente[tons])/SUMIF(tbl_bd_descente[wo_number],W680,tbl_bd_descente[tons]),0)</f>
        <v>0.65335548172757474</v>
      </c>
      <c r="AI680" s="4">
        <f>IFERROR(SUMPRODUCT(--(tbl_bd_descente[wo_number]=W680),tbl_bd_descente[MgO],tbl_bd_descente[tons])/SUMIF(tbl_bd_descente[wo_number],W680,tbl_bd_descente[tons]),0)</f>
        <v>31.576777408637877</v>
      </c>
      <c r="AJ680" s="4">
        <f>IFERROR(SUMPRODUCT(--(tbl_bd_descente[wo_number]=W680),tbl_bd_descente[CaOX],tbl_bd_descente[tons])/SUMIF(tbl_bd_descente[wo_number],W680,tbl_bd_descente[tons]),0)</f>
        <v>1.0262458471760796</v>
      </c>
      <c r="AK680" s="4">
        <f>IFERROR(SUMPRODUCT(--(tbl_bd_descente[wo_number]=W680),tbl_bd_descente[S],tbl_bd_descente[tons])/SUMIF(tbl_bd_descente[wo_number],W680,tbl_bd_descente[tons]),0)</f>
        <v>2.701328903654485E-2</v>
      </c>
      <c r="AL680" s="26"/>
      <c r="AM680" s="25"/>
    </row>
    <row r="681" spans="1:39" x14ac:dyDescent="0.15">
      <c r="A681" t="s">
        <v>1468</v>
      </c>
      <c r="B681" t="s">
        <v>26</v>
      </c>
      <c r="C681" t="s">
        <v>28</v>
      </c>
      <c r="D681" t="s">
        <v>26</v>
      </c>
      <c r="E681" s="18">
        <v>562.10900497436523</v>
      </c>
      <c r="F681">
        <v>64.400000000000006</v>
      </c>
      <c r="G681">
        <v>67.900000000000006</v>
      </c>
      <c r="H681">
        <v>72.8</v>
      </c>
      <c r="I681">
        <v>14.88</v>
      </c>
      <c r="J681">
        <v>2</v>
      </c>
      <c r="K681">
        <v>32.869999999999997</v>
      </c>
      <c r="L681">
        <v>0.4</v>
      </c>
      <c r="M681" s="1">
        <v>43663.795781712965</v>
      </c>
      <c r="N681" s="1">
        <v>43663.845932488424</v>
      </c>
      <c r="O681" s="1" t="s">
        <v>966</v>
      </c>
      <c r="W681" t="s">
        <v>308</v>
      </c>
      <c r="X681" s="1">
        <v>43572.538194444445</v>
      </c>
      <c r="Y681" s="10">
        <v>1200</v>
      </c>
      <c r="Z681" t="s">
        <v>23</v>
      </c>
      <c r="AA681" t="s">
        <v>21</v>
      </c>
      <c r="AB681" t="s">
        <v>23</v>
      </c>
      <c r="AC681">
        <v>2019</v>
      </c>
      <c r="AD681">
        <v>4</v>
      </c>
      <c r="AE681" s="2"/>
      <c r="AF681" s="4">
        <f>IFERROR(SUMPRODUCT(--(tbl_bd_descente[wo_number]=W681),tbl_bd_descente[Y],tbl_bd_descente[tons])/SUMIF(tbl_bd_descente[wo_number],W681,tbl_bd_descente[tons]),0)</f>
        <v>82.966666666666669</v>
      </c>
      <c r="AG681" s="4">
        <f>IFERROR(SUMPRODUCT(--(tbl_bd_descente[wo_number]=W681),tbl_bd_descente[Al2O3],tbl_bd_descente[tons])/SUMIF(tbl_bd_descente[wo_number],W681,tbl_bd_descente[tons]),0)</f>
        <v>2.65</v>
      </c>
      <c r="AH681" s="4">
        <f>IFERROR(SUMPRODUCT(--(tbl_bd_descente[wo_number]=W681),tbl_bd_descente[Fe2O3],tbl_bd_descente[tons])/SUMIF(tbl_bd_descente[wo_number],W681,tbl_bd_descente[tons]),0)</f>
        <v>0.7466666666666667</v>
      </c>
      <c r="AI681" s="4">
        <f>IFERROR(SUMPRODUCT(--(tbl_bd_descente[wo_number]=W681),tbl_bd_descente[MgO],tbl_bd_descente[tons])/SUMIF(tbl_bd_descente[wo_number],W681,tbl_bd_descente[tons]),0)</f>
        <v>31.59</v>
      </c>
      <c r="AJ681" s="4">
        <f>IFERROR(SUMPRODUCT(--(tbl_bd_descente[wo_number]=W681),tbl_bd_descente[CaOX],tbl_bd_descente[tons])/SUMIF(tbl_bd_descente[wo_number],W681,tbl_bd_descente[tons]),0)</f>
        <v>1.5066666666666666</v>
      </c>
      <c r="AK681" s="4">
        <f>IFERROR(SUMPRODUCT(--(tbl_bd_descente[wo_number]=W681),tbl_bd_descente[S],tbl_bd_descente[tons])/SUMIF(tbl_bd_descente[wo_number],W681,tbl_bd_descente[tons]),0)</f>
        <v>3.5333333333333335E-2</v>
      </c>
      <c r="AL681" s="26"/>
      <c r="AM681" s="25"/>
    </row>
    <row r="682" spans="1:39" x14ac:dyDescent="0.15">
      <c r="A682" t="s">
        <v>1469</v>
      </c>
      <c r="B682" t="s">
        <v>826</v>
      </c>
      <c r="C682" t="s">
        <v>21</v>
      </c>
      <c r="D682" t="s">
        <v>23</v>
      </c>
      <c r="E682" s="18">
        <v>143.82600097656251</v>
      </c>
      <c r="F682">
        <v>79.900000000000006</v>
      </c>
      <c r="G682">
        <v>84.2</v>
      </c>
      <c r="H682">
        <v>91.3</v>
      </c>
      <c r="I682">
        <v>1.63</v>
      </c>
      <c r="J682">
        <v>0.67</v>
      </c>
      <c r="K682">
        <v>31.65</v>
      </c>
      <c r="L682">
        <v>0.55000000000000004</v>
      </c>
      <c r="M682" s="1">
        <v>43649.218885729169</v>
      </c>
      <c r="N682" s="1">
        <v>43649.23350790509</v>
      </c>
      <c r="O682" s="1" t="s">
        <v>45</v>
      </c>
      <c r="W682" t="s">
        <v>307</v>
      </c>
      <c r="X682" s="1">
        <v>43572.186111111114</v>
      </c>
      <c r="Y682" s="10">
        <v>304</v>
      </c>
      <c r="Z682" t="s">
        <v>26</v>
      </c>
      <c r="AA682" t="s">
        <v>27</v>
      </c>
      <c r="AB682" t="s">
        <v>26</v>
      </c>
      <c r="AC682">
        <v>2019</v>
      </c>
      <c r="AD682">
        <v>4</v>
      </c>
      <c r="AE682" s="2"/>
      <c r="AF682" s="4">
        <f>IFERROR(SUMPRODUCT(--(tbl_bd_descente[wo_number]=W682),tbl_bd_descente[Y],tbl_bd_descente[tons])/SUMIF(tbl_bd_descente[wo_number],W682,tbl_bd_descente[tons]),0)</f>
        <v>75.057894736842115</v>
      </c>
      <c r="AG682" s="4">
        <f>IFERROR(SUMPRODUCT(--(tbl_bd_descente[wo_number]=W682),tbl_bd_descente[Al2O3],tbl_bd_descente[tons])/SUMIF(tbl_bd_descente[wo_number],W682,tbl_bd_descente[tons]),0)</f>
        <v>8.6465789473684218</v>
      </c>
      <c r="AH682" s="4">
        <f>IFERROR(SUMPRODUCT(--(tbl_bd_descente[wo_number]=W682),tbl_bd_descente[Fe2O3],tbl_bd_descente[tons])/SUMIF(tbl_bd_descente[wo_number],W682,tbl_bd_descente[tons]),0)</f>
        <v>1.4702631578947369</v>
      </c>
      <c r="AI682" s="4">
        <f>IFERROR(SUMPRODUCT(--(tbl_bd_descente[wo_number]=W682),tbl_bd_descente[MgO],tbl_bd_descente[tons])/SUMIF(tbl_bd_descente[wo_number],W682,tbl_bd_descente[tons]),0)</f>
        <v>32.313684210526318</v>
      </c>
      <c r="AJ682" s="4">
        <f>IFERROR(SUMPRODUCT(--(tbl_bd_descente[wo_number]=W682),tbl_bd_descente[CaOX],tbl_bd_descente[tons])/SUMIF(tbl_bd_descente[wo_number],W682,tbl_bd_descente[tons]),0)</f>
        <v>1.2271052631578947</v>
      </c>
      <c r="AK682" s="4">
        <f>IFERROR(SUMPRODUCT(--(tbl_bd_descente[wo_number]=W682),tbl_bd_descente[S],tbl_bd_descente[tons])/SUMIF(tbl_bd_descente[wo_number],W682,tbl_bd_descente[tons]),0)</f>
        <v>0.19081578947368422</v>
      </c>
      <c r="AL682" s="26"/>
      <c r="AM682" s="25"/>
    </row>
    <row r="683" spans="1:39" x14ac:dyDescent="0.15">
      <c r="A683" t="s">
        <v>84</v>
      </c>
      <c r="B683" t="s">
        <v>14</v>
      </c>
      <c r="C683" t="s">
        <v>38</v>
      </c>
      <c r="D683" t="s">
        <v>14</v>
      </c>
      <c r="E683" s="18">
        <v>112.21800231933594</v>
      </c>
      <c r="F683" s="18">
        <v>77</v>
      </c>
      <c r="G683" s="18">
        <v>81.099999999999994</v>
      </c>
      <c r="H683" s="18">
        <v>88</v>
      </c>
      <c r="I683" s="18">
        <v>2.36</v>
      </c>
      <c r="J683" s="18">
        <v>0.77</v>
      </c>
      <c r="K683" s="18">
        <v>31.51</v>
      </c>
      <c r="L683" s="18">
        <v>0.55000000000000004</v>
      </c>
      <c r="M683" s="1">
        <v>43649.791689664351</v>
      </c>
      <c r="N683" s="1">
        <v>43649.797482835645</v>
      </c>
      <c r="O683" s="1" t="s">
        <v>48</v>
      </c>
      <c r="W683" t="s">
        <v>307</v>
      </c>
      <c r="X683" s="1">
        <v>43572.186111111114</v>
      </c>
      <c r="Y683" s="10">
        <v>152</v>
      </c>
      <c r="Z683" t="s">
        <v>26</v>
      </c>
      <c r="AA683" t="s">
        <v>34</v>
      </c>
      <c r="AB683" t="s">
        <v>26</v>
      </c>
      <c r="AC683">
        <v>2019</v>
      </c>
      <c r="AD683">
        <v>4</v>
      </c>
      <c r="AE683" s="2"/>
      <c r="AF683" s="4">
        <f>IFERROR(SUMPRODUCT(--(tbl_bd_descente[wo_number]=W683),tbl_bd_descente[Y],tbl_bd_descente[tons])/SUMIF(tbl_bd_descente[wo_number],W683,tbl_bd_descente[tons]),0)</f>
        <v>75.057894736842115</v>
      </c>
      <c r="AG683" s="4">
        <f>IFERROR(SUMPRODUCT(--(tbl_bd_descente[wo_number]=W683),tbl_bd_descente[Al2O3],tbl_bd_descente[tons])/SUMIF(tbl_bd_descente[wo_number],W683,tbl_bd_descente[tons]),0)</f>
        <v>8.6465789473684218</v>
      </c>
      <c r="AH683" s="4">
        <f>IFERROR(SUMPRODUCT(--(tbl_bd_descente[wo_number]=W683),tbl_bd_descente[Fe2O3],tbl_bd_descente[tons])/SUMIF(tbl_bd_descente[wo_number],W683,tbl_bd_descente[tons]),0)</f>
        <v>1.4702631578947369</v>
      </c>
      <c r="AI683" s="4">
        <f>IFERROR(SUMPRODUCT(--(tbl_bd_descente[wo_number]=W683),tbl_bd_descente[MgO],tbl_bd_descente[tons])/SUMIF(tbl_bd_descente[wo_number],W683,tbl_bd_descente[tons]),0)</f>
        <v>32.313684210526318</v>
      </c>
      <c r="AJ683" s="4">
        <f>IFERROR(SUMPRODUCT(--(tbl_bd_descente[wo_number]=W683),tbl_bd_descente[CaOX],tbl_bd_descente[tons])/SUMIF(tbl_bd_descente[wo_number],W683,tbl_bd_descente[tons]),0)</f>
        <v>1.2271052631578947</v>
      </c>
      <c r="AK683" s="4">
        <f>IFERROR(SUMPRODUCT(--(tbl_bd_descente[wo_number]=W683),tbl_bd_descente[S],tbl_bd_descente[tons])/SUMIF(tbl_bd_descente[wo_number],W683,tbl_bd_descente[tons]),0)</f>
        <v>0.19081578947368422</v>
      </c>
      <c r="AL683" s="26"/>
      <c r="AM683" s="25"/>
    </row>
    <row r="684" spans="1:39" x14ac:dyDescent="0.15">
      <c r="A684" t="s">
        <v>1470</v>
      </c>
      <c r="B684" t="s">
        <v>33</v>
      </c>
      <c r="C684" t="s">
        <v>39</v>
      </c>
      <c r="D684" t="s">
        <v>33</v>
      </c>
      <c r="E684" s="18">
        <v>188.55500183105468</v>
      </c>
      <c r="F684">
        <v>76.8</v>
      </c>
      <c r="G684">
        <v>80.900000000000006</v>
      </c>
      <c r="H684">
        <v>87.7</v>
      </c>
      <c r="I684">
        <v>2.74</v>
      </c>
      <c r="J684">
        <v>0.8</v>
      </c>
      <c r="K684">
        <v>31.54</v>
      </c>
      <c r="L684">
        <v>0.42</v>
      </c>
      <c r="M684" s="1">
        <v>43649.803756909721</v>
      </c>
      <c r="N684" s="1">
        <v>43649.818594131946</v>
      </c>
      <c r="O684" s="1" t="s">
        <v>48</v>
      </c>
      <c r="W684" t="s">
        <v>306</v>
      </c>
      <c r="X684" s="1">
        <v>43572.078472222223</v>
      </c>
      <c r="Y684" s="10">
        <v>600</v>
      </c>
      <c r="Z684" t="s">
        <v>26</v>
      </c>
      <c r="AA684" t="s">
        <v>27</v>
      </c>
      <c r="AB684" t="s">
        <v>26</v>
      </c>
      <c r="AC684">
        <v>2019</v>
      </c>
      <c r="AD684">
        <v>4</v>
      </c>
      <c r="AE684" s="2"/>
      <c r="AF684" s="4">
        <f>IFERROR(SUMPRODUCT(--(tbl_bd_descente[wo_number]=W684),tbl_bd_descente[Y],tbl_bd_descente[tons])/SUMIF(tbl_bd_descente[wo_number],W684,tbl_bd_descente[tons]),0)</f>
        <v>74.566666666666663</v>
      </c>
      <c r="AG684" s="4">
        <f>IFERROR(SUMPRODUCT(--(tbl_bd_descente[wo_number]=W684),tbl_bd_descente[Al2O3],tbl_bd_descente[tons])/SUMIF(tbl_bd_descente[wo_number],W684,tbl_bd_descente[tons]),0)</f>
        <v>8.84</v>
      </c>
      <c r="AH684" s="4">
        <f>IFERROR(SUMPRODUCT(--(tbl_bd_descente[wo_number]=W684),tbl_bd_descente[Fe2O3],tbl_bd_descente[tons])/SUMIF(tbl_bd_descente[wo_number],W684,tbl_bd_descente[tons]),0)</f>
        <v>1.4666666666666666</v>
      </c>
      <c r="AI684" s="4">
        <f>IFERROR(SUMPRODUCT(--(tbl_bd_descente[wo_number]=W684),tbl_bd_descente[MgO],tbl_bd_descente[tons])/SUMIF(tbl_bd_descente[wo_number],W684,tbl_bd_descente[tons]),0)</f>
        <v>32.35</v>
      </c>
      <c r="AJ684" s="4">
        <f>IFERROR(SUMPRODUCT(--(tbl_bd_descente[wo_number]=W684),tbl_bd_descente[CaOX],tbl_bd_descente[tons])/SUMIF(tbl_bd_descente[wo_number],W684,tbl_bd_descente[tons]),0)</f>
        <v>1.2266666666666666</v>
      </c>
      <c r="AK684" s="4">
        <f>IFERROR(SUMPRODUCT(--(tbl_bd_descente[wo_number]=W684),tbl_bd_descente[S],tbl_bd_descente[tons])/SUMIF(tbl_bd_descente[wo_number],W684,tbl_bd_descente[tons]),0)</f>
        <v>0.16533333333333333</v>
      </c>
      <c r="AL684" s="26"/>
      <c r="AM684" s="25"/>
    </row>
    <row r="685" spans="1:39" x14ac:dyDescent="0.15">
      <c r="A685" t="s">
        <v>1471</v>
      </c>
      <c r="B685" t="s">
        <v>20</v>
      </c>
      <c r="C685" t="s">
        <v>35</v>
      </c>
      <c r="D685" t="s">
        <v>20</v>
      </c>
      <c r="E685" s="18">
        <v>74.841999053955078</v>
      </c>
      <c r="F685">
        <v>79.900000000000006</v>
      </c>
      <c r="G685">
        <v>84.2</v>
      </c>
      <c r="H685">
        <v>90.6</v>
      </c>
      <c r="I685">
        <v>6.6</v>
      </c>
      <c r="J685">
        <v>0.86</v>
      </c>
      <c r="K685">
        <v>32.01</v>
      </c>
      <c r="L685">
        <v>0.59</v>
      </c>
      <c r="M685" s="1">
        <v>43649.870493090275</v>
      </c>
      <c r="N685" s="1">
        <v>43649.873894988428</v>
      </c>
      <c r="O685" s="1" t="s">
        <v>48</v>
      </c>
      <c r="W685" t="s">
        <v>306</v>
      </c>
      <c r="X685" s="1">
        <v>43572.078472222223</v>
      </c>
      <c r="Y685" s="10">
        <v>300</v>
      </c>
      <c r="Z685" t="s">
        <v>26</v>
      </c>
      <c r="AA685" t="s">
        <v>34</v>
      </c>
      <c r="AB685" t="s">
        <v>26</v>
      </c>
      <c r="AC685">
        <v>2019</v>
      </c>
      <c r="AD685">
        <v>4</v>
      </c>
      <c r="AE685" s="2"/>
      <c r="AF685" s="4">
        <f>IFERROR(SUMPRODUCT(--(tbl_bd_descente[wo_number]=W685),tbl_bd_descente[Y],tbl_bd_descente[tons])/SUMIF(tbl_bd_descente[wo_number],W685,tbl_bd_descente[tons]),0)</f>
        <v>74.566666666666663</v>
      </c>
      <c r="AG685" s="4">
        <f>IFERROR(SUMPRODUCT(--(tbl_bd_descente[wo_number]=W685),tbl_bd_descente[Al2O3],tbl_bd_descente[tons])/SUMIF(tbl_bd_descente[wo_number],W685,tbl_bd_descente[tons]),0)</f>
        <v>8.84</v>
      </c>
      <c r="AH685" s="4">
        <f>IFERROR(SUMPRODUCT(--(tbl_bd_descente[wo_number]=W685),tbl_bd_descente[Fe2O3],tbl_bd_descente[tons])/SUMIF(tbl_bd_descente[wo_number],W685,tbl_bd_descente[tons]),0)</f>
        <v>1.4666666666666666</v>
      </c>
      <c r="AI685" s="4">
        <f>IFERROR(SUMPRODUCT(--(tbl_bd_descente[wo_number]=W685),tbl_bd_descente[MgO],tbl_bd_descente[tons])/SUMIF(tbl_bd_descente[wo_number],W685,tbl_bd_descente[tons]),0)</f>
        <v>32.35</v>
      </c>
      <c r="AJ685" s="4">
        <f>IFERROR(SUMPRODUCT(--(tbl_bd_descente[wo_number]=W685),tbl_bd_descente[CaOX],tbl_bd_descente[tons])/SUMIF(tbl_bd_descente[wo_number],W685,tbl_bd_descente[tons]),0)</f>
        <v>1.2266666666666666</v>
      </c>
      <c r="AK685" s="4">
        <f>IFERROR(SUMPRODUCT(--(tbl_bd_descente[wo_number]=W685),tbl_bd_descente[S],tbl_bd_descente[tons])/SUMIF(tbl_bd_descente[wo_number],W685,tbl_bd_descente[tons]),0)</f>
        <v>0.16533333333333333</v>
      </c>
      <c r="AL685" s="26"/>
      <c r="AM685" s="25"/>
    </row>
    <row r="686" spans="1:39" x14ac:dyDescent="0.15">
      <c r="A686" t="s">
        <v>1472</v>
      </c>
      <c r="B686" t="s">
        <v>23</v>
      </c>
      <c r="C686" t="s">
        <v>21</v>
      </c>
      <c r="D686" t="s">
        <v>23</v>
      </c>
      <c r="E686" s="18">
        <v>149.54599914550781</v>
      </c>
      <c r="F686">
        <v>80.599999999999994</v>
      </c>
      <c r="G686">
        <v>84.9</v>
      </c>
      <c r="H686">
        <v>91.6</v>
      </c>
      <c r="I686">
        <v>2.71</v>
      </c>
      <c r="J686">
        <v>0.8</v>
      </c>
      <c r="K686">
        <v>31.59</v>
      </c>
      <c r="L686">
        <v>0.24</v>
      </c>
      <c r="M686" s="1">
        <v>43648.658113310186</v>
      </c>
      <c r="N686" s="1">
        <v>43648.676383368052</v>
      </c>
      <c r="O686" s="1" t="s">
        <v>47</v>
      </c>
      <c r="W686" t="s">
        <v>305</v>
      </c>
      <c r="X686" s="1">
        <v>43571.869444444441</v>
      </c>
      <c r="Y686" s="10">
        <v>600</v>
      </c>
      <c r="Z686" t="s">
        <v>26</v>
      </c>
      <c r="AA686" t="s">
        <v>27</v>
      </c>
      <c r="AB686" t="s">
        <v>26</v>
      </c>
      <c r="AC686">
        <v>2019</v>
      </c>
      <c r="AD686">
        <v>4</v>
      </c>
      <c r="AE686" s="2"/>
      <c r="AF686" s="4">
        <f>IFERROR(SUMPRODUCT(--(tbl_bd_descente[wo_number]=W686),tbl_bd_descente[Y],tbl_bd_descente[tons])/SUMIF(tbl_bd_descente[wo_number],W686,tbl_bd_descente[tons]),0)</f>
        <v>74.733333333333334</v>
      </c>
      <c r="AG686" s="4">
        <f>IFERROR(SUMPRODUCT(--(tbl_bd_descente[wo_number]=W686),tbl_bd_descente[Al2O3],tbl_bd_descente[tons])/SUMIF(tbl_bd_descente[wo_number],W686,tbl_bd_descente[tons]),0)</f>
        <v>8.1999999999999993</v>
      </c>
      <c r="AH686" s="4">
        <f>IFERROR(SUMPRODUCT(--(tbl_bd_descente[wo_number]=W686),tbl_bd_descente[Fe2O3],tbl_bd_descente[tons])/SUMIF(tbl_bd_descente[wo_number],W686,tbl_bd_descente[tons]),0)</f>
        <v>1.3766666666666667</v>
      </c>
      <c r="AI686" s="4">
        <f>IFERROR(SUMPRODUCT(--(tbl_bd_descente[wo_number]=W686),tbl_bd_descente[MgO],tbl_bd_descente[tons])/SUMIF(tbl_bd_descente[wo_number],W686,tbl_bd_descente[tons]),0)</f>
        <v>32.173333333333332</v>
      </c>
      <c r="AJ686" s="4">
        <f>IFERROR(SUMPRODUCT(--(tbl_bd_descente[wo_number]=W686),tbl_bd_descente[CaOX],tbl_bd_descente[tons])/SUMIF(tbl_bd_descente[wo_number],W686,tbl_bd_descente[tons]),0)</f>
        <v>1.36</v>
      </c>
      <c r="AK686" s="4">
        <f>IFERROR(SUMPRODUCT(--(tbl_bd_descente[wo_number]=W686),tbl_bd_descente[S],tbl_bd_descente[tons])/SUMIF(tbl_bd_descente[wo_number],W686,tbl_bd_descente[tons]),0)</f>
        <v>0.12166666666666665</v>
      </c>
      <c r="AL686" s="26"/>
      <c r="AM686" s="25"/>
    </row>
    <row r="687" spans="1:39" x14ac:dyDescent="0.15">
      <c r="A687" t="s">
        <v>85</v>
      </c>
      <c r="B687" t="s">
        <v>14</v>
      </c>
      <c r="C687" t="s">
        <v>38</v>
      </c>
      <c r="D687" t="s">
        <v>14</v>
      </c>
      <c r="E687" s="18">
        <v>338.08200073242187</v>
      </c>
      <c r="F687" s="18">
        <v>78.2</v>
      </c>
      <c r="G687" s="18">
        <v>82.4</v>
      </c>
      <c r="H687" s="18">
        <v>89.2</v>
      </c>
      <c r="I687" s="18">
        <v>2.29</v>
      </c>
      <c r="J687" s="18">
        <v>0.8</v>
      </c>
      <c r="K687" s="18">
        <v>31.54</v>
      </c>
      <c r="L687" s="18">
        <v>0.28000000000000003</v>
      </c>
      <c r="M687" s="1">
        <v>43648.594757094907</v>
      </c>
      <c r="N687" s="1">
        <v>43648.622997372688</v>
      </c>
      <c r="O687" s="1" t="s">
        <v>47</v>
      </c>
      <c r="W687" t="s">
        <v>305</v>
      </c>
      <c r="X687" s="1">
        <v>43571.869444444441</v>
      </c>
      <c r="Y687" s="10">
        <v>300</v>
      </c>
      <c r="Z687" t="s">
        <v>26</v>
      </c>
      <c r="AA687" t="s">
        <v>34</v>
      </c>
      <c r="AB687" t="s">
        <v>26</v>
      </c>
      <c r="AC687">
        <v>2019</v>
      </c>
      <c r="AD687">
        <v>4</v>
      </c>
      <c r="AE687" s="2"/>
      <c r="AF687" s="4">
        <f>IFERROR(SUMPRODUCT(--(tbl_bd_descente[wo_number]=W687),tbl_bd_descente[Y],tbl_bd_descente[tons])/SUMIF(tbl_bd_descente[wo_number],W687,tbl_bd_descente[tons]),0)</f>
        <v>74.733333333333334</v>
      </c>
      <c r="AG687" s="4">
        <f>IFERROR(SUMPRODUCT(--(tbl_bd_descente[wo_number]=W687),tbl_bd_descente[Al2O3],tbl_bd_descente[tons])/SUMIF(tbl_bd_descente[wo_number],W687,tbl_bd_descente[tons]),0)</f>
        <v>8.1999999999999993</v>
      </c>
      <c r="AH687" s="4">
        <f>IFERROR(SUMPRODUCT(--(tbl_bd_descente[wo_number]=W687),tbl_bd_descente[Fe2O3],tbl_bd_descente[tons])/SUMIF(tbl_bd_descente[wo_number],W687,tbl_bd_descente[tons]),0)</f>
        <v>1.3766666666666667</v>
      </c>
      <c r="AI687" s="4">
        <f>IFERROR(SUMPRODUCT(--(tbl_bd_descente[wo_number]=W687),tbl_bd_descente[MgO],tbl_bd_descente[tons])/SUMIF(tbl_bd_descente[wo_number],W687,tbl_bd_descente[tons]),0)</f>
        <v>32.173333333333332</v>
      </c>
      <c r="AJ687" s="4">
        <f>IFERROR(SUMPRODUCT(--(tbl_bd_descente[wo_number]=W687),tbl_bd_descente[CaOX],tbl_bd_descente[tons])/SUMIF(tbl_bd_descente[wo_number],W687,tbl_bd_descente[tons]),0)</f>
        <v>1.36</v>
      </c>
      <c r="AK687" s="4">
        <f>IFERROR(SUMPRODUCT(--(tbl_bd_descente[wo_number]=W687),tbl_bd_descente[S],tbl_bd_descente[tons])/SUMIF(tbl_bd_descente[wo_number],W687,tbl_bd_descente[tons]),0)</f>
        <v>0.12166666666666665</v>
      </c>
      <c r="AL687" s="26"/>
      <c r="AM687" s="25"/>
    </row>
    <row r="688" spans="1:39" x14ac:dyDescent="0.15">
      <c r="A688" t="s">
        <v>1473</v>
      </c>
      <c r="B688" t="s">
        <v>14</v>
      </c>
      <c r="C688" t="s">
        <v>31</v>
      </c>
      <c r="D688" t="s">
        <v>14</v>
      </c>
      <c r="E688" s="18">
        <v>372.59600372314452</v>
      </c>
      <c r="F688">
        <v>76.8</v>
      </c>
      <c r="G688">
        <v>81</v>
      </c>
      <c r="H688">
        <v>87.3</v>
      </c>
      <c r="I688">
        <v>4.16</v>
      </c>
      <c r="J688">
        <v>0.88</v>
      </c>
      <c r="K688">
        <v>31.62</v>
      </c>
      <c r="L688">
        <v>0.48</v>
      </c>
      <c r="M688" s="1">
        <v>43648.871427743055</v>
      </c>
      <c r="N688" s="1">
        <v>43648.910745023146</v>
      </c>
      <c r="O688" s="1" t="s">
        <v>47</v>
      </c>
      <c r="W688" t="s">
        <v>304</v>
      </c>
      <c r="X688" s="1">
        <v>43571.65347222222</v>
      </c>
      <c r="Y688" s="10">
        <v>600</v>
      </c>
      <c r="Z688" t="s">
        <v>26</v>
      </c>
      <c r="AA688" t="s">
        <v>27</v>
      </c>
      <c r="AB688" t="s">
        <v>26</v>
      </c>
      <c r="AC688">
        <v>2019</v>
      </c>
      <c r="AD688">
        <v>4</v>
      </c>
      <c r="AE688" s="2"/>
      <c r="AF688" s="4">
        <f>IFERROR(SUMPRODUCT(--(tbl_bd_descente[wo_number]=W688),tbl_bd_descente[Y],tbl_bd_descente[tons])/SUMIF(tbl_bd_descente[wo_number],W688,tbl_bd_descente[tons]),0)</f>
        <v>74.333333333333329</v>
      </c>
      <c r="AG688" s="4">
        <f>IFERROR(SUMPRODUCT(--(tbl_bd_descente[wo_number]=W688),tbl_bd_descente[Al2O3],tbl_bd_descente[tons])/SUMIF(tbl_bd_descente[wo_number],W688,tbl_bd_descente[tons]),0)</f>
        <v>8.0133333333333336</v>
      </c>
      <c r="AH688" s="4">
        <f>IFERROR(SUMPRODUCT(--(tbl_bd_descente[wo_number]=W688),tbl_bd_descente[Fe2O3],tbl_bd_descente[tons])/SUMIF(tbl_bd_descente[wo_number],W688,tbl_bd_descente[tons]),0)</f>
        <v>1.37</v>
      </c>
      <c r="AI688" s="4">
        <f>IFERROR(SUMPRODUCT(--(tbl_bd_descente[wo_number]=W688),tbl_bd_descente[MgO],tbl_bd_descente[tons])/SUMIF(tbl_bd_descente[wo_number],W688,tbl_bd_descente[tons]),0)</f>
        <v>32.076666666666668</v>
      </c>
      <c r="AJ688" s="4">
        <f>IFERROR(SUMPRODUCT(--(tbl_bd_descente[wo_number]=W688),tbl_bd_descente[CaOX],tbl_bd_descente[tons])/SUMIF(tbl_bd_descente[wo_number],W688,tbl_bd_descente[tons]),0)</f>
        <v>1.1599999999999999</v>
      </c>
      <c r="AK688" s="4">
        <f>IFERROR(SUMPRODUCT(--(tbl_bd_descente[wo_number]=W688),tbl_bd_descente[S],tbl_bd_descente[tons])/SUMIF(tbl_bd_descente[wo_number],W688,tbl_bd_descente[tons]),0)</f>
        <v>0.13066666666666665</v>
      </c>
      <c r="AL688" s="26"/>
      <c r="AM688" s="25"/>
    </row>
    <row r="689" spans="1:39" x14ac:dyDescent="0.15">
      <c r="A689" t="s">
        <v>1474</v>
      </c>
      <c r="B689" t="s">
        <v>817</v>
      </c>
      <c r="C689" t="s">
        <v>34</v>
      </c>
      <c r="D689" t="s">
        <v>26</v>
      </c>
      <c r="E689" s="18">
        <v>597.0160034179687</v>
      </c>
      <c r="F689">
        <v>73.8</v>
      </c>
      <c r="G689">
        <v>77.8</v>
      </c>
      <c r="H689">
        <v>82.9</v>
      </c>
      <c r="I689">
        <v>10.94</v>
      </c>
      <c r="J689">
        <v>1.57</v>
      </c>
      <c r="K689">
        <v>32.43</v>
      </c>
      <c r="L689">
        <v>0.43</v>
      </c>
      <c r="M689" s="1">
        <v>43648.792564664349</v>
      </c>
      <c r="N689" s="1">
        <v>43648.847640046297</v>
      </c>
      <c r="O689" s="1" t="s">
        <v>47</v>
      </c>
      <c r="W689" t="s">
        <v>304</v>
      </c>
      <c r="X689" s="1">
        <v>43571.65347222222</v>
      </c>
      <c r="Y689" s="10">
        <v>300</v>
      </c>
      <c r="Z689" t="s">
        <v>26</v>
      </c>
      <c r="AA689" t="s">
        <v>34</v>
      </c>
      <c r="AB689" t="s">
        <v>26</v>
      </c>
      <c r="AC689">
        <v>2019</v>
      </c>
      <c r="AD689">
        <v>4</v>
      </c>
      <c r="AE689" s="2"/>
      <c r="AF689" s="4">
        <f>IFERROR(SUMPRODUCT(--(tbl_bd_descente[wo_number]=W689),tbl_bd_descente[Y],tbl_bd_descente[tons])/SUMIF(tbl_bd_descente[wo_number],W689,tbl_bd_descente[tons]),0)</f>
        <v>74.333333333333329</v>
      </c>
      <c r="AG689" s="4">
        <f>IFERROR(SUMPRODUCT(--(tbl_bd_descente[wo_number]=W689),tbl_bd_descente[Al2O3],tbl_bd_descente[tons])/SUMIF(tbl_bd_descente[wo_number],W689,tbl_bd_descente[tons]),0)</f>
        <v>8.0133333333333336</v>
      </c>
      <c r="AH689" s="4">
        <f>IFERROR(SUMPRODUCT(--(tbl_bd_descente[wo_number]=W689),tbl_bd_descente[Fe2O3],tbl_bd_descente[tons])/SUMIF(tbl_bd_descente[wo_number],W689,tbl_bd_descente[tons]),0)</f>
        <v>1.37</v>
      </c>
      <c r="AI689" s="4">
        <f>IFERROR(SUMPRODUCT(--(tbl_bd_descente[wo_number]=W689),tbl_bd_descente[MgO],tbl_bd_descente[tons])/SUMIF(tbl_bd_descente[wo_number],W689,tbl_bd_descente[tons]),0)</f>
        <v>32.076666666666668</v>
      </c>
      <c r="AJ689" s="4">
        <f>IFERROR(SUMPRODUCT(--(tbl_bd_descente[wo_number]=W689),tbl_bd_descente[CaOX],tbl_bd_descente[tons])/SUMIF(tbl_bd_descente[wo_number],W689,tbl_bd_descente[tons]),0)</f>
        <v>1.1599999999999999</v>
      </c>
      <c r="AK689" s="4">
        <f>IFERROR(SUMPRODUCT(--(tbl_bd_descente[wo_number]=W689),tbl_bd_descente[S],tbl_bd_descente[tons])/SUMIF(tbl_bd_descente[wo_number],W689,tbl_bd_descente[tons]),0)</f>
        <v>0.13066666666666665</v>
      </c>
      <c r="AL689" s="26"/>
      <c r="AM689" s="25"/>
    </row>
    <row r="690" spans="1:39" x14ac:dyDescent="0.15">
      <c r="A690" t="s">
        <v>1475</v>
      </c>
      <c r="B690" t="s">
        <v>18</v>
      </c>
      <c r="C690" t="s">
        <v>15</v>
      </c>
      <c r="D690" t="s">
        <v>18</v>
      </c>
      <c r="E690" s="18">
        <v>176.87999954223633</v>
      </c>
      <c r="F690">
        <v>76.8</v>
      </c>
      <c r="G690">
        <v>81</v>
      </c>
      <c r="H690">
        <v>85.6</v>
      </c>
      <c r="I690">
        <v>11.85</v>
      </c>
      <c r="J690">
        <v>1.64</v>
      </c>
      <c r="K690">
        <v>32.4</v>
      </c>
      <c r="L690">
        <v>0.56999999999999995</v>
      </c>
      <c r="M690" s="1">
        <v>43648.851025891207</v>
      </c>
      <c r="N690" s="1">
        <v>43648.866801122684</v>
      </c>
      <c r="O690" s="1" t="s">
        <v>47</v>
      </c>
      <c r="W690" t="s">
        <v>303</v>
      </c>
      <c r="X690" s="1">
        <v>43571.419444444444</v>
      </c>
      <c r="Y690" s="10">
        <v>600</v>
      </c>
      <c r="Z690" t="s">
        <v>26</v>
      </c>
      <c r="AA690" t="s">
        <v>27</v>
      </c>
      <c r="AB690" t="s">
        <v>26</v>
      </c>
      <c r="AC690">
        <v>2019</v>
      </c>
      <c r="AD690">
        <v>4</v>
      </c>
      <c r="AE690" s="2"/>
      <c r="AF690" s="4">
        <f>IFERROR(SUMPRODUCT(--(tbl_bd_descente[wo_number]=W690),tbl_bd_descente[Y],tbl_bd_descente[tons])/SUMIF(tbl_bd_descente[wo_number],W690,tbl_bd_descente[tons]),0)</f>
        <v>74.333333333333329</v>
      </c>
      <c r="AG690" s="4">
        <f>IFERROR(SUMPRODUCT(--(tbl_bd_descente[wo_number]=W690),tbl_bd_descente[Al2O3],tbl_bd_descente[tons])/SUMIF(tbl_bd_descente[wo_number],W690,tbl_bd_descente[tons]),0)</f>
        <v>8.3566666666666674</v>
      </c>
      <c r="AH690" s="4">
        <f>IFERROR(SUMPRODUCT(--(tbl_bd_descente[wo_number]=W690),tbl_bd_descente[Fe2O3],tbl_bd_descente[tons])/SUMIF(tbl_bd_descente[wo_number],W690,tbl_bd_descente[tons]),0)</f>
        <v>1.3433333333333333</v>
      </c>
      <c r="AI690" s="4">
        <f>IFERROR(SUMPRODUCT(--(tbl_bd_descente[wo_number]=W690),tbl_bd_descente[MgO],tbl_bd_descente[tons])/SUMIF(tbl_bd_descente[wo_number],W690,tbl_bd_descente[tons]),0)</f>
        <v>32.090000000000003</v>
      </c>
      <c r="AJ690" s="4">
        <f>IFERROR(SUMPRODUCT(--(tbl_bd_descente[wo_number]=W690),tbl_bd_descente[CaOX],tbl_bd_descente[tons])/SUMIF(tbl_bd_descente[wo_number],W690,tbl_bd_descente[tons]),0)</f>
        <v>1.4</v>
      </c>
      <c r="AK690" s="4">
        <f>IFERROR(SUMPRODUCT(--(tbl_bd_descente[wo_number]=W690),tbl_bd_descente[S],tbl_bd_descente[tons])/SUMIF(tbl_bd_descente[wo_number],W690,tbl_bd_descente[tons]),0)</f>
        <v>0.105</v>
      </c>
      <c r="AL690" s="26"/>
      <c r="AM690" s="25"/>
    </row>
    <row r="691" spans="1:39" x14ac:dyDescent="0.15">
      <c r="A691" t="s">
        <v>1476</v>
      </c>
      <c r="B691" t="s">
        <v>33</v>
      </c>
      <c r="C691" t="s">
        <v>39</v>
      </c>
      <c r="D691" t="s">
        <v>33</v>
      </c>
      <c r="E691" s="18">
        <v>336.70100250244138</v>
      </c>
      <c r="F691">
        <v>77.599999999999994</v>
      </c>
      <c r="G691">
        <v>81.8</v>
      </c>
      <c r="H691">
        <v>88.3</v>
      </c>
      <c r="I691">
        <v>3.34</v>
      </c>
      <c r="J691">
        <v>0.85</v>
      </c>
      <c r="K691">
        <v>31.46</v>
      </c>
      <c r="L691">
        <v>0.46</v>
      </c>
      <c r="M691" s="1">
        <v>43648.679502349536</v>
      </c>
      <c r="N691" s="1">
        <v>43648.705684259257</v>
      </c>
      <c r="O691" s="1" t="s">
        <v>47</v>
      </c>
      <c r="W691" t="s">
        <v>303</v>
      </c>
      <c r="X691" s="1">
        <v>43571.419444444444</v>
      </c>
      <c r="Y691" s="10">
        <v>300</v>
      </c>
      <c r="Z691" t="s">
        <v>26</v>
      </c>
      <c r="AA691" t="s">
        <v>34</v>
      </c>
      <c r="AB691" t="s">
        <v>26</v>
      </c>
      <c r="AC691">
        <v>2019</v>
      </c>
      <c r="AD691">
        <v>4</v>
      </c>
      <c r="AE691" s="2"/>
      <c r="AF691" s="4">
        <f>IFERROR(SUMPRODUCT(--(tbl_bd_descente[wo_number]=W691),tbl_bd_descente[Y],tbl_bd_descente[tons])/SUMIF(tbl_bd_descente[wo_number],W691,tbl_bd_descente[tons]),0)</f>
        <v>74.333333333333329</v>
      </c>
      <c r="AG691" s="4">
        <f>IFERROR(SUMPRODUCT(--(tbl_bd_descente[wo_number]=W691),tbl_bd_descente[Al2O3],tbl_bd_descente[tons])/SUMIF(tbl_bd_descente[wo_number],W691,tbl_bd_descente[tons]),0)</f>
        <v>8.3566666666666674</v>
      </c>
      <c r="AH691" s="4">
        <f>IFERROR(SUMPRODUCT(--(tbl_bd_descente[wo_number]=W691),tbl_bd_descente[Fe2O3],tbl_bd_descente[tons])/SUMIF(tbl_bd_descente[wo_number],W691,tbl_bd_descente[tons]),0)</f>
        <v>1.3433333333333333</v>
      </c>
      <c r="AI691" s="4">
        <f>IFERROR(SUMPRODUCT(--(tbl_bd_descente[wo_number]=W691),tbl_bd_descente[MgO],tbl_bd_descente[tons])/SUMIF(tbl_bd_descente[wo_number],W691,tbl_bd_descente[tons]),0)</f>
        <v>32.090000000000003</v>
      </c>
      <c r="AJ691" s="4">
        <f>IFERROR(SUMPRODUCT(--(tbl_bd_descente[wo_number]=W691),tbl_bd_descente[CaOX],tbl_bd_descente[tons])/SUMIF(tbl_bd_descente[wo_number],W691,tbl_bd_descente[tons]),0)</f>
        <v>1.4</v>
      </c>
      <c r="AK691" s="4">
        <f>IFERROR(SUMPRODUCT(--(tbl_bd_descente[wo_number]=W691),tbl_bd_descente[S],tbl_bd_descente[tons])/SUMIF(tbl_bd_descente[wo_number],W691,tbl_bd_descente[tons]),0)</f>
        <v>0.105</v>
      </c>
      <c r="AL691" s="26"/>
      <c r="AM691" s="25"/>
    </row>
    <row r="692" spans="1:39" x14ac:dyDescent="0.15">
      <c r="A692" t="s">
        <v>86</v>
      </c>
      <c r="B692" t="s">
        <v>14</v>
      </c>
      <c r="C692" t="s">
        <v>38</v>
      </c>
      <c r="D692" t="s">
        <v>14</v>
      </c>
      <c r="E692" s="18">
        <v>352.30100250244141</v>
      </c>
      <c r="F692" s="18">
        <v>75.599999999999994</v>
      </c>
      <c r="G692" s="18">
        <v>79.599999999999994</v>
      </c>
      <c r="H692" s="18">
        <v>86</v>
      </c>
      <c r="I692" s="18">
        <v>3.33</v>
      </c>
      <c r="J692" s="18">
        <v>0.81</v>
      </c>
      <c r="K692" s="18">
        <v>31.58</v>
      </c>
      <c r="L692" s="18">
        <v>0.32</v>
      </c>
      <c r="M692" s="1">
        <v>43648.730729479168</v>
      </c>
      <c r="N692" s="1">
        <v>43648.786152743058</v>
      </c>
      <c r="O692" s="1" t="s">
        <v>47</v>
      </c>
      <c r="W692" t="s">
        <v>302</v>
      </c>
      <c r="X692" s="1">
        <v>43571.191666666666</v>
      </c>
      <c r="Y692" s="10">
        <v>642.66666666666663</v>
      </c>
      <c r="Z692" t="s">
        <v>18</v>
      </c>
      <c r="AA692" t="s">
        <v>15</v>
      </c>
      <c r="AB692" t="s">
        <v>43</v>
      </c>
      <c r="AC692">
        <v>2019</v>
      </c>
      <c r="AD692">
        <v>4</v>
      </c>
      <c r="AE692" s="2"/>
      <c r="AF692" s="4">
        <f>IFERROR(SUMPRODUCT(--(tbl_bd_descente[wo_number]=W692),tbl_bd_descente[Y],tbl_bd_descente[tons])/SUMIF(tbl_bd_descente[wo_number],W692,tbl_bd_descente[tons]),0)</f>
        <v>82.755601659751036</v>
      </c>
      <c r="AG692" s="4">
        <f>IFERROR(SUMPRODUCT(--(tbl_bd_descente[wo_number]=W692),tbl_bd_descente[Al2O3],tbl_bd_descente[tons])/SUMIF(tbl_bd_descente[wo_number],W692,tbl_bd_descente[tons]),0)</f>
        <v>10.263526970954358</v>
      </c>
      <c r="AH692" s="4">
        <f>IFERROR(SUMPRODUCT(--(tbl_bd_descente[wo_number]=W692),tbl_bd_descente[Fe2O3],tbl_bd_descente[tons])/SUMIF(tbl_bd_descente[wo_number],W692,tbl_bd_descente[tons]),0)</f>
        <v>1.2124481327800829</v>
      </c>
      <c r="AI692" s="4">
        <f>IFERROR(SUMPRODUCT(--(tbl_bd_descente[wo_number]=W692),tbl_bd_descente[MgO],tbl_bd_descente[tons])/SUMIF(tbl_bd_descente[wo_number],W692,tbl_bd_descente[tons]),0)</f>
        <v>32.325975103734436</v>
      </c>
      <c r="AJ692" s="4">
        <f>IFERROR(SUMPRODUCT(--(tbl_bd_descente[wo_number]=W692),tbl_bd_descente[CaOX],tbl_bd_descente[tons])/SUMIF(tbl_bd_descente[wo_number],W692,tbl_bd_descente[tons]),0)</f>
        <v>0.81593360995850617</v>
      </c>
      <c r="AK692" s="4">
        <f>IFERROR(SUMPRODUCT(--(tbl_bd_descente[wo_number]=W692),tbl_bd_descente[S],tbl_bd_descente[tons])/SUMIF(tbl_bd_descente[wo_number],W692,tbl_bd_descente[tons]),0)</f>
        <v>5.2244813278008305E-2</v>
      </c>
      <c r="AL692" s="26"/>
      <c r="AM692" s="25"/>
    </row>
    <row r="693" spans="1:39" x14ac:dyDescent="0.15">
      <c r="A693" t="s">
        <v>1477</v>
      </c>
      <c r="B693" t="s">
        <v>26</v>
      </c>
      <c r="C693" t="s">
        <v>27</v>
      </c>
      <c r="D693" t="s">
        <v>26</v>
      </c>
      <c r="E693" s="18">
        <v>87.257000923156738</v>
      </c>
      <c r="F693">
        <v>72.400000000000006</v>
      </c>
      <c r="G693">
        <v>76.3</v>
      </c>
      <c r="H693">
        <v>82.5</v>
      </c>
      <c r="I693">
        <v>5.67</v>
      </c>
      <c r="J693">
        <v>1.21</v>
      </c>
      <c r="K693">
        <v>31.82</v>
      </c>
      <c r="L693">
        <v>0.94</v>
      </c>
      <c r="M693" s="1">
        <v>43649.902453437498</v>
      </c>
      <c r="N693" s="1">
        <v>43649.909312303243</v>
      </c>
      <c r="O693" s="1" t="s">
        <v>48</v>
      </c>
      <c r="W693" t="s">
        <v>302</v>
      </c>
      <c r="X693" s="1">
        <v>43571.191666666666</v>
      </c>
      <c r="Y693" s="10">
        <v>321.33333333333331</v>
      </c>
      <c r="Z693" t="s">
        <v>18</v>
      </c>
      <c r="AA693" t="s">
        <v>44</v>
      </c>
      <c r="AB693" t="s">
        <v>43</v>
      </c>
      <c r="AC693">
        <v>2019</v>
      </c>
      <c r="AD693">
        <v>4</v>
      </c>
      <c r="AE693" s="2"/>
      <c r="AF693" s="4">
        <f>IFERROR(SUMPRODUCT(--(tbl_bd_descente[wo_number]=W693),tbl_bd_descente[Y],tbl_bd_descente[tons])/SUMIF(tbl_bd_descente[wo_number],W693,tbl_bd_descente[tons]),0)</f>
        <v>82.755601659751036</v>
      </c>
      <c r="AG693" s="4">
        <f>IFERROR(SUMPRODUCT(--(tbl_bd_descente[wo_number]=W693),tbl_bd_descente[Al2O3],tbl_bd_descente[tons])/SUMIF(tbl_bd_descente[wo_number],W693,tbl_bd_descente[tons]),0)</f>
        <v>10.263526970954358</v>
      </c>
      <c r="AH693" s="4">
        <f>IFERROR(SUMPRODUCT(--(tbl_bd_descente[wo_number]=W693),tbl_bd_descente[Fe2O3],tbl_bd_descente[tons])/SUMIF(tbl_bd_descente[wo_number],W693,tbl_bd_descente[tons]),0)</f>
        <v>1.2124481327800829</v>
      </c>
      <c r="AI693" s="4">
        <f>IFERROR(SUMPRODUCT(--(tbl_bd_descente[wo_number]=W693),tbl_bd_descente[MgO],tbl_bd_descente[tons])/SUMIF(tbl_bd_descente[wo_number],W693,tbl_bd_descente[tons]),0)</f>
        <v>32.325975103734436</v>
      </c>
      <c r="AJ693" s="4">
        <f>IFERROR(SUMPRODUCT(--(tbl_bd_descente[wo_number]=W693),tbl_bd_descente[CaOX],tbl_bd_descente[tons])/SUMIF(tbl_bd_descente[wo_number],W693,tbl_bd_descente[tons]),0)</f>
        <v>0.81593360995850617</v>
      </c>
      <c r="AK693" s="4">
        <f>IFERROR(SUMPRODUCT(--(tbl_bd_descente[wo_number]=W693),tbl_bd_descente[S],tbl_bd_descente[tons])/SUMIF(tbl_bd_descente[wo_number],W693,tbl_bd_descente[tons]),0)</f>
        <v>5.2244813278008305E-2</v>
      </c>
      <c r="AL693" s="26"/>
      <c r="AM693" s="25"/>
    </row>
    <row r="694" spans="1:39" x14ac:dyDescent="0.15">
      <c r="A694" t="s">
        <v>1478</v>
      </c>
      <c r="B694" t="s">
        <v>817</v>
      </c>
      <c r="C694" t="s">
        <v>34</v>
      </c>
      <c r="D694" t="s">
        <v>26</v>
      </c>
      <c r="E694" s="18">
        <v>148.53900146484375</v>
      </c>
      <c r="F694">
        <v>74.5</v>
      </c>
      <c r="G694">
        <v>78.5</v>
      </c>
      <c r="H694">
        <v>84.8</v>
      </c>
      <c r="I694">
        <v>4.8499999999999996</v>
      </c>
      <c r="J694">
        <v>1.06</v>
      </c>
      <c r="K694">
        <v>31.72</v>
      </c>
      <c r="L694">
        <v>1.1200000000000001</v>
      </c>
      <c r="M694" s="1">
        <v>43649.852263773151</v>
      </c>
      <c r="N694" s="1">
        <v>43649.863363194447</v>
      </c>
      <c r="O694" s="1" t="s">
        <v>48</v>
      </c>
      <c r="W694" t="s">
        <v>301</v>
      </c>
      <c r="X694" s="1">
        <v>43570.914583333331</v>
      </c>
      <c r="Y694" s="10">
        <v>600</v>
      </c>
      <c r="Z694" t="s">
        <v>18</v>
      </c>
      <c r="AA694" t="s">
        <v>15</v>
      </c>
      <c r="AB694" t="s">
        <v>43</v>
      </c>
      <c r="AC694">
        <v>2019</v>
      </c>
      <c r="AD694">
        <v>4</v>
      </c>
      <c r="AE694" s="2"/>
      <c r="AF694" s="4">
        <f>IFERROR(SUMPRODUCT(--(tbl_bd_descente[wo_number]=W694),tbl_bd_descente[Y],tbl_bd_descente[tons])/SUMIF(tbl_bd_descente[wo_number],W694,tbl_bd_descente[tons]),0)</f>
        <v>82.63333333333334</v>
      </c>
      <c r="AG694" s="4">
        <f>IFERROR(SUMPRODUCT(--(tbl_bd_descente[wo_number]=W694),tbl_bd_descente[Al2O3],tbl_bd_descente[tons])/SUMIF(tbl_bd_descente[wo_number],W694,tbl_bd_descente[tons]),0)</f>
        <v>11.286666666666667</v>
      </c>
      <c r="AH694" s="4">
        <f>IFERROR(SUMPRODUCT(--(tbl_bd_descente[wo_number]=W694),tbl_bd_descente[Fe2O3],tbl_bd_descente[tons])/SUMIF(tbl_bd_descente[wo_number],W694,tbl_bd_descente[tons]),0)</f>
        <v>1.32</v>
      </c>
      <c r="AI694" s="4">
        <f>IFERROR(SUMPRODUCT(--(tbl_bd_descente[wo_number]=W694),tbl_bd_descente[MgO],tbl_bd_descente[tons])/SUMIF(tbl_bd_descente[wo_number],W694,tbl_bd_descente[tons]),0)</f>
        <v>32.4</v>
      </c>
      <c r="AJ694" s="4">
        <f>IFERROR(SUMPRODUCT(--(tbl_bd_descente[wo_number]=W694),tbl_bd_descente[CaOX],tbl_bd_descente[tons])/SUMIF(tbl_bd_descente[wo_number],W694,tbl_bd_descente[tons]),0)</f>
        <v>0.76666666666666672</v>
      </c>
      <c r="AK694" s="4">
        <f>IFERROR(SUMPRODUCT(--(tbl_bd_descente[wo_number]=W694),tbl_bd_descente[S],tbl_bd_descente[tons])/SUMIF(tbl_bd_descente[wo_number],W694,tbl_bd_descente[tons]),0)</f>
        <v>3.7333333333333336E-2</v>
      </c>
      <c r="AL694" s="26"/>
      <c r="AM694" s="25"/>
    </row>
    <row r="695" spans="1:39" x14ac:dyDescent="0.15">
      <c r="A695" t="s">
        <v>1479</v>
      </c>
      <c r="B695" t="s">
        <v>18</v>
      </c>
      <c r="C695" t="s">
        <v>44</v>
      </c>
      <c r="D695" t="s">
        <v>18</v>
      </c>
      <c r="E695" s="18">
        <v>69.853000640869141</v>
      </c>
      <c r="F695">
        <v>78.8</v>
      </c>
      <c r="G695">
        <v>83.2</v>
      </c>
      <c r="H695">
        <v>89.4</v>
      </c>
      <c r="I695">
        <v>7.49</v>
      </c>
      <c r="J695">
        <v>1.01</v>
      </c>
      <c r="K695">
        <v>32.049999999999997</v>
      </c>
      <c r="L695">
        <v>0.37</v>
      </c>
      <c r="M695" s="1">
        <v>43649.846620173608</v>
      </c>
      <c r="N695" s="1">
        <v>43649.848224305555</v>
      </c>
      <c r="O695" s="1" t="s">
        <v>48</v>
      </c>
      <c r="W695" t="s">
        <v>301</v>
      </c>
      <c r="X695" s="1">
        <v>43570.914583333331</v>
      </c>
      <c r="Y695" s="10">
        <v>300</v>
      </c>
      <c r="Z695" t="s">
        <v>18</v>
      </c>
      <c r="AA695" t="s">
        <v>44</v>
      </c>
      <c r="AB695" t="s">
        <v>43</v>
      </c>
      <c r="AC695">
        <v>2019</v>
      </c>
      <c r="AD695">
        <v>4</v>
      </c>
      <c r="AE695" s="2"/>
      <c r="AF695" s="4">
        <f>IFERROR(SUMPRODUCT(--(tbl_bd_descente[wo_number]=W695),tbl_bd_descente[Y],tbl_bd_descente[tons])/SUMIF(tbl_bd_descente[wo_number],W695,tbl_bd_descente[tons]),0)</f>
        <v>82.63333333333334</v>
      </c>
      <c r="AG695" s="4">
        <f>IFERROR(SUMPRODUCT(--(tbl_bd_descente[wo_number]=W695),tbl_bd_descente[Al2O3],tbl_bd_descente[tons])/SUMIF(tbl_bd_descente[wo_number],W695,tbl_bd_descente[tons]),0)</f>
        <v>11.286666666666667</v>
      </c>
      <c r="AH695" s="4">
        <f>IFERROR(SUMPRODUCT(--(tbl_bd_descente[wo_number]=W695),tbl_bd_descente[Fe2O3],tbl_bd_descente[tons])/SUMIF(tbl_bd_descente[wo_number],W695,tbl_bd_descente[tons]),0)</f>
        <v>1.32</v>
      </c>
      <c r="AI695" s="4">
        <f>IFERROR(SUMPRODUCT(--(tbl_bd_descente[wo_number]=W695),tbl_bd_descente[MgO],tbl_bd_descente[tons])/SUMIF(tbl_bd_descente[wo_number],W695,tbl_bd_descente[tons]),0)</f>
        <v>32.4</v>
      </c>
      <c r="AJ695" s="4">
        <f>IFERROR(SUMPRODUCT(--(tbl_bd_descente[wo_number]=W695),tbl_bd_descente[CaOX],tbl_bd_descente[tons])/SUMIF(tbl_bd_descente[wo_number],W695,tbl_bd_descente[tons]),0)</f>
        <v>0.76666666666666672</v>
      </c>
      <c r="AK695" s="4">
        <f>IFERROR(SUMPRODUCT(--(tbl_bd_descente[wo_number]=W695),tbl_bd_descente[S],tbl_bd_descente[tons])/SUMIF(tbl_bd_descente[wo_number],W695,tbl_bd_descente[tons]),0)</f>
        <v>3.7333333333333336E-2</v>
      </c>
      <c r="AL695" s="26"/>
      <c r="AM695" s="25"/>
    </row>
    <row r="696" spans="1:39" x14ac:dyDescent="0.15">
      <c r="A696" t="s">
        <v>1480</v>
      </c>
      <c r="B696" t="s">
        <v>826</v>
      </c>
      <c r="C696" t="s">
        <v>21</v>
      </c>
      <c r="D696" t="s">
        <v>23</v>
      </c>
      <c r="E696" s="18">
        <v>111.5260009765625</v>
      </c>
      <c r="F696">
        <v>79</v>
      </c>
      <c r="G696">
        <v>83.2</v>
      </c>
      <c r="H696">
        <v>90.4</v>
      </c>
      <c r="I696">
        <v>0.87</v>
      </c>
      <c r="J696">
        <v>0.57999999999999996</v>
      </c>
      <c r="K696">
        <v>31.55</v>
      </c>
      <c r="L696">
        <v>0.61</v>
      </c>
      <c r="M696" s="1">
        <v>43649.881233645836</v>
      </c>
      <c r="N696" s="1">
        <v>43649.890023692133</v>
      </c>
      <c r="O696" s="1" t="s">
        <v>48</v>
      </c>
      <c r="W696" t="s">
        <v>300</v>
      </c>
      <c r="X696" s="1">
        <v>43570.698611111111</v>
      </c>
      <c r="Y696" s="10">
        <v>677</v>
      </c>
      <c r="Z696" t="s">
        <v>20</v>
      </c>
      <c r="AA696" t="s">
        <v>35</v>
      </c>
      <c r="AB696" t="s">
        <v>20</v>
      </c>
      <c r="AC696">
        <v>2019</v>
      </c>
      <c r="AD696">
        <v>4</v>
      </c>
      <c r="AE696" s="2"/>
      <c r="AF696" s="4">
        <f>IFERROR(SUMPRODUCT(--(tbl_bd_descente[wo_number]=W696),tbl_bd_descente[Y],tbl_bd_descente[tons])/SUMIF(tbl_bd_descente[wo_number],W696,tbl_bd_descente[tons]),0)</f>
        <v>85.145494830132932</v>
      </c>
      <c r="AG696" s="4">
        <f>IFERROR(SUMPRODUCT(--(tbl_bd_descente[wo_number]=W696),tbl_bd_descente[Al2O3],tbl_bd_descente[tons])/SUMIF(tbl_bd_descente[wo_number],W696,tbl_bd_descente[tons]),0)</f>
        <v>6.6982570162481538</v>
      </c>
      <c r="AH696" s="4">
        <f>IFERROR(SUMPRODUCT(--(tbl_bd_descente[wo_number]=W696),tbl_bd_descente[Fe2O3],tbl_bd_descente[tons])/SUMIF(tbl_bd_descente[wo_number],W696,tbl_bd_descente[tons]),0)</f>
        <v>0.90091580502215673</v>
      </c>
      <c r="AI696" s="4">
        <f>IFERROR(SUMPRODUCT(--(tbl_bd_descente[wo_number]=W696),tbl_bd_descente[MgO],tbl_bd_descente[tons])/SUMIF(tbl_bd_descente[wo_number],W696,tbl_bd_descente[tons]),0)</f>
        <v>31.94909896602659</v>
      </c>
      <c r="AJ696" s="4">
        <f>IFERROR(SUMPRODUCT(--(tbl_bd_descente[wo_number]=W696),tbl_bd_descente[CaOX],tbl_bd_descente[tons])/SUMIF(tbl_bd_descente[wo_number],W696,tbl_bd_descente[tons]),0)</f>
        <v>0.53090103397341204</v>
      </c>
      <c r="AK696" s="4">
        <f>IFERROR(SUMPRODUCT(--(tbl_bd_descente[wo_number]=W696),tbl_bd_descente[S],tbl_bd_descente[tons])/SUMIF(tbl_bd_descente[wo_number],W696,tbl_bd_descente[tons]),0)</f>
        <v>2.995420974889217E-2</v>
      </c>
      <c r="AL696" s="26"/>
      <c r="AM696" s="25"/>
    </row>
    <row r="697" spans="1:39" x14ac:dyDescent="0.15">
      <c r="A697" t="s">
        <v>87</v>
      </c>
      <c r="B697" t="s">
        <v>14</v>
      </c>
      <c r="C697" t="s">
        <v>38</v>
      </c>
      <c r="D697" t="s">
        <v>14</v>
      </c>
      <c r="E697" s="18">
        <v>225.52500152587891</v>
      </c>
      <c r="F697" s="18">
        <v>77.5</v>
      </c>
      <c r="G697" s="18">
        <v>81.599999999999994</v>
      </c>
      <c r="H697" s="18">
        <v>88.5</v>
      </c>
      <c r="I697" s="18">
        <v>2.11</v>
      </c>
      <c r="J697" s="18">
        <v>0.7</v>
      </c>
      <c r="K697" s="18">
        <v>31.7</v>
      </c>
      <c r="L697" s="18">
        <v>0.7</v>
      </c>
      <c r="M697" s="1">
        <v>43649.823692094906</v>
      </c>
      <c r="N697" s="1">
        <v>43649.839346956018</v>
      </c>
      <c r="O697" s="1" t="s">
        <v>48</v>
      </c>
      <c r="W697" t="s">
        <v>299</v>
      </c>
      <c r="X697" s="1">
        <v>43570.523611111108</v>
      </c>
      <c r="Y697" s="10">
        <v>1200</v>
      </c>
      <c r="Z697" t="s">
        <v>20</v>
      </c>
      <c r="AA697" t="s">
        <v>35</v>
      </c>
      <c r="AB697" t="s">
        <v>20</v>
      </c>
      <c r="AC697">
        <v>2019</v>
      </c>
      <c r="AD697">
        <v>4</v>
      </c>
      <c r="AE697" s="2"/>
      <c r="AF697" s="4">
        <f>IFERROR(SUMPRODUCT(--(tbl_bd_descente[wo_number]=W697),tbl_bd_descente[Y],tbl_bd_descente[tons])/SUMIF(tbl_bd_descente[wo_number],W697,tbl_bd_descente[tons]),0)</f>
        <v>83.333333333333329</v>
      </c>
      <c r="AG697" s="4">
        <f>IFERROR(SUMPRODUCT(--(tbl_bd_descente[wo_number]=W697),tbl_bd_descente[Al2O3],tbl_bd_descente[tons])/SUMIF(tbl_bd_descente[wo_number],W697,tbl_bd_descente[tons]),0)</f>
        <v>5.97</v>
      </c>
      <c r="AH697" s="4">
        <f>IFERROR(SUMPRODUCT(--(tbl_bd_descente[wo_number]=W697),tbl_bd_descente[Fe2O3],tbl_bd_descente[tons])/SUMIF(tbl_bd_descente[wo_number],W697,tbl_bd_descente[tons]),0)</f>
        <v>0.93</v>
      </c>
      <c r="AI697" s="4">
        <f>IFERROR(SUMPRODUCT(--(tbl_bd_descente[wo_number]=W697),tbl_bd_descente[MgO],tbl_bd_descente[tons])/SUMIF(tbl_bd_descente[wo_number],W697,tbl_bd_descente[tons]),0)</f>
        <v>31.89</v>
      </c>
      <c r="AJ697" s="4">
        <f>IFERROR(SUMPRODUCT(--(tbl_bd_descente[wo_number]=W697),tbl_bd_descente[CaOX],tbl_bd_descente[tons])/SUMIF(tbl_bd_descente[wo_number],W697,tbl_bd_descente[tons]),0)</f>
        <v>0.94333333333333336</v>
      </c>
      <c r="AK697" s="4">
        <f>IFERROR(SUMPRODUCT(--(tbl_bd_descente[wo_number]=W697),tbl_bd_descente[S],tbl_bd_descente[tons])/SUMIF(tbl_bd_descente[wo_number],W697,tbl_bd_descente[tons]),0)</f>
        <v>4.066666666666667E-2</v>
      </c>
      <c r="AL697" s="26"/>
      <c r="AM697" s="25"/>
    </row>
    <row r="698" spans="1:39" x14ac:dyDescent="0.15">
      <c r="A698" t="s">
        <v>1481</v>
      </c>
      <c r="B698" t="s">
        <v>26</v>
      </c>
      <c r="C698" t="s">
        <v>28</v>
      </c>
      <c r="D698" t="s">
        <v>26</v>
      </c>
      <c r="E698" s="18">
        <v>138.70699691772461</v>
      </c>
      <c r="F698">
        <v>63.7</v>
      </c>
      <c r="G698">
        <v>67.099999999999994</v>
      </c>
      <c r="H698">
        <v>72.2</v>
      </c>
      <c r="I698">
        <v>9.66</v>
      </c>
      <c r="J698">
        <v>1.49</v>
      </c>
      <c r="K698">
        <v>32.44</v>
      </c>
      <c r="L698">
        <v>0.98</v>
      </c>
      <c r="M698" s="1">
        <v>43651.452727118056</v>
      </c>
      <c r="N698" s="1">
        <v>43651.467658483794</v>
      </c>
      <c r="O698" s="1" t="s">
        <v>1482</v>
      </c>
      <c r="W698" t="s">
        <v>298</v>
      </c>
      <c r="X698" s="1">
        <v>43570.192361111112</v>
      </c>
      <c r="Y698" s="10">
        <v>478</v>
      </c>
      <c r="Z698" t="s">
        <v>26</v>
      </c>
      <c r="AA698" t="s">
        <v>27</v>
      </c>
      <c r="AB698" t="s">
        <v>26</v>
      </c>
      <c r="AC698">
        <v>2019</v>
      </c>
      <c r="AD698">
        <v>4</v>
      </c>
      <c r="AE698" s="2"/>
      <c r="AF698" s="4">
        <f>IFERROR(SUMPRODUCT(--(tbl_bd_descente[wo_number]=W698),tbl_bd_descente[Y],tbl_bd_descente[tons])/SUMIF(tbl_bd_descente[wo_number],W698,tbl_bd_descente[tons]),0)</f>
        <v>73.692887029288713</v>
      </c>
      <c r="AG698" s="4">
        <f>IFERROR(SUMPRODUCT(--(tbl_bd_descente[wo_number]=W698),tbl_bd_descente[Al2O3],tbl_bd_descente[tons])/SUMIF(tbl_bd_descente[wo_number],W698,tbl_bd_descente[tons]),0)</f>
        <v>8.096861924686193</v>
      </c>
      <c r="AH698" s="4">
        <f>IFERROR(SUMPRODUCT(--(tbl_bd_descente[wo_number]=W698),tbl_bd_descente[Fe2O3],tbl_bd_descente[tons])/SUMIF(tbl_bd_descente[wo_number],W698,tbl_bd_descente[tons]),0)</f>
        <v>1.3543933054393307</v>
      </c>
      <c r="AI698" s="4">
        <f>IFERROR(SUMPRODUCT(--(tbl_bd_descente[wo_number]=W698),tbl_bd_descente[MgO],tbl_bd_descente[tons])/SUMIF(tbl_bd_descente[wo_number],W698,tbl_bd_descente[tons]),0)</f>
        <v>32.043682008368201</v>
      </c>
      <c r="AJ698" s="4">
        <f>IFERROR(SUMPRODUCT(--(tbl_bd_descente[wo_number]=W698),tbl_bd_descente[CaOX],tbl_bd_descente[tons])/SUMIF(tbl_bd_descente[wo_number],W698,tbl_bd_descente[tons]),0)</f>
        <v>1.6105857740585774</v>
      </c>
      <c r="AK698" s="4">
        <f>IFERROR(SUMPRODUCT(--(tbl_bd_descente[wo_number]=W698),tbl_bd_descente[S],tbl_bd_descente[tons])/SUMIF(tbl_bd_descente[wo_number],W698,tbl_bd_descente[tons]),0)</f>
        <v>0.15997071129707113</v>
      </c>
      <c r="AL698" s="26"/>
      <c r="AM698" s="25"/>
    </row>
    <row r="699" spans="1:39" x14ac:dyDescent="0.15">
      <c r="A699" t="s">
        <v>1483</v>
      </c>
      <c r="B699" t="s">
        <v>20</v>
      </c>
      <c r="C699" t="s">
        <v>35</v>
      </c>
      <c r="D699" t="s">
        <v>20</v>
      </c>
      <c r="E699" s="18">
        <v>100.51399955749511</v>
      </c>
      <c r="F699">
        <v>78</v>
      </c>
      <c r="G699">
        <v>82.2</v>
      </c>
      <c r="H699">
        <v>88.5</v>
      </c>
      <c r="I699">
        <v>4.3</v>
      </c>
      <c r="J699">
        <v>0.86</v>
      </c>
      <c r="K699">
        <v>31.82</v>
      </c>
      <c r="L699">
        <v>0.37</v>
      </c>
      <c r="M699" s="1">
        <v>43648.709684224537</v>
      </c>
      <c r="N699" s="1">
        <v>43648.7168809375</v>
      </c>
      <c r="O699" s="1" t="s">
        <v>47</v>
      </c>
      <c r="W699" t="s">
        <v>298</v>
      </c>
      <c r="X699" s="1">
        <v>43570.192361111112</v>
      </c>
      <c r="Y699" s="10">
        <v>239</v>
      </c>
      <c r="Z699" t="s">
        <v>26</v>
      </c>
      <c r="AA699" t="s">
        <v>34</v>
      </c>
      <c r="AB699" t="s">
        <v>26</v>
      </c>
      <c r="AC699">
        <v>2019</v>
      </c>
      <c r="AD699">
        <v>4</v>
      </c>
      <c r="AE699" s="2"/>
      <c r="AF699" s="4">
        <f>IFERROR(SUMPRODUCT(--(tbl_bd_descente[wo_number]=W699),tbl_bd_descente[Y],tbl_bd_descente[tons])/SUMIF(tbl_bd_descente[wo_number],W699,tbl_bd_descente[tons]),0)</f>
        <v>73.692887029288713</v>
      </c>
      <c r="AG699" s="4">
        <f>IFERROR(SUMPRODUCT(--(tbl_bd_descente[wo_number]=W699),tbl_bd_descente[Al2O3],tbl_bd_descente[tons])/SUMIF(tbl_bd_descente[wo_number],W699,tbl_bd_descente[tons]),0)</f>
        <v>8.096861924686193</v>
      </c>
      <c r="AH699" s="4">
        <f>IFERROR(SUMPRODUCT(--(tbl_bd_descente[wo_number]=W699),tbl_bd_descente[Fe2O3],tbl_bd_descente[tons])/SUMIF(tbl_bd_descente[wo_number],W699,tbl_bd_descente[tons]),0)</f>
        <v>1.3543933054393307</v>
      </c>
      <c r="AI699" s="4">
        <f>IFERROR(SUMPRODUCT(--(tbl_bd_descente[wo_number]=W699),tbl_bd_descente[MgO],tbl_bd_descente[tons])/SUMIF(tbl_bd_descente[wo_number],W699,tbl_bd_descente[tons]),0)</f>
        <v>32.043682008368201</v>
      </c>
      <c r="AJ699" s="4">
        <f>IFERROR(SUMPRODUCT(--(tbl_bd_descente[wo_number]=W699),tbl_bd_descente[CaOX],tbl_bd_descente[tons])/SUMIF(tbl_bd_descente[wo_number],W699,tbl_bd_descente[tons]),0)</f>
        <v>1.6105857740585774</v>
      </c>
      <c r="AK699" s="4">
        <f>IFERROR(SUMPRODUCT(--(tbl_bd_descente[wo_number]=W699),tbl_bd_descente[S],tbl_bd_descente[tons])/SUMIF(tbl_bd_descente[wo_number],W699,tbl_bd_descente[tons]),0)</f>
        <v>0.15997071129707113</v>
      </c>
      <c r="AL699" s="26"/>
      <c r="AM699" s="25"/>
    </row>
    <row r="700" spans="1:39" x14ac:dyDescent="0.15">
      <c r="A700" t="s">
        <v>88</v>
      </c>
      <c r="B700" t="s">
        <v>14</v>
      </c>
      <c r="C700" t="s">
        <v>38</v>
      </c>
      <c r="D700" t="s">
        <v>14</v>
      </c>
      <c r="E700" s="18">
        <v>220.17099761962891</v>
      </c>
      <c r="F700" s="18">
        <v>74.3</v>
      </c>
      <c r="G700" s="18">
        <v>78.3</v>
      </c>
      <c r="H700" s="18">
        <v>84.9</v>
      </c>
      <c r="I700" s="18">
        <v>2.89</v>
      </c>
      <c r="J700" s="18">
        <v>0.77</v>
      </c>
      <c r="K700" s="18">
        <v>31.69</v>
      </c>
      <c r="L700" s="18">
        <v>1.8</v>
      </c>
      <c r="M700" s="1">
        <v>43649.23749579861</v>
      </c>
      <c r="N700" s="1">
        <v>43649.266797337965</v>
      </c>
      <c r="O700" s="1" t="s">
        <v>45</v>
      </c>
      <c r="W700" t="s">
        <v>297</v>
      </c>
      <c r="X700" s="1">
        <v>43567.673611111109</v>
      </c>
      <c r="Y700" s="10">
        <v>610</v>
      </c>
      <c r="Z700" t="s">
        <v>26</v>
      </c>
      <c r="AA700" t="s">
        <v>27</v>
      </c>
      <c r="AB700" t="s">
        <v>26</v>
      </c>
      <c r="AC700">
        <v>2019</v>
      </c>
      <c r="AD700">
        <v>4</v>
      </c>
      <c r="AE700" s="2"/>
      <c r="AF700" s="4">
        <f>IFERROR(SUMPRODUCT(--(tbl_bd_descente[wo_number]=W700),tbl_bd_descente[Y],tbl_bd_descente[tons])/SUMIF(tbl_bd_descente[wo_number],W700,tbl_bd_descente[tons]),0)</f>
        <v>72.050819672131141</v>
      </c>
      <c r="AG700" s="4">
        <f>IFERROR(SUMPRODUCT(--(tbl_bd_descente[wo_number]=W700),tbl_bd_descente[Al2O3],tbl_bd_descente[tons])/SUMIF(tbl_bd_descente[wo_number],W700,tbl_bd_descente[tons]),0)</f>
        <v>6.674426229508196</v>
      </c>
      <c r="AH700" s="4">
        <f>IFERROR(SUMPRODUCT(--(tbl_bd_descente[wo_number]=W700),tbl_bd_descente[Fe2O3],tbl_bd_descente[tons])/SUMIF(tbl_bd_descente[wo_number],W700,tbl_bd_descente[tons]),0)</f>
        <v>1.2632786885245901</v>
      </c>
      <c r="AI700" s="4">
        <f>IFERROR(SUMPRODUCT(--(tbl_bd_descente[wo_number]=W700),tbl_bd_descente[MgO],tbl_bd_descente[tons])/SUMIF(tbl_bd_descente[wo_number],W700,tbl_bd_descente[tons]),0)</f>
        <v>31.240163934426228</v>
      </c>
      <c r="AJ700" s="4">
        <f>IFERROR(SUMPRODUCT(--(tbl_bd_descente[wo_number]=W700),tbl_bd_descente[CaOX],tbl_bd_descente[tons])/SUMIF(tbl_bd_descente[wo_number],W700,tbl_bd_descente[tons]),0)</f>
        <v>1.3826229508196723</v>
      </c>
      <c r="AK700" s="4">
        <f>IFERROR(SUMPRODUCT(--(tbl_bd_descente[wo_number]=W700),tbl_bd_descente[S],tbl_bd_descente[tons])/SUMIF(tbl_bd_descente[wo_number],W700,tbl_bd_descente[tons]),0)</f>
        <v>0.23549180327868849</v>
      </c>
      <c r="AL700" s="26"/>
      <c r="AM700" s="25"/>
    </row>
    <row r="701" spans="1:39" x14ac:dyDescent="0.15">
      <c r="A701" t="s">
        <v>1484</v>
      </c>
      <c r="B701" t="s">
        <v>29</v>
      </c>
      <c r="C701" t="s">
        <v>22</v>
      </c>
      <c r="D701" t="s">
        <v>29</v>
      </c>
      <c r="E701" s="18">
        <v>244.66499900817871</v>
      </c>
      <c r="F701">
        <v>80.400000000000006</v>
      </c>
      <c r="G701">
        <v>84.8</v>
      </c>
      <c r="H701">
        <v>90.6</v>
      </c>
      <c r="I701">
        <v>9.81</v>
      </c>
      <c r="J701">
        <v>0.95</v>
      </c>
      <c r="K701">
        <v>32.28</v>
      </c>
      <c r="L701">
        <v>0.62</v>
      </c>
      <c r="M701" s="1">
        <v>43655.822646377317</v>
      </c>
      <c r="N701" s="1">
        <v>43655.848675891204</v>
      </c>
      <c r="O701" s="1" t="s">
        <v>45</v>
      </c>
      <c r="W701" t="s">
        <v>295</v>
      </c>
      <c r="X701" s="1">
        <v>43567.453472222223</v>
      </c>
      <c r="Y701" s="10">
        <v>900</v>
      </c>
      <c r="Z701" t="s">
        <v>26</v>
      </c>
      <c r="AA701" t="s">
        <v>27</v>
      </c>
      <c r="AB701" t="s">
        <v>26</v>
      </c>
      <c r="AC701">
        <v>2019</v>
      </c>
      <c r="AD701">
        <v>4</v>
      </c>
      <c r="AE701" s="2"/>
      <c r="AF701" s="4">
        <f>IFERROR(SUMPRODUCT(--(tbl_bd_descente[wo_number]=W701),tbl_bd_descente[Y],tbl_bd_descente[tons])/SUMIF(tbl_bd_descente[wo_number],W701,tbl_bd_descente[tons]),0)</f>
        <v>73.099999999999994</v>
      </c>
      <c r="AG701" s="4">
        <f>IFERROR(SUMPRODUCT(--(tbl_bd_descente[wo_number]=W701),tbl_bd_descente[Al2O3],tbl_bd_descente[tons])/SUMIF(tbl_bd_descente[wo_number],W701,tbl_bd_descente[tons]),0)</f>
        <v>7.3166666666666664</v>
      </c>
      <c r="AH701" s="4">
        <f>IFERROR(SUMPRODUCT(--(tbl_bd_descente[wo_number]=W701),tbl_bd_descente[Fe2O3],tbl_bd_descente[tons])/SUMIF(tbl_bd_descente[wo_number],W701,tbl_bd_descente[tons]),0)</f>
        <v>1.25</v>
      </c>
      <c r="AI701" s="4">
        <f>IFERROR(SUMPRODUCT(--(tbl_bd_descente[wo_number]=W701),tbl_bd_descente[MgO],tbl_bd_descente[tons])/SUMIF(tbl_bd_descente[wo_number],W701,tbl_bd_descente[tons]),0)</f>
        <v>31.993333333333332</v>
      </c>
      <c r="AJ701" s="4">
        <f>IFERROR(SUMPRODUCT(--(tbl_bd_descente[wo_number]=W701),tbl_bd_descente[CaOX],tbl_bd_descente[tons])/SUMIF(tbl_bd_descente[wo_number],W701,tbl_bd_descente[tons]),0)</f>
        <v>0.99333333333333329</v>
      </c>
      <c r="AK701" s="4">
        <f>IFERROR(SUMPRODUCT(--(tbl_bd_descente[wo_number]=W701),tbl_bd_descente[S],tbl_bd_descente[tons])/SUMIF(tbl_bd_descente[wo_number],W701,tbl_bd_descente[tons]),0)</f>
        <v>0.121</v>
      </c>
      <c r="AL701" s="26"/>
      <c r="AM701" s="25"/>
    </row>
    <row r="702" spans="1:39" x14ac:dyDescent="0.15">
      <c r="A702" t="s">
        <v>1485</v>
      </c>
      <c r="B702" t="s">
        <v>817</v>
      </c>
      <c r="C702" t="s">
        <v>15</v>
      </c>
      <c r="D702" t="s">
        <v>18</v>
      </c>
      <c r="E702" s="18">
        <v>70.034000396728516</v>
      </c>
      <c r="F702">
        <v>75.599999999999994</v>
      </c>
      <c r="G702">
        <v>79.7</v>
      </c>
      <c r="H702">
        <v>85.5</v>
      </c>
      <c r="I702">
        <v>10.72</v>
      </c>
      <c r="J702">
        <v>1.37</v>
      </c>
      <c r="K702">
        <v>32.51</v>
      </c>
      <c r="L702">
        <v>0.99</v>
      </c>
      <c r="M702" s="1">
        <v>43649.917865011572</v>
      </c>
      <c r="N702" s="1">
        <v>43649.922541122687</v>
      </c>
      <c r="O702" s="1" t="s">
        <v>48</v>
      </c>
      <c r="W702" t="s">
        <v>294</v>
      </c>
      <c r="X702" s="1">
        <v>43567.213194444441</v>
      </c>
      <c r="Y702" s="10">
        <v>12</v>
      </c>
      <c r="Z702" t="s">
        <v>26</v>
      </c>
      <c r="AA702" t="s">
        <v>28</v>
      </c>
      <c r="AB702" t="s">
        <v>26</v>
      </c>
      <c r="AC702">
        <v>2019</v>
      </c>
      <c r="AD702">
        <v>4</v>
      </c>
      <c r="AE702" s="2"/>
      <c r="AF702" s="4">
        <f>IFERROR(SUMPRODUCT(--(tbl_bd_descente[wo_number]=W702),tbl_bd_descente[Y],tbl_bd_descente[tons])/SUMIF(tbl_bd_descente[wo_number],W702,tbl_bd_descente[tons]),0)</f>
        <v>72.099999999999994</v>
      </c>
      <c r="AG702" s="4">
        <f>IFERROR(SUMPRODUCT(--(tbl_bd_descente[wo_number]=W702),tbl_bd_descente[Al2O3],tbl_bd_descente[tons])/SUMIF(tbl_bd_descente[wo_number],W702,tbl_bd_descente[tons]),0)</f>
        <v>8.94</v>
      </c>
      <c r="AH702" s="4">
        <f>IFERROR(SUMPRODUCT(--(tbl_bd_descente[wo_number]=W702),tbl_bd_descente[Fe2O3],tbl_bd_descente[tons])/SUMIF(tbl_bd_descente[wo_number],W702,tbl_bd_descente[tons]),0)</f>
        <v>1.45</v>
      </c>
      <c r="AI702" s="4">
        <f>IFERROR(SUMPRODUCT(--(tbl_bd_descente[wo_number]=W702),tbl_bd_descente[MgO],tbl_bd_descente[tons])/SUMIF(tbl_bd_descente[wo_number],W702,tbl_bd_descente[tons]),0)</f>
        <v>32.11</v>
      </c>
      <c r="AJ702" s="4">
        <f>IFERROR(SUMPRODUCT(--(tbl_bd_descente[wo_number]=W702),tbl_bd_descente[CaOX],tbl_bd_descente[tons])/SUMIF(tbl_bd_descente[wo_number],W702,tbl_bd_descente[tons]),0)</f>
        <v>1.23</v>
      </c>
      <c r="AK702" s="4">
        <f>IFERROR(SUMPRODUCT(--(tbl_bd_descente[wo_number]=W702),tbl_bd_descente[S],tbl_bd_descente[tons])/SUMIF(tbl_bd_descente[wo_number],W702,tbl_bd_descente[tons]),0)</f>
        <v>0.188</v>
      </c>
      <c r="AL702" s="26"/>
      <c r="AM702" s="25"/>
    </row>
    <row r="703" spans="1:39" x14ac:dyDescent="0.15">
      <c r="A703" t="s">
        <v>1486</v>
      </c>
      <c r="B703" t="s">
        <v>14</v>
      </c>
      <c r="C703" t="s">
        <v>31</v>
      </c>
      <c r="D703" t="s">
        <v>14</v>
      </c>
      <c r="E703" s="18">
        <v>140.50900077819824</v>
      </c>
      <c r="F703">
        <v>77.400000000000006</v>
      </c>
      <c r="G703">
        <v>81.599999999999994</v>
      </c>
      <c r="H703">
        <v>88.3</v>
      </c>
      <c r="I703">
        <v>3.67</v>
      </c>
      <c r="J703">
        <v>0.68</v>
      </c>
      <c r="K703">
        <v>31.78</v>
      </c>
      <c r="L703">
        <v>1.19</v>
      </c>
      <c r="M703" s="1">
        <v>43649.938837997688</v>
      </c>
      <c r="N703" s="1">
        <v>43650.267750266205</v>
      </c>
      <c r="O703" s="1" t="s">
        <v>48</v>
      </c>
      <c r="W703" t="s">
        <v>294</v>
      </c>
      <c r="X703" s="1">
        <v>43567.213194444441</v>
      </c>
      <c r="Y703" s="10">
        <v>24</v>
      </c>
      <c r="Z703" t="s">
        <v>26</v>
      </c>
      <c r="AA703" t="s">
        <v>27</v>
      </c>
      <c r="AB703" t="s">
        <v>26</v>
      </c>
      <c r="AC703">
        <v>2019</v>
      </c>
      <c r="AD703">
        <v>4</v>
      </c>
      <c r="AE703" s="2"/>
      <c r="AF703" s="4">
        <f>IFERROR(SUMPRODUCT(--(tbl_bd_descente[wo_number]=W703),tbl_bd_descente[Y],tbl_bd_descente[tons])/SUMIF(tbl_bd_descente[wo_number],W703,tbl_bd_descente[tons]),0)</f>
        <v>72.099999999999994</v>
      </c>
      <c r="AG703" s="4">
        <f>IFERROR(SUMPRODUCT(--(tbl_bd_descente[wo_number]=W703),tbl_bd_descente[Al2O3],tbl_bd_descente[tons])/SUMIF(tbl_bd_descente[wo_number],W703,tbl_bd_descente[tons]),0)</f>
        <v>8.94</v>
      </c>
      <c r="AH703" s="4">
        <f>IFERROR(SUMPRODUCT(--(tbl_bd_descente[wo_number]=W703),tbl_bd_descente[Fe2O3],tbl_bd_descente[tons])/SUMIF(tbl_bd_descente[wo_number],W703,tbl_bd_descente[tons]),0)</f>
        <v>1.45</v>
      </c>
      <c r="AI703" s="4">
        <f>IFERROR(SUMPRODUCT(--(tbl_bd_descente[wo_number]=W703),tbl_bd_descente[MgO],tbl_bd_descente[tons])/SUMIF(tbl_bd_descente[wo_number],W703,tbl_bd_descente[tons]),0)</f>
        <v>32.11</v>
      </c>
      <c r="AJ703" s="4">
        <f>IFERROR(SUMPRODUCT(--(tbl_bd_descente[wo_number]=W703),tbl_bd_descente[CaOX],tbl_bd_descente[tons])/SUMIF(tbl_bd_descente[wo_number],W703,tbl_bd_descente[tons]),0)</f>
        <v>1.23</v>
      </c>
      <c r="AK703" s="4">
        <f>IFERROR(SUMPRODUCT(--(tbl_bd_descente[wo_number]=W703),tbl_bd_descente[S],tbl_bd_descente[tons])/SUMIF(tbl_bd_descente[wo_number],W703,tbl_bd_descente[tons]),0)</f>
        <v>0.188</v>
      </c>
      <c r="AL703" s="26"/>
      <c r="AM703" s="25"/>
    </row>
    <row r="704" spans="1:39" x14ac:dyDescent="0.15">
      <c r="A704" t="s">
        <v>1487</v>
      </c>
      <c r="B704" t="s">
        <v>826</v>
      </c>
      <c r="C704" t="s">
        <v>21</v>
      </c>
      <c r="D704" t="s">
        <v>23</v>
      </c>
      <c r="E704" s="18">
        <v>145.51200103759766</v>
      </c>
      <c r="F704">
        <v>79.5</v>
      </c>
      <c r="G704">
        <v>83.8</v>
      </c>
      <c r="H704">
        <v>90.7</v>
      </c>
      <c r="I704">
        <v>2.85</v>
      </c>
      <c r="J704">
        <v>0.65</v>
      </c>
      <c r="K704">
        <v>31.69</v>
      </c>
      <c r="L704">
        <v>0.61</v>
      </c>
      <c r="M704" s="1">
        <v>43649.926342974541</v>
      </c>
      <c r="N704" s="1">
        <v>43649.939826932874</v>
      </c>
      <c r="O704" s="1" t="s">
        <v>48</v>
      </c>
      <c r="W704" t="s">
        <v>296</v>
      </c>
      <c r="X704" s="1">
        <v>43566.814583333333</v>
      </c>
      <c r="Y704" s="10">
        <v>1297</v>
      </c>
      <c r="Z704" t="s">
        <v>14</v>
      </c>
      <c r="AA704" t="s">
        <v>19</v>
      </c>
      <c r="AB704" t="s">
        <v>14</v>
      </c>
      <c r="AC704">
        <v>2019</v>
      </c>
      <c r="AD704">
        <v>4</v>
      </c>
      <c r="AE704" s="2"/>
      <c r="AF704" s="4">
        <f>IFERROR(SUMPRODUCT(--(tbl_bd_descente[wo_number]=W704),tbl_bd_descente[Y],tbl_bd_descente[tons])/SUMIF(tbl_bd_descente[wo_number],W704,tbl_bd_descente[tons]),0)</f>
        <v>78.862374710871237</v>
      </c>
      <c r="AG704" s="4">
        <f>IFERROR(SUMPRODUCT(--(tbl_bd_descente[wo_number]=W704),tbl_bd_descente[Al2O3],tbl_bd_descente[tons])/SUMIF(tbl_bd_descente[wo_number],W704,tbl_bd_descente[tons]),0)</f>
        <v>3.1221819583654584</v>
      </c>
      <c r="AH704" s="4">
        <f>IFERROR(SUMPRODUCT(--(tbl_bd_descente[wo_number]=W704),tbl_bd_descente[Fe2O3],tbl_bd_descente[tons])/SUMIF(tbl_bd_descente[wo_number],W704,tbl_bd_descente[tons]),0)</f>
        <v>0.78340015420200471</v>
      </c>
      <c r="AI704" s="4">
        <f>IFERROR(SUMPRODUCT(--(tbl_bd_descente[wo_number]=W704),tbl_bd_descente[MgO],tbl_bd_descente[tons])/SUMIF(tbl_bd_descente[wo_number],W704,tbl_bd_descente[tons]),0)</f>
        <v>31.529830377794912</v>
      </c>
      <c r="AJ704" s="4">
        <f>IFERROR(SUMPRODUCT(--(tbl_bd_descente[wo_number]=W704),tbl_bd_descente[CaOX],tbl_bd_descente[tons])/SUMIF(tbl_bd_descente[wo_number],W704,tbl_bd_descente[tons]),0)</f>
        <v>1.2897455666923672</v>
      </c>
      <c r="AK704" s="4">
        <f>IFERROR(SUMPRODUCT(--(tbl_bd_descente[wo_number]=W704),tbl_bd_descente[S],tbl_bd_descente[tons])/SUMIF(tbl_bd_descente[wo_number],W704,tbl_bd_descente[tons]),0)</f>
        <v>5.0870470316114108E-2</v>
      </c>
      <c r="AL704" s="26"/>
      <c r="AM704" s="25"/>
    </row>
    <row r="705" spans="1:39" x14ac:dyDescent="0.15">
      <c r="A705" t="s">
        <v>1488</v>
      </c>
      <c r="B705" t="s">
        <v>18</v>
      </c>
      <c r="C705" t="s">
        <v>15</v>
      </c>
      <c r="D705" t="s">
        <v>18</v>
      </c>
      <c r="E705" s="18">
        <v>51.981000900268555</v>
      </c>
      <c r="F705">
        <v>77.099999999999994</v>
      </c>
      <c r="G705">
        <v>81.400000000000006</v>
      </c>
      <c r="H705">
        <v>86.4</v>
      </c>
      <c r="I705">
        <v>11.27</v>
      </c>
      <c r="J705">
        <v>1.45</v>
      </c>
      <c r="K705">
        <v>32.549999999999997</v>
      </c>
      <c r="L705">
        <v>0.59</v>
      </c>
      <c r="M705" s="1">
        <v>43650.253085104167</v>
      </c>
      <c r="N705" s="1">
        <v>43650.256279942128</v>
      </c>
      <c r="O705" s="1" t="s">
        <v>48</v>
      </c>
      <c r="W705" t="s">
        <v>293</v>
      </c>
      <c r="X705" s="1">
        <v>43565.498611111114</v>
      </c>
      <c r="Y705" s="10">
        <v>1200</v>
      </c>
      <c r="Z705" t="s">
        <v>14</v>
      </c>
      <c r="AA705" t="s">
        <v>19</v>
      </c>
      <c r="AB705" t="s">
        <v>14</v>
      </c>
      <c r="AC705">
        <v>2019</v>
      </c>
      <c r="AD705">
        <v>4</v>
      </c>
      <c r="AE705" s="2"/>
      <c r="AF705" s="4">
        <f>IFERROR(SUMPRODUCT(--(tbl_bd_descente[wo_number]=W705),tbl_bd_descente[Y],tbl_bd_descente[tons])/SUMIF(tbl_bd_descente[wo_number],W705,tbl_bd_descente[tons]),0)</f>
        <v>77.8</v>
      </c>
      <c r="AG705" s="4">
        <f>IFERROR(SUMPRODUCT(--(tbl_bd_descente[wo_number]=W705),tbl_bd_descente[Al2O3],tbl_bd_descente[tons])/SUMIF(tbl_bd_descente[wo_number],W705,tbl_bd_descente[tons]),0)</f>
        <v>3.4233333333333333</v>
      </c>
      <c r="AH705" s="4">
        <f>IFERROR(SUMPRODUCT(--(tbl_bd_descente[wo_number]=W705),tbl_bd_descente[Fe2O3],tbl_bd_descente[tons])/SUMIF(tbl_bd_descente[wo_number],W705,tbl_bd_descente[tons]),0)</f>
        <v>0.81</v>
      </c>
      <c r="AI705" s="4">
        <f>IFERROR(SUMPRODUCT(--(tbl_bd_descente[wo_number]=W705),tbl_bd_descente[MgO],tbl_bd_descente[tons])/SUMIF(tbl_bd_descente[wo_number],W705,tbl_bd_descente[tons]),0)</f>
        <v>31.516666666666666</v>
      </c>
      <c r="AJ705" s="4">
        <f>IFERROR(SUMPRODUCT(--(tbl_bd_descente[wo_number]=W705),tbl_bd_descente[CaOX],tbl_bd_descente[tons])/SUMIF(tbl_bd_descente[wo_number],W705,tbl_bd_descente[tons]),0)</f>
        <v>1.1499999999999999</v>
      </c>
      <c r="AK705" s="4">
        <f>IFERROR(SUMPRODUCT(--(tbl_bd_descente[wo_number]=W705),tbl_bd_descente[S],tbl_bd_descente[tons])/SUMIF(tbl_bd_descente[wo_number],W705,tbl_bd_descente[tons]),0)</f>
        <v>6.1666666666666668E-2</v>
      </c>
      <c r="AL705" s="26"/>
      <c r="AM705" s="25"/>
    </row>
    <row r="706" spans="1:39" x14ac:dyDescent="0.15">
      <c r="A706" t="s">
        <v>1489</v>
      </c>
      <c r="B706" t="s">
        <v>23</v>
      </c>
      <c r="C706" t="s">
        <v>21</v>
      </c>
      <c r="D706" t="s">
        <v>23</v>
      </c>
      <c r="E706" s="18">
        <v>183.25000381469727</v>
      </c>
      <c r="F706">
        <v>78.900000000000006</v>
      </c>
      <c r="G706">
        <v>83.1</v>
      </c>
      <c r="H706">
        <v>90.3</v>
      </c>
      <c r="I706">
        <v>3.29</v>
      </c>
      <c r="J706">
        <v>0.66</v>
      </c>
      <c r="K706">
        <v>31.6</v>
      </c>
      <c r="L706">
        <v>0.68</v>
      </c>
      <c r="M706" s="1">
        <v>43650.227985648147</v>
      </c>
      <c r="N706" s="1">
        <v>43650.246419247684</v>
      </c>
      <c r="O706" s="1" t="s">
        <v>48</v>
      </c>
      <c r="W706" t="s">
        <v>291</v>
      </c>
      <c r="X706" s="1">
        <v>43565.161805555559</v>
      </c>
      <c r="Y706" s="10">
        <v>708</v>
      </c>
      <c r="Z706" t="s">
        <v>33</v>
      </c>
      <c r="AA706" t="s">
        <v>39</v>
      </c>
      <c r="AB706" t="s">
        <v>33</v>
      </c>
      <c r="AC706">
        <v>2019</v>
      </c>
      <c r="AD706">
        <v>4</v>
      </c>
      <c r="AE706" s="2"/>
      <c r="AF706" s="4">
        <f>IFERROR(SUMPRODUCT(--(tbl_bd_descente[wo_number]=W706),tbl_bd_descente[Y],tbl_bd_descente[tons])/SUMIF(tbl_bd_descente[wo_number],W706,tbl_bd_descente[tons]),0)</f>
        <v>79.174576271186439</v>
      </c>
      <c r="AG706" s="4">
        <f>IFERROR(SUMPRODUCT(--(tbl_bd_descente[wo_number]=W706),tbl_bd_descente[Al2O3],tbl_bd_descente[tons])/SUMIF(tbl_bd_descente[wo_number],W706,tbl_bd_descente[tons]),0)</f>
        <v>3.074915254237288</v>
      </c>
      <c r="AH706" s="4">
        <f>IFERROR(SUMPRODUCT(--(tbl_bd_descente[wo_number]=W706),tbl_bd_descente[Fe2O3],tbl_bd_descente[tons])/SUMIF(tbl_bd_descente[wo_number],W706,tbl_bd_descente[tons]),0)</f>
        <v>0.81576271186440674</v>
      </c>
      <c r="AI706" s="4">
        <f>IFERROR(SUMPRODUCT(--(tbl_bd_descente[wo_number]=W706),tbl_bd_descente[MgO],tbl_bd_descente[tons])/SUMIF(tbl_bd_descente[wo_number],W706,tbl_bd_descente[tons]),0)</f>
        <v>31.495084745762714</v>
      </c>
      <c r="AJ706" s="4">
        <f>IFERROR(SUMPRODUCT(--(tbl_bd_descente[wo_number]=W706),tbl_bd_descente[CaOX],tbl_bd_descente[tons])/SUMIF(tbl_bd_descente[wo_number],W706,tbl_bd_descente[tons]),0)</f>
        <v>1.5672881355932204</v>
      </c>
      <c r="AK706" s="4">
        <f>IFERROR(SUMPRODUCT(--(tbl_bd_descente[wo_number]=W706),tbl_bd_descente[S],tbl_bd_descente[tons])/SUMIF(tbl_bd_descente[wo_number],W706,tbl_bd_descente[tons]),0)</f>
        <v>5.7101694915254242E-2</v>
      </c>
      <c r="AL706" s="26"/>
      <c r="AM706" s="25"/>
    </row>
    <row r="707" spans="1:39" x14ac:dyDescent="0.15">
      <c r="A707" t="s">
        <v>1490</v>
      </c>
      <c r="B707" t="s">
        <v>20</v>
      </c>
      <c r="C707" t="s">
        <v>36</v>
      </c>
      <c r="D707" t="s">
        <v>20</v>
      </c>
      <c r="E707" s="18">
        <v>265.16900634765625</v>
      </c>
      <c r="F707">
        <v>81</v>
      </c>
      <c r="G707">
        <v>85.5</v>
      </c>
      <c r="H707">
        <v>91.5</v>
      </c>
      <c r="I707">
        <v>8.8800000000000008</v>
      </c>
      <c r="J707">
        <v>0.89</v>
      </c>
      <c r="K707">
        <v>32.24</v>
      </c>
      <c r="L707">
        <v>1.33</v>
      </c>
      <c r="M707" s="1">
        <v>43655.852561770836</v>
      </c>
      <c r="N707" s="1">
        <v>43655.874479479164</v>
      </c>
      <c r="O707" s="1" t="s">
        <v>45</v>
      </c>
      <c r="W707" t="s">
        <v>290</v>
      </c>
      <c r="X707" s="1">
        <v>43564.700694444444</v>
      </c>
      <c r="Y707" s="10">
        <v>900</v>
      </c>
      <c r="Z707" t="s">
        <v>33</v>
      </c>
      <c r="AA707" t="s">
        <v>39</v>
      </c>
      <c r="AB707" t="s">
        <v>33</v>
      </c>
      <c r="AC707">
        <v>2019</v>
      </c>
      <c r="AD707">
        <v>4</v>
      </c>
      <c r="AE707" s="2"/>
      <c r="AF707" s="4">
        <f>IFERROR(SUMPRODUCT(--(tbl_bd_descente[wo_number]=W707),tbl_bd_descente[Y],tbl_bd_descente[tons])/SUMIF(tbl_bd_descente[wo_number],W707,tbl_bd_descente[tons]),0)</f>
        <v>78.2</v>
      </c>
      <c r="AG707" s="4">
        <f>IFERROR(SUMPRODUCT(--(tbl_bd_descente[wo_number]=W707),tbl_bd_descente[Al2O3],tbl_bd_descente[tons])/SUMIF(tbl_bd_descente[wo_number],W707,tbl_bd_descente[tons]),0)</f>
        <v>3.06</v>
      </c>
      <c r="AH707" s="4">
        <f>IFERROR(SUMPRODUCT(--(tbl_bd_descente[wo_number]=W707),tbl_bd_descente[Fe2O3],tbl_bd_descente[tons])/SUMIF(tbl_bd_descente[wo_number],W707,tbl_bd_descente[tons]),0)</f>
        <v>0.80333333333333334</v>
      </c>
      <c r="AI707" s="4">
        <f>IFERROR(SUMPRODUCT(--(tbl_bd_descente[wo_number]=W707),tbl_bd_descente[MgO],tbl_bd_descente[tons])/SUMIF(tbl_bd_descente[wo_number],W707,tbl_bd_descente[tons]),0)</f>
        <v>31.486666666666668</v>
      </c>
      <c r="AJ707" s="4">
        <f>IFERROR(SUMPRODUCT(--(tbl_bd_descente[wo_number]=W707),tbl_bd_descente[CaOX],tbl_bd_descente[tons])/SUMIF(tbl_bd_descente[wo_number],W707,tbl_bd_descente[tons]),0)</f>
        <v>2.1066666666666665</v>
      </c>
      <c r="AK707" s="4">
        <f>IFERROR(SUMPRODUCT(--(tbl_bd_descente[wo_number]=W707),tbl_bd_descente[S],tbl_bd_descente[tons])/SUMIF(tbl_bd_descente[wo_number],W707,tbl_bd_descente[tons]),0)</f>
        <v>4.9000000000000002E-2</v>
      </c>
      <c r="AL707" s="26"/>
      <c r="AM707" s="25"/>
    </row>
    <row r="708" spans="1:39" x14ac:dyDescent="0.15">
      <c r="A708" t="s">
        <v>1491</v>
      </c>
      <c r="B708" t="s">
        <v>23</v>
      </c>
      <c r="C708" t="s">
        <v>21</v>
      </c>
      <c r="D708" t="s">
        <v>23</v>
      </c>
      <c r="E708" s="18">
        <v>154.85500335693359</v>
      </c>
      <c r="F708">
        <v>81</v>
      </c>
      <c r="G708">
        <v>85.4</v>
      </c>
      <c r="H708">
        <v>92.3</v>
      </c>
      <c r="I708">
        <v>2.88</v>
      </c>
      <c r="J708">
        <v>0.68</v>
      </c>
      <c r="K708">
        <v>31.58</v>
      </c>
      <c r="L708">
        <v>0.59</v>
      </c>
      <c r="M708" s="1">
        <v>43655.87798125</v>
      </c>
      <c r="N708" s="1">
        <v>43655.89037021991</v>
      </c>
      <c r="O708" s="1" t="s">
        <v>45</v>
      </c>
      <c r="W708" t="s">
        <v>292</v>
      </c>
      <c r="X708" s="1">
        <v>43564.356944444444</v>
      </c>
      <c r="Y708" s="10">
        <v>660.66666666666663</v>
      </c>
      <c r="Z708" t="s">
        <v>26</v>
      </c>
      <c r="AA708" t="s">
        <v>27</v>
      </c>
      <c r="AB708" t="s">
        <v>26</v>
      </c>
      <c r="AC708">
        <v>2019</v>
      </c>
      <c r="AD708">
        <v>4</v>
      </c>
      <c r="AE708" s="2"/>
      <c r="AF708" s="4">
        <f>IFERROR(SUMPRODUCT(--(tbl_bd_descente[wo_number]=W708),tbl_bd_descente[Y],tbl_bd_descente[tons])/SUMIF(tbl_bd_descente[wo_number],W708,tbl_bd_descente[tons]),0)</f>
        <v>72.040059940059948</v>
      </c>
      <c r="AG708" s="4">
        <f>IFERROR(SUMPRODUCT(--(tbl_bd_descente[wo_number]=W708),tbl_bd_descente[Al2O3],tbl_bd_descente[tons])/SUMIF(tbl_bd_descente[wo_number],W708,tbl_bd_descente[tons]),0)</f>
        <v>8.7455544455544452</v>
      </c>
      <c r="AH708" s="4">
        <f>IFERROR(SUMPRODUCT(--(tbl_bd_descente[wo_number]=W708),tbl_bd_descente[Fe2O3],tbl_bd_descente[tons])/SUMIF(tbl_bd_descente[wo_number],W708,tbl_bd_descente[tons]),0)</f>
        <v>1.352047952047952</v>
      </c>
      <c r="AI708" s="4">
        <f>IFERROR(SUMPRODUCT(--(tbl_bd_descente[wo_number]=W708),tbl_bd_descente[MgO],tbl_bd_descente[tons])/SUMIF(tbl_bd_descente[wo_number],W708,tbl_bd_descente[tons]),0)</f>
        <v>32.186143856143858</v>
      </c>
      <c r="AJ708" s="4">
        <f>IFERROR(SUMPRODUCT(--(tbl_bd_descente[wo_number]=W708),tbl_bd_descente[CaOX],tbl_bd_descente[tons])/SUMIF(tbl_bd_descente[wo_number],W708,tbl_bd_descente[tons]),0)</f>
        <v>1.8069430569430569</v>
      </c>
      <c r="AK708" s="4">
        <f>IFERROR(SUMPRODUCT(--(tbl_bd_descente[wo_number]=W708),tbl_bd_descente[S],tbl_bd_descente[tons])/SUMIF(tbl_bd_descente[wo_number],W708,tbl_bd_descente[tons]),0)</f>
        <v>0.1405104895104895</v>
      </c>
      <c r="AL708" s="26"/>
      <c r="AM708" s="25"/>
    </row>
    <row r="709" spans="1:39" x14ac:dyDescent="0.15">
      <c r="A709" t="s">
        <v>1492</v>
      </c>
      <c r="B709" t="s">
        <v>23</v>
      </c>
      <c r="C709" t="s">
        <v>24</v>
      </c>
      <c r="D709" t="s">
        <v>23</v>
      </c>
      <c r="E709" s="18">
        <v>277.052001953125</v>
      </c>
      <c r="F709">
        <v>83.1</v>
      </c>
      <c r="G709">
        <v>87.6</v>
      </c>
      <c r="H709">
        <v>94.9</v>
      </c>
      <c r="I709">
        <v>1.95</v>
      </c>
      <c r="J709">
        <v>0.63</v>
      </c>
      <c r="K709">
        <v>31.5</v>
      </c>
      <c r="L709">
        <v>0.44</v>
      </c>
      <c r="M709" s="1">
        <v>43655.892541782407</v>
      </c>
      <c r="N709" s="1">
        <v>43655.922507210649</v>
      </c>
      <c r="O709" s="1" t="s">
        <v>45</v>
      </c>
      <c r="W709" t="s">
        <v>292</v>
      </c>
      <c r="X709" s="1">
        <v>43564.356944444444</v>
      </c>
      <c r="Y709" s="10">
        <v>330.33333333333331</v>
      </c>
      <c r="Z709" t="s">
        <v>26</v>
      </c>
      <c r="AA709" t="s">
        <v>28</v>
      </c>
      <c r="AB709" t="s">
        <v>26</v>
      </c>
      <c r="AC709">
        <v>2019</v>
      </c>
      <c r="AD709">
        <v>4</v>
      </c>
      <c r="AE709" s="2"/>
      <c r="AF709" s="4">
        <f>IFERROR(SUMPRODUCT(--(tbl_bd_descente[wo_number]=W709),tbl_bd_descente[Y],tbl_bd_descente[tons])/SUMIF(tbl_bd_descente[wo_number],W709,tbl_bd_descente[tons]),0)</f>
        <v>72.040059940059948</v>
      </c>
      <c r="AG709" s="4">
        <f>IFERROR(SUMPRODUCT(--(tbl_bd_descente[wo_number]=W709),tbl_bd_descente[Al2O3],tbl_bd_descente[tons])/SUMIF(tbl_bd_descente[wo_number],W709,tbl_bd_descente[tons]),0)</f>
        <v>8.7455544455544452</v>
      </c>
      <c r="AH709" s="4">
        <f>IFERROR(SUMPRODUCT(--(tbl_bd_descente[wo_number]=W709),tbl_bd_descente[Fe2O3],tbl_bd_descente[tons])/SUMIF(tbl_bd_descente[wo_number],W709,tbl_bd_descente[tons]),0)</f>
        <v>1.352047952047952</v>
      </c>
      <c r="AI709" s="4">
        <f>IFERROR(SUMPRODUCT(--(tbl_bd_descente[wo_number]=W709),tbl_bd_descente[MgO],tbl_bd_descente[tons])/SUMIF(tbl_bd_descente[wo_number],W709,tbl_bd_descente[tons]),0)</f>
        <v>32.186143856143858</v>
      </c>
      <c r="AJ709" s="4">
        <f>IFERROR(SUMPRODUCT(--(tbl_bd_descente[wo_number]=W709),tbl_bd_descente[CaOX],tbl_bd_descente[tons])/SUMIF(tbl_bd_descente[wo_number],W709,tbl_bd_descente[tons]),0)</f>
        <v>1.8069430569430569</v>
      </c>
      <c r="AK709" s="4">
        <f>IFERROR(SUMPRODUCT(--(tbl_bd_descente[wo_number]=W709),tbl_bd_descente[S],tbl_bd_descente[tons])/SUMIF(tbl_bd_descente[wo_number],W709,tbl_bd_descente[tons]),0)</f>
        <v>0.1405104895104895</v>
      </c>
      <c r="AL709" s="26"/>
      <c r="AM709" s="25"/>
    </row>
    <row r="710" spans="1:39" x14ac:dyDescent="0.15">
      <c r="A710" t="s">
        <v>1493</v>
      </c>
      <c r="B710" t="s">
        <v>49</v>
      </c>
      <c r="C710" t="s">
        <v>42</v>
      </c>
      <c r="D710" t="s">
        <v>26</v>
      </c>
      <c r="E710" s="18">
        <v>185.20499801635742</v>
      </c>
      <c r="F710">
        <v>73.099999999999994</v>
      </c>
      <c r="G710">
        <v>77</v>
      </c>
      <c r="H710">
        <v>83</v>
      </c>
      <c r="I710">
        <v>3.55</v>
      </c>
      <c r="J710">
        <v>0.89</v>
      </c>
      <c r="K710">
        <v>31.59</v>
      </c>
      <c r="L710">
        <v>3.06</v>
      </c>
      <c r="M710" s="1">
        <v>43648.921013969906</v>
      </c>
      <c r="N710" s="1">
        <v>43649.25412766204</v>
      </c>
      <c r="O710" s="1" t="s">
        <v>47</v>
      </c>
      <c r="W710" t="s">
        <v>288</v>
      </c>
      <c r="X710" s="1">
        <v>43563.67083333333</v>
      </c>
      <c r="Y710" s="10">
        <v>783</v>
      </c>
      <c r="Z710" t="s">
        <v>23</v>
      </c>
      <c r="AA710" t="s">
        <v>21</v>
      </c>
      <c r="AB710" t="s">
        <v>23</v>
      </c>
      <c r="AC710">
        <v>2019</v>
      </c>
      <c r="AD710">
        <v>4</v>
      </c>
      <c r="AE710" s="2"/>
      <c r="AF710" s="4">
        <f>IFERROR(SUMPRODUCT(--(tbl_bd_descente[wo_number]=W710),tbl_bd_descente[Y],tbl_bd_descente[tons])/SUMIF(tbl_bd_descente[wo_number],W710,tbl_bd_descente[tons]),0)</f>
        <v>83.255427841634742</v>
      </c>
      <c r="AG710" s="4">
        <f>IFERROR(SUMPRODUCT(--(tbl_bd_descente[wo_number]=W710),tbl_bd_descente[Al2O3],tbl_bd_descente[tons])/SUMIF(tbl_bd_descente[wo_number],W710,tbl_bd_descente[tons]),0)</f>
        <v>3.124457215836526</v>
      </c>
      <c r="AH710" s="4">
        <f>IFERROR(SUMPRODUCT(--(tbl_bd_descente[wo_number]=W710),tbl_bd_descente[Fe2O3],tbl_bd_descente[tons])/SUMIF(tbl_bd_descente[wo_number],W710,tbl_bd_descente[tons]),0)</f>
        <v>0.79065134099616852</v>
      </c>
      <c r="AI710" s="4">
        <f>IFERROR(SUMPRODUCT(--(tbl_bd_descente[wo_number]=W710),tbl_bd_descente[MgO],tbl_bd_descente[tons])/SUMIF(tbl_bd_descente[wo_number],W710,tbl_bd_descente[tons]),0)</f>
        <v>31.511519795657726</v>
      </c>
      <c r="AJ710" s="4">
        <f>IFERROR(SUMPRODUCT(--(tbl_bd_descente[wo_number]=W710),tbl_bd_descente[CaOX],tbl_bd_descente[tons])/SUMIF(tbl_bd_descente[wo_number],W710,tbl_bd_descente[tons]),0)</f>
        <v>1.6707662835249042</v>
      </c>
      <c r="AK710" s="4">
        <f>IFERROR(SUMPRODUCT(--(tbl_bd_descente[wo_number]=W710),tbl_bd_descente[S],tbl_bd_descente[tons])/SUMIF(tbl_bd_descente[wo_number],W710,tbl_bd_descente[tons]),0)</f>
        <v>5.6130268199233717E-2</v>
      </c>
      <c r="AL710" s="26"/>
      <c r="AM710" s="25"/>
    </row>
    <row r="711" spans="1:39" x14ac:dyDescent="0.15">
      <c r="A711" t="s">
        <v>1494</v>
      </c>
      <c r="B711" t="s">
        <v>23</v>
      </c>
      <c r="C711" t="s">
        <v>21</v>
      </c>
      <c r="D711" t="s">
        <v>23</v>
      </c>
      <c r="E711" s="18">
        <v>133.97000160217286</v>
      </c>
      <c r="F711">
        <v>78.8</v>
      </c>
      <c r="G711">
        <v>83</v>
      </c>
      <c r="H711">
        <v>90.1</v>
      </c>
      <c r="I711">
        <v>2</v>
      </c>
      <c r="J711">
        <v>0.54</v>
      </c>
      <c r="K711">
        <v>31.29</v>
      </c>
      <c r="L711">
        <v>4.41</v>
      </c>
      <c r="M711" s="1">
        <v>43650.905602893516</v>
      </c>
      <c r="N711" s="1">
        <v>43650.917322337962</v>
      </c>
      <c r="O711" s="1" t="s">
        <v>47</v>
      </c>
      <c r="W711" t="s">
        <v>285</v>
      </c>
      <c r="X711" s="1">
        <v>43563.384027777778</v>
      </c>
      <c r="Y711" s="10">
        <v>162</v>
      </c>
      <c r="Z711" t="s">
        <v>26</v>
      </c>
      <c r="AA711" t="s">
        <v>27</v>
      </c>
      <c r="AB711" t="s">
        <v>26</v>
      </c>
      <c r="AC711">
        <v>2019</v>
      </c>
      <c r="AD711">
        <v>4</v>
      </c>
      <c r="AE711" s="2"/>
      <c r="AF711" s="4">
        <f>IFERROR(SUMPRODUCT(--(tbl_bd_descente[wo_number]=W711),tbl_bd_descente[Y],tbl_bd_descente[tons])/SUMIF(tbl_bd_descente[wo_number],W711,tbl_bd_descente[tons]),0)</f>
        <v>72.599999999999994</v>
      </c>
      <c r="AG711" s="4">
        <f>IFERROR(SUMPRODUCT(--(tbl_bd_descente[wo_number]=W711),tbl_bd_descente[Al2O3],tbl_bd_descente[tons])/SUMIF(tbl_bd_descente[wo_number],W711,tbl_bd_descente[tons]),0)</f>
        <v>8.34</v>
      </c>
      <c r="AH711" s="4">
        <f>IFERROR(SUMPRODUCT(--(tbl_bd_descente[wo_number]=W711),tbl_bd_descente[Fe2O3],tbl_bd_descente[tons])/SUMIF(tbl_bd_descente[wo_number],W711,tbl_bd_descente[tons]),0)</f>
        <v>1.4399999999999997</v>
      </c>
      <c r="AI711" s="4">
        <f>IFERROR(SUMPRODUCT(--(tbl_bd_descente[wo_number]=W711),tbl_bd_descente[MgO],tbl_bd_descente[tons])/SUMIF(tbl_bd_descente[wo_number],W711,tbl_bd_descente[tons]),0)</f>
        <v>31.85</v>
      </c>
      <c r="AJ711" s="4">
        <f>IFERROR(SUMPRODUCT(--(tbl_bd_descente[wo_number]=W711),tbl_bd_descente[CaOX],tbl_bd_descente[tons])/SUMIF(tbl_bd_descente[wo_number],W711,tbl_bd_descente[tons]),0)</f>
        <v>1.1899999999999997</v>
      </c>
      <c r="AK711" s="4">
        <f>IFERROR(SUMPRODUCT(--(tbl_bd_descente[wo_number]=W711),tbl_bd_descente[S],tbl_bd_descente[tons])/SUMIF(tbl_bd_descente[wo_number],W711,tbl_bd_descente[tons]),0)</f>
        <v>0.17100000000000001</v>
      </c>
      <c r="AL711" s="26"/>
      <c r="AM711" s="25"/>
    </row>
    <row r="712" spans="1:39" x14ac:dyDescent="0.15">
      <c r="A712" t="s">
        <v>1495</v>
      </c>
      <c r="B712" t="s">
        <v>20</v>
      </c>
      <c r="C712" t="s">
        <v>36</v>
      </c>
      <c r="D712" t="s">
        <v>20</v>
      </c>
      <c r="E712" s="18">
        <v>252.5890022277832</v>
      </c>
      <c r="F712">
        <v>80.599999999999994</v>
      </c>
      <c r="G712">
        <v>85</v>
      </c>
      <c r="H712">
        <v>91.8</v>
      </c>
      <c r="I712">
        <v>4.99</v>
      </c>
      <c r="J712">
        <v>0.72</v>
      </c>
      <c r="K712">
        <v>31.86</v>
      </c>
      <c r="L712">
        <v>1.29</v>
      </c>
      <c r="M712" s="1">
        <v>43650.922291666669</v>
      </c>
      <c r="N712" s="1">
        <v>43654.27032329861</v>
      </c>
      <c r="O712" s="1" t="s">
        <v>47</v>
      </c>
      <c r="W712" t="s">
        <v>285</v>
      </c>
      <c r="X712" s="1">
        <v>43563.384027777778</v>
      </c>
      <c r="Y712" s="10">
        <v>81</v>
      </c>
      <c r="Z712" t="s">
        <v>26</v>
      </c>
      <c r="AA712" t="s">
        <v>28</v>
      </c>
      <c r="AB712" t="s">
        <v>26</v>
      </c>
      <c r="AC712">
        <v>2019</v>
      </c>
      <c r="AD712">
        <v>4</v>
      </c>
      <c r="AE712" s="2"/>
      <c r="AF712" s="4">
        <f>IFERROR(SUMPRODUCT(--(tbl_bd_descente[wo_number]=W712),tbl_bd_descente[Y],tbl_bd_descente[tons])/SUMIF(tbl_bd_descente[wo_number],W712,tbl_bd_descente[tons]),0)</f>
        <v>72.599999999999994</v>
      </c>
      <c r="AG712" s="4">
        <f>IFERROR(SUMPRODUCT(--(tbl_bd_descente[wo_number]=W712),tbl_bd_descente[Al2O3],tbl_bd_descente[tons])/SUMIF(tbl_bd_descente[wo_number],W712,tbl_bd_descente[tons]),0)</f>
        <v>8.34</v>
      </c>
      <c r="AH712" s="4">
        <f>IFERROR(SUMPRODUCT(--(tbl_bd_descente[wo_number]=W712),tbl_bd_descente[Fe2O3],tbl_bd_descente[tons])/SUMIF(tbl_bd_descente[wo_number],W712,tbl_bd_descente[tons]),0)</f>
        <v>1.4399999999999997</v>
      </c>
      <c r="AI712" s="4">
        <f>IFERROR(SUMPRODUCT(--(tbl_bd_descente[wo_number]=W712),tbl_bd_descente[MgO],tbl_bd_descente[tons])/SUMIF(tbl_bd_descente[wo_number],W712,tbl_bd_descente[tons]),0)</f>
        <v>31.85</v>
      </c>
      <c r="AJ712" s="4">
        <f>IFERROR(SUMPRODUCT(--(tbl_bd_descente[wo_number]=W712),tbl_bd_descente[CaOX],tbl_bd_descente[tons])/SUMIF(tbl_bd_descente[wo_number],W712,tbl_bd_descente[tons]),0)</f>
        <v>1.1899999999999997</v>
      </c>
      <c r="AK712" s="4">
        <f>IFERROR(SUMPRODUCT(--(tbl_bd_descente[wo_number]=W712),tbl_bd_descente[S],tbl_bd_descente[tons])/SUMIF(tbl_bd_descente[wo_number],W712,tbl_bd_descente[tons]),0)</f>
        <v>0.17100000000000001</v>
      </c>
      <c r="AL712" s="26"/>
      <c r="AM712" s="25"/>
    </row>
    <row r="713" spans="1:39" x14ac:dyDescent="0.15">
      <c r="A713" t="s">
        <v>1496</v>
      </c>
      <c r="B713" t="s">
        <v>18</v>
      </c>
      <c r="C713" t="s">
        <v>15</v>
      </c>
      <c r="D713" t="s">
        <v>18</v>
      </c>
      <c r="E713" s="18">
        <v>175.4480037689209</v>
      </c>
      <c r="F713">
        <v>76.8</v>
      </c>
      <c r="G713">
        <v>81</v>
      </c>
      <c r="H713">
        <v>87.3</v>
      </c>
      <c r="I713">
        <v>4.8600000000000003</v>
      </c>
      <c r="J713">
        <v>0.95</v>
      </c>
      <c r="K713">
        <v>31.78</v>
      </c>
      <c r="L713">
        <v>0.7</v>
      </c>
      <c r="M713" s="1">
        <v>43650.883895949075</v>
      </c>
      <c r="N713" s="1">
        <v>43650.899740277775</v>
      </c>
      <c r="O713" s="1" t="s">
        <v>47</v>
      </c>
      <c r="W713" t="s">
        <v>286</v>
      </c>
      <c r="X713" s="1">
        <v>43563.250694444447</v>
      </c>
      <c r="Y713" s="10">
        <v>600</v>
      </c>
      <c r="Z713" t="s">
        <v>26</v>
      </c>
      <c r="AA713" t="s">
        <v>27</v>
      </c>
      <c r="AB713" t="s">
        <v>26</v>
      </c>
      <c r="AC713">
        <v>2019</v>
      </c>
      <c r="AD713">
        <v>4</v>
      </c>
      <c r="AE713" s="2"/>
      <c r="AF713" s="4">
        <f>IFERROR(SUMPRODUCT(--(tbl_bd_descente[wo_number]=W713),tbl_bd_descente[Y],tbl_bd_descente[tons])/SUMIF(tbl_bd_descente[wo_number],W713,tbl_bd_descente[tons]),0)</f>
        <v>71.599999999999994</v>
      </c>
      <c r="AG713" s="4">
        <f>IFERROR(SUMPRODUCT(--(tbl_bd_descente[wo_number]=W713),tbl_bd_descente[Al2O3],tbl_bd_descente[tons])/SUMIF(tbl_bd_descente[wo_number],W713,tbl_bd_descente[tons]),0)</f>
        <v>9.0399999999999991</v>
      </c>
      <c r="AH713" s="4">
        <f>IFERROR(SUMPRODUCT(--(tbl_bd_descente[wo_number]=W713),tbl_bd_descente[Fe2O3],tbl_bd_descente[tons])/SUMIF(tbl_bd_descente[wo_number],W713,tbl_bd_descente[tons]),0)</f>
        <v>1.44</v>
      </c>
      <c r="AI713" s="4">
        <f>IFERROR(SUMPRODUCT(--(tbl_bd_descente[wo_number]=W713),tbl_bd_descente[MgO],tbl_bd_descente[tons])/SUMIF(tbl_bd_descente[wo_number],W713,tbl_bd_descente[tons]),0)</f>
        <v>32.106666666666669</v>
      </c>
      <c r="AJ713" s="4">
        <f>IFERROR(SUMPRODUCT(--(tbl_bd_descente[wo_number]=W713),tbl_bd_descente[CaOX],tbl_bd_descente[tons])/SUMIF(tbl_bd_descente[wo_number],W713,tbl_bd_descente[tons]),0)</f>
        <v>1.4233333333333333</v>
      </c>
      <c r="AK713" s="4">
        <f>IFERROR(SUMPRODUCT(--(tbl_bd_descente[wo_number]=W713),tbl_bd_descente[S],tbl_bd_descente[tons])/SUMIF(tbl_bd_descente[wo_number],W713,tbl_bd_descente[tons]),0)</f>
        <v>0.19599999999999998</v>
      </c>
      <c r="AL713" s="26"/>
      <c r="AM713" s="25"/>
    </row>
    <row r="714" spans="1:39" x14ac:dyDescent="0.15">
      <c r="A714" t="s">
        <v>1497</v>
      </c>
      <c r="B714" t="s">
        <v>817</v>
      </c>
      <c r="C714" t="s">
        <v>15</v>
      </c>
      <c r="D714" t="s">
        <v>18</v>
      </c>
      <c r="E714" s="18">
        <v>152.85900115966797</v>
      </c>
      <c r="F714">
        <v>75.8</v>
      </c>
      <c r="G714">
        <v>79.900000000000006</v>
      </c>
      <c r="H714">
        <v>86</v>
      </c>
      <c r="I714">
        <v>5.62</v>
      </c>
      <c r="J714">
        <v>1.02</v>
      </c>
      <c r="K714">
        <v>31.73</v>
      </c>
      <c r="L714">
        <v>1.4</v>
      </c>
      <c r="M714" s="1">
        <v>43650.867554826385</v>
      </c>
      <c r="N714" s="1">
        <v>43650.881435613424</v>
      </c>
      <c r="O714" s="1" t="s">
        <v>47</v>
      </c>
      <c r="W714" t="s">
        <v>286</v>
      </c>
      <c r="X714" s="1">
        <v>43563.250694444447</v>
      </c>
      <c r="Y714" s="10">
        <v>300</v>
      </c>
      <c r="Z714" t="s">
        <v>26</v>
      </c>
      <c r="AA714" t="s">
        <v>28</v>
      </c>
      <c r="AB714" t="s">
        <v>26</v>
      </c>
      <c r="AC714">
        <v>2019</v>
      </c>
      <c r="AD714">
        <v>4</v>
      </c>
      <c r="AE714" s="2"/>
      <c r="AF714" s="4">
        <f>IFERROR(SUMPRODUCT(--(tbl_bd_descente[wo_number]=W714),tbl_bd_descente[Y],tbl_bd_descente[tons])/SUMIF(tbl_bd_descente[wo_number],W714,tbl_bd_descente[tons]),0)</f>
        <v>71.599999999999994</v>
      </c>
      <c r="AG714" s="4">
        <f>IFERROR(SUMPRODUCT(--(tbl_bd_descente[wo_number]=W714),tbl_bd_descente[Al2O3],tbl_bd_descente[tons])/SUMIF(tbl_bd_descente[wo_number],W714,tbl_bd_descente[tons]),0)</f>
        <v>9.0399999999999991</v>
      </c>
      <c r="AH714" s="4">
        <f>IFERROR(SUMPRODUCT(--(tbl_bd_descente[wo_number]=W714),tbl_bd_descente[Fe2O3],tbl_bd_descente[tons])/SUMIF(tbl_bd_descente[wo_number],W714,tbl_bd_descente[tons]),0)</f>
        <v>1.44</v>
      </c>
      <c r="AI714" s="4">
        <f>IFERROR(SUMPRODUCT(--(tbl_bd_descente[wo_number]=W714),tbl_bd_descente[MgO],tbl_bd_descente[tons])/SUMIF(tbl_bd_descente[wo_number],W714,tbl_bd_descente[tons]),0)</f>
        <v>32.106666666666669</v>
      </c>
      <c r="AJ714" s="4">
        <f>IFERROR(SUMPRODUCT(--(tbl_bd_descente[wo_number]=W714),tbl_bd_descente[CaOX],tbl_bd_descente[tons])/SUMIF(tbl_bd_descente[wo_number],W714,tbl_bd_descente[tons]),0)</f>
        <v>1.4233333333333333</v>
      </c>
      <c r="AK714" s="4">
        <f>IFERROR(SUMPRODUCT(--(tbl_bd_descente[wo_number]=W714),tbl_bd_descente[S],tbl_bd_descente[tons])/SUMIF(tbl_bd_descente[wo_number],W714,tbl_bd_descente[tons]),0)</f>
        <v>0.19599999999999998</v>
      </c>
      <c r="AL714" s="26"/>
      <c r="AM714" s="25"/>
    </row>
    <row r="715" spans="1:39" x14ac:dyDescent="0.15">
      <c r="A715" t="s">
        <v>1498</v>
      </c>
      <c r="B715" t="s">
        <v>14</v>
      </c>
      <c r="C715" t="s">
        <v>31</v>
      </c>
      <c r="D715" t="s">
        <v>14</v>
      </c>
      <c r="E715" s="18">
        <v>262.42500305175781</v>
      </c>
      <c r="F715">
        <v>74.5</v>
      </c>
      <c r="G715">
        <v>78.599999999999994</v>
      </c>
      <c r="H715">
        <v>84.7</v>
      </c>
      <c r="I715">
        <v>7.83</v>
      </c>
      <c r="J715">
        <v>1.07</v>
      </c>
      <c r="K715">
        <v>32.07</v>
      </c>
      <c r="L715">
        <v>0.52</v>
      </c>
      <c r="M715" s="1">
        <v>43650.838750347219</v>
      </c>
      <c r="N715" s="1">
        <v>43650.863634525464</v>
      </c>
      <c r="O715" s="1" t="s">
        <v>47</v>
      </c>
      <c r="W715" t="s">
        <v>289</v>
      </c>
      <c r="X715" s="1">
        <v>43560.666666666664</v>
      </c>
      <c r="Y715" s="10">
        <v>1028</v>
      </c>
      <c r="Z715" t="s">
        <v>23</v>
      </c>
      <c r="AA715" t="s">
        <v>21</v>
      </c>
      <c r="AB715" t="s">
        <v>23</v>
      </c>
      <c r="AC715">
        <v>2019</v>
      </c>
      <c r="AD715">
        <v>4</v>
      </c>
      <c r="AE715" s="2"/>
      <c r="AF715" s="4">
        <f>IFERROR(SUMPRODUCT(--(tbl_bd_descente[wo_number]=W715),tbl_bd_descente[Y],tbl_bd_descente[tons])/SUMIF(tbl_bd_descente[wo_number],W715,tbl_bd_descente[tons]),0)</f>
        <v>82.249416342412445</v>
      </c>
      <c r="AG715" s="4">
        <f>IFERROR(SUMPRODUCT(--(tbl_bd_descente[wo_number]=W715),tbl_bd_descente[Al2O3],tbl_bd_descente[tons])/SUMIF(tbl_bd_descente[wo_number],W715,tbl_bd_descente[tons]),0)</f>
        <v>2.0053696498054476</v>
      </c>
      <c r="AH715" s="4">
        <f>IFERROR(SUMPRODUCT(--(tbl_bd_descente[wo_number]=W715),tbl_bd_descente[Fe2O3],tbl_bd_descente[tons])/SUMIF(tbl_bd_descente[wo_number],W715,tbl_bd_descente[tons]),0)</f>
        <v>0.7555642023346304</v>
      </c>
      <c r="AI715" s="4">
        <f>IFERROR(SUMPRODUCT(--(tbl_bd_descente[wo_number]=W715),tbl_bd_descente[MgO],tbl_bd_descente[tons])/SUMIF(tbl_bd_descente[wo_number],W715,tbl_bd_descente[tons]),0)</f>
        <v>31.406070038910507</v>
      </c>
      <c r="AJ715" s="4">
        <f>IFERROR(SUMPRODUCT(--(tbl_bd_descente[wo_number]=W715),tbl_bd_descente[CaOX],tbl_bd_descente[tons])/SUMIF(tbl_bd_descente[wo_number],W715,tbl_bd_descente[tons]),0)</f>
        <v>1.8821400778210116</v>
      </c>
      <c r="AK715" s="4">
        <f>IFERROR(SUMPRODUCT(--(tbl_bd_descente[wo_number]=W715),tbl_bd_descente[S],tbl_bd_descente[tons])/SUMIF(tbl_bd_descente[wo_number],W715,tbl_bd_descente[tons]),0)</f>
        <v>5.2284046692607E-2</v>
      </c>
      <c r="AL715" s="26"/>
      <c r="AM715" s="25"/>
    </row>
    <row r="716" spans="1:39" x14ac:dyDescent="0.15">
      <c r="A716" t="s">
        <v>1499</v>
      </c>
      <c r="B716" t="s">
        <v>26</v>
      </c>
      <c r="C716" t="s">
        <v>28</v>
      </c>
      <c r="D716" t="s">
        <v>26</v>
      </c>
      <c r="E716" s="18">
        <v>366.11900444030761</v>
      </c>
      <c r="F716">
        <v>70.2</v>
      </c>
      <c r="G716">
        <v>74</v>
      </c>
      <c r="H716">
        <v>79.5</v>
      </c>
      <c r="I716">
        <v>10.039999999999999</v>
      </c>
      <c r="J716">
        <v>1.43</v>
      </c>
      <c r="K716">
        <v>32.25</v>
      </c>
      <c r="L716">
        <v>1.73</v>
      </c>
      <c r="M716" s="1">
        <v>43650.803391168978</v>
      </c>
      <c r="N716" s="1">
        <v>43650.833999618058</v>
      </c>
      <c r="O716" s="1" t="s">
        <v>47</v>
      </c>
      <c r="W716" t="s">
        <v>284</v>
      </c>
      <c r="X716" s="1">
        <v>43560.340277777781</v>
      </c>
      <c r="Y716" s="10">
        <v>407</v>
      </c>
      <c r="Z716" t="s">
        <v>26</v>
      </c>
      <c r="AA716" t="s">
        <v>42</v>
      </c>
      <c r="AB716" t="s">
        <v>49</v>
      </c>
      <c r="AC716">
        <v>2019</v>
      </c>
      <c r="AD716">
        <v>4</v>
      </c>
      <c r="AE716" s="2"/>
      <c r="AF716" s="4">
        <f>IFERROR(SUMPRODUCT(--(tbl_bd_descente[wo_number]=W716),tbl_bd_descente[Y],tbl_bd_descente[tons])/SUMIF(tbl_bd_descente[wo_number],W716,tbl_bd_descente[tons]),0)</f>
        <v>73.5</v>
      </c>
      <c r="AG716" s="4">
        <f>IFERROR(SUMPRODUCT(--(tbl_bd_descente[wo_number]=W716),tbl_bd_descente[Al2O3],tbl_bd_descente[tons])/SUMIF(tbl_bd_descente[wo_number],W716,tbl_bd_descente[tons]),0)</f>
        <v>3.41</v>
      </c>
      <c r="AH716" s="4">
        <f>IFERROR(SUMPRODUCT(--(tbl_bd_descente[wo_number]=W716),tbl_bd_descente[Fe2O3],tbl_bd_descente[tons])/SUMIF(tbl_bd_descente[wo_number],W716,tbl_bd_descente[tons]),0)</f>
        <v>1.1200000000000001</v>
      </c>
      <c r="AI716" s="4">
        <f>IFERROR(SUMPRODUCT(--(tbl_bd_descente[wo_number]=W716),tbl_bd_descente[MgO],tbl_bd_descente[tons])/SUMIF(tbl_bd_descente[wo_number],W716,tbl_bd_descente[tons]),0)</f>
        <v>31.37</v>
      </c>
      <c r="AJ716" s="4">
        <f>IFERROR(SUMPRODUCT(--(tbl_bd_descente[wo_number]=W716),tbl_bd_descente[CaOX],tbl_bd_descente[tons])/SUMIF(tbl_bd_descente[wo_number],W716,tbl_bd_descente[tons]),0)</f>
        <v>1.53</v>
      </c>
      <c r="AK716" s="4">
        <f>IFERROR(SUMPRODUCT(--(tbl_bd_descente[wo_number]=W716),tbl_bd_descente[S],tbl_bd_descente[tons])/SUMIF(tbl_bd_descente[wo_number],W716,tbl_bd_descente[tons]),0)</f>
        <v>0.13800000000000001</v>
      </c>
      <c r="AL716" s="26"/>
      <c r="AM716" s="25"/>
    </row>
    <row r="717" spans="1:39" x14ac:dyDescent="0.15">
      <c r="A717" t="s">
        <v>1500</v>
      </c>
      <c r="B717" t="s">
        <v>26</v>
      </c>
      <c r="C717" t="s">
        <v>28</v>
      </c>
      <c r="D717" t="s">
        <v>26</v>
      </c>
      <c r="E717" s="18">
        <v>449.37200393676756</v>
      </c>
      <c r="F717">
        <v>69.3</v>
      </c>
      <c r="G717">
        <v>73.099999999999994</v>
      </c>
      <c r="H717">
        <v>78.5</v>
      </c>
      <c r="I717">
        <v>9.42</v>
      </c>
      <c r="J717">
        <v>1.51</v>
      </c>
      <c r="K717">
        <v>32.19</v>
      </c>
      <c r="L717">
        <v>1.1399999999999999</v>
      </c>
      <c r="M717" s="1">
        <v>43650.759965428239</v>
      </c>
      <c r="N717" s="1">
        <v>43650.798421261577</v>
      </c>
      <c r="O717" s="1" t="s">
        <v>47</v>
      </c>
      <c r="W717" t="s">
        <v>283</v>
      </c>
      <c r="X717" s="1">
        <v>43560.234722222223</v>
      </c>
      <c r="Y717" s="10">
        <v>900</v>
      </c>
      <c r="Z717" t="s">
        <v>26</v>
      </c>
      <c r="AA717" t="s">
        <v>42</v>
      </c>
      <c r="AB717" t="s">
        <v>49</v>
      </c>
      <c r="AC717">
        <v>2019</v>
      </c>
      <c r="AD717">
        <v>4</v>
      </c>
      <c r="AE717" s="2"/>
      <c r="AF717" s="4">
        <f>IFERROR(SUMPRODUCT(--(tbl_bd_descente[wo_number]=W717),tbl_bd_descente[Y],tbl_bd_descente[tons])/SUMIF(tbl_bd_descente[wo_number],W717,tbl_bd_descente[tons]),0)</f>
        <v>74.7</v>
      </c>
      <c r="AG717" s="4">
        <f>IFERROR(SUMPRODUCT(--(tbl_bd_descente[wo_number]=W717),tbl_bd_descente[Al2O3],tbl_bd_descente[tons])/SUMIF(tbl_bd_descente[wo_number],W717,tbl_bd_descente[tons]),0)</f>
        <v>3.0533333333333332</v>
      </c>
      <c r="AH717" s="4">
        <f>IFERROR(SUMPRODUCT(--(tbl_bd_descente[wo_number]=W717),tbl_bd_descente[Fe2O3],tbl_bd_descente[tons])/SUMIF(tbl_bd_descente[wo_number],W717,tbl_bd_descente[tons]),0)</f>
        <v>1.0233333333333334</v>
      </c>
      <c r="AI717" s="4">
        <f>IFERROR(SUMPRODUCT(--(tbl_bd_descente[wo_number]=W717),tbl_bd_descente[MgO],tbl_bd_descente[tons])/SUMIF(tbl_bd_descente[wo_number],W717,tbl_bd_descente[tons]),0)</f>
        <v>31.49</v>
      </c>
      <c r="AJ717" s="4">
        <f>IFERROR(SUMPRODUCT(--(tbl_bd_descente[wo_number]=W717),tbl_bd_descente[CaOX],tbl_bd_descente[tons])/SUMIF(tbl_bd_descente[wo_number],W717,tbl_bd_descente[tons]),0)</f>
        <v>1.29</v>
      </c>
      <c r="AK717" s="4">
        <f>IFERROR(SUMPRODUCT(--(tbl_bd_descente[wo_number]=W717),tbl_bd_descente[S],tbl_bd_descente[tons])/SUMIF(tbl_bd_descente[wo_number],W717,tbl_bd_descente[tons]),0)</f>
        <v>0.15233333333333332</v>
      </c>
      <c r="AL717" s="26"/>
      <c r="AM717" s="25"/>
    </row>
    <row r="718" spans="1:39" x14ac:dyDescent="0.15">
      <c r="A718" t="s">
        <v>1501</v>
      </c>
      <c r="B718" t="s">
        <v>23</v>
      </c>
      <c r="C718" t="s">
        <v>24</v>
      </c>
      <c r="D718" t="s">
        <v>23</v>
      </c>
      <c r="E718" s="18">
        <v>222.07400283813476</v>
      </c>
      <c r="F718">
        <v>82</v>
      </c>
      <c r="G718">
        <v>86.4</v>
      </c>
      <c r="H718">
        <v>93.2</v>
      </c>
      <c r="I718">
        <v>2.56</v>
      </c>
      <c r="J718">
        <v>0.77</v>
      </c>
      <c r="K718">
        <v>31.52</v>
      </c>
      <c r="L718">
        <v>1.1200000000000001</v>
      </c>
      <c r="M718" s="1">
        <v>43656.284412384259</v>
      </c>
      <c r="N718" s="1">
        <v>43656.311639317129</v>
      </c>
      <c r="O718" s="1" t="s">
        <v>45</v>
      </c>
      <c r="W718" t="s">
        <v>287</v>
      </c>
      <c r="X718" s="1">
        <v>43559.680555555555</v>
      </c>
      <c r="Y718" s="10">
        <v>532</v>
      </c>
      <c r="Z718" t="s">
        <v>23</v>
      </c>
      <c r="AA718" t="s">
        <v>21</v>
      </c>
      <c r="AB718" t="s">
        <v>23</v>
      </c>
      <c r="AC718">
        <v>2019</v>
      </c>
      <c r="AD718">
        <v>4</v>
      </c>
      <c r="AE718" s="2"/>
      <c r="AF718" s="4">
        <f>IFERROR(SUMPRODUCT(--(tbl_bd_descente[wo_number]=W718),tbl_bd_descente[Y],tbl_bd_descente[tons])/SUMIF(tbl_bd_descente[wo_number],W718,tbl_bd_descente[tons]),0)</f>
        <v>82.214285714285708</v>
      </c>
      <c r="AG718" s="4">
        <f>IFERROR(SUMPRODUCT(--(tbl_bd_descente[wo_number]=W718),tbl_bd_descente[Al2O3],tbl_bd_descente[tons])/SUMIF(tbl_bd_descente[wo_number],W718,tbl_bd_descente[tons]),0)</f>
        <v>2.617142857142857</v>
      </c>
      <c r="AH718" s="4">
        <f>IFERROR(SUMPRODUCT(--(tbl_bd_descente[wo_number]=W718),tbl_bd_descente[Fe2O3],tbl_bd_descente[tons])/SUMIF(tbl_bd_descente[wo_number],W718,tbl_bd_descente[tons]),0)</f>
        <v>0.83857142857142863</v>
      </c>
      <c r="AI718" s="4">
        <f>IFERROR(SUMPRODUCT(--(tbl_bd_descente[wo_number]=W718),tbl_bd_descente[MgO],tbl_bd_descente[tons])/SUMIF(tbl_bd_descente[wo_number],W718,tbl_bd_descente[tons]),0)</f>
        <v>31.19142857142857</v>
      </c>
      <c r="AJ718" s="4">
        <f>IFERROR(SUMPRODUCT(--(tbl_bd_descente[wo_number]=W718),tbl_bd_descente[CaOX],tbl_bd_descente[tons])/SUMIF(tbl_bd_descente[wo_number],W718,tbl_bd_descente[tons]),0)</f>
        <v>2.2714285714285714</v>
      </c>
      <c r="AK718" s="4">
        <f>IFERROR(SUMPRODUCT(--(tbl_bd_descente[wo_number]=W718),tbl_bd_descente[S],tbl_bd_descente[tons])/SUMIF(tbl_bd_descente[wo_number],W718,tbl_bd_descente[tons]),0)</f>
        <v>5.5142857142857146E-2</v>
      </c>
      <c r="AL718" s="26"/>
      <c r="AM718" s="25"/>
    </row>
    <row r="719" spans="1:39" x14ac:dyDescent="0.15">
      <c r="A719" t="s">
        <v>89</v>
      </c>
      <c r="B719" t="s">
        <v>14</v>
      </c>
      <c r="C719" t="s">
        <v>38</v>
      </c>
      <c r="D719" t="s">
        <v>14</v>
      </c>
      <c r="E719" s="18">
        <v>94.117000198364252</v>
      </c>
      <c r="F719" s="18">
        <v>78.099999999999994</v>
      </c>
      <c r="G719" s="18">
        <v>82.3</v>
      </c>
      <c r="H719" s="18">
        <v>89.2</v>
      </c>
      <c r="I719" s="18">
        <v>2.39</v>
      </c>
      <c r="J719" s="18">
        <v>0.77</v>
      </c>
      <c r="K719" s="18">
        <v>31.49</v>
      </c>
      <c r="L719" s="18">
        <v>1.36</v>
      </c>
      <c r="M719" s="1">
        <v>43656.266176238423</v>
      </c>
      <c r="N719" s="1">
        <v>43656.276338460651</v>
      </c>
      <c r="O719" s="1" t="s">
        <v>45</v>
      </c>
      <c r="W719" t="s">
        <v>282</v>
      </c>
      <c r="X719" s="1">
        <v>43559.417361111111</v>
      </c>
      <c r="Y719" s="10">
        <v>374</v>
      </c>
      <c r="Z719" t="s">
        <v>26</v>
      </c>
      <c r="AA719" t="s">
        <v>27</v>
      </c>
      <c r="AB719" t="s">
        <v>26</v>
      </c>
      <c r="AC719">
        <v>2019</v>
      </c>
      <c r="AD719">
        <v>4</v>
      </c>
      <c r="AE719" s="2"/>
      <c r="AF719" s="4">
        <f>IFERROR(SUMPRODUCT(--(tbl_bd_descente[wo_number]=W719),tbl_bd_descente[Y],tbl_bd_descente[tons])/SUMIF(tbl_bd_descente[wo_number],W719,tbl_bd_descente[tons]),0)</f>
        <v>71.237433155080211</v>
      </c>
      <c r="AG719" s="4">
        <f>IFERROR(SUMPRODUCT(--(tbl_bd_descente[wo_number]=W719),tbl_bd_descente[Al2O3],tbl_bd_descente[tons])/SUMIF(tbl_bd_descente[wo_number],W719,tbl_bd_descente[tons]),0)</f>
        <v>8.8590909090909093</v>
      </c>
      <c r="AH719" s="4">
        <f>IFERROR(SUMPRODUCT(--(tbl_bd_descente[wo_number]=W719),tbl_bd_descente[Fe2O3],tbl_bd_descente[tons])/SUMIF(tbl_bd_descente[wo_number],W719,tbl_bd_descente[tons]),0)</f>
        <v>1.4739572192513368</v>
      </c>
      <c r="AI719" s="4">
        <f>IFERROR(SUMPRODUCT(--(tbl_bd_descente[wo_number]=W719),tbl_bd_descente[MgO],tbl_bd_descente[tons])/SUMIF(tbl_bd_descente[wo_number],W719,tbl_bd_descente[tons]),0)</f>
        <v>32.072085561497332</v>
      </c>
      <c r="AJ719" s="4">
        <f>IFERROR(SUMPRODUCT(--(tbl_bd_descente[wo_number]=W719),tbl_bd_descente[CaOX],tbl_bd_descente[tons])/SUMIF(tbl_bd_descente[wo_number],W719,tbl_bd_descente[tons]),0)</f>
        <v>1.4985561497326205</v>
      </c>
      <c r="AK719" s="4">
        <f>IFERROR(SUMPRODUCT(--(tbl_bd_descente[wo_number]=W719),tbl_bd_descente[S],tbl_bd_descente[tons])/SUMIF(tbl_bd_descente[wo_number],W719,tbl_bd_descente[tons]),0)</f>
        <v>0.21752941176470586</v>
      </c>
      <c r="AL719" s="26"/>
      <c r="AM719" s="25"/>
    </row>
    <row r="720" spans="1:39" x14ac:dyDescent="0.15">
      <c r="A720" t="s">
        <v>1502</v>
      </c>
      <c r="B720" t="s">
        <v>23</v>
      </c>
      <c r="C720" t="s">
        <v>21</v>
      </c>
      <c r="D720" t="s">
        <v>23</v>
      </c>
      <c r="E720" s="18">
        <v>187.59600143432618</v>
      </c>
      <c r="F720">
        <v>78.8</v>
      </c>
      <c r="G720">
        <v>83</v>
      </c>
      <c r="H720">
        <v>90.1</v>
      </c>
      <c r="I720">
        <v>2.06</v>
      </c>
      <c r="J720">
        <v>0.61</v>
      </c>
      <c r="K720">
        <v>31.51</v>
      </c>
      <c r="L720">
        <v>0.63</v>
      </c>
      <c r="M720" s="1">
        <v>43654.447044675922</v>
      </c>
      <c r="N720" s="1">
        <v>43654.632323032405</v>
      </c>
      <c r="O720" s="1" t="s">
        <v>48</v>
      </c>
      <c r="W720" t="s">
        <v>282</v>
      </c>
      <c r="X720" s="1">
        <v>43559.417361111111</v>
      </c>
      <c r="Y720" s="10">
        <v>187</v>
      </c>
      <c r="Z720" t="s">
        <v>26</v>
      </c>
      <c r="AA720" t="s">
        <v>28</v>
      </c>
      <c r="AB720" t="s">
        <v>26</v>
      </c>
      <c r="AC720">
        <v>2019</v>
      </c>
      <c r="AD720">
        <v>4</v>
      </c>
      <c r="AE720" s="2"/>
      <c r="AF720" s="4">
        <f>IFERROR(SUMPRODUCT(--(tbl_bd_descente[wo_number]=W720),tbl_bd_descente[Y],tbl_bd_descente[tons])/SUMIF(tbl_bd_descente[wo_number],W720,tbl_bd_descente[tons]),0)</f>
        <v>71.237433155080211</v>
      </c>
      <c r="AG720" s="4">
        <f>IFERROR(SUMPRODUCT(--(tbl_bd_descente[wo_number]=W720),tbl_bd_descente[Al2O3],tbl_bd_descente[tons])/SUMIF(tbl_bd_descente[wo_number],W720,tbl_bd_descente[tons]),0)</f>
        <v>8.8590909090909093</v>
      </c>
      <c r="AH720" s="4">
        <f>IFERROR(SUMPRODUCT(--(tbl_bd_descente[wo_number]=W720),tbl_bd_descente[Fe2O3],tbl_bd_descente[tons])/SUMIF(tbl_bd_descente[wo_number],W720,tbl_bd_descente[tons]),0)</f>
        <v>1.4739572192513368</v>
      </c>
      <c r="AI720" s="4">
        <f>IFERROR(SUMPRODUCT(--(tbl_bd_descente[wo_number]=W720),tbl_bd_descente[MgO],tbl_bd_descente[tons])/SUMIF(tbl_bd_descente[wo_number],W720,tbl_bd_descente[tons]),0)</f>
        <v>32.072085561497332</v>
      </c>
      <c r="AJ720" s="4">
        <f>IFERROR(SUMPRODUCT(--(tbl_bd_descente[wo_number]=W720),tbl_bd_descente[CaOX],tbl_bd_descente[tons])/SUMIF(tbl_bd_descente[wo_number],W720,tbl_bd_descente[tons]),0)</f>
        <v>1.4985561497326205</v>
      </c>
      <c r="AK720" s="4">
        <f>IFERROR(SUMPRODUCT(--(tbl_bd_descente[wo_number]=W720),tbl_bd_descente[S],tbl_bd_descente[tons])/SUMIF(tbl_bd_descente[wo_number],W720,tbl_bd_descente[tons]),0)</f>
        <v>0.21752941176470586</v>
      </c>
      <c r="AL720" s="26"/>
      <c r="AM720" s="25"/>
    </row>
    <row r="721" spans="1:39" x14ac:dyDescent="0.15">
      <c r="A721" t="s">
        <v>1503</v>
      </c>
      <c r="B721" t="s">
        <v>23</v>
      </c>
      <c r="C721" t="s">
        <v>24</v>
      </c>
      <c r="D721" t="s">
        <v>23</v>
      </c>
      <c r="E721" s="18">
        <v>224.43600082397461</v>
      </c>
      <c r="F721">
        <v>81.400000000000006</v>
      </c>
      <c r="G721">
        <v>85.7</v>
      </c>
      <c r="H721">
        <v>93.2</v>
      </c>
      <c r="I721">
        <v>1.94</v>
      </c>
      <c r="J721">
        <v>0.56999999999999995</v>
      </c>
      <c r="K721">
        <v>31.42</v>
      </c>
      <c r="L721">
        <v>0.61</v>
      </c>
      <c r="M721" s="1">
        <v>43654.471118402776</v>
      </c>
      <c r="N721" s="1">
        <v>43654.490019131947</v>
      </c>
      <c r="O721" s="1" t="s">
        <v>48</v>
      </c>
      <c r="W721" t="s">
        <v>278</v>
      </c>
      <c r="X721" s="1">
        <v>43558.798611111109</v>
      </c>
      <c r="Y721" s="10">
        <v>600</v>
      </c>
      <c r="Z721" t="s">
        <v>26</v>
      </c>
      <c r="AA721" t="s">
        <v>27</v>
      </c>
      <c r="AB721" t="s">
        <v>26</v>
      </c>
      <c r="AC721">
        <v>2019</v>
      </c>
      <c r="AD721">
        <v>4</v>
      </c>
      <c r="AE721" s="2"/>
      <c r="AF721" s="4">
        <f>IFERROR(SUMPRODUCT(--(tbl_bd_descente[wo_number]=W721),tbl_bd_descente[Y],tbl_bd_descente[tons])/SUMIF(tbl_bd_descente[wo_number],W721,tbl_bd_descente[tons]),0)</f>
        <v>70.533333333333331</v>
      </c>
      <c r="AG721" s="4">
        <f>IFERROR(SUMPRODUCT(--(tbl_bd_descente[wo_number]=W721),tbl_bd_descente[Al2O3],tbl_bd_descente[tons])/SUMIF(tbl_bd_descente[wo_number],W721,tbl_bd_descente[tons]),0)</f>
        <v>8.16</v>
      </c>
      <c r="AH721" s="4">
        <f>IFERROR(SUMPRODUCT(--(tbl_bd_descente[wo_number]=W721),tbl_bd_descente[Fe2O3],tbl_bd_descente[tons])/SUMIF(tbl_bd_descente[wo_number],W721,tbl_bd_descente[tons]),0)</f>
        <v>1.5266666666666666</v>
      </c>
      <c r="AI721" s="4">
        <f>IFERROR(SUMPRODUCT(--(tbl_bd_descente[wo_number]=W721),tbl_bd_descente[MgO],tbl_bd_descente[tons])/SUMIF(tbl_bd_descente[wo_number],W721,tbl_bd_descente[tons]),0)</f>
        <v>31.926666666666666</v>
      </c>
      <c r="AJ721" s="4">
        <f>IFERROR(SUMPRODUCT(--(tbl_bd_descente[wo_number]=W721),tbl_bd_descente[CaOX],tbl_bd_descente[tons])/SUMIF(tbl_bd_descente[wo_number],W721,tbl_bd_descente[tons]),0)</f>
        <v>1.1966666666666668</v>
      </c>
      <c r="AK721" s="4">
        <f>IFERROR(SUMPRODUCT(--(tbl_bd_descente[wo_number]=W721),tbl_bd_descente[S],tbl_bd_descente[tons])/SUMIF(tbl_bd_descente[wo_number],W721,tbl_bd_descente[tons]),0)</f>
        <v>0.30400000000000005</v>
      </c>
      <c r="AL721" s="26"/>
      <c r="AM721" s="25"/>
    </row>
    <row r="722" spans="1:39" x14ac:dyDescent="0.15">
      <c r="A722" t="s">
        <v>1504</v>
      </c>
      <c r="B722" t="s">
        <v>23</v>
      </c>
      <c r="C722" t="s">
        <v>21</v>
      </c>
      <c r="D722" t="s">
        <v>23</v>
      </c>
      <c r="E722" s="18">
        <v>74.0260009765625</v>
      </c>
      <c r="F722">
        <v>78.7</v>
      </c>
      <c r="G722">
        <v>83</v>
      </c>
      <c r="H722">
        <v>89.8</v>
      </c>
      <c r="I722">
        <v>2.71</v>
      </c>
      <c r="J722">
        <v>0.61</v>
      </c>
      <c r="K722">
        <v>31.59</v>
      </c>
      <c r="L722">
        <v>1.01</v>
      </c>
      <c r="M722" s="1">
        <v>43654.542821099538</v>
      </c>
      <c r="N722" s="1">
        <v>43654.547328622684</v>
      </c>
      <c r="O722" s="1" t="s">
        <v>48</v>
      </c>
      <c r="W722" t="s">
        <v>278</v>
      </c>
      <c r="X722" s="1">
        <v>43558.798611111109</v>
      </c>
      <c r="Y722" s="10">
        <v>300</v>
      </c>
      <c r="Z722" t="s">
        <v>26</v>
      </c>
      <c r="AA722" t="s">
        <v>28</v>
      </c>
      <c r="AB722" t="s">
        <v>26</v>
      </c>
      <c r="AC722">
        <v>2019</v>
      </c>
      <c r="AD722">
        <v>4</v>
      </c>
      <c r="AE722" s="2" t="s">
        <v>800</v>
      </c>
      <c r="AF722" s="4">
        <f>IFERROR(SUMPRODUCT(--(tbl_bd_descente[wo_number]=W722),tbl_bd_descente[Y],tbl_bd_descente[tons])/SUMIF(tbl_bd_descente[wo_number],W722,tbl_bd_descente[tons]),0)</f>
        <v>70.533333333333331</v>
      </c>
      <c r="AG722" s="4">
        <f>IFERROR(SUMPRODUCT(--(tbl_bd_descente[wo_number]=W722),tbl_bd_descente[Al2O3],tbl_bd_descente[tons])/SUMIF(tbl_bd_descente[wo_number],W722,tbl_bd_descente[tons]),0)</f>
        <v>8.16</v>
      </c>
      <c r="AH722" s="4">
        <f>IFERROR(SUMPRODUCT(--(tbl_bd_descente[wo_number]=W722),tbl_bd_descente[Fe2O3],tbl_bd_descente[tons])/SUMIF(tbl_bd_descente[wo_number],W722,tbl_bd_descente[tons]),0)</f>
        <v>1.5266666666666666</v>
      </c>
      <c r="AI722" s="4">
        <f>IFERROR(SUMPRODUCT(--(tbl_bd_descente[wo_number]=W722),tbl_bd_descente[MgO],tbl_bd_descente[tons])/SUMIF(tbl_bd_descente[wo_number],W722,tbl_bd_descente[tons]),0)</f>
        <v>31.926666666666666</v>
      </c>
      <c r="AJ722" s="4">
        <f>IFERROR(SUMPRODUCT(--(tbl_bd_descente[wo_number]=W722),tbl_bd_descente[CaOX],tbl_bd_descente[tons])/SUMIF(tbl_bd_descente[wo_number],W722,tbl_bd_descente[tons]),0)</f>
        <v>1.1966666666666668</v>
      </c>
      <c r="AK722" s="4">
        <f>IFERROR(SUMPRODUCT(--(tbl_bd_descente[wo_number]=W722),tbl_bd_descente[S],tbl_bd_descente[tons])/SUMIF(tbl_bd_descente[wo_number],W722,tbl_bd_descente[tons]),0)</f>
        <v>0.30400000000000005</v>
      </c>
      <c r="AL722" s="26"/>
      <c r="AM722" s="25"/>
    </row>
    <row r="723" spans="1:39" x14ac:dyDescent="0.15">
      <c r="A723" t="s">
        <v>1505</v>
      </c>
      <c r="B723" t="s">
        <v>23</v>
      </c>
      <c r="C723" t="s">
        <v>21</v>
      </c>
      <c r="D723" t="s">
        <v>23</v>
      </c>
      <c r="E723" s="18">
        <v>306.62700271606445</v>
      </c>
      <c r="F723">
        <v>79.900000000000006</v>
      </c>
      <c r="G723">
        <v>84.2</v>
      </c>
      <c r="H723">
        <v>91.3</v>
      </c>
      <c r="I723">
        <v>2.13</v>
      </c>
      <c r="J723">
        <v>0.57999999999999996</v>
      </c>
      <c r="K723">
        <v>31.53</v>
      </c>
      <c r="L723">
        <v>0.59</v>
      </c>
      <c r="M723" s="1">
        <v>43654.494161886571</v>
      </c>
      <c r="N723" s="1">
        <v>43654.522511539355</v>
      </c>
      <c r="O723" s="1" t="s">
        <v>48</v>
      </c>
      <c r="W723" t="s">
        <v>279</v>
      </c>
      <c r="X723" s="1">
        <v>43558.48541666667</v>
      </c>
      <c r="Y723" s="10">
        <v>1003</v>
      </c>
      <c r="Z723" t="s">
        <v>26</v>
      </c>
      <c r="AA723" t="s">
        <v>27</v>
      </c>
      <c r="AB723" t="s">
        <v>26</v>
      </c>
      <c r="AC723">
        <v>2019</v>
      </c>
      <c r="AD723">
        <v>4</v>
      </c>
      <c r="AE723" s="2"/>
      <c r="AF723" s="4">
        <f>IFERROR(SUMPRODUCT(--(tbl_bd_descente[wo_number]=W723),tbl_bd_descente[Y],tbl_bd_descente[tons])/SUMIF(tbl_bd_descente[wo_number],W723,tbl_bd_descente[tons]),0)</f>
        <v>71.165603190428726</v>
      </c>
      <c r="AG723" s="4">
        <f>IFERROR(SUMPRODUCT(--(tbl_bd_descente[wo_number]=W723),tbl_bd_descente[Al2O3],tbl_bd_descente[tons])/SUMIF(tbl_bd_descente[wo_number],W723,tbl_bd_descente[tons]),0)</f>
        <v>7.6596111665004987</v>
      </c>
      <c r="AH723" s="4">
        <f>IFERROR(SUMPRODUCT(--(tbl_bd_descente[wo_number]=W723),tbl_bd_descente[Fe2O3],tbl_bd_descente[tons])/SUMIF(tbl_bd_descente[wo_number],W723,tbl_bd_descente[tons]),0)</f>
        <v>1.4262512462612162</v>
      </c>
      <c r="AI723" s="4">
        <f>IFERROR(SUMPRODUCT(--(tbl_bd_descente[wo_number]=W723),tbl_bd_descente[MgO],tbl_bd_descente[tons])/SUMIF(tbl_bd_descente[wo_number],W723,tbl_bd_descente[tons]),0)</f>
        <v>31.894556331006978</v>
      </c>
      <c r="AJ723" s="4">
        <f>IFERROR(SUMPRODUCT(--(tbl_bd_descente[wo_number]=W723),tbl_bd_descente[CaOX],tbl_bd_descente[tons])/SUMIF(tbl_bd_descente[wo_number],W723,tbl_bd_descente[tons]),0)</f>
        <v>1.3736989032901294</v>
      </c>
      <c r="AK723" s="4">
        <f>IFERROR(SUMPRODUCT(--(tbl_bd_descente[wo_number]=W723),tbl_bd_descente[S],tbl_bd_descente[tons])/SUMIF(tbl_bd_descente[wo_number],W723,tbl_bd_descente[tons]),0)</f>
        <v>0.21158025922233303</v>
      </c>
      <c r="AL723" s="26"/>
      <c r="AM723" s="25"/>
    </row>
    <row r="724" spans="1:39" x14ac:dyDescent="0.15">
      <c r="A724" t="s">
        <v>1506</v>
      </c>
      <c r="B724" t="s">
        <v>29</v>
      </c>
      <c r="C724" t="s">
        <v>22</v>
      </c>
      <c r="D724" t="s">
        <v>29</v>
      </c>
      <c r="E724" s="18">
        <v>34.472999572753906</v>
      </c>
      <c r="F724">
        <v>80.5</v>
      </c>
      <c r="G724">
        <v>84.9</v>
      </c>
      <c r="H724">
        <v>90.5</v>
      </c>
      <c r="I724">
        <v>9.84</v>
      </c>
      <c r="J724">
        <v>0.96</v>
      </c>
      <c r="K724">
        <v>32.31</v>
      </c>
      <c r="L724">
        <v>0.69</v>
      </c>
      <c r="M724" s="1">
        <v>43654.553236574073</v>
      </c>
      <c r="N724" s="1">
        <v>43654.553236574073</v>
      </c>
      <c r="O724" s="1" t="s">
        <v>48</v>
      </c>
      <c r="W724" t="s">
        <v>281</v>
      </c>
      <c r="X724" s="1">
        <v>43557.727083333331</v>
      </c>
      <c r="Y724" s="10">
        <v>111</v>
      </c>
      <c r="Z724" t="s">
        <v>26</v>
      </c>
      <c r="AA724" t="s">
        <v>42</v>
      </c>
      <c r="AB724" t="s">
        <v>49</v>
      </c>
      <c r="AC724">
        <v>2019</v>
      </c>
      <c r="AD724">
        <v>4</v>
      </c>
      <c r="AE724" s="2"/>
      <c r="AF724" s="4">
        <f>IFERROR(SUMPRODUCT(--(tbl_bd_descente[wo_number]=W724),tbl_bd_descente[Y],tbl_bd_descente[tons])/SUMIF(tbl_bd_descente[wo_number],W724,tbl_bd_descente[tons]),0)</f>
        <v>74.3</v>
      </c>
      <c r="AG724" s="4">
        <f>IFERROR(SUMPRODUCT(--(tbl_bd_descente[wo_number]=W724),tbl_bd_descente[Al2O3],tbl_bd_descente[tons])/SUMIF(tbl_bd_descente[wo_number],W724,tbl_bd_descente[tons]),0)</f>
        <v>3.1599999999999997</v>
      </c>
      <c r="AH724" s="4">
        <f>IFERROR(SUMPRODUCT(--(tbl_bd_descente[wo_number]=W724),tbl_bd_descente[Fe2O3],tbl_bd_descente[tons])/SUMIF(tbl_bd_descente[wo_number],W724,tbl_bd_descente[tons]),0)</f>
        <v>1.06</v>
      </c>
      <c r="AI724" s="4">
        <f>IFERROR(SUMPRODUCT(--(tbl_bd_descente[wo_number]=W724),tbl_bd_descente[MgO],tbl_bd_descente[tons])/SUMIF(tbl_bd_descente[wo_number],W724,tbl_bd_descente[tons]),0)</f>
        <v>31.45</v>
      </c>
      <c r="AJ724" s="4">
        <f>IFERROR(SUMPRODUCT(--(tbl_bd_descente[wo_number]=W724),tbl_bd_descente[CaOX],tbl_bd_descente[tons])/SUMIF(tbl_bd_descente[wo_number],W724,tbl_bd_descente[tons]),0)</f>
        <v>1.81</v>
      </c>
      <c r="AK724" s="4">
        <f>IFERROR(SUMPRODUCT(--(tbl_bd_descente[wo_number]=W724),tbl_bd_descente[S],tbl_bd_descente[tons])/SUMIF(tbl_bd_descente[wo_number],W724,tbl_bd_descente[tons]),0)</f>
        <v>0.17899999999999999</v>
      </c>
      <c r="AL724" s="26"/>
      <c r="AM724" s="25"/>
    </row>
    <row r="725" spans="1:39" x14ac:dyDescent="0.15">
      <c r="A725" t="s">
        <v>1507</v>
      </c>
      <c r="B725" t="s">
        <v>20</v>
      </c>
      <c r="C725" t="s">
        <v>35</v>
      </c>
      <c r="D725" t="s">
        <v>20</v>
      </c>
      <c r="E725" s="18">
        <v>146.59900283813477</v>
      </c>
      <c r="F725">
        <v>78.400000000000006</v>
      </c>
      <c r="G725">
        <v>82.6</v>
      </c>
      <c r="H725">
        <v>89.4</v>
      </c>
      <c r="I725">
        <v>2.97</v>
      </c>
      <c r="J725">
        <v>0.66</v>
      </c>
      <c r="K725">
        <v>31.6</v>
      </c>
      <c r="L725">
        <v>0.64</v>
      </c>
      <c r="M725" s="1">
        <v>43654.5269162037</v>
      </c>
      <c r="N725" s="1">
        <v>43654.539035300928</v>
      </c>
      <c r="O725" s="1" t="s">
        <v>48</v>
      </c>
      <c r="W725" t="s">
        <v>280</v>
      </c>
      <c r="X725" s="1">
        <v>43557.646527777775</v>
      </c>
      <c r="Y725" s="10">
        <v>1016</v>
      </c>
      <c r="Z725" t="s">
        <v>26</v>
      </c>
      <c r="AA725" t="s">
        <v>42</v>
      </c>
      <c r="AB725" t="s">
        <v>49</v>
      </c>
      <c r="AC725">
        <v>2019</v>
      </c>
      <c r="AD725">
        <v>4</v>
      </c>
      <c r="AE725" s="2"/>
      <c r="AF725" s="4">
        <f>IFERROR(SUMPRODUCT(--(tbl_bd_descente[wo_number]=W725),tbl_bd_descente[Y],tbl_bd_descente[tons])/SUMIF(tbl_bd_descente[wo_number],W725,tbl_bd_descente[tons]),0)</f>
        <v>75.401968503936999</v>
      </c>
      <c r="AG725" s="4">
        <f>IFERROR(SUMPRODUCT(--(tbl_bd_descente[wo_number]=W725),tbl_bd_descente[Al2O3],tbl_bd_descente[tons])/SUMIF(tbl_bd_descente[wo_number],W725,tbl_bd_descente[tons]),0)</f>
        <v>3.2672834645669289</v>
      </c>
      <c r="AH725" s="4">
        <f>IFERROR(SUMPRODUCT(--(tbl_bd_descente[wo_number]=W725),tbl_bd_descente[Fe2O3],tbl_bd_descente[tons])/SUMIF(tbl_bd_descente[wo_number],W725,tbl_bd_descente[tons]),0)</f>
        <v>1.0170472440944882</v>
      </c>
      <c r="AI725" s="4">
        <f>IFERROR(SUMPRODUCT(--(tbl_bd_descente[wo_number]=W725),tbl_bd_descente[MgO],tbl_bd_descente[tons])/SUMIF(tbl_bd_descente[wo_number],W725,tbl_bd_descente[tons]),0)</f>
        <v>31.393425196850394</v>
      </c>
      <c r="AJ725" s="4">
        <f>IFERROR(SUMPRODUCT(--(tbl_bd_descente[wo_number]=W725),tbl_bd_descente[CaOX],tbl_bd_descente[tons])/SUMIF(tbl_bd_descente[wo_number],W725,tbl_bd_descente[tons]),0)</f>
        <v>1.3534645669291339</v>
      </c>
      <c r="AK725" s="4">
        <f>IFERROR(SUMPRODUCT(--(tbl_bd_descente[wo_number]=W725),tbl_bd_descente[S],tbl_bd_descente[tons])/SUMIF(tbl_bd_descente[wo_number],W725,tbl_bd_descente[tons]),0)</f>
        <v>0.13712204724409449</v>
      </c>
      <c r="AL725" s="26"/>
      <c r="AM725" s="25"/>
    </row>
    <row r="726" spans="1:39" x14ac:dyDescent="0.15">
      <c r="A726" t="s">
        <v>90</v>
      </c>
      <c r="B726" t="s">
        <v>14</v>
      </c>
      <c r="C726" t="s">
        <v>38</v>
      </c>
      <c r="D726" t="s">
        <v>14</v>
      </c>
      <c r="E726" s="18">
        <v>167.28300285339355</v>
      </c>
      <c r="F726" s="18">
        <v>74.8</v>
      </c>
      <c r="G726" s="18">
        <v>78.8</v>
      </c>
      <c r="H726" s="18">
        <v>85.4</v>
      </c>
      <c r="I726" s="18">
        <v>2.97</v>
      </c>
      <c r="J726" s="18">
        <v>0.88</v>
      </c>
      <c r="K726" s="18">
        <v>31.41</v>
      </c>
      <c r="L726" s="18">
        <v>1.57</v>
      </c>
      <c r="M726" s="1">
        <v>43656.684891516205</v>
      </c>
      <c r="N726" s="1">
        <v>43656.70155810185</v>
      </c>
      <c r="O726" s="1" t="s">
        <v>45</v>
      </c>
      <c r="W726" t="s">
        <v>348</v>
      </c>
      <c r="X726" s="1">
        <v>43556.365972222222</v>
      </c>
      <c r="Y726" s="10">
        <v>749</v>
      </c>
      <c r="Z726" t="s">
        <v>26</v>
      </c>
      <c r="AA726" t="s">
        <v>42</v>
      </c>
      <c r="AB726" t="s">
        <v>49</v>
      </c>
      <c r="AC726">
        <v>2019</v>
      </c>
      <c r="AD726">
        <v>4</v>
      </c>
      <c r="AE726" s="2"/>
      <c r="AF726" s="4">
        <f>IFERROR(SUMPRODUCT(--(tbl_bd_descente[wo_number]=W726),tbl_bd_descente[Y],tbl_bd_descente[tons])/SUMIF(tbl_bd_descente[wo_number],W726,tbl_bd_descente[tons]),0)</f>
        <v>76.099198931909214</v>
      </c>
      <c r="AG726" s="4">
        <f>IFERROR(SUMPRODUCT(--(tbl_bd_descente[wo_number]=W726),tbl_bd_descente[Al2O3],tbl_bd_descente[tons])/SUMIF(tbl_bd_descente[wo_number],W726,tbl_bd_descente[tons]),0)</f>
        <v>4.6654205607476635</v>
      </c>
      <c r="AH726" s="4">
        <f>IFERROR(SUMPRODUCT(--(tbl_bd_descente[wo_number]=W726),tbl_bd_descente[Fe2O3],tbl_bd_descente[tons])/SUMIF(tbl_bd_descente[wo_number],W726,tbl_bd_descente[tons]),0)</f>
        <v>1.1401335113484647</v>
      </c>
      <c r="AI726" s="4">
        <f>IFERROR(SUMPRODUCT(--(tbl_bd_descente[wo_number]=W726),tbl_bd_descente[MgO],tbl_bd_descente[tons])/SUMIF(tbl_bd_descente[wo_number],W726,tbl_bd_descente[tons]),0)</f>
        <v>31.588144192256344</v>
      </c>
      <c r="AJ726" s="4">
        <f>IFERROR(SUMPRODUCT(--(tbl_bd_descente[wo_number]=W726),tbl_bd_descente[CaOX],tbl_bd_descente[tons])/SUMIF(tbl_bd_descente[wo_number],W726,tbl_bd_descente[tons]),0)</f>
        <v>2.4545393858477973</v>
      </c>
      <c r="AK726" s="4">
        <f>IFERROR(SUMPRODUCT(--(tbl_bd_descente[wo_number]=W726),tbl_bd_descente[S],tbl_bd_descente[tons])/SUMIF(tbl_bd_descente[wo_number],W726,tbl_bd_descente[tons]),0)</f>
        <v>0.12079572763684913</v>
      </c>
      <c r="AL726" s="26"/>
      <c r="AM726" s="25"/>
    </row>
    <row r="727" spans="1:39" x14ac:dyDescent="0.15">
      <c r="A727" t="s">
        <v>1508</v>
      </c>
      <c r="B727" t="s">
        <v>23</v>
      </c>
      <c r="C727" t="s">
        <v>21</v>
      </c>
      <c r="D727" t="s">
        <v>23</v>
      </c>
      <c r="E727" s="18">
        <v>112.3260009765625</v>
      </c>
      <c r="F727">
        <v>79.599999999999994</v>
      </c>
      <c r="G727">
        <v>83.8</v>
      </c>
      <c r="H727">
        <v>90.8</v>
      </c>
      <c r="I727">
        <v>1.73</v>
      </c>
      <c r="J727">
        <v>0.64</v>
      </c>
      <c r="K727">
        <v>31.25</v>
      </c>
      <c r="L727">
        <v>1.69</v>
      </c>
      <c r="M727" s="1">
        <v>43656.673628819444</v>
      </c>
      <c r="N727" s="1">
        <v>43656.680910960647</v>
      </c>
      <c r="O727" s="1" t="s">
        <v>45</v>
      </c>
      <c r="W727" t="s">
        <v>347</v>
      </c>
      <c r="X727" s="1">
        <v>43556.081250000003</v>
      </c>
      <c r="Y727" s="10">
        <v>180</v>
      </c>
      <c r="Z727" t="s">
        <v>26</v>
      </c>
      <c r="AA727" t="s">
        <v>27</v>
      </c>
      <c r="AB727" t="s">
        <v>26</v>
      </c>
      <c r="AC727">
        <v>2019</v>
      </c>
      <c r="AD727">
        <v>4</v>
      </c>
      <c r="AE727" s="2"/>
      <c r="AF727" s="4">
        <f>IFERROR(SUMPRODUCT(--(tbl_bd_descente[wo_number]=W727),tbl_bd_descente[Y],tbl_bd_descente[tons])/SUMIF(tbl_bd_descente[wo_number],W727,tbl_bd_descente[tons]),0)</f>
        <v>70.8</v>
      </c>
      <c r="AG727" s="4">
        <f>IFERROR(SUMPRODUCT(--(tbl_bd_descente[wo_number]=W727),tbl_bd_descente[Al2O3],tbl_bd_descente[tons])/SUMIF(tbl_bd_descente[wo_number],W727,tbl_bd_descente[tons]),0)</f>
        <v>7.83</v>
      </c>
      <c r="AH727" s="4">
        <f>IFERROR(SUMPRODUCT(--(tbl_bd_descente[wo_number]=W727),tbl_bd_descente[Fe2O3],tbl_bd_descente[tons])/SUMIF(tbl_bd_descente[wo_number],W727,tbl_bd_descente[tons]),0)</f>
        <v>1.43</v>
      </c>
      <c r="AI727" s="4">
        <f>IFERROR(SUMPRODUCT(--(tbl_bd_descente[wo_number]=W727),tbl_bd_descente[MgO],tbl_bd_descente[tons])/SUMIF(tbl_bd_descente[wo_number],W727,tbl_bd_descente[tons]),0)</f>
        <v>31.74</v>
      </c>
      <c r="AJ727" s="4">
        <f>IFERROR(SUMPRODUCT(--(tbl_bd_descente[wo_number]=W727),tbl_bd_descente[CaOX],tbl_bd_descente[tons])/SUMIF(tbl_bd_descente[wo_number],W727,tbl_bd_descente[tons]),0)</f>
        <v>1.82</v>
      </c>
      <c r="AK727" s="4">
        <f>IFERROR(SUMPRODUCT(--(tbl_bd_descente[wo_number]=W727),tbl_bd_descente[S],tbl_bd_descente[tons])/SUMIF(tbl_bd_descente[wo_number],W727,tbl_bd_descente[tons]),0)</f>
        <v>0.17399999999999999</v>
      </c>
      <c r="AL727" s="26"/>
      <c r="AM727" s="25"/>
    </row>
    <row r="728" spans="1:39" x14ac:dyDescent="0.15">
      <c r="A728" t="s">
        <v>1509</v>
      </c>
      <c r="B728" t="s">
        <v>26</v>
      </c>
      <c r="C728" t="s">
        <v>28</v>
      </c>
      <c r="D728" t="s">
        <v>26</v>
      </c>
      <c r="E728" s="18">
        <v>262.82900009155276</v>
      </c>
      <c r="F728">
        <v>70.599999999999994</v>
      </c>
      <c r="G728">
        <v>74.400000000000006</v>
      </c>
      <c r="H728">
        <v>79.8</v>
      </c>
      <c r="I728">
        <v>9.16</v>
      </c>
      <c r="J728">
        <v>1.62</v>
      </c>
      <c r="K728">
        <v>32.26</v>
      </c>
      <c r="L728">
        <v>0.47</v>
      </c>
      <c r="M728" s="1">
        <v>43656.319132407407</v>
      </c>
      <c r="N728" s="1">
        <v>43656.348772835649</v>
      </c>
      <c r="O728" s="1" t="s">
        <v>45</v>
      </c>
    </row>
    <row r="729" spans="1:39" x14ac:dyDescent="0.15">
      <c r="A729" t="s">
        <v>1510</v>
      </c>
      <c r="B729" t="s">
        <v>20</v>
      </c>
      <c r="C729" t="s">
        <v>35</v>
      </c>
      <c r="D729" t="s">
        <v>20</v>
      </c>
      <c r="E729" s="18">
        <v>189.60100173950195</v>
      </c>
      <c r="F729">
        <v>80.2</v>
      </c>
      <c r="G729">
        <v>84.6</v>
      </c>
      <c r="H729">
        <v>90.8</v>
      </c>
      <c r="I729">
        <v>6.18</v>
      </c>
      <c r="J729">
        <v>0.82</v>
      </c>
      <c r="K729">
        <v>31.93</v>
      </c>
      <c r="L729">
        <v>0.73</v>
      </c>
      <c r="M729" s="1">
        <v>43654.556592048611</v>
      </c>
      <c r="N729" s="1">
        <v>43654.574259641202</v>
      </c>
      <c r="O729" s="1" t="s">
        <v>48</v>
      </c>
    </row>
    <row r="730" spans="1:39" x14ac:dyDescent="0.15">
      <c r="A730" t="s">
        <v>1511</v>
      </c>
      <c r="B730" t="s">
        <v>26</v>
      </c>
      <c r="C730" t="s">
        <v>28</v>
      </c>
      <c r="D730" t="s">
        <v>26</v>
      </c>
      <c r="E730" s="18">
        <v>176.22600097656249</v>
      </c>
      <c r="F730">
        <v>71.599999999999994</v>
      </c>
      <c r="G730">
        <v>75.5</v>
      </c>
      <c r="H730">
        <v>80.900000000000006</v>
      </c>
      <c r="I730">
        <v>8.6300000000000008</v>
      </c>
      <c r="J730">
        <v>1.45</v>
      </c>
      <c r="K730">
        <v>31.99</v>
      </c>
      <c r="L730">
        <v>3.47</v>
      </c>
      <c r="M730" s="1">
        <v>43654.384809687501</v>
      </c>
      <c r="N730" s="1">
        <v>43654.402812962966</v>
      </c>
      <c r="O730" s="1" t="s">
        <v>819</v>
      </c>
    </row>
    <row r="731" spans="1:39" x14ac:dyDescent="0.15">
      <c r="A731" t="s">
        <v>1512</v>
      </c>
      <c r="B731" t="s">
        <v>49</v>
      </c>
      <c r="C731" t="s">
        <v>42</v>
      </c>
      <c r="D731" t="s">
        <v>26</v>
      </c>
      <c r="E731" s="18">
        <v>223.43900146484376</v>
      </c>
      <c r="F731">
        <v>72.900000000000006</v>
      </c>
      <c r="G731">
        <v>76.8</v>
      </c>
      <c r="H731">
        <v>82.8</v>
      </c>
      <c r="I731">
        <v>3.95</v>
      </c>
      <c r="J731">
        <v>1.0900000000000001</v>
      </c>
      <c r="K731">
        <v>31.57</v>
      </c>
      <c r="L731">
        <v>1.98</v>
      </c>
      <c r="M731" s="1">
        <v>43655.518449340278</v>
      </c>
      <c r="N731" s="1">
        <v>43655.540852199076</v>
      </c>
      <c r="O731" s="1" t="s">
        <v>47</v>
      </c>
    </row>
    <row r="732" spans="1:39" x14ac:dyDescent="0.15">
      <c r="A732" t="s">
        <v>1513</v>
      </c>
      <c r="B732" t="s">
        <v>26</v>
      </c>
      <c r="C732" t="s">
        <v>27</v>
      </c>
      <c r="D732" t="s">
        <v>26</v>
      </c>
      <c r="E732" s="18">
        <v>284.40000343322754</v>
      </c>
      <c r="F732">
        <v>72.7</v>
      </c>
      <c r="G732">
        <v>76.599999999999994</v>
      </c>
      <c r="H732">
        <v>82.6</v>
      </c>
      <c r="I732">
        <v>5.21</v>
      </c>
      <c r="J732">
        <v>1.04</v>
      </c>
      <c r="K732">
        <v>31.75</v>
      </c>
      <c r="L732">
        <v>1.88</v>
      </c>
      <c r="M732" s="1">
        <v>43655.5825471875</v>
      </c>
      <c r="N732" s="1">
        <v>43655.607969594908</v>
      </c>
      <c r="O732" s="1" t="s">
        <v>47</v>
      </c>
    </row>
    <row r="733" spans="1:39" x14ac:dyDescent="0.15">
      <c r="A733" t="s">
        <v>1514</v>
      </c>
      <c r="B733" t="s">
        <v>20</v>
      </c>
      <c r="C733" t="s">
        <v>35</v>
      </c>
      <c r="D733" t="s">
        <v>20</v>
      </c>
      <c r="E733" s="18">
        <v>336.10900497436523</v>
      </c>
      <c r="F733">
        <v>79.3</v>
      </c>
      <c r="G733">
        <v>83.5</v>
      </c>
      <c r="H733">
        <v>89.8</v>
      </c>
      <c r="I733">
        <v>5.25</v>
      </c>
      <c r="J733">
        <v>0.85</v>
      </c>
      <c r="K733">
        <v>31.81</v>
      </c>
      <c r="L733">
        <v>0.79</v>
      </c>
      <c r="M733" s="1">
        <v>43655.613126122684</v>
      </c>
      <c r="N733" s="1">
        <v>43655.63895818287</v>
      </c>
      <c r="O733" s="1" t="s">
        <v>47</v>
      </c>
    </row>
    <row r="734" spans="1:39" x14ac:dyDescent="0.15">
      <c r="A734" t="s">
        <v>91</v>
      </c>
      <c r="B734" t="s">
        <v>14</v>
      </c>
      <c r="C734" t="s">
        <v>38</v>
      </c>
      <c r="D734" t="s">
        <v>14</v>
      </c>
      <c r="E734" s="18">
        <v>168.7350025177002</v>
      </c>
      <c r="F734" s="18">
        <v>76.5</v>
      </c>
      <c r="G734" s="18">
        <v>80.599999999999994</v>
      </c>
      <c r="H734" s="18">
        <v>87.2</v>
      </c>
      <c r="I734" s="18">
        <v>2.82</v>
      </c>
      <c r="J734" s="18">
        <v>0.82</v>
      </c>
      <c r="K734" s="18">
        <v>31.63</v>
      </c>
      <c r="L734" s="18">
        <v>0.35</v>
      </c>
      <c r="M734" s="1">
        <v>43655.642055821758</v>
      </c>
      <c r="N734" s="1">
        <v>43655.65497152778</v>
      </c>
      <c r="O734" s="1" t="s">
        <v>47</v>
      </c>
    </row>
    <row r="735" spans="1:39" x14ac:dyDescent="0.15">
      <c r="A735" t="s">
        <v>92</v>
      </c>
      <c r="B735" t="s">
        <v>14</v>
      </c>
      <c r="C735" t="s">
        <v>38</v>
      </c>
      <c r="D735" t="s">
        <v>14</v>
      </c>
      <c r="E735" s="18">
        <v>251.53500137329101</v>
      </c>
      <c r="F735" s="18">
        <v>76.599999999999994</v>
      </c>
      <c r="G735" s="18">
        <v>80.7</v>
      </c>
      <c r="H735" s="18">
        <v>87.5</v>
      </c>
      <c r="I735" s="18">
        <v>3.15</v>
      </c>
      <c r="J735" s="18">
        <v>0.71</v>
      </c>
      <c r="K735" s="18">
        <v>31.55</v>
      </c>
      <c r="L735" s="18">
        <v>2.11</v>
      </c>
      <c r="M735" s="1">
        <v>43655.486847187502</v>
      </c>
      <c r="N735" s="1">
        <v>43655.513432326392</v>
      </c>
      <c r="O735" s="1" t="s">
        <v>47</v>
      </c>
    </row>
    <row r="736" spans="1:39" x14ac:dyDescent="0.15">
      <c r="A736" t="s">
        <v>1515</v>
      </c>
      <c r="B736" t="s">
        <v>33</v>
      </c>
      <c r="C736" t="s">
        <v>39</v>
      </c>
      <c r="D736" t="s">
        <v>33</v>
      </c>
      <c r="E736" s="18">
        <v>149.32600097656251</v>
      </c>
      <c r="F736">
        <v>71.7</v>
      </c>
      <c r="G736">
        <v>75.599999999999994</v>
      </c>
      <c r="H736">
        <v>81.8</v>
      </c>
      <c r="I736">
        <v>4.49</v>
      </c>
      <c r="J736">
        <v>1.25</v>
      </c>
      <c r="K736">
        <v>31.69</v>
      </c>
      <c r="L736">
        <v>0.56999999999999995</v>
      </c>
      <c r="M736" s="1">
        <v>43656.351906331016</v>
      </c>
      <c r="N736" s="1">
        <v>43656.368078240739</v>
      </c>
      <c r="O736" s="1" t="s">
        <v>45</v>
      </c>
    </row>
    <row r="737" spans="1:15" x14ac:dyDescent="0.15">
      <c r="A737" t="s">
        <v>1516</v>
      </c>
      <c r="B737" t="s">
        <v>26</v>
      </c>
      <c r="C737" t="s">
        <v>28</v>
      </c>
      <c r="D737" t="s">
        <v>26</v>
      </c>
      <c r="E737" s="18">
        <v>296.71299896240237</v>
      </c>
      <c r="F737">
        <v>72.099999999999994</v>
      </c>
      <c r="G737">
        <v>76</v>
      </c>
      <c r="H737">
        <v>81.599999999999994</v>
      </c>
      <c r="I737">
        <v>9.18</v>
      </c>
      <c r="J737">
        <v>1.55</v>
      </c>
      <c r="K737">
        <v>32.229999999999997</v>
      </c>
      <c r="L737">
        <v>0.5</v>
      </c>
      <c r="M737" s="1">
        <v>43656.371753854168</v>
      </c>
      <c r="N737" s="1">
        <v>43656.442923645831</v>
      </c>
      <c r="O737" s="1" t="s">
        <v>45</v>
      </c>
    </row>
    <row r="738" spans="1:15" x14ac:dyDescent="0.15">
      <c r="A738" t="s">
        <v>1517</v>
      </c>
      <c r="B738" t="s">
        <v>33</v>
      </c>
      <c r="C738" t="s">
        <v>39</v>
      </c>
      <c r="D738" t="s">
        <v>33</v>
      </c>
      <c r="E738" s="18">
        <v>300.36700439453125</v>
      </c>
      <c r="F738">
        <v>74.599999999999994</v>
      </c>
      <c r="G738">
        <v>78.599999999999994</v>
      </c>
      <c r="H738">
        <v>85</v>
      </c>
      <c r="I738">
        <v>3.65</v>
      </c>
      <c r="J738">
        <v>0.86</v>
      </c>
      <c r="K738">
        <v>31.75</v>
      </c>
      <c r="L738">
        <v>1.2</v>
      </c>
      <c r="M738" s="1">
        <v>43656.447083761574</v>
      </c>
      <c r="N738" s="1">
        <v>43656.496111689812</v>
      </c>
      <c r="O738" s="1" t="s">
        <v>45</v>
      </c>
    </row>
    <row r="739" spans="1:15" x14ac:dyDescent="0.15">
      <c r="A739" t="s">
        <v>1518</v>
      </c>
      <c r="B739" t="s">
        <v>49</v>
      </c>
      <c r="C739" t="s">
        <v>42</v>
      </c>
      <c r="D739" t="s">
        <v>26</v>
      </c>
      <c r="E739" s="18">
        <v>180.91200256347656</v>
      </c>
      <c r="F739">
        <v>72.599999999999994</v>
      </c>
      <c r="G739">
        <v>76.400000000000006</v>
      </c>
      <c r="H739">
        <v>82.8</v>
      </c>
      <c r="I739">
        <v>3.49</v>
      </c>
      <c r="J739">
        <v>0.84</v>
      </c>
      <c r="K739">
        <v>31.73</v>
      </c>
      <c r="L739">
        <v>1.24</v>
      </c>
      <c r="M739" s="1">
        <v>43656.500203900461</v>
      </c>
      <c r="N739" s="1">
        <v>43656.518686921299</v>
      </c>
      <c r="O739" s="1" t="s">
        <v>45</v>
      </c>
    </row>
    <row r="740" spans="1:15" x14ac:dyDescent="0.15">
      <c r="A740" t="s">
        <v>1519</v>
      </c>
      <c r="B740" t="s">
        <v>33</v>
      </c>
      <c r="C740" t="s">
        <v>39</v>
      </c>
      <c r="D740" t="s">
        <v>33</v>
      </c>
      <c r="E740" s="18">
        <v>145.73600158691406</v>
      </c>
      <c r="F740">
        <v>74.8</v>
      </c>
      <c r="G740">
        <v>78.8</v>
      </c>
      <c r="H740">
        <v>85.4</v>
      </c>
      <c r="I740">
        <v>4.8499999999999996</v>
      </c>
      <c r="J740">
        <v>1.02</v>
      </c>
      <c r="K740">
        <v>31.76</v>
      </c>
      <c r="L740">
        <v>0.81</v>
      </c>
      <c r="M740" s="1">
        <v>43654.932796446759</v>
      </c>
      <c r="N740" s="1">
        <v>43655.231562118053</v>
      </c>
      <c r="O740" s="1" t="s">
        <v>48</v>
      </c>
    </row>
    <row r="741" spans="1:15" x14ac:dyDescent="0.15">
      <c r="A741" t="s">
        <v>1520</v>
      </c>
      <c r="B741" t="s">
        <v>23</v>
      </c>
      <c r="C741" t="s">
        <v>24</v>
      </c>
      <c r="D741" t="s">
        <v>23</v>
      </c>
      <c r="E741" s="18">
        <v>262.84200057983401</v>
      </c>
      <c r="F741">
        <v>82.3</v>
      </c>
      <c r="G741">
        <v>86.7</v>
      </c>
      <c r="H741">
        <v>94.1</v>
      </c>
      <c r="I741">
        <v>1.55</v>
      </c>
      <c r="J741">
        <v>0.64</v>
      </c>
      <c r="K741">
        <v>31.47</v>
      </c>
      <c r="L741">
        <v>0.22</v>
      </c>
      <c r="M741" s="1">
        <v>43655.290609143522</v>
      </c>
      <c r="N741" s="1">
        <v>43655.320266053241</v>
      </c>
      <c r="O741" s="1" t="s">
        <v>48</v>
      </c>
    </row>
    <row r="742" spans="1:15" x14ac:dyDescent="0.15">
      <c r="A742" t="s">
        <v>1521</v>
      </c>
      <c r="B742" t="s">
        <v>20</v>
      </c>
      <c r="C742" t="s">
        <v>35</v>
      </c>
      <c r="D742" t="s">
        <v>20</v>
      </c>
      <c r="E742" s="18">
        <v>220.14900207519531</v>
      </c>
      <c r="F742">
        <v>79.8</v>
      </c>
      <c r="G742">
        <v>84.1</v>
      </c>
      <c r="H742">
        <v>90.8</v>
      </c>
      <c r="I742">
        <v>5.44</v>
      </c>
      <c r="J742">
        <v>0.84</v>
      </c>
      <c r="K742">
        <v>31.87</v>
      </c>
      <c r="L742">
        <v>0.62</v>
      </c>
      <c r="M742" s="1">
        <v>43655.254976770833</v>
      </c>
      <c r="N742" s="1">
        <v>43655.283780405094</v>
      </c>
      <c r="O742" s="1" t="s">
        <v>48</v>
      </c>
    </row>
    <row r="743" spans="1:15" x14ac:dyDescent="0.15">
      <c r="A743" t="s">
        <v>1522</v>
      </c>
      <c r="B743" t="s">
        <v>23</v>
      </c>
      <c r="C743" t="s">
        <v>21</v>
      </c>
      <c r="D743" t="s">
        <v>23</v>
      </c>
      <c r="E743" s="18">
        <v>94.913000488281256</v>
      </c>
      <c r="F743">
        <v>80.7</v>
      </c>
      <c r="G743">
        <v>85.1</v>
      </c>
      <c r="H743">
        <v>92.2</v>
      </c>
      <c r="I743">
        <v>1.58</v>
      </c>
      <c r="J743">
        <v>0.59</v>
      </c>
      <c r="K743">
        <v>31.5</v>
      </c>
      <c r="L743">
        <v>0.38</v>
      </c>
      <c r="M743" s="1">
        <v>43655.238467557872</v>
      </c>
      <c r="N743" s="1">
        <v>43655.249855752314</v>
      </c>
      <c r="O743" s="1" t="s">
        <v>48</v>
      </c>
    </row>
    <row r="744" spans="1:15" x14ac:dyDescent="0.15">
      <c r="A744" t="s">
        <v>1523</v>
      </c>
      <c r="B744" t="s">
        <v>26</v>
      </c>
      <c r="C744" t="s">
        <v>27</v>
      </c>
      <c r="D744" t="s">
        <v>26</v>
      </c>
      <c r="E744" s="18">
        <v>289.66100311279297</v>
      </c>
      <c r="F744">
        <v>72.599999999999994</v>
      </c>
      <c r="G744">
        <v>76.599999999999994</v>
      </c>
      <c r="H744">
        <v>82.4</v>
      </c>
      <c r="I744">
        <v>6.79</v>
      </c>
      <c r="J744">
        <v>1.19</v>
      </c>
      <c r="K744">
        <v>31.9</v>
      </c>
      <c r="L744">
        <v>0.98</v>
      </c>
      <c r="M744" s="1">
        <v>43654.875099999997</v>
      </c>
      <c r="N744" s="1">
        <v>43654.922818946761</v>
      </c>
      <c r="O744" s="1" t="s">
        <v>819</v>
      </c>
    </row>
    <row r="745" spans="1:15" x14ac:dyDescent="0.15">
      <c r="A745" t="s">
        <v>1524</v>
      </c>
      <c r="B745" t="s">
        <v>817</v>
      </c>
      <c r="C745" t="s">
        <v>34</v>
      </c>
      <c r="D745" t="s">
        <v>26</v>
      </c>
      <c r="E745" s="18">
        <v>428.53600692749023</v>
      </c>
      <c r="F745">
        <v>75</v>
      </c>
      <c r="G745">
        <v>79.099999999999994</v>
      </c>
      <c r="H745">
        <v>84.7</v>
      </c>
      <c r="I745">
        <v>8.14</v>
      </c>
      <c r="J745">
        <v>1.24</v>
      </c>
      <c r="K745">
        <v>32.119999999999997</v>
      </c>
      <c r="L745">
        <v>0.5</v>
      </c>
      <c r="M745" s="1">
        <v>43655.664791863426</v>
      </c>
      <c r="N745" s="1">
        <v>43655.809884027774</v>
      </c>
      <c r="O745" s="1" t="s">
        <v>1482</v>
      </c>
    </row>
    <row r="746" spans="1:15" x14ac:dyDescent="0.15">
      <c r="A746" t="s">
        <v>1525</v>
      </c>
      <c r="B746" t="s">
        <v>26</v>
      </c>
      <c r="C746" t="s">
        <v>27</v>
      </c>
      <c r="D746" t="s">
        <v>26</v>
      </c>
      <c r="E746" s="18">
        <v>142.68600082397461</v>
      </c>
      <c r="F746">
        <v>69.3</v>
      </c>
      <c r="G746">
        <v>73</v>
      </c>
      <c r="H746">
        <v>78.599999999999994</v>
      </c>
      <c r="I746">
        <v>8.06</v>
      </c>
      <c r="J746">
        <v>1.34</v>
      </c>
      <c r="K746">
        <v>32.14</v>
      </c>
      <c r="L746">
        <v>0.78</v>
      </c>
      <c r="M746" s="1">
        <v>43655.718530474536</v>
      </c>
      <c r="N746" s="1">
        <v>43655.844717511573</v>
      </c>
      <c r="O746" s="1" t="s">
        <v>1482</v>
      </c>
    </row>
    <row r="747" spans="1:15" x14ac:dyDescent="0.15">
      <c r="A747" t="s">
        <v>1526</v>
      </c>
      <c r="B747" t="s">
        <v>817</v>
      </c>
      <c r="C747" t="s">
        <v>15</v>
      </c>
      <c r="D747" t="s">
        <v>18</v>
      </c>
      <c r="E747" s="18">
        <v>447.97800292968748</v>
      </c>
      <c r="F747">
        <v>75.7</v>
      </c>
      <c r="G747">
        <v>79.8</v>
      </c>
      <c r="H747">
        <v>85.8</v>
      </c>
      <c r="I747">
        <v>8.4</v>
      </c>
      <c r="J747">
        <v>1.19</v>
      </c>
      <c r="K747">
        <v>32.200000000000003</v>
      </c>
      <c r="L747">
        <v>1.57</v>
      </c>
      <c r="M747" s="1">
        <v>43655.333364155093</v>
      </c>
      <c r="N747" s="1">
        <v>43655.379042743058</v>
      </c>
      <c r="O747" s="1" t="s">
        <v>47</v>
      </c>
    </row>
    <row r="748" spans="1:15" x14ac:dyDescent="0.15">
      <c r="A748" t="s">
        <v>93</v>
      </c>
      <c r="B748" t="s">
        <v>14</v>
      </c>
      <c r="C748" t="s">
        <v>38</v>
      </c>
      <c r="D748" t="s">
        <v>14</v>
      </c>
      <c r="E748" s="18">
        <v>220.35300064086914</v>
      </c>
      <c r="F748" s="18">
        <v>77.400000000000006</v>
      </c>
      <c r="G748" s="18">
        <v>81.599999999999994</v>
      </c>
      <c r="H748" s="18">
        <v>88.3</v>
      </c>
      <c r="I748" s="18">
        <v>2.79</v>
      </c>
      <c r="J748" s="18">
        <v>0.88</v>
      </c>
      <c r="K748" s="18">
        <v>31.59</v>
      </c>
      <c r="L748" s="18">
        <v>0.9</v>
      </c>
      <c r="M748" s="1">
        <v>43655.39602508102</v>
      </c>
      <c r="N748" s="1">
        <v>43655.447114201386</v>
      </c>
      <c r="O748" s="1" t="s">
        <v>47</v>
      </c>
    </row>
    <row r="749" spans="1:15" x14ac:dyDescent="0.15">
      <c r="A749" t="s">
        <v>1527</v>
      </c>
      <c r="B749" t="s">
        <v>817</v>
      </c>
      <c r="C749" t="s">
        <v>15</v>
      </c>
      <c r="D749" t="s">
        <v>18</v>
      </c>
      <c r="E749" s="18">
        <v>366.49900054931641</v>
      </c>
      <c r="F749">
        <v>75</v>
      </c>
      <c r="G749">
        <v>79</v>
      </c>
      <c r="H749">
        <v>84.5</v>
      </c>
      <c r="I749">
        <v>9.2799999999999994</v>
      </c>
      <c r="J749">
        <v>1.21</v>
      </c>
      <c r="K749">
        <v>32.17</v>
      </c>
      <c r="L749">
        <v>1.46</v>
      </c>
      <c r="M749" s="1">
        <v>43655.735174340276</v>
      </c>
      <c r="N749" s="1">
        <v>43655.772194131947</v>
      </c>
      <c r="O749" s="1" t="s">
        <v>47</v>
      </c>
    </row>
    <row r="750" spans="1:15" x14ac:dyDescent="0.15">
      <c r="A750" t="s">
        <v>1528</v>
      </c>
      <c r="B750" t="s">
        <v>49</v>
      </c>
      <c r="C750" t="s">
        <v>42</v>
      </c>
      <c r="D750" t="s">
        <v>26</v>
      </c>
      <c r="E750" s="18">
        <v>111.5260009765625</v>
      </c>
      <c r="F750">
        <v>72.2</v>
      </c>
      <c r="G750">
        <v>76.099999999999994</v>
      </c>
      <c r="H750">
        <v>82.7</v>
      </c>
      <c r="I750">
        <v>1.69</v>
      </c>
      <c r="J750">
        <v>0.87</v>
      </c>
      <c r="K750">
        <v>31.55</v>
      </c>
      <c r="L750">
        <v>0.96</v>
      </c>
      <c r="M750" s="1">
        <v>43661.766891631945</v>
      </c>
      <c r="N750" s="1">
        <v>43661.774787037037</v>
      </c>
      <c r="O750" s="1" t="s">
        <v>48</v>
      </c>
    </row>
    <row r="751" spans="1:15" x14ac:dyDescent="0.15">
      <c r="A751" t="s">
        <v>1529</v>
      </c>
      <c r="B751" t="s">
        <v>817</v>
      </c>
      <c r="C751" t="s">
        <v>34</v>
      </c>
      <c r="D751" t="s">
        <v>26</v>
      </c>
      <c r="E751" s="18">
        <v>187.42600097656251</v>
      </c>
      <c r="F751">
        <v>73.400000000000006</v>
      </c>
      <c r="G751">
        <v>77.3</v>
      </c>
      <c r="H751">
        <v>83</v>
      </c>
      <c r="I751">
        <v>9.26</v>
      </c>
      <c r="J751">
        <v>1.42</v>
      </c>
      <c r="K751">
        <v>32.39</v>
      </c>
      <c r="L751">
        <v>0.9</v>
      </c>
      <c r="M751" s="1">
        <v>43657.397419525463</v>
      </c>
      <c r="N751" s="1">
        <v>43657.446886840276</v>
      </c>
      <c r="O751" s="1" t="s">
        <v>48</v>
      </c>
    </row>
    <row r="752" spans="1:15" x14ac:dyDescent="0.15">
      <c r="A752" t="s">
        <v>1530</v>
      </c>
      <c r="B752" t="s">
        <v>33</v>
      </c>
      <c r="C752" t="s">
        <v>39</v>
      </c>
      <c r="D752" t="s">
        <v>33</v>
      </c>
      <c r="E752" s="18">
        <v>160.02499961853027</v>
      </c>
      <c r="F752">
        <v>73.900000000000006</v>
      </c>
      <c r="G752">
        <v>77.900000000000006</v>
      </c>
      <c r="H752">
        <v>84.4</v>
      </c>
      <c r="I752">
        <v>3.67</v>
      </c>
      <c r="J752">
        <v>0.83</v>
      </c>
      <c r="K752">
        <v>31.74</v>
      </c>
      <c r="L752">
        <v>1.76</v>
      </c>
      <c r="M752" s="1">
        <v>43656.768051076389</v>
      </c>
      <c r="N752" s="1">
        <v>43656.793119988426</v>
      </c>
      <c r="O752" s="1" t="s">
        <v>819</v>
      </c>
    </row>
    <row r="753" spans="1:15" x14ac:dyDescent="0.15">
      <c r="A753" t="s">
        <v>1531</v>
      </c>
      <c r="B753" t="s">
        <v>26</v>
      </c>
      <c r="C753" t="s">
        <v>28</v>
      </c>
      <c r="D753" t="s">
        <v>26</v>
      </c>
      <c r="E753" s="18">
        <v>148.59600067138672</v>
      </c>
      <c r="F753">
        <v>72.900000000000006</v>
      </c>
      <c r="G753">
        <v>76.8</v>
      </c>
      <c r="H753">
        <v>82.2</v>
      </c>
      <c r="I753">
        <v>9.3699999999999992</v>
      </c>
      <c r="J753">
        <v>1.48</v>
      </c>
      <c r="K753">
        <v>32.270000000000003</v>
      </c>
      <c r="L753">
        <v>2.85</v>
      </c>
      <c r="M753" s="1">
        <v>43657.480891053237</v>
      </c>
      <c r="N753" s="1">
        <v>43657.498230520832</v>
      </c>
      <c r="O753" s="1" t="s">
        <v>48</v>
      </c>
    </row>
    <row r="754" spans="1:15" x14ac:dyDescent="0.15">
      <c r="A754" t="s">
        <v>94</v>
      </c>
      <c r="B754" t="s">
        <v>14</v>
      </c>
      <c r="C754" t="s">
        <v>38</v>
      </c>
      <c r="D754" t="s">
        <v>14</v>
      </c>
      <c r="E754" s="18">
        <v>144.51300048828125</v>
      </c>
      <c r="F754" s="18">
        <v>78</v>
      </c>
      <c r="G754" s="18">
        <v>82.1</v>
      </c>
      <c r="H754" s="18">
        <v>88.9</v>
      </c>
      <c r="I754" s="18">
        <v>2.61</v>
      </c>
      <c r="J754" s="18">
        <v>0.77</v>
      </c>
      <c r="K754" s="18">
        <v>31.54</v>
      </c>
      <c r="L754" s="18">
        <v>1.25</v>
      </c>
      <c r="M754" s="1">
        <v>43657.635251122687</v>
      </c>
      <c r="N754" s="1">
        <v>43657.650446527776</v>
      </c>
      <c r="O754" s="1" t="s">
        <v>48</v>
      </c>
    </row>
    <row r="755" spans="1:15" x14ac:dyDescent="0.15">
      <c r="A755" t="s">
        <v>95</v>
      </c>
      <c r="B755" t="s">
        <v>14</v>
      </c>
      <c r="C755" t="s">
        <v>38</v>
      </c>
      <c r="D755" t="s">
        <v>14</v>
      </c>
      <c r="E755" s="18">
        <v>109.13400268554687</v>
      </c>
      <c r="F755" s="18">
        <v>75.7</v>
      </c>
      <c r="G755" s="18">
        <v>79.8</v>
      </c>
      <c r="H755" s="18">
        <v>86.3</v>
      </c>
      <c r="I755" s="18">
        <v>2.5499999999999998</v>
      </c>
      <c r="J755" s="18">
        <v>0.96</v>
      </c>
      <c r="K755" s="18">
        <v>31.53</v>
      </c>
      <c r="L755" s="18">
        <v>0.79</v>
      </c>
      <c r="M755" s="1">
        <v>43657.656140590276</v>
      </c>
      <c r="N755" s="1">
        <v>43657.669276851855</v>
      </c>
      <c r="O755" s="1" t="s">
        <v>48</v>
      </c>
    </row>
    <row r="756" spans="1:15" x14ac:dyDescent="0.15">
      <c r="A756" t="s">
        <v>1532</v>
      </c>
      <c r="B756" t="s">
        <v>26</v>
      </c>
      <c r="C756" t="s">
        <v>27</v>
      </c>
      <c r="D756" t="s">
        <v>26</v>
      </c>
      <c r="E756" s="18">
        <v>261.81100463867187</v>
      </c>
      <c r="F756">
        <v>65</v>
      </c>
      <c r="G756">
        <v>68.5</v>
      </c>
      <c r="H756">
        <v>74.2</v>
      </c>
      <c r="I756">
        <v>6.63</v>
      </c>
      <c r="J756">
        <v>1.1399999999999999</v>
      </c>
      <c r="K756">
        <v>32.14</v>
      </c>
      <c r="L756">
        <v>0.56000000000000005</v>
      </c>
      <c r="M756" s="1">
        <v>43657.832286886573</v>
      </c>
      <c r="N756" s="1">
        <v>43657.857079016205</v>
      </c>
      <c r="O756" s="1" t="s">
        <v>47</v>
      </c>
    </row>
    <row r="757" spans="1:15" x14ac:dyDescent="0.15">
      <c r="A757" t="s">
        <v>1533</v>
      </c>
      <c r="B757" t="s">
        <v>817</v>
      </c>
      <c r="C757" t="s">
        <v>34</v>
      </c>
      <c r="D757" t="s">
        <v>26</v>
      </c>
      <c r="E757" s="18">
        <v>508.38300514221191</v>
      </c>
      <c r="F757">
        <v>73.099999999999994</v>
      </c>
      <c r="G757">
        <v>77</v>
      </c>
      <c r="H757">
        <v>82.5</v>
      </c>
      <c r="I757">
        <v>10.67</v>
      </c>
      <c r="J757">
        <v>1.31</v>
      </c>
      <c r="K757">
        <v>32.619999999999997</v>
      </c>
      <c r="L757">
        <v>0.64</v>
      </c>
      <c r="M757" s="1">
        <v>43657.861002048608</v>
      </c>
      <c r="N757" s="1">
        <v>43657.913664155094</v>
      </c>
      <c r="O757" s="1" t="s">
        <v>47</v>
      </c>
    </row>
    <row r="758" spans="1:15" x14ac:dyDescent="0.15">
      <c r="A758" t="s">
        <v>1534</v>
      </c>
      <c r="B758" t="s">
        <v>817</v>
      </c>
      <c r="C758" t="s">
        <v>28</v>
      </c>
      <c r="D758" t="s">
        <v>26</v>
      </c>
      <c r="E758" s="18">
        <v>447.85700302124025</v>
      </c>
      <c r="F758">
        <v>71.8</v>
      </c>
      <c r="G758">
        <v>75.7</v>
      </c>
      <c r="H758">
        <v>81.099999999999994</v>
      </c>
      <c r="I758">
        <v>8.76</v>
      </c>
      <c r="J758">
        <v>1.24</v>
      </c>
      <c r="K758">
        <v>32.090000000000003</v>
      </c>
      <c r="L758">
        <v>2.21</v>
      </c>
      <c r="M758" s="1">
        <v>43657.917888310185</v>
      </c>
      <c r="N758" s="1">
        <v>43658.239762928242</v>
      </c>
      <c r="O758" s="1" t="s">
        <v>47</v>
      </c>
    </row>
    <row r="759" spans="1:15" x14ac:dyDescent="0.15">
      <c r="A759" t="s">
        <v>1535</v>
      </c>
      <c r="B759" t="s">
        <v>817</v>
      </c>
      <c r="C759" t="s">
        <v>15</v>
      </c>
      <c r="D759" t="s">
        <v>18</v>
      </c>
      <c r="E759" s="18">
        <v>288.48300170898437</v>
      </c>
      <c r="F759">
        <v>76.900000000000006</v>
      </c>
      <c r="G759">
        <v>81</v>
      </c>
      <c r="H759">
        <v>86.8</v>
      </c>
      <c r="I759">
        <v>9.1</v>
      </c>
      <c r="J759">
        <v>1.21</v>
      </c>
      <c r="K759">
        <v>32.450000000000003</v>
      </c>
      <c r="L759">
        <v>0.47</v>
      </c>
      <c r="M759" s="1">
        <v>43658.717832256945</v>
      </c>
      <c r="N759" s="1">
        <v>43658.770469097224</v>
      </c>
      <c r="O759" s="1" t="s">
        <v>47</v>
      </c>
    </row>
    <row r="760" spans="1:15" x14ac:dyDescent="0.15">
      <c r="A760" t="s">
        <v>1536</v>
      </c>
      <c r="B760" t="s">
        <v>33</v>
      </c>
      <c r="C760" t="s">
        <v>39</v>
      </c>
      <c r="D760" t="s">
        <v>33</v>
      </c>
      <c r="E760" s="18">
        <v>186.5160026550293</v>
      </c>
      <c r="F760">
        <v>76</v>
      </c>
      <c r="G760">
        <v>80.099999999999994</v>
      </c>
      <c r="H760">
        <v>86.7</v>
      </c>
      <c r="I760">
        <v>2.2799999999999998</v>
      </c>
      <c r="J760">
        <v>0.81</v>
      </c>
      <c r="K760">
        <v>31.68</v>
      </c>
      <c r="L760">
        <v>0.61</v>
      </c>
      <c r="M760" s="1">
        <v>43658.676071956019</v>
      </c>
      <c r="N760" s="1">
        <v>43658.691964502315</v>
      </c>
      <c r="O760" s="1" t="s">
        <v>47</v>
      </c>
    </row>
    <row r="761" spans="1:15" x14ac:dyDescent="0.15">
      <c r="A761" t="s">
        <v>96</v>
      </c>
      <c r="B761" t="s">
        <v>14</v>
      </c>
      <c r="C761" t="s">
        <v>38</v>
      </c>
      <c r="D761" t="s">
        <v>14</v>
      </c>
      <c r="E761" s="18">
        <v>116.02799987792969</v>
      </c>
      <c r="F761" s="18">
        <v>74.900000000000006</v>
      </c>
      <c r="G761" s="18">
        <v>78.8</v>
      </c>
      <c r="H761" s="18">
        <v>85.3</v>
      </c>
      <c r="I761" s="18">
        <v>2.4700000000000002</v>
      </c>
      <c r="J761" s="18">
        <v>0.74</v>
      </c>
      <c r="K761" s="18">
        <v>31.61</v>
      </c>
      <c r="L761" s="18">
        <v>2.4900000000000002</v>
      </c>
      <c r="M761" s="1">
        <v>43656.565335995372</v>
      </c>
      <c r="N761" s="1">
        <v>43656.576841087961</v>
      </c>
      <c r="O761" s="1" t="s">
        <v>45</v>
      </c>
    </row>
    <row r="762" spans="1:15" x14ac:dyDescent="0.15">
      <c r="A762" t="s">
        <v>1537</v>
      </c>
      <c r="B762" t="s">
        <v>49</v>
      </c>
      <c r="C762" t="s">
        <v>42</v>
      </c>
      <c r="D762" t="s">
        <v>26</v>
      </c>
      <c r="E762" s="18">
        <v>240.93500328063965</v>
      </c>
      <c r="F762">
        <v>72.099999999999994</v>
      </c>
      <c r="G762">
        <v>76</v>
      </c>
      <c r="H762">
        <v>82.4</v>
      </c>
      <c r="I762">
        <v>3.12</v>
      </c>
      <c r="J762">
        <v>0.96</v>
      </c>
      <c r="K762">
        <v>31.66</v>
      </c>
      <c r="L762">
        <v>0.94</v>
      </c>
      <c r="M762" s="1">
        <v>43656.614428090281</v>
      </c>
      <c r="N762" s="1">
        <v>43656.635353784724</v>
      </c>
      <c r="O762" s="1" t="s">
        <v>45</v>
      </c>
    </row>
    <row r="763" spans="1:15" x14ac:dyDescent="0.15">
      <c r="A763" t="s">
        <v>1538</v>
      </c>
      <c r="B763" t="s">
        <v>20</v>
      </c>
      <c r="C763" t="s">
        <v>35</v>
      </c>
      <c r="D763" t="s">
        <v>20</v>
      </c>
      <c r="E763" s="18">
        <v>252.10499572753906</v>
      </c>
      <c r="F763">
        <v>79.8</v>
      </c>
      <c r="G763">
        <v>84</v>
      </c>
      <c r="H763">
        <v>90.6</v>
      </c>
      <c r="I763">
        <v>4.5199999999999996</v>
      </c>
      <c r="J763">
        <v>0.76</v>
      </c>
      <c r="K763">
        <v>31.66</v>
      </c>
      <c r="L763">
        <v>0.35</v>
      </c>
      <c r="M763" s="1">
        <v>43691.460635729163</v>
      </c>
      <c r="N763" s="1">
        <v>43691.48697943287</v>
      </c>
      <c r="O763" s="1" t="s">
        <v>45</v>
      </c>
    </row>
    <row r="764" spans="1:15" x14ac:dyDescent="0.15">
      <c r="A764" t="s">
        <v>1539</v>
      </c>
      <c r="B764" t="s">
        <v>14</v>
      </c>
      <c r="C764" t="s">
        <v>31</v>
      </c>
      <c r="D764" t="s">
        <v>14</v>
      </c>
      <c r="E764" s="18">
        <v>221.89500045776367</v>
      </c>
      <c r="F764">
        <v>75.099999999999994</v>
      </c>
      <c r="G764">
        <v>79.2</v>
      </c>
      <c r="H764">
        <v>84.9</v>
      </c>
      <c r="I764">
        <v>8.2200000000000006</v>
      </c>
      <c r="J764">
        <v>1.22</v>
      </c>
      <c r="K764">
        <v>32.29</v>
      </c>
      <c r="L764">
        <v>0.63</v>
      </c>
      <c r="M764" s="1">
        <v>43661.243354363425</v>
      </c>
      <c r="N764" s="1">
        <v>43661.265619872684</v>
      </c>
      <c r="O764" s="1" t="s">
        <v>46</v>
      </c>
    </row>
    <row r="765" spans="1:15" x14ac:dyDescent="0.15">
      <c r="A765" t="s">
        <v>1540</v>
      </c>
      <c r="B765" t="s">
        <v>817</v>
      </c>
      <c r="C765" t="s">
        <v>34</v>
      </c>
      <c r="D765" t="s">
        <v>26</v>
      </c>
      <c r="E765" s="18">
        <v>236.7730016708374</v>
      </c>
      <c r="F765">
        <v>73.400000000000006</v>
      </c>
      <c r="G765">
        <v>77.400000000000006</v>
      </c>
      <c r="H765">
        <v>83</v>
      </c>
      <c r="I765">
        <v>8.39</v>
      </c>
      <c r="J765">
        <v>1.41</v>
      </c>
      <c r="K765">
        <v>32.229999999999997</v>
      </c>
      <c r="L765">
        <v>0.75</v>
      </c>
      <c r="M765" s="1">
        <v>43661.639179398146</v>
      </c>
      <c r="N765" s="1">
        <v>43661.663390590278</v>
      </c>
      <c r="O765" s="1" t="s">
        <v>48</v>
      </c>
    </row>
    <row r="766" spans="1:15" x14ac:dyDescent="0.15">
      <c r="A766" t="s">
        <v>1541</v>
      </c>
      <c r="B766" t="s">
        <v>26</v>
      </c>
      <c r="C766" t="s">
        <v>27</v>
      </c>
      <c r="D766" t="s">
        <v>26</v>
      </c>
      <c r="E766" s="18">
        <v>257.03000411987307</v>
      </c>
      <c r="F766">
        <v>69.2</v>
      </c>
      <c r="G766">
        <v>72.900000000000006</v>
      </c>
      <c r="H766">
        <v>78.8</v>
      </c>
      <c r="I766">
        <v>4.26</v>
      </c>
      <c r="J766">
        <v>1.3</v>
      </c>
      <c r="K766">
        <v>31.53</v>
      </c>
      <c r="L766">
        <v>0.51</v>
      </c>
      <c r="M766" s="1">
        <v>43657.267865590278</v>
      </c>
      <c r="N766" s="1">
        <v>43657.302160451392</v>
      </c>
      <c r="O766" s="1" t="s">
        <v>819</v>
      </c>
    </row>
    <row r="767" spans="1:15" x14ac:dyDescent="0.15">
      <c r="A767" t="s">
        <v>1542</v>
      </c>
      <c r="B767" t="s">
        <v>49</v>
      </c>
      <c r="C767" t="s">
        <v>42</v>
      </c>
      <c r="D767" t="s">
        <v>26</v>
      </c>
      <c r="E767" s="18">
        <v>177.53500175476074</v>
      </c>
      <c r="F767">
        <v>70.7</v>
      </c>
      <c r="G767">
        <v>74.5</v>
      </c>
      <c r="H767">
        <v>80.7</v>
      </c>
      <c r="I767">
        <v>3.4</v>
      </c>
      <c r="J767">
        <v>0.98</v>
      </c>
      <c r="K767">
        <v>31.64</v>
      </c>
      <c r="L767">
        <v>2.71</v>
      </c>
      <c r="M767" s="1">
        <v>43657.243969710646</v>
      </c>
      <c r="N767" s="1">
        <v>43657.262413773147</v>
      </c>
      <c r="O767" s="1" t="s">
        <v>819</v>
      </c>
    </row>
    <row r="768" spans="1:15" x14ac:dyDescent="0.15">
      <c r="A768" t="s">
        <v>1543</v>
      </c>
      <c r="B768" t="s">
        <v>26</v>
      </c>
      <c r="C768" t="s">
        <v>27</v>
      </c>
      <c r="D768" t="s">
        <v>26</v>
      </c>
      <c r="E768" s="18">
        <v>151.26000213623047</v>
      </c>
      <c r="F768">
        <v>72</v>
      </c>
      <c r="G768">
        <v>76</v>
      </c>
      <c r="H768">
        <v>81.599999999999994</v>
      </c>
      <c r="I768">
        <v>6.83</v>
      </c>
      <c r="J768">
        <v>1.22</v>
      </c>
      <c r="K768">
        <v>32.07</v>
      </c>
      <c r="L768">
        <v>1</v>
      </c>
      <c r="M768" s="1">
        <v>43657.711407256946</v>
      </c>
      <c r="N768" s="1">
        <v>43657.727090162036</v>
      </c>
      <c r="O768" s="1" t="s">
        <v>48</v>
      </c>
    </row>
    <row r="769" spans="1:15" x14ac:dyDescent="0.15">
      <c r="A769" t="s">
        <v>1544</v>
      </c>
      <c r="B769" t="s">
        <v>26</v>
      </c>
      <c r="C769" t="s">
        <v>27</v>
      </c>
      <c r="D769" t="s">
        <v>26</v>
      </c>
      <c r="E769" s="18">
        <v>186.24400329589844</v>
      </c>
      <c r="F769">
        <v>72.7</v>
      </c>
      <c r="G769">
        <v>76.8</v>
      </c>
      <c r="H769">
        <v>82.1</v>
      </c>
      <c r="I769">
        <v>7.39</v>
      </c>
      <c r="J769">
        <v>1.3</v>
      </c>
      <c r="K769">
        <v>32.15</v>
      </c>
      <c r="L769">
        <v>0.84</v>
      </c>
      <c r="M769" s="1">
        <v>43661.619317326389</v>
      </c>
      <c r="N769" s="1">
        <v>43661.634960995369</v>
      </c>
      <c r="O769" s="1" t="s">
        <v>48</v>
      </c>
    </row>
    <row r="770" spans="1:15" x14ac:dyDescent="0.15">
      <c r="A770" t="s">
        <v>97</v>
      </c>
      <c r="B770" t="s">
        <v>14</v>
      </c>
      <c r="C770" t="s">
        <v>38</v>
      </c>
      <c r="D770" t="s">
        <v>14</v>
      </c>
      <c r="E770" s="18">
        <v>97.067001342773438</v>
      </c>
      <c r="F770" s="18">
        <v>75.8</v>
      </c>
      <c r="G770" s="18">
        <v>79.8</v>
      </c>
      <c r="H770" s="18">
        <v>86.5</v>
      </c>
      <c r="I770" s="18">
        <v>2.52</v>
      </c>
      <c r="J770" s="18">
        <v>0.62</v>
      </c>
      <c r="K770" s="18">
        <v>31.4</v>
      </c>
      <c r="L770" s="18">
        <v>3.13</v>
      </c>
      <c r="M770" s="1">
        <v>43658.449358877318</v>
      </c>
      <c r="N770" s="1">
        <v>43658.460434803237</v>
      </c>
      <c r="O770" s="1" t="s">
        <v>47</v>
      </c>
    </row>
    <row r="771" spans="1:15" x14ac:dyDescent="0.15">
      <c r="A771" t="s">
        <v>1545</v>
      </c>
      <c r="B771" t="s">
        <v>817</v>
      </c>
      <c r="C771" t="s">
        <v>34</v>
      </c>
      <c r="D771" t="s">
        <v>26</v>
      </c>
      <c r="E771" s="18">
        <v>561.61800308227544</v>
      </c>
      <c r="F771">
        <v>73.8</v>
      </c>
      <c r="G771">
        <v>77.8</v>
      </c>
      <c r="H771">
        <v>83.6</v>
      </c>
      <c r="I771">
        <v>8.61</v>
      </c>
      <c r="J771">
        <v>1.18</v>
      </c>
      <c r="K771">
        <v>32.33</v>
      </c>
      <c r="L771">
        <v>1.65</v>
      </c>
      <c r="M771" s="1">
        <v>43656.877460497686</v>
      </c>
      <c r="N771" s="1">
        <v>43656.933675613429</v>
      </c>
      <c r="O771" s="1" t="s">
        <v>1546</v>
      </c>
    </row>
    <row r="772" spans="1:15" x14ac:dyDescent="0.15">
      <c r="A772" t="s">
        <v>1547</v>
      </c>
      <c r="B772" t="s">
        <v>817</v>
      </c>
      <c r="C772" t="s">
        <v>34</v>
      </c>
      <c r="D772" t="s">
        <v>26</v>
      </c>
      <c r="E772" s="18">
        <v>413.76800231933595</v>
      </c>
      <c r="F772">
        <v>72.400000000000006</v>
      </c>
      <c r="G772">
        <v>76.3</v>
      </c>
      <c r="H772">
        <v>81.7</v>
      </c>
      <c r="I772">
        <v>8.06</v>
      </c>
      <c r="J772">
        <v>1.1499999999999999</v>
      </c>
      <c r="K772">
        <v>31.93</v>
      </c>
      <c r="L772">
        <v>2.48</v>
      </c>
      <c r="M772" s="1">
        <v>43656.800516631942</v>
      </c>
      <c r="N772" s="1">
        <v>43656.838945833333</v>
      </c>
      <c r="O772" s="1" t="s">
        <v>1546</v>
      </c>
    </row>
    <row r="773" spans="1:15" x14ac:dyDescent="0.15">
      <c r="A773" t="s">
        <v>98</v>
      </c>
      <c r="B773" t="s">
        <v>14</v>
      </c>
      <c r="C773" t="s">
        <v>38</v>
      </c>
      <c r="D773" t="s">
        <v>14</v>
      </c>
      <c r="E773" s="18">
        <v>226.16400222778321</v>
      </c>
      <c r="F773" s="18">
        <v>75.599999999999994</v>
      </c>
      <c r="G773" s="18">
        <v>79.599999999999994</v>
      </c>
      <c r="H773" s="18">
        <v>86.1</v>
      </c>
      <c r="I773" s="18">
        <v>3.9</v>
      </c>
      <c r="J773" s="18">
        <v>0.83</v>
      </c>
      <c r="K773" s="18">
        <v>31.6</v>
      </c>
      <c r="L773" s="18">
        <v>1.44</v>
      </c>
      <c r="M773" s="1">
        <v>43658.392315358797</v>
      </c>
      <c r="N773" s="1">
        <v>43658.443831446762</v>
      </c>
      <c r="O773" s="1" t="s">
        <v>47</v>
      </c>
    </row>
    <row r="774" spans="1:15" x14ac:dyDescent="0.15">
      <c r="A774" t="s">
        <v>1548</v>
      </c>
      <c r="B774" t="s">
        <v>817</v>
      </c>
      <c r="C774" t="s">
        <v>34</v>
      </c>
      <c r="D774" t="s">
        <v>26</v>
      </c>
      <c r="E774" s="18">
        <v>176.5260009765625</v>
      </c>
      <c r="F774">
        <v>74</v>
      </c>
      <c r="G774">
        <v>78</v>
      </c>
      <c r="H774">
        <v>83.5</v>
      </c>
      <c r="I774">
        <v>8.67</v>
      </c>
      <c r="J774">
        <v>1.4</v>
      </c>
      <c r="K774">
        <v>32.35</v>
      </c>
      <c r="L774">
        <v>0.66</v>
      </c>
      <c r="M774" s="1">
        <v>43657.313732905095</v>
      </c>
      <c r="N774" s="1">
        <v>43657.331395717592</v>
      </c>
      <c r="O774" s="1" t="s">
        <v>931</v>
      </c>
    </row>
    <row r="775" spans="1:15" x14ac:dyDescent="0.15">
      <c r="A775" t="s">
        <v>1549</v>
      </c>
      <c r="B775" t="s">
        <v>817</v>
      </c>
      <c r="C775" t="s">
        <v>15</v>
      </c>
      <c r="D775" t="s">
        <v>18</v>
      </c>
      <c r="E775" s="18">
        <v>90.296000099182123</v>
      </c>
      <c r="F775">
        <v>76.3</v>
      </c>
      <c r="G775">
        <v>80.5</v>
      </c>
      <c r="H775">
        <v>86.2</v>
      </c>
      <c r="I775">
        <v>8.4499999999999993</v>
      </c>
      <c r="J775">
        <v>1.24</v>
      </c>
      <c r="K775">
        <v>32.299999999999997</v>
      </c>
      <c r="L775">
        <v>0.97</v>
      </c>
      <c r="M775" s="1">
        <v>43657.379803668984</v>
      </c>
      <c r="N775" s="1">
        <v>43657.383108449074</v>
      </c>
      <c r="O775" s="1" t="s">
        <v>931</v>
      </c>
    </row>
    <row r="776" spans="1:15" x14ac:dyDescent="0.15">
      <c r="A776" t="s">
        <v>1550</v>
      </c>
      <c r="B776" t="s">
        <v>817</v>
      </c>
      <c r="C776" t="s">
        <v>34</v>
      </c>
      <c r="D776" t="s">
        <v>26</v>
      </c>
      <c r="E776" s="18">
        <v>113.30599975585937</v>
      </c>
      <c r="F776">
        <v>74.3</v>
      </c>
      <c r="G776">
        <v>78.3</v>
      </c>
      <c r="H776">
        <v>84.2</v>
      </c>
      <c r="I776">
        <v>9.35</v>
      </c>
      <c r="J776">
        <v>1.2</v>
      </c>
      <c r="K776">
        <v>32.450000000000003</v>
      </c>
      <c r="L776">
        <v>0.52</v>
      </c>
      <c r="M776" s="1">
        <v>43658.930099421297</v>
      </c>
      <c r="N776" s="1">
        <v>43661.237032256948</v>
      </c>
      <c r="O776" s="1" t="s">
        <v>46</v>
      </c>
    </row>
    <row r="777" spans="1:15" x14ac:dyDescent="0.15">
      <c r="A777" t="s">
        <v>1551</v>
      </c>
      <c r="B777" t="s">
        <v>20</v>
      </c>
      <c r="C777" t="s">
        <v>35</v>
      </c>
      <c r="D777" t="s">
        <v>20</v>
      </c>
      <c r="E777" s="18">
        <v>157.9630012512207</v>
      </c>
      <c r="F777">
        <v>79.3</v>
      </c>
      <c r="G777">
        <v>83.6</v>
      </c>
      <c r="H777">
        <v>90.1</v>
      </c>
      <c r="I777">
        <v>6.41</v>
      </c>
      <c r="J777">
        <v>0.82</v>
      </c>
      <c r="K777">
        <v>32.020000000000003</v>
      </c>
      <c r="L777">
        <v>2.41</v>
      </c>
      <c r="M777" s="1">
        <v>43657.677112766207</v>
      </c>
      <c r="N777" s="1">
        <v>43657.703502928242</v>
      </c>
      <c r="O777" s="1" t="s">
        <v>45</v>
      </c>
    </row>
    <row r="778" spans="1:15" x14ac:dyDescent="0.15">
      <c r="A778" t="s">
        <v>1552</v>
      </c>
      <c r="B778" t="s">
        <v>14</v>
      </c>
      <c r="C778" t="s">
        <v>31</v>
      </c>
      <c r="D778" t="s">
        <v>14</v>
      </c>
      <c r="E778" s="18">
        <v>144.05999755859375</v>
      </c>
      <c r="F778">
        <v>74.8</v>
      </c>
      <c r="G778">
        <v>78.8</v>
      </c>
      <c r="H778">
        <v>85</v>
      </c>
      <c r="I778">
        <v>5.42</v>
      </c>
      <c r="J778">
        <v>0.98</v>
      </c>
      <c r="K778">
        <v>31.87</v>
      </c>
      <c r="L778">
        <v>0.38</v>
      </c>
      <c r="M778" s="1">
        <v>43691.491906134259</v>
      </c>
      <c r="N778" s="1">
        <v>43691.504524918979</v>
      </c>
      <c r="O778" s="1" t="s">
        <v>46</v>
      </c>
    </row>
    <row r="779" spans="1:15" x14ac:dyDescent="0.15">
      <c r="A779" t="s">
        <v>1553</v>
      </c>
      <c r="B779" t="s">
        <v>26</v>
      </c>
      <c r="C779" t="s">
        <v>27</v>
      </c>
      <c r="D779" t="s">
        <v>26</v>
      </c>
      <c r="E779" s="18">
        <v>149.23900146484374</v>
      </c>
      <c r="F779">
        <v>72.7</v>
      </c>
      <c r="G779">
        <v>76.599999999999994</v>
      </c>
      <c r="H779">
        <v>82.1</v>
      </c>
      <c r="I779">
        <v>7.47</v>
      </c>
      <c r="J779">
        <v>1.35</v>
      </c>
      <c r="K779">
        <v>32.03</v>
      </c>
      <c r="L779">
        <v>1.08</v>
      </c>
      <c r="M779" s="1">
        <v>43657.339038969905</v>
      </c>
      <c r="N779" s="1">
        <v>43657.356365740743</v>
      </c>
      <c r="O779" s="1" t="s">
        <v>931</v>
      </c>
    </row>
    <row r="780" spans="1:15" x14ac:dyDescent="0.15">
      <c r="A780" t="s">
        <v>1554</v>
      </c>
      <c r="B780" t="s">
        <v>817</v>
      </c>
      <c r="C780" t="s">
        <v>27</v>
      </c>
      <c r="D780" t="s">
        <v>26</v>
      </c>
      <c r="E780" s="18">
        <v>180.38100051879883</v>
      </c>
      <c r="F780">
        <v>71.3</v>
      </c>
      <c r="G780">
        <v>75.3</v>
      </c>
      <c r="H780">
        <v>80.8</v>
      </c>
      <c r="I780">
        <v>6.83</v>
      </c>
      <c r="J780">
        <v>1.1499999999999999</v>
      </c>
      <c r="K780">
        <v>31.94</v>
      </c>
      <c r="L780">
        <v>1.7</v>
      </c>
      <c r="M780" s="1">
        <v>43657.607854479167</v>
      </c>
      <c r="N780" s="1">
        <v>43657.628248460649</v>
      </c>
      <c r="O780" s="1" t="s">
        <v>48</v>
      </c>
    </row>
    <row r="781" spans="1:15" x14ac:dyDescent="0.15">
      <c r="A781" t="s">
        <v>1555</v>
      </c>
      <c r="B781" t="s">
        <v>817</v>
      </c>
      <c r="C781" t="s">
        <v>34</v>
      </c>
      <c r="D781" t="s">
        <v>26</v>
      </c>
      <c r="E781" s="18">
        <v>336.75200195312499</v>
      </c>
      <c r="F781">
        <v>74.3</v>
      </c>
      <c r="G781">
        <v>78.3</v>
      </c>
      <c r="H781">
        <v>83.9</v>
      </c>
      <c r="I781">
        <v>8.49</v>
      </c>
      <c r="J781">
        <v>1.07</v>
      </c>
      <c r="K781">
        <v>32.15</v>
      </c>
      <c r="L781">
        <v>1.1499999999999999</v>
      </c>
      <c r="M781" s="1">
        <v>43656.842390740741</v>
      </c>
      <c r="N781" s="1">
        <v>43656.874323807868</v>
      </c>
      <c r="O781" s="1" t="s">
        <v>1546</v>
      </c>
    </row>
    <row r="782" spans="1:15" x14ac:dyDescent="0.15">
      <c r="A782" t="s">
        <v>1556</v>
      </c>
      <c r="B782" t="s">
        <v>33</v>
      </c>
      <c r="C782" t="s">
        <v>39</v>
      </c>
      <c r="D782" t="s">
        <v>33</v>
      </c>
      <c r="E782" s="18">
        <v>211.83900146484373</v>
      </c>
      <c r="F782">
        <v>74.3</v>
      </c>
      <c r="G782">
        <v>78.3</v>
      </c>
      <c r="H782">
        <v>84.7</v>
      </c>
      <c r="I782">
        <v>3.56</v>
      </c>
      <c r="J782">
        <v>0.87</v>
      </c>
      <c r="K782">
        <v>31.81</v>
      </c>
      <c r="L782">
        <v>1.93</v>
      </c>
      <c r="M782" s="1">
        <v>43658.315707870373</v>
      </c>
      <c r="N782" s="1">
        <v>43658.340505092594</v>
      </c>
      <c r="O782" s="1" t="s">
        <v>47</v>
      </c>
    </row>
    <row r="783" spans="1:15" x14ac:dyDescent="0.15">
      <c r="A783" t="s">
        <v>1557</v>
      </c>
      <c r="B783" t="s">
        <v>14</v>
      </c>
      <c r="C783" t="s">
        <v>31</v>
      </c>
      <c r="D783" t="s">
        <v>14</v>
      </c>
      <c r="E783" s="18">
        <v>259.27600173950196</v>
      </c>
      <c r="F783">
        <v>75.5</v>
      </c>
      <c r="G783">
        <v>79.599999999999994</v>
      </c>
      <c r="H783">
        <v>86.1</v>
      </c>
      <c r="I783">
        <v>4.13</v>
      </c>
      <c r="J783">
        <v>0.85</v>
      </c>
      <c r="K783">
        <v>31.82</v>
      </c>
      <c r="L783">
        <v>1.49</v>
      </c>
      <c r="M783" s="1">
        <v>43658.243814467591</v>
      </c>
      <c r="N783" s="1">
        <v>43658.266747766203</v>
      </c>
      <c r="O783" s="1" t="s">
        <v>47</v>
      </c>
    </row>
    <row r="784" spans="1:15" x14ac:dyDescent="0.15">
      <c r="A784" t="s">
        <v>1558</v>
      </c>
      <c r="B784" t="s">
        <v>18</v>
      </c>
      <c r="C784" t="s">
        <v>15</v>
      </c>
      <c r="D784" t="s">
        <v>18</v>
      </c>
      <c r="E784" s="18">
        <v>336.29400100708006</v>
      </c>
      <c r="F784">
        <v>77.7</v>
      </c>
      <c r="G784">
        <v>81.8</v>
      </c>
      <c r="H784">
        <v>87.7</v>
      </c>
      <c r="I784">
        <v>6.15</v>
      </c>
      <c r="J784">
        <v>0.82</v>
      </c>
      <c r="K784">
        <v>32.049999999999997</v>
      </c>
      <c r="L784">
        <v>0.9</v>
      </c>
      <c r="M784" s="1">
        <v>43661.363965312499</v>
      </c>
      <c r="N784" s="1">
        <v>43661.433374733795</v>
      </c>
      <c r="O784" s="1" t="s">
        <v>1546</v>
      </c>
    </row>
    <row r="785" spans="1:15" x14ac:dyDescent="0.15">
      <c r="A785" t="s">
        <v>1559</v>
      </c>
      <c r="B785" t="s">
        <v>817</v>
      </c>
      <c r="C785" t="s">
        <v>15</v>
      </c>
      <c r="D785" t="s">
        <v>18</v>
      </c>
      <c r="E785" s="18">
        <v>630.23700714111328</v>
      </c>
      <c r="F785">
        <v>75.7</v>
      </c>
      <c r="G785">
        <v>79.8</v>
      </c>
      <c r="H785">
        <v>85.2</v>
      </c>
      <c r="I785">
        <v>7.75</v>
      </c>
      <c r="J785">
        <v>1.01</v>
      </c>
      <c r="K785">
        <v>32.15</v>
      </c>
      <c r="L785">
        <v>0.88</v>
      </c>
      <c r="M785" s="1">
        <v>43661.285562731478</v>
      </c>
      <c r="N785" s="1">
        <v>43661.359914085646</v>
      </c>
      <c r="O785" s="1" t="s">
        <v>1546</v>
      </c>
    </row>
    <row r="786" spans="1:15" x14ac:dyDescent="0.15">
      <c r="A786" t="s">
        <v>1560</v>
      </c>
      <c r="B786" t="s">
        <v>14</v>
      </c>
      <c r="C786" t="s">
        <v>31</v>
      </c>
      <c r="D786" t="s">
        <v>14</v>
      </c>
      <c r="E786" s="18">
        <v>185.69900131225586</v>
      </c>
      <c r="F786">
        <v>75.900000000000006</v>
      </c>
      <c r="G786">
        <v>80.099999999999994</v>
      </c>
      <c r="H786">
        <v>85.1</v>
      </c>
      <c r="I786">
        <v>9.44</v>
      </c>
      <c r="J786">
        <v>1.08</v>
      </c>
      <c r="K786">
        <v>32.380000000000003</v>
      </c>
      <c r="L786">
        <v>0.86</v>
      </c>
      <c r="M786" s="1">
        <v>43661.548976423612</v>
      </c>
      <c r="N786" s="1">
        <v>43661.582669016207</v>
      </c>
      <c r="O786" s="1" t="s">
        <v>48</v>
      </c>
    </row>
    <row r="787" spans="1:15" x14ac:dyDescent="0.15">
      <c r="A787" t="s">
        <v>1561</v>
      </c>
      <c r="B787" t="s">
        <v>26</v>
      </c>
      <c r="C787" t="s">
        <v>28</v>
      </c>
      <c r="D787" t="s">
        <v>26</v>
      </c>
      <c r="E787" s="18">
        <v>166.79999999999998</v>
      </c>
      <c r="F787">
        <v>69.7</v>
      </c>
      <c r="G787">
        <v>73.5</v>
      </c>
      <c r="H787">
        <v>79.099999999999994</v>
      </c>
      <c r="I787">
        <v>8.11</v>
      </c>
      <c r="J787">
        <v>1.62</v>
      </c>
      <c r="K787">
        <v>32.25</v>
      </c>
      <c r="L787">
        <v>1.04</v>
      </c>
      <c r="M787" s="1">
        <v>43662.694544016202</v>
      </c>
      <c r="N787" s="1">
        <v>43662.717275578703</v>
      </c>
      <c r="O787" s="1" t="s">
        <v>819</v>
      </c>
    </row>
    <row r="788" spans="1:15" x14ac:dyDescent="0.15">
      <c r="A788" t="s">
        <v>1562</v>
      </c>
      <c r="B788" t="s">
        <v>26</v>
      </c>
      <c r="C788" t="s">
        <v>28</v>
      </c>
      <c r="D788" t="s">
        <v>26</v>
      </c>
      <c r="E788" s="18">
        <v>138.02999877929687</v>
      </c>
      <c r="F788">
        <v>70.099999999999994</v>
      </c>
      <c r="G788">
        <v>74</v>
      </c>
      <c r="H788">
        <v>79</v>
      </c>
      <c r="I788">
        <v>13.73</v>
      </c>
      <c r="J788">
        <v>1.87</v>
      </c>
      <c r="K788">
        <v>32.54</v>
      </c>
      <c r="L788">
        <v>0.39</v>
      </c>
      <c r="M788" s="1">
        <v>43699.260122256943</v>
      </c>
      <c r="N788" s="1">
        <v>43699.277326157404</v>
      </c>
      <c r="O788" s="1" t="s">
        <v>53</v>
      </c>
    </row>
    <row r="789" spans="1:15" x14ac:dyDescent="0.15">
      <c r="A789" t="s">
        <v>1563</v>
      </c>
      <c r="B789" t="s">
        <v>26</v>
      </c>
      <c r="C789" t="s">
        <v>28</v>
      </c>
      <c r="D789" t="s">
        <v>26</v>
      </c>
      <c r="E789" s="18">
        <v>680.47299957275391</v>
      </c>
      <c r="F789">
        <v>70.7</v>
      </c>
      <c r="G789">
        <v>74.5</v>
      </c>
      <c r="H789">
        <v>79.8</v>
      </c>
      <c r="I789">
        <v>12.44</v>
      </c>
      <c r="J789">
        <v>1.67</v>
      </c>
      <c r="K789">
        <v>32.54</v>
      </c>
      <c r="L789">
        <v>0.72</v>
      </c>
      <c r="M789" s="1">
        <v>43704.778362928242</v>
      </c>
      <c r="N789" s="1">
        <v>43704.864965428242</v>
      </c>
      <c r="O789" s="1" t="s">
        <v>53</v>
      </c>
    </row>
    <row r="790" spans="1:15" x14ac:dyDescent="0.15">
      <c r="A790" t="s">
        <v>1564</v>
      </c>
      <c r="B790" t="s">
        <v>26</v>
      </c>
      <c r="C790" t="s">
        <v>27</v>
      </c>
      <c r="D790" t="s">
        <v>26</v>
      </c>
      <c r="E790" s="18">
        <v>186.24300003051758</v>
      </c>
      <c r="F790">
        <v>69.2</v>
      </c>
      <c r="G790">
        <v>72.900000000000006</v>
      </c>
      <c r="H790">
        <v>78.8</v>
      </c>
      <c r="I790">
        <v>7.01</v>
      </c>
      <c r="J790">
        <v>1.18</v>
      </c>
      <c r="K790">
        <v>32.090000000000003</v>
      </c>
      <c r="L790">
        <v>0.49</v>
      </c>
      <c r="M790" s="1">
        <v>43663.671596956017</v>
      </c>
      <c r="N790" s="1">
        <v>43663.688009803242</v>
      </c>
      <c r="O790" s="1" t="s">
        <v>46</v>
      </c>
    </row>
    <row r="791" spans="1:15" x14ac:dyDescent="0.15">
      <c r="A791" t="s">
        <v>1565</v>
      </c>
      <c r="B791" t="s">
        <v>817</v>
      </c>
      <c r="C791" t="s">
        <v>34</v>
      </c>
      <c r="D791" t="s">
        <v>26</v>
      </c>
      <c r="E791" s="18">
        <v>128.18200073242187</v>
      </c>
      <c r="F791">
        <v>74.7</v>
      </c>
      <c r="G791">
        <v>78.7</v>
      </c>
      <c r="H791">
        <v>84.1</v>
      </c>
      <c r="I791">
        <v>14.07</v>
      </c>
      <c r="J791">
        <v>1.46</v>
      </c>
      <c r="K791">
        <v>32.74</v>
      </c>
      <c r="L791">
        <v>0.53</v>
      </c>
      <c r="M791" s="1">
        <v>43663.727229780096</v>
      </c>
      <c r="N791" s="1">
        <v>43663.76570084491</v>
      </c>
      <c r="O791" s="1" t="s">
        <v>46</v>
      </c>
    </row>
    <row r="792" spans="1:15" x14ac:dyDescent="0.15">
      <c r="A792" t="s">
        <v>1566</v>
      </c>
      <c r="B792" t="s">
        <v>49</v>
      </c>
      <c r="C792" t="s">
        <v>42</v>
      </c>
      <c r="D792" t="s">
        <v>26</v>
      </c>
      <c r="E792" s="18">
        <v>113.6</v>
      </c>
      <c r="F792">
        <v>68.8</v>
      </c>
      <c r="G792">
        <v>72.5</v>
      </c>
      <c r="H792">
        <v>78.7</v>
      </c>
      <c r="I792">
        <v>3.38</v>
      </c>
      <c r="J792">
        <v>1.3</v>
      </c>
      <c r="K792">
        <v>31.67</v>
      </c>
      <c r="L792">
        <v>0.9</v>
      </c>
      <c r="M792" s="1">
        <v>43662.680967361113</v>
      </c>
      <c r="N792" s="1">
        <v>43662.690365162038</v>
      </c>
      <c r="O792" s="1" t="s">
        <v>819</v>
      </c>
    </row>
    <row r="793" spans="1:15" x14ac:dyDescent="0.15">
      <c r="A793" t="s">
        <v>1567</v>
      </c>
      <c r="B793" t="s">
        <v>817</v>
      </c>
      <c r="C793" t="s">
        <v>28</v>
      </c>
      <c r="D793" t="s">
        <v>26</v>
      </c>
      <c r="E793" s="18">
        <v>213.8220043182373</v>
      </c>
      <c r="F793">
        <v>71.900000000000006</v>
      </c>
      <c r="G793">
        <v>75.900000000000006</v>
      </c>
      <c r="H793">
        <v>81.400000000000006</v>
      </c>
      <c r="I793">
        <v>9.16</v>
      </c>
      <c r="J793">
        <v>1.53</v>
      </c>
      <c r="K793">
        <v>32.340000000000003</v>
      </c>
      <c r="L793">
        <v>0.56999999999999995</v>
      </c>
      <c r="M793" s="1">
        <v>43661.668623726851</v>
      </c>
      <c r="N793" s="1">
        <v>43661.688653090278</v>
      </c>
      <c r="O793" s="1" t="s">
        <v>48</v>
      </c>
    </row>
    <row r="794" spans="1:15" x14ac:dyDescent="0.15">
      <c r="A794" t="s">
        <v>1568</v>
      </c>
      <c r="B794" t="s">
        <v>26</v>
      </c>
      <c r="C794" t="s">
        <v>27</v>
      </c>
      <c r="D794" t="s">
        <v>26</v>
      </c>
      <c r="E794" s="18">
        <v>212.06000251770018</v>
      </c>
      <c r="F794">
        <v>71.5</v>
      </c>
      <c r="G794">
        <v>75.400000000000006</v>
      </c>
      <c r="H794">
        <v>81.900000000000006</v>
      </c>
      <c r="I794">
        <v>4.32</v>
      </c>
      <c r="J794">
        <v>1.1000000000000001</v>
      </c>
      <c r="K794">
        <v>31.85</v>
      </c>
      <c r="L794">
        <v>0.49</v>
      </c>
      <c r="M794" s="1">
        <v>43661.693485960648</v>
      </c>
      <c r="N794" s="1">
        <v>43661.71398857639</v>
      </c>
      <c r="O794" s="1" t="s">
        <v>48</v>
      </c>
    </row>
    <row r="795" spans="1:15" x14ac:dyDescent="0.15">
      <c r="A795" t="s">
        <v>1569</v>
      </c>
      <c r="B795" t="s">
        <v>817</v>
      </c>
      <c r="C795" t="s">
        <v>34</v>
      </c>
      <c r="D795" t="s">
        <v>26</v>
      </c>
      <c r="E795" s="18">
        <v>141.79200172424316</v>
      </c>
      <c r="F795">
        <v>73.7</v>
      </c>
      <c r="G795">
        <v>77.7</v>
      </c>
      <c r="H795">
        <v>83.3</v>
      </c>
      <c r="I795">
        <v>9.7799999999999994</v>
      </c>
      <c r="J795">
        <v>1.44</v>
      </c>
      <c r="K795">
        <v>32.43</v>
      </c>
      <c r="L795">
        <v>1.9</v>
      </c>
      <c r="M795" s="1">
        <v>43661.779416747682</v>
      </c>
      <c r="N795" s="1">
        <v>43661.795064895836</v>
      </c>
      <c r="O795" s="1" t="s">
        <v>48</v>
      </c>
    </row>
    <row r="796" spans="1:15" x14ac:dyDescent="0.15">
      <c r="A796" t="s">
        <v>99</v>
      </c>
      <c r="B796" t="s">
        <v>14</v>
      </c>
      <c r="C796" t="s">
        <v>38</v>
      </c>
      <c r="D796" t="s">
        <v>14</v>
      </c>
      <c r="E796" s="18">
        <v>112.85300064086914</v>
      </c>
      <c r="F796" s="18">
        <v>76.900000000000006</v>
      </c>
      <c r="G796" s="18">
        <v>81</v>
      </c>
      <c r="H796" s="18">
        <v>87.6</v>
      </c>
      <c r="I796" s="18">
        <v>3.46</v>
      </c>
      <c r="J796" s="18">
        <v>0.7</v>
      </c>
      <c r="K796" s="18">
        <v>31.66</v>
      </c>
      <c r="L796" s="18">
        <v>1.65</v>
      </c>
      <c r="M796" s="1">
        <v>43661.589821643516</v>
      </c>
      <c r="N796" s="1">
        <v>43661.597054942133</v>
      </c>
      <c r="O796" s="1" t="s">
        <v>48</v>
      </c>
    </row>
    <row r="797" spans="1:15" x14ac:dyDescent="0.15">
      <c r="A797" t="s">
        <v>1570</v>
      </c>
      <c r="B797" t="s">
        <v>29</v>
      </c>
      <c r="C797" t="s">
        <v>22</v>
      </c>
      <c r="D797" t="s">
        <v>29</v>
      </c>
      <c r="E797" s="18">
        <v>144.69499969482422</v>
      </c>
      <c r="F797">
        <v>80.3</v>
      </c>
      <c r="G797">
        <v>84.8</v>
      </c>
      <c r="H797">
        <v>90.3</v>
      </c>
      <c r="I797">
        <v>12.09</v>
      </c>
      <c r="J797">
        <v>1.04</v>
      </c>
      <c r="K797">
        <v>32.57</v>
      </c>
      <c r="L797">
        <v>0.65</v>
      </c>
      <c r="M797" s="1">
        <v>43661.601985995374</v>
      </c>
      <c r="N797" s="1">
        <v>43661.614717708333</v>
      </c>
      <c r="O797" s="1" t="s">
        <v>48</v>
      </c>
    </row>
    <row r="798" spans="1:15" x14ac:dyDescent="0.15">
      <c r="A798" t="s">
        <v>1571</v>
      </c>
      <c r="B798" t="s">
        <v>33</v>
      </c>
      <c r="C798" t="s">
        <v>39</v>
      </c>
      <c r="D798" t="s">
        <v>33</v>
      </c>
      <c r="E798" s="18">
        <v>188.00100326538086</v>
      </c>
      <c r="F798">
        <v>76.2</v>
      </c>
      <c r="G798">
        <v>80.3</v>
      </c>
      <c r="H798">
        <v>87.1</v>
      </c>
      <c r="I798">
        <v>3.12</v>
      </c>
      <c r="J798">
        <v>0.83</v>
      </c>
      <c r="K798">
        <v>31.6</v>
      </c>
      <c r="L798">
        <v>0.43</v>
      </c>
      <c r="M798" s="1">
        <v>43657.801742094911</v>
      </c>
      <c r="N798" s="1">
        <v>43657.816951122688</v>
      </c>
      <c r="O798" s="1" t="s">
        <v>47</v>
      </c>
    </row>
    <row r="799" spans="1:15" x14ac:dyDescent="0.15">
      <c r="A799" t="s">
        <v>1572</v>
      </c>
      <c r="B799" t="s">
        <v>26</v>
      </c>
      <c r="C799" t="s">
        <v>27</v>
      </c>
      <c r="D799" t="s">
        <v>26</v>
      </c>
      <c r="E799" s="18">
        <v>291.45200157165527</v>
      </c>
      <c r="F799">
        <v>70.599999999999994</v>
      </c>
      <c r="G799">
        <v>74.5</v>
      </c>
      <c r="H799">
        <v>80.3</v>
      </c>
      <c r="I799">
        <v>6.23</v>
      </c>
      <c r="J799">
        <v>1.24</v>
      </c>
      <c r="K799">
        <v>31.91</v>
      </c>
      <c r="L799">
        <v>0.43</v>
      </c>
      <c r="M799" s="1">
        <v>43657.771372650466</v>
      </c>
      <c r="N799" s="1">
        <v>43657.797287349538</v>
      </c>
      <c r="O799" s="1" t="s">
        <v>47</v>
      </c>
    </row>
    <row r="800" spans="1:15" x14ac:dyDescent="0.15">
      <c r="A800" t="s">
        <v>1573</v>
      </c>
      <c r="B800" t="s">
        <v>14</v>
      </c>
      <c r="C800" t="s">
        <v>31</v>
      </c>
      <c r="D800" t="s">
        <v>14</v>
      </c>
      <c r="E800" s="18">
        <v>220.98899841308594</v>
      </c>
      <c r="F800">
        <v>77.7</v>
      </c>
      <c r="G800">
        <v>81.900000000000006</v>
      </c>
      <c r="H800">
        <v>88</v>
      </c>
      <c r="I800">
        <v>6.12</v>
      </c>
      <c r="J800">
        <v>0.94</v>
      </c>
      <c r="K800">
        <v>32.090000000000003</v>
      </c>
      <c r="L800">
        <v>0.4</v>
      </c>
      <c r="M800" s="1">
        <v>43658.599370636577</v>
      </c>
      <c r="N800" s="1">
        <v>43658.619660763892</v>
      </c>
      <c r="O800" s="1" t="s">
        <v>47</v>
      </c>
    </row>
    <row r="801" spans="1:15" x14ac:dyDescent="0.15">
      <c r="A801" t="s">
        <v>1574</v>
      </c>
      <c r="B801" t="s">
        <v>817</v>
      </c>
      <c r="C801" t="s">
        <v>28</v>
      </c>
      <c r="D801" t="s">
        <v>26</v>
      </c>
      <c r="E801" s="18">
        <v>393.88400268554687</v>
      </c>
      <c r="F801">
        <v>72.3</v>
      </c>
      <c r="G801">
        <v>76.3</v>
      </c>
      <c r="H801">
        <v>81.900000000000006</v>
      </c>
      <c r="I801">
        <v>9.4700000000000006</v>
      </c>
      <c r="J801">
        <v>1.35</v>
      </c>
      <c r="K801">
        <v>32.14</v>
      </c>
      <c r="L801">
        <v>2.8</v>
      </c>
      <c r="M801" s="1">
        <v>43658.857843090278</v>
      </c>
      <c r="N801" s="1">
        <v>43658.897807256944</v>
      </c>
      <c r="O801" s="1" t="s">
        <v>1482</v>
      </c>
    </row>
    <row r="802" spans="1:15" x14ac:dyDescent="0.15">
      <c r="A802" t="s">
        <v>1575</v>
      </c>
      <c r="B802" t="s">
        <v>26</v>
      </c>
      <c r="C802" t="s">
        <v>28</v>
      </c>
      <c r="D802" t="s">
        <v>26</v>
      </c>
      <c r="E802" s="18">
        <v>217.17800140380859</v>
      </c>
      <c r="F802">
        <v>71.8</v>
      </c>
      <c r="G802">
        <v>75.7</v>
      </c>
      <c r="H802">
        <v>81.3</v>
      </c>
      <c r="I802">
        <v>9.5500000000000007</v>
      </c>
      <c r="J802">
        <v>1.39</v>
      </c>
      <c r="K802">
        <v>32.25</v>
      </c>
      <c r="L802">
        <v>1.27</v>
      </c>
      <c r="M802" s="1">
        <v>43658.903699571762</v>
      </c>
      <c r="N802" s="1">
        <v>43658.927020717594</v>
      </c>
      <c r="O802" s="1" t="s">
        <v>1482</v>
      </c>
    </row>
    <row r="803" spans="1:15" x14ac:dyDescent="0.15">
      <c r="A803" t="s">
        <v>1576</v>
      </c>
      <c r="B803" t="s">
        <v>14</v>
      </c>
      <c r="C803" t="s">
        <v>31</v>
      </c>
      <c r="D803" t="s">
        <v>14</v>
      </c>
      <c r="E803" s="18">
        <v>301.09200286865234</v>
      </c>
      <c r="F803">
        <v>76.5</v>
      </c>
      <c r="G803">
        <v>80.7</v>
      </c>
      <c r="H803">
        <v>86.4</v>
      </c>
      <c r="I803">
        <v>7.18</v>
      </c>
      <c r="J803">
        <v>1.1000000000000001</v>
      </c>
      <c r="K803">
        <v>32.130000000000003</v>
      </c>
      <c r="L803">
        <v>0.4</v>
      </c>
      <c r="M803" s="1">
        <v>43658.624648530094</v>
      </c>
      <c r="N803" s="1">
        <v>43658.654254895831</v>
      </c>
      <c r="O803" s="1" t="s">
        <v>47</v>
      </c>
    </row>
    <row r="804" spans="1:15" x14ac:dyDescent="0.15">
      <c r="A804" t="s">
        <v>1577</v>
      </c>
      <c r="B804" t="s">
        <v>817</v>
      </c>
      <c r="C804" t="s">
        <v>34</v>
      </c>
      <c r="D804" t="s">
        <v>26</v>
      </c>
      <c r="E804" s="18">
        <v>436.53300476074219</v>
      </c>
      <c r="F804">
        <v>73.400000000000006</v>
      </c>
      <c r="G804">
        <v>77.3</v>
      </c>
      <c r="H804">
        <v>83.6</v>
      </c>
      <c r="I804">
        <v>4.71</v>
      </c>
      <c r="J804">
        <v>0.97</v>
      </c>
      <c r="K804">
        <v>31.8</v>
      </c>
      <c r="L804">
        <v>2.06</v>
      </c>
      <c r="M804" s="1">
        <v>43661.44170949074</v>
      </c>
      <c r="N804" s="1">
        <v>43661.490390081017</v>
      </c>
      <c r="O804" s="1" t="s">
        <v>1546</v>
      </c>
    </row>
    <row r="805" spans="1:15" x14ac:dyDescent="0.15">
      <c r="A805" t="s">
        <v>1578</v>
      </c>
      <c r="B805" t="s">
        <v>20</v>
      </c>
      <c r="C805" t="s">
        <v>35</v>
      </c>
      <c r="D805" t="s">
        <v>20</v>
      </c>
      <c r="E805" s="18">
        <v>362.63000259399416</v>
      </c>
      <c r="F805">
        <v>78.8</v>
      </c>
      <c r="G805">
        <v>83</v>
      </c>
      <c r="H805">
        <v>89.3</v>
      </c>
      <c r="I805">
        <v>4.26</v>
      </c>
      <c r="J805">
        <v>0.85</v>
      </c>
      <c r="K805">
        <v>31.77</v>
      </c>
      <c r="L805">
        <v>0.7</v>
      </c>
      <c r="M805" s="1">
        <v>43663.613791747688</v>
      </c>
      <c r="N805" s="1">
        <v>43663.665273460647</v>
      </c>
      <c r="O805" s="1" t="s">
        <v>46</v>
      </c>
    </row>
    <row r="806" spans="1:15" x14ac:dyDescent="0.15">
      <c r="A806" t="s">
        <v>1579</v>
      </c>
      <c r="B806" t="s">
        <v>14</v>
      </c>
      <c r="C806" t="s">
        <v>31</v>
      </c>
      <c r="D806" t="s">
        <v>14</v>
      </c>
      <c r="E806" s="18">
        <v>178.9839988708496</v>
      </c>
      <c r="F806">
        <v>75.900000000000006</v>
      </c>
      <c r="G806">
        <v>80</v>
      </c>
      <c r="H806">
        <v>86.3</v>
      </c>
      <c r="I806">
        <v>4.3</v>
      </c>
      <c r="J806">
        <v>0.96</v>
      </c>
      <c r="K806">
        <v>31.82</v>
      </c>
      <c r="L806">
        <v>0.5</v>
      </c>
      <c r="M806" s="1">
        <v>43661.494127662037</v>
      </c>
      <c r="N806" s="1">
        <v>43661.513027893518</v>
      </c>
      <c r="O806" s="1" t="s">
        <v>1546</v>
      </c>
    </row>
    <row r="807" spans="1:15" x14ac:dyDescent="0.15">
      <c r="A807" t="s">
        <v>1580</v>
      </c>
      <c r="B807" t="s">
        <v>18</v>
      </c>
      <c r="C807" t="s">
        <v>44</v>
      </c>
      <c r="D807" t="s">
        <v>18</v>
      </c>
      <c r="E807" s="18">
        <v>174.35900115966797</v>
      </c>
      <c r="F807">
        <v>78</v>
      </c>
      <c r="G807">
        <v>82.3</v>
      </c>
      <c r="H807">
        <v>87.4</v>
      </c>
      <c r="I807">
        <v>10.62</v>
      </c>
      <c r="J807">
        <v>1.29</v>
      </c>
      <c r="K807">
        <v>32.26</v>
      </c>
      <c r="L807">
        <v>0.47</v>
      </c>
      <c r="M807" s="1">
        <v>43658.77715991898</v>
      </c>
      <c r="N807" s="1">
        <v>43658.792287418983</v>
      </c>
      <c r="O807" s="1" t="s">
        <v>47</v>
      </c>
    </row>
    <row r="808" spans="1:15" x14ac:dyDescent="0.15">
      <c r="A808" t="s">
        <v>1581</v>
      </c>
      <c r="B808" t="s">
        <v>33</v>
      </c>
      <c r="C808" t="s">
        <v>39</v>
      </c>
      <c r="D808" t="s">
        <v>33</v>
      </c>
      <c r="E808" s="18">
        <v>262.2650032043457</v>
      </c>
      <c r="F808">
        <v>75.900000000000006</v>
      </c>
      <c r="G808">
        <v>79.900000000000006</v>
      </c>
      <c r="H808">
        <v>86.5</v>
      </c>
      <c r="I808">
        <v>2.82</v>
      </c>
      <c r="J808">
        <v>0.84</v>
      </c>
      <c r="K808">
        <v>31.6</v>
      </c>
      <c r="L808">
        <v>0.24</v>
      </c>
      <c r="M808" s="1">
        <v>43658.79523758102</v>
      </c>
      <c r="N808" s="1">
        <v>43658.816198263892</v>
      </c>
      <c r="O808" s="1" t="s">
        <v>47</v>
      </c>
    </row>
    <row r="809" spans="1:15" x14ac:dyDescent="0.15">
      <c r="A809" t="s">
        <v>1582</v>
      </c>
      <c r="B809" t="s">
        <v>817</v>
      </c>
      <c r="C809" t="s">
        <v>15</v>
      </c>
      <c r="D809" t="s">
        <v>18</v>
      </c>
      <c r="E809" s="18">
        <v>311.52400207519531</v>
      </c>
      <c r="F809">
        <v>75.099999999999994</v>
      </c>
      <c r="G809">
        <v>79.2</v>
      </c>
      <c r="H809">
        <v>84.7</v>
      </c>
      <c r="I809">
        <v>9.44</v>
      </c>
      <c r="J809">
        <v>1.3</v>
      </c>
      <c r="K809">
        <v>32.36</v>
      </c>
      <c r="L809">
        <v>0.32</v>
      </c>
      <c r="M809" s="1">
        <v>43658.821152627315</v>
      </c>
      <c r="N809" s="1">
        <v>43658.849777430558</v>
      </c>
      <c r="O809" s="1" t="s">
        <v>47</v>
      </c>
    </row>
    <row r="810" spans="1:15" x14ac:dyDescent="0.15">
      <c r="A810" t="s">
        <v>1583</v>
      </c>
      <c r="B810" t="s">
        <v>26</v>
      </c>
      <c r="C810" t="s">
        <v>28</v>
      </c>
      <c r="D810" t="s">
        <v>26</v>
      </c>
      <c r="E810" s="18">
        <v>443.24700164794922</v>
      </c>
      <c r="F810">
        <v>72.7</v>
      </c>
      <c r="G810">
        <v>76.599999999999994</v>
      </c>
      <c r="H810">
        <v>82.1</v>
      </c>
      <c r="I810">
        <v>9.8699999999999992</v>
      </c>
      <c r="J810">
        <v>1.39</v>
      </c>
      <c r="K810">
        <v>32.51</v>
      </c>
      <c r="L810">
        <v>0.37</v>
      </c>
      <c r="M810" s="1">
        <v>43663.515596180558</v>
      </c>
      <c r="N810" s="1">
        <v>43663.557761840275</v>
      </c>
      <c r="O810" s="1" t="s">
        <v>47</v>
      </c>
    </row>
    <row r="811" spans="1:15" x14ac:dyDescent="0.15">
      <c r="A811" t="s">
        <v>1584</v>
      </c>
      <c r="B811" t="s">
        <v>26</v>
      </c>
      <c r="C811" t="s">
        <v>28</v>
      </c>
      <c r="D811" t="s">
        <v>26</v>
      </c>
      <c r="E811" s="18">
        <v>203.69500160217285</v>
      </c>
      <c r="F811">
        <v>72.099999999999994</v>
      </c>
      <c r="G811">
        <v>76</v>
      </c>
      <c r="H811">
        <v>81.5</v>
      </c>
      <c r="I811">
        <v>9.35</v>
      </c>
      <c r="J811">
        <v>1.36</v>
      </c>
      <c r="K811">
        <v>32.32</v>
      </c>
      <c r="L811">
        <v>0.43</v>
      </c>
      <c r="M811" s="1">
        <v>43663.56189232639</v>
      </c>
      <c r="N811" s="1">
        <v>43663.591951539354</v>
      </c>
      <c r="O811" s="1" t="s">
        <v>47</v>
      </c>
    </row>
    <row r="812" spans="1:15" x14ac:dyDescent="0.15">
      <c r="A812" t="s">
        <v>1585</v>
      </c>
      <c r="B812" t="s">
        <v>26</v>
      </c>
      <c r="C812" t="s">
        <v>27</v>
      </c>
      <c r="D812" t="s">
        <v>26</v>
      </c>
      <c r="E812" s="18">
        <v>301.45300445556643</v>
      </c>
      <c r="F812">
        <v>72.400000000000006</v>
      </c>
      <c r="G812">
        <v>76.400000000000006</v>
      </c>
      <c r="H812">
        <v>82.4</v>
      </c>
      <c r="I812">
        <v>5.54</v>
      </c>
      <c r="J812">
        <v>1.08</v>
      </c>
      <c r="K812">
        <v>31.78</v>
      </c>
      <c r="L812">
        <v>0.3</v>
      </c>
      <c r="M812" s="1">
        <v>43663.370978391205</v>
      </c>
      <c r="N812" s="1">
        <v>43663.427392511578</v>
      </c>
      <c r="O812" s="1" t="s">
        <v>47</v>
      </c>
    </row>
    <row r="813" spans="1:15" x14ac:dyDescent="0.15">
      <c r="A813" t="s">
        <v>100</v>
      </c>
      <c r="B813" t="s">
        <v>14</v>
      </c>
      <c r="C813" t="s">
        <v>38</v>
      </c>
      <c r="D813" t="s">
        <v>14</v>
      </c>
      <c r="E813" s="18">
        <v>150.31999969482422</v>
      </c>
      <c r="F813" s="18">
        <v>75</v>
      </c>
      <c r="G813" s="18">
        <v>79</v>
      </c>
      <c r="H813" s="18">
        <v>85.6</v>
      </c>
      <c r="I813" s="18">
        <v>2.27</v>
      </c>
      <c r="J813" s="18">
        <v>0.81</v>
      </c>
      <c r="K813" s="18">
        <v>31.63</v>
      </c>
      <c r="L813" s="18">
        <v>0.21</v>
      </c>
      <c r="M813" s="1">
        <v>43663.335665972219</v>
      </c>
      <c r="N813" s="1">
        <v>43663.348826770831</v>
      </c>
      <c r="O813" s="1" t="s">
        <v>47</v>
      </c>
    </row>
    <row r="814" spans="1:15" x14ac:dyDescent="0.15">
      <c r="A814" t="s">
        <v>101</v>
      </c>
      <c r="B814" t="s">
        <v>14</v>
      </c>
      <c r="C814" t="s">
        <v>38</v>
      </c>
      <c r="D814" t="s">
        <v>14</v>
      </c>
      <c r="E814" s="18">
        <v>186.89400177001954</v>
      </c>
      <c r="F814" s="18">
        <v>76.2</v>
      </c>
      <c r="G814" s="18">
        <v>80.3</v>
      </c>
      <c r="H814" s="18">
        <v>87</v>
      </c>
      <c r="I814" s="18">
        <v>2.57</v>
      </c>
      <c r="J814" s="18">
        <v>0.79</v>
      </c>
      <c r="K814" s="18">
        <v>31.64</v>
      </c>
      <c r="L814" s="18">
        <v>0.27</v>
      </c>
      <c r="M814" s="1">
        <v>43663.35281921296</v>
      </c>
      <c r="N814" s="1">
        <v>43663.367079016207</v>
      </c>
      <c r="O814" s="1" t="s">
        <v>47</v>
      </c>
    </row>
    <row r="815" spans="1:15" x14ac:dyDescent="0.15">
      <c r="A815" t="s">
        <v>102</v>
      </c>
      <c r="B815" t="s">
        <v>14</v>
      </c>
      <c r="C815" t="s">
        <v>38</v>
      </c>
      <c r="D815" t="s">
        <v>14</v>
      </c>
      <c r="E815" s="18">
        <v>226.4840003967285</v>
      </c>
      <c r="F815" s="18">
        <v>74.5</v>
      </c>
      <c r="G815" s="18">
        <v>78.5</v>
      </c>
      <c r="H815" s="18">
        <v>84.7</v>
      </c>
      <c r="I815" s="18">
        <v>3.83</v>
      </c>
      <c r="J815" s="18">
        <v>0.95</v>
      </c>
      <c r="K815" s="18">
        <v>31.74</v>
      </c>
      <c r="L815" s="18">
        <v>0.26</v>
      </c>
      <c r="M815" s="1">
        <v>43663.434057638886</v>
      </c>
      <c r="N815" s="1">
        <v>43663.453409409725</v>
      </c>
      <c r="O815" s="1" t="s">
        <v>47</v>
      </c>
    </row>
    <row r="816" spans="1:15" x14ac:dyDescent="0.15">
      <c r="A816" t="s">
        <v>1586</v>
      </c>
      <c r="B816" t="s">
        <v>817</v>
      </c>
      <c r="C816" t="s">
        <v>28</v>
      </c>
      <c r="D816" t="s">
        <v>26</v>
      </c>
      <c r="E816" s="18">
        <v>261.33800354003904</v>
      </c>
      <c r="F816">
        <v>72.7</v>
      </c>
      <c r="G816">
        <v>76.599999999999994</v>
      </c>
      <c r="H816">
        <v>82</v>
      </c>
      <c r="I816">
        <v>10.67</v>
      </c>
      <c r="J816">
        <v>1.56</v>
      </c>
      <c r="K816">
        <v>32.26</v>
      </c>
      <c r="L816">
        <v>1.6</v>
      </c>
      <c r="M816" s="1">
        <v>43661.828119409722</v>
      </c>
      <c r="N816" s="1">
        <v>43661.854173495369</v>
      </c>
      <c r="O816" s="1" t="s">
        <v>48</v>
      </c>
    </row>
    <row r="817" spans="1:15" x14ac:dyDescent="0.15">
      <c r="A817" t="s">
        <v>103</v>
      </c>
      <c r="B817" t="s">
        <v>14</v>
      </c>
      <c r="C817" t="s">
        <v>38</v>
      </c>
      <c r="D817" t="s">
        <v>14</v>
      </c>
      <c r="E817" s="18">
        <v>186.23900146484374</v>
      </c>
      <c r="F817" s="18">
        <v>77.400000000000006</v>
      </c>
      <c r="G817" s="18">
        <v>81.599999999999994</v>
      </c>
      <c r="H817" s="18">
        <v>88.4</v>
      </c>
      <c r="I817" s="18">
        <v>2.58</v>
      </c>
      <c r="J817" s="18">
        <v>0.81</v>
      </c>
      <c r="K817" s="18">
        <v>31.54</v>
      </c>
      <c r="L817" s="18">
        <v>0.46</v>
      </c>
      <c r="M817" s="1">
        <v>43661.808247800924</v>
      </c>
      <c r="N817" s="1">
        <v>43661.82583371528</v>
      </c>
      <c r="O817" s="1" t="s">
        <v>48</v>
      </c>
    </row>
    <row r="818" spans="1:15" x14ac:dyDescent="0.15">
      <c r="A818" t="s">
        <v>1587</v>
      </c>
      <c r="B818" t="s">
        <v>26</v>
      </c>
      <c r="C818" t="s">
        <v>27</v>
      </c>
      <c r="D818" t="s">
        <v>26</v>
      </c>
      <c r="E818" s="18">
        <v>112.85300064086914</v>
      </c>
      <c r="F818">
        <v>71.5</v>
      </c>
      <c r="G818">
        <v>75.3</v>
      </c>
      <c r="H818">
        <v>81.5</v>
      </c>
      <c r="I818">
        <v>4.22</v>
      </c>
      <c r="J818">
        <v>1.24</v>
      </c>
      <c r="K818">
        <v>31.77</v>
      </c>
      <c r="L818">
        <v>0.88</v>
      </c>
      <c r="M818" s="1">
        <v>43661.901429861115</v>
      </c>
      <c r="N818" s="1">
        <v>43661.912280011573</v>
      </c>
      <c r="O818" s="1" t="s">
        <v>819</v>
      </c>
    </row>
    <row r="819" spans="1:15" x14ac:dyDescent="0.15">
      <c r="A819" t="s">
        <v>1588</v>
      </c>
      <c r="B819" t="s">
        <v>26</v>
      </c>
      <c r="C819" t="s">
        <v>27</v>
      </c>
      <c r="D819" t="s">
        <v>26</v>
      </c>
      <c r="E819" s="18">
        <v>192.04899978637695</v>
      </c>
      <c r="F819">
        <v>72.5</v>
      </c>
      <c r="G819">
        <v>76.400000000000006</v>
      </c>
      <c r="H819">
        <v>82.3</v>
      </c>
      <c r="I819">
        <v>7.04</v>
      </c>
      <c r="J819">
        <v>1.31</v>
      </c>
      <c r="K819">
        <v>32.090000000000003</v>
      </c>
      <c r="L819">
        <v>1.24</v>
      </c>
      <c r="M819" s="1">
        <v>43661.8652153125</v>
      </c>
      <c r="N819" s="1">
        <v>43661.898241550924</v>
      </c>
      <c r="O819" s="1" t="s">
        <v>819</v>
      </c>
    </row>
    <row r="820" spans="1:15" x14ac:dyDescent="0.15">
      <c r="A820" t="s">
        <v>1589</v>
      </c>
      <c r="B820" t="s">
        <v>49</v>
      </c>
      <c r="C820" t="s">
        <v>42</v>
      </c>
      <c r="D820" t="s">
        <v>26</v>
      </c>
      <c r="E820" s="18">
        <v>74.0260009765625</v>
      </c>
      <c r="F820">
        <v>72.599999999999994</v>
      </c>
      <c r="G820">
        <v>76.5</v>
      </c>
      <c r="H820">
        <v>83</v>
      </c>
      <c r="I820">
        <v>2.97</v>
      </c>
      <c r="J820">
        <v>0.96</v>
      </c>
      <c r="K820">
        <v>31.69</v>
      </c>
      <c r="L820">
        <v>0.42</v>
      </c>
      <c r="M820" s="1">
        <v>43661.80056747685</v>
      </c>
      <c r="N820" s="1">
        <v>43661.80387265046</v>
      </c>
      <c r="O820" s="1" t="s">
        <v>48</v>
      </c>
    </row>
    <row r="821" spans="1:15" x14ac:dyDescent="0.15">
      <c r="A821" t="s">
        <v>1590</v>
      </c>
      <c r="B821" t="s">
        <v>817</v>
      </c>
      <c r="C821" t="s">
        <v>15</v>
      </c>
      <c r="D821" t="s">
        <v>18</v>
      </c>
      <c r="E821" s="18">
        <v>113.1</v>
      </c>
      <c r="F821">
        <v>77.099999999999994</v>
      </c>
      <c r="G821">
        <v>81.400000000000006</v>
      </c>
      <c r="H821">
        <v>86.9</v>
      </c>
      <c r="I821">
        <v>11.15</v>
      </c>
      <c r="J821">
        <v>1.34</v>
      </c>
      <c r="K821">
        <v>32.53</v>
      </c>
      <c r="L821">
        <v>0.61</v>
      </c>
      <c r="M821" s="1">
        <v>43662.666489351854</v>
      </c>
      <c r="N821" s="1">
        <v>43662.67529579861</v>
      </c>
      <c r="O821" s="1" t="s">
        <v>931</v>
      </c>
    </row>
    <row r="822" spans="1:15" x14ac:dyDescent="0.15">
      <c r="A822" t="s">
        <v>1591</v>
      </c>
      <c r="B822" t="s">
        <v>33</v>
      </c>
      <c r="C822" t="s">
        <v>39</v>
      </c>
      <c r="D822" t="s">
        <v>33</v>
      </c>
      <c r="E822" s="18">
        <v>189.49700164794922</v>
      </c>
      <c r="F822">
        <v>74</v>
      </c>
      <c r="G822">
        <v>78</v>
      </c>
      <c r="H822">
        <v>84.4</v>
      </c>
      <c r="I822">
        <v>3.48</v>
      </c>
      <c r="J822">
        <v>0.9</v>
      </c>
      <c r="K822">
        <v>31.58</v>
      </c>
      <c r="L822">
        <v>1.49</v>
      </c>
      <c r="M822" s="1">
        <v>43661.916268368055</v>
      </c>
      <c r="N822" s="1">
        <v>43661.939566631947</v>
      </c>
      <c r="O822" s="1" t="s">
        <v>931</v>
      </c>
    </row>
    <row r="823" spans="1:15" x14ac:dyDescent="0.15">
      <c r="A823" t="s">
        <v>1592</v>
      </c>
      <c r="B823" t="s">
        <v>26</v>
      </c>
      <c r="C823" t="s">
        <v>28</v>
      </c>
      <c r="D823" t="s">
        <v>26</v>
      </c>
      <c r="E823" s="18">
        <v>211.19000053405762</v>
      </c>
      <c r="F823">
        <v>69.400000000000006</v>
      </c>
      <c r="G823">
        <v>73.2</v>
      </c>
      <c r="H823">
        <v>78.5</v>
      </c>
      <c r="I823">
        <v>9.81</v>
      </c>
      <c r="J823">
        <v>1.66</v>
      </c>
      <c r="K823">
        <v>32.130000000000003</v>
      </c>
      <c r="L823">
        <v>1.92</v>
      </c>
      <c r="M823" s="1">
        <v>43664.663270405093</v>
      </c>
      <c r="N823" s="1">
        <v>43664.688802511577</v>
      </c>
      <c r="O823" s="1" t="s">
        <v>819</v>
      </c>
    </row>
    <row r="824" spans="1:15" x14ac:dyDescent="0.15">
      <c r="A824" t="s">
        <v>1593</v>
      </c>
      <c r="B824" t="s">
        <v>26</v>
      </c>
      <c r="C824" t="s">
        <v>27</v>
      </c>
      <c r="D824" t="s">
        <v>26</v>
      </c>
      <c r="E824" s="18">
        <v>324.58800315856934</v>
      </c>
      <c r="F824">
        <v>65</v>
      </c>
      <c r="G824">
        <v>68.5</v>
      </c>
      <c r="H824">
        <v>74.3</v>
      </c>
      <c r="I824">
        <v>6.8</v>
      </c>
      <c r="J824">
        <v>1.18</v>
      </c>
      <c r="K824">
        <v>31.94</v>
      </c>
      <c r="L824">
        <v>0.61</v>
      </c>
      <c r="M824" s="1">
        <v>43663.470620520835</v>
      </c>
      <c r="N824" s="1">
        <v>43663.511824108798</v>
      </c>
      <c r="O824" s="1" t="s">
        <v>47</v>
      </c>
    </row>
    <row r="825" spans="1:15" x14ac:dyDescent="0.15">
      <c r="A825" t="s">
        <v>1594</v>
      </c>
      <c r="B825" t="s">
        <v>817</v>
      </c>
      <c r="C825" t="s">
        <v>34</v>
      </c>
      <c r="D825" t="s">
        <v>26</v>
      </c>
      <c r="E825" s="18">
        <v>305.26400279998779</v>
      </c>
      <c r="F825">
        <v>74.2</v>
      </c>
      <c r="G825">
        <v>78.2</v>
      </c>
      <c r="H825">
        <v>83.8</v>
      </c>
      <c r="I825">
        <v>9.7899999999999991</v>
      </c>
      <c r="J825">
        <v>1.33</v>
      </c>
      <c r="K825">
        <v>32.340000000000003</v>
      </c>
      <c r="L825">
        <v>0.59</v>
      </c>
      <c r="M825" s="1">
        <v>43663.229741400464</v>
      </c>
      <c r="N825" s="1">
        <v>43663.263015821758</v>
      </c>
      <c r="O825" s="1" t="s">
        <v>1546</v>
      </c>
    </row>
    <row r="826" spans="1:15" x14ac:dyDescent="0.15">
      <c r="A826" t="s">
        <v>1595</v>
      </c>
      <c r="B826" t="s">
        <v>817</v>
      </c>
      <c r="C826" t="s">
        <v>27</v>
      </c>
      <c r="D826" t="s">
        <v>26</v>
      </c>
      <c r="E826" s="18">
        <v>185.51699829101562</v>
      </c>
      <c r="F826">
        <v>73.2</v>
      </c>
      <c r="G826">
        <v>77.2</v>
      </c>
      <c r="H826">
        <v>83.3</v>
      </c>
      <c r="I826">
        <v>5.29</v>
      </c>
      <c r="J826">
        <v>1.0900000000000001</v>
      </c>
      <c r="K826">
        <v>31.67</v>
      </c>
      <c r="L826">
        <v>1.85</v>
      </c>
      <c r="M826" s="1">
        <v>43663.267529629629</v>
      </c>
      <c r="N826" s="1">
        <v>43663.290192673609</v>
      </c>
      <c r="O826" s="1" t="s">
        <v>1546</v>
      </c>
    </row>
    <row r="827" spans="1:15" x14ac:dyDescent="0.15">
      <c r="A827" t="s">
        <v>1596</v>
      </c>
      <c r="B827" t="s">
        <v>29</v>
      </c>
      <c r="C827" t="s">
        <v>22</v>
      </c>
      <c r="D827" t="s">
        <v>29</v>
      </c>
      <c r="E827" s="18">
        <v>185.50500106811523</v>
      </c>
      <c r="F827">
        <v>80.2</v>
      </c>
      <c r="G827">
        <v>84.6</v>
      </c>
      <c r="H827">
        <v>90.2</v>
      </c>
      <c r="I827">
        <v>14.18</v>
      </c>
      <c r="J827">
        <v>1.39</v>
      </c>
      <c r="K827">
        <v>32.840000000000003</v>
      </c>
      <c r="L827">
        <v>0.45</v>
      </c>
      <c r="M827" s="1">
        <v>43663.295157326385</v>
      </c>
      <c r="N827" s="1">
        <v>43663.314126967591</v>
      </c>
      <c r="O827" s="1" t="s">
        <v>1546</v>
      </c>
    </row>
    <row r="828" spans="1:15" x14ac:dyDescent="0.15">
      <c r="A828" t="s">
        <v>1597</v>
      </c>
      <c r="B828" t="s">
        <v>20</v>
      </c>
      <c r="C828" t="s">
        <v>35</v>
      </c>
      <c r="D828" t="s">
        <v>20</v>
      </c>
      <c r="E828" s="18">
        <v>76.020999908447266</v>
      </c>
      <c r="F828">
        <v>78.3</v>
      </c>
      <c r="G828">
        <v>82.5</v>
      </c>
      <c r="H828">
        <v>88.6</v>
      </c>
      <c r="I828">
        <v>6.57</v>
      </c>
      <c r="J828">
        <v>0.99</v>
      </c>
      <c r="K828">
        <v>32.01</v>
      </c>
      <c r="L828">
        <v>0.43</v>
      </c>
      <c r="M828" s="1">
        <v>43663.647148344906</v>
      </c>
      <c r="N828" s="1">
        <v>43663.653507442126</v>
      </c>
      <c r="O828" s="1" t="s">
        <v>46</v>
      </c>
    </row>
    <row r="829" spans="1:15" x14ac:dyDescent="0.15">
      <c r="A829" t="s">
        <v>1598</v>
      </c>
      <c r="B829" t="s">
        <v>23</v>
      </c>
      <c r="C829" t="s">
        <v>24</v>
      </c>
      <c r="D829" t="s">
        <v>23</v>
      </c>
      <c r="E829" s="18">
        <v>225.43300247192383</v>
      </c>
      <c r="F829">
        <v>83.2</v>
      </c>
      <c r="G829">
        <v>87.6</v>
      </c>
      <c r="H829">
        <v>94.5</v>
      </c>
      <c r="I829">
        <v>3.07</v>
      </c>
      <c r="J829">
        <v>0.73</v>
      </c>
      <c r="K829">
        <v>31.75</v>
      </c>
      <c r="L829">
        <v>0.34</v>
      </c>
      <c r="M829" s="1">
        <v>43663.769856018516</v>
      </c>
      <c r="N829" s="1">
        <v>43663.789161539353</v>
      </c>
      <c r="O829" s="1" t="s">
        <v>46</v>
      </c>
    </row>
    <row r="830" spans="1:15" x14ac:dyDescent="0.15">
      <c r="A830" t="s">
        <v>1599</v>
      </c>
      <c r="B830" t="s">
        <v>14</v>
      </c>
      <c r="C830" t="s">
        <v>31</v>
      </c>
      <c r="D830" t="s">
        <v>14</v>
      </c>
      <c r="E830" s="18">
        <v>191.32400131225586</v>
      </c>
      <c r="F830">
        <v>75.099999999999994</v>
      </c>
      <c r="G830">
        <v>79.2</v>
      </c>
      <c r="H830">
        <v>85.4</v>
      </c>
      <c r="I830">
        <v>4.26</v>
      </c>
      <c r="J830">
        <v>0.9</v>
      </c>
      <c r="K830">
        <v>31.55</v>
      </c>
      <c r="L830">
        <v>0.8</v>
      </c>
      <c r="M830" s="1">
        <v>43664.643241122685</v>
      </c>
      <c r="N830" s="1">
        <v>43664.657992094908</v>
      </c>
      <c r="O830" s="1" t="s">
        <v>931</v>
      </c>
    </row>
    <row r="831" spans="1:15" x14ac:dyDescent="0.15">
      <c r="A831" t="s">
        <v>1600</v>
      </c>
      <c r="B831" t="s">
        <v>18</v>
      </c>
      <c r="C831" t="s">
        <v>44</v>
      </c>
      <c r="D831" t="s">
        <v>18</v>
      </c>
      <c r="E831" s="18">
        <v>260.85200195312495</v>
      </c>
      <c r="F831">
        <v>78.900000000000006</v>
      </c>
      <c r="G831">
        <v>83.3</v>
      </c>
      <c r="H831">
        <v>89</v>
      </c>
      <c r="I831">
        <v>9.77</v>
      </c>
      <c r="J831">
        <v>0.97</v>
      </c>
      <c r="K831">
        <v>32.32</v>
      </c>
      <c r="L831">
        <v>0.8</v>
      </c>
      <c r="M831" s="1">
        <v>43664.368396678241</v>
      </c>
      <c r="N831" s="1">
        <v>43664.431322997683</v>
      </c>
      <c r="O831" s="1" t="s">
        <v>48</v>
      </c>
    </row>
    <row r="832" spans="1:15" x14ac:dyDescent="0.15">
      <c r="A832" t="s">
        <v>1601</v>
      </c>
      <c r="B832" t="s">
        <v>817</v>
      </c>
      <c r="C832" t="s">
        <v>34</v>
      </c>
      <c r="D832" t="s">
        <v>26</v>
      </c>
      <c r="E832" s="18">
        <v>224.79899978637695</v>
      </c>
      <c r="F832">
        <v>74.3</v>
      </c>
      <c r="G832">
        <v>78.3</v>
      </c>
      <c r="H832">
        <v>84.7</v>
      </c>
      <c r="I832">
        <v>4.53</v>
      </c>
      <c r="J832">
        <v>0.87</v>
      </c>
      <c r="K832">
        <v>31.71</v>
      </c>
      <c r="L832">
        <v>1.2</v>
      </c>
      <c r="M832" s="1">
        <v>43664.54198603009</v>
      </c>
      <c r="N832" s="1">
        <v>43664.567401469911</v>
      </c>
      <c r="O832" s="1" t="s">
        <v>819</v>
      </c>
    </row>
    <row r="833" spans="1:15" x14ac:dyDescent="0.15">
      <c r="A833" t="s">
        <v>1602</v>
      </c>
      <c r="B833" t="s">
        <v>14</v>
      </c>
      <c r="C833" t="s">
        <v>31</v>
      </c>
      <c r="D833" t="s">
        <v>14</v>
      </c>
      <c r="E833" s="18">
        <v>108.91300125122071</v>
      </c>
      <c r="F833">
        <v>75.7</v>
      </c>
      <c r="G833">
        <v>79.900000000000006</v>
      </c>
      <c r="H833">
        <v>85.8</v>
      </c>
      <c r="I833">
        <v>6.13</v>
      </c>
      <c r="J833">
        <v>0.97</v>
      </c>
      <c r="K833">
        <v>31.86</v>
      </c>
      <c r="L833">
        <v>0.95</v>
      </c>
      <c r="M833" s="1">
        <v>43664.435688078702</v>
      </c>
      <c r="N833" s="1">
        <v>43664.465134293983</v>
      </c>
      <c r="O833" s="1" t="s">
        <v>48</v>
      </c>
    </row>
    <row r="834" spans="1:15" x14ac:dyDescent="0.15">
      <c r="A834" t="s">
        <v>1603</v>
      </c>
      <c r="B834" t="s">
        <v>23</v>
      </c>
      <c r="C834" t="s">
        <v>24</v>
      </c>
      <c r="D834" t="s">
        <v>23</v>
      </c>
      <c r="E834" s="18">
        <v>146.78200149536133</v>
      </c>
      <c r="F834">
        <v>82.1</v>
      </c>
      <c r="G834">
        <v>86.5</v>
      </c>
      <c r="H834">
        <v>94</v>
      </c>
      <c r="I834">
        <v>1.43</v>
      </c>
      <c r="J834">
        <v>0.53</v>
      </c>
      <c r="K834">
        <v>31.62</v>
      </c>
      <c r="L834">
        <v>0.32</v>
      </c>
      <c r="M834" s="1">
        <v>43664.486187650466</v>
      </c>
      <c r="N834" s="1">
        <v>43664.501267280095</v>
      </c>
      <c r="O834" s="1" t="s">
        <v>48</v>
      </c>
    </row>
    <row r="835" spans="1:15" x14ac:dyDescent="0.15">
      <c r="A835" t="s">
        <v>1604</v>
      </c>
      <c r="B835" t="s">
        <v>817</v>
      </c>
      <c r="C835" t="s">
        <v>15</v>
      </c>
      <c r="D835" t="s">
        <v>18</v>
      </c>
      <c r="E835" s="18">
        <v>261.84700088500978</v>
      </c>
      <c r="F835">
        <v>76.3</v>
      </c>
      <c r="G835">
        <v>80.5</v>
      </c>
      <c r="H835">
        <v>86.5</v>
      </c>
      <c r="I835">
        <v>4.62</v>
      </c>
      <c r="J835">
        <v>1.28</v>
      </c>
      <c r="K835">
        <v>31.8</v>
      </c>
      <c r="L835">
        <v>0.51</v>
      </c>
      <c r="M835" s="1">
        <v>43664.573281712961</v>
      </c>
      <c r="N835" s="1">
        <v>43665.275845833334</v>
      </c>
      <c r="O835" s="1" t="s">
        <v>931</v>
      </c>
    </row>
    <row r="836" spans="1:15" x14ac:dyDescent="0.15">
      <c r="A836" t="s">
        <v>104</v>
      </c>
      <c r="B836" t="s">
        <v>14</v>
      </c>
      <c r="C836" t="s">
        <v>38</v>
      </c>
      <c r="D836" t="s">
        <v>14</v>
      </c>
      <c r="E836" s="18">
        <v>148.83900146484376</v>
      </c>
      <c r="F836" s="18">
        <v>75.3</v>
      </c>
      <c r="G836" s="18">
        <v>79.3</v>
      </c>
      <c r="H836" s="18">
        <v>85.9</v>
      </c>
      <c r="I836" s="18">
        <v>3.8</v>
      </c>
      <c r="J836" s="18">
        <v>0.76</v>
      </c>
      <c r="K836" s="18">
        <v>31.55</v>
      </c>
      <c r="L836" s="18">
        <v>1.72</v>
      </c>
      <c r="M836" s="1">
        <v>43663.594548877314</v>
      </c>
      <c r="N836" s="1">
        <v>43663.605294756948</v>
      </c>
      <c r="O836" s="1" t="s">
        <v>47</v>
      </c>
    </row>
    <row r="837" spans="1:15" x14ac:dyDescent="0.15">
      <c r="A837" t="s">
        <v>1605</v>
      </c>
      <c r="B837" t="s">
        <v>33</v>
      </c>
      <c r="C837" t="s">
        <v>39</v>
      </c>
      <c r="D837" t="s">
        <v>33</v>
      </c>
      <c r="E837" s="18">
        <v>185.06500244140625</v>
      </c>
      <c r="F837">
        <v>74.400000000000006</v>
      </c>
      <c r="G837">
        <v>78.400000000000006</v>
      </c>
      <c r="H837">
        <v>84.8</v>
      </c>
      <c r="I837">
        <v>3.65</v>
      </c>
      <c r="J837">
        <v>0.91</v>
      </c>
      <c r="K837">
        <v>31.76</v>
      </c>
      <c r="L837">
        <v>1.04</v>
      </c>
      <c r="M837" s="1">
        <v>43668.433699502311</v>
      </c>
      <c r="N837" s="1">
        <v>43668.449960648148</v>
      </c>
      <c r="O837" s="1" t="s">
        <v>47</v>
      </c>
    </row>
    <row r="838" spans="1:15" x14ac:dyDescent="0.15">
      <c r="A838" t="s">
        <v>1606</v>
      </c>
      <c r="B838" t="s">
        <v>20</v>
      </c>
      <c r="C838" t="s">
        <v>35</v>
      </c>
      <c r="D838" t="s">
        <v>20</v>
      </c>
      <c r="E838" s="18">
        <v>223.7870002746582</v>
      </c>
      <c r="F838">
        <v>78</v>
      </c>
      <c r="G838">
        <v>82.2</v>
      </c>
      <c r="H838">
        <v>88.7</v>
      </c>
      <c r="I838">
        <v>4.8600000000000003</v>
      </c>
      <c r="J838">
        <v>0.89</v>
      </c>
      <c r="K838">
        <v>31.94</v>
      </c>
      <c r="L838">
        <v>0.47</v>
      </c>
      <c r="M838" s="1">
        <v>43665.867737812499</v>
      </c>
      <c r="N838" s="1">
        <v>43665.886586076391</v>
      </c>
      <c r="O838" s="1" t="s">
        <v>47</v>
      </c>
    </row>
    <row r="839" spans="1:15" x14ac:dyDescent="0.15">
      <c r="A839" t="s">
        <v>1607</v>
      </c>
      <c r="B839" t="s">
        <v>14</v>
      </c>
      <c r="C839" t="s">
        <v>31</v>
      </c>
      <c r="D839" t="s">
        <v>14</v>
      </c>
      <c r="E839" s="18">
        <v>333.11700439453125</v>
      </c>
      <c r="F839">
        <v>76.7</v>
      </c>
      <c r="G839">
        <v>80.8</v>
      </c>
      <c r="H839">
        <v>87.2</v>
      </c>
      <c r="I839">
        <v>4.1900000000000004</v>
      </c>
      <c r="J839">
        <v>0.85</v>
      </c>
      <c r="K839">
        <v>31.8</v>
      </c>
      <c r="L839">
        <v>0.6</v>
      </c>
      <c r="M839" s="1">
        <v>43668.45402769676</v>
      </c>
      <c r="N839" s="1">
        <v>43668.485509456019</v>
      </c>
      <c r="O839" s="1" t="s">
        <v>47</v>
      </c>
    </row>
    <row r="840" spans="1:15" x14ac:dyDescent="0.15">
      <c r="A840" t="s">
        <v>1608</v>
      </c>
      <c r="B840" t="s">
        <v>33</v>
      </c>
      <c r="C840" t="s">
        <v>39</v>
      </c>
      <c r="D840" t="s">
        <v>33</v>
      </c>
      <c r="E840" s="18">
        <v>259.09100341796875</v>
      </c>
      <c r="F840">
        <v>75.599999999999994</v>
      </c>
      <c r="G840">
        <v>79.599999999999994</v>
      </c>
      <c r="H840">
        <v>86.2</v>
      </c>
      <c r="I840">
        <v>3.08</v>
      </c>
      <c r="J840">
        <v>0.86</v>
      </c>
      <c r="K840">
        <v>31.71</v>
      </c>
      <c r="L840">
        <v>0.49</v>
      </c>
      <c r="M840" s="1">
        <v>43668.488458252315</v>
      </c>
      <c r="N840" s="1">
        <v>43668.512367395837</v>
      </c>
      <c r="O840" s="1" t="s">
        <v>47</v>
      </c>
    </row>
    <row r="841" spans="1:15" x14ac:dyDescent="0.15">
      <c r="A841" t="s">
        <v>1609</v>
      </c>
      <c r="B841" t="s">
        <v>14</v>
      </c>
      <c r="C841" t="s">
        <v>31</v>
      </c>
      <c r="D841" t="s">
        <v>14</v>
      </c>
      <c r="E841" s="18">
        <v>189.69000244140625</v>
      </c>
      <c r="F841">
        <v>75.8</v>
      </c>
      <c r="G841">
        <v>79.8</v>
      </c>
      <c r="H841">
        <v>86.2</v>
      </c>
      <c r="I841">
        <v>4.34</v>
      </c>
      <c r="J841">
        <v>1.24</v>
      </c>
      <c r="K841">
        <v>31.86</v>
      </c>
      <c r="L841">
        <v>0.26</v>
      </c>
      <c r="M841" s="1">
        <v>43668.679705706018</v>
      </c>
      <c r="N841" s="1">
        <v>43668.712596562502</v>
      </c>
      <c r="O841" s="1" t="s">
        <v>46</v>
      </c>
    </row>
    <row r="842" spans="1:15" x14ac:dyDescent="0.15">
      <c r="A842" t="s">
        <v>1610</v>
      </c>
      <c r="B842" t="s">
        <v>18</v>
      </c>
      <c r="C842" t="s">
        <v>15</v>
      </c>
      <c r="D842" t="s">
        <v>18</v>
      </c>
      <c r="E842" s="18">
        <v>130.82100028991698</v>
      </c>
      <c r="F842">
        <v>76.2</v>
      </c>
      <c r="G842">
        <v>80.5</v>
      </c>
      <c r="H842">
        <v>85.5</v>
      </c>
      <c r="I842">
        <v>15.03</v>
      </c>
      <c r="J842">
        <v>1.23</v>
      </c>
      <c r="K842">
        <v>32.92</v>
      </c>
      <c r="L842">
        <v>0.47</v>
      </c>
      <c r="M842" s="1">
        <v>43671.338433414348</v>
      </c>
      <c r="N842" s="1">
        <v>43671.348364618054</v>
      </c>
      <c r="O842" s="1" t="s">
        <v>45</v>
      </c>
    </row>
    <row r="843" spans="1:15" x14ac:dyDescent="0.15">
      <c r="A843" t="s">
        <v>105</v>
      </c>
      <c r="B843" t="s">
        <v>14</v>
      </c>
      <c r="C843" t="s">
        <v>38</v>
      </c>
      <c r="D843" t="s">
        <v>14</v>
      </c>
      <c r="E843" s="18">
        <v>182.28499984741211</v>
      </c>
      <c r="F843" s="18">
        <v>76.099999999999994</v>
      </c>
      <c r="G843" s="18">
        <v>80.2</v>
      </c>
      <c r="H843" s="18">
        <v>86.9</v>
      </c>
      <c r="I843" s="18">
        <v>2.27</v>
      </c>
      <c r="J843" s="18">
        <v>0.87</v>
      </c>
      <c r="K843" s="18">
        <v>31.64</v>
      </c>
      <c r="L843" s="18">
        <v>0.45</v>
      </c>
      <c r="M843" s="1">
        <v>43668.798850543979</v>
      </c>
      <c r="N843" s="1">
        <v>43668.823626620368</v>
      </c>
      <c r="O843" s="1" t="s">
        <v>45</v>
      </c>
    </row>
    <row r="844" spans="1:15" x14ac:dyDescent="0.15">
      <c r="A844" t="s">
        <v>1611</v>
      </c>
      <c r="B844" t="s">
        <v>817</v>
      </c>
      <c r="C844" t="s">
        <v>34</v>
      </c>
      <c r="D844" t="s">
        <v>26</v>
      </c>
      <c r="E844" s="18">
        <v>371.79100341796874</v>
      </c>
      <c r="F844">
        <v>73.400000000000006</v>
      </c>
      <c r="G844">
        <v>77.400000000000006</v>
      </c>
      <c r="H844">
        <v>83.4</v>
      </c>
      <c r="I844">
        <v>5.35</v>
      </c>
      <c r="J844">
        <v>1.33</v>
      </c>
      <c r="K844">
        <v>31.89</v>
      </c>
      <c r="L844">
        <v>0.59</v>
      </c>
      <c r="M844" s="1">
        <v>43664.593640543979</v>
      </c>
      <c r="N844" s="1">
        <v>43664.62404560185</v>
      </c>
      <c r="O844" s="1" t="s">
        <v>931</v>
      </c>
    </row>
    <row r="845" spans="1:15" x14ac:dyDescent="0.15">
      <c r="A845" t="s">
        <v>1612</v>
      </c>
      <c r="B845" t="s">
        <v>20</v>
      </c>
      <c r="C845" t="s">
        <v>35</v>
      </c>
      <c r="D845" t="s">
        <v>20</v>
      </c>
      <c r="E845" s="18">
        <v>111.94599914550781</v>
      </c>
      <c r="F845">
        <v>80</v>
      </c>
      <c r="G845">
        <v>84.4</v>
      </c>
      <c r="H845">
        <v>91.1</v>
      </c>
      <c r="I845">
        <v>5.04</v>
      </c>
      <c r="J845">
        <v>0.77</v>
      </c>
      <c r="K845">
        <v>32</v>
      </c>
      <c r="L845">
        <v>0.56999999999999995</v>
      </c>
      <c r="M845" s="1">
        <v>43664.4716625</v>
      </c>
      <c r="N845" s="1">
        <v>43664.481174918983</v>
      </c>
      <c r="O845" s="1" t="s">
        <v>931</v>
      </c>
    </row>
    <row r="846" spans="1:15" x14ac:dyDescent="0.15">
      <c r="A846" t="s">
        <v>1613</v>
      </c>
      <c r="B846" t="s">
        <v>23</v>
      </c>
      <c r="C846" t="s">
        <v>24</v>
      </c>
      <c r="D846" t="s">
        <v>23</v>
      </c>
      <c r="E846" s="18">
        <v>74.613000488281244</v>
      </c>
      <c r="F846">
        <v>82.1</v>
      </c>
      <c r="G846">
        <v>86.5</v>
      </c>
      <c r="H846">
        <v>94</v>
      </c>
      <c r="I846">
        <v>3.03</v>
      </c>
      <c r="J846">
        <v>0.69</v>
      </c>
      <c r="K846">
        <v>31.76</v>
      </c>
      <c r="L846">
        <v>0.65</v>
      </c>
      <c r="M846" s="1">
        <v>43664.335643599537</v>
      </c>
      <c r="N846" s="1">
        <v>43664.339624386572</v>
      </c>
      <c r="O846" s="1" t="s">
        <v>48</v>
      </c>
    </row>
    <row r="847" spans="1:15" x14ac:dyDescent="0.15">
      <c r="A847" t="s">
        <v>1614</v>
      </c>
      <c r="B847" t="s">
        <v>26</v>
      </c>
      <c r="C847" t="s">
        <v>28</v>
      </c>
      <c r="D847" t="s">
        <v>26</v>
      </c>
      <c r="E847" s="18">
        <v>186.95600128173828</v>
      </c>
      <c r="F847">
        <v>72.7</v>
      </c>
      <c r="G847">
        <v>76.599999999999994</v>
      </c>
      <c r="H847">
        <v>82.7</v>
      </c>
      <c r="I847">
        <v>5.49</v>
      </c>
      <c r="J847">
        <v>1.06</v>
      </c>
      <c r="K847">
        <v>31.83</v>
      </c>
      <c r="L847">
        <v>0.98</v>
      </c>
      <c r="M847" s="1">
        <v>43664.346675844907</v>
      </c>
      <c r="N847" s="1">
        <v>43664.667152696762</v>
      </c>
      <c r="O847" s="1" t="s">
        <v>48</v>
      </c>
    </row>
    <row r="848" spans="1:15" x14ac:dyDescent="0.15">
      <c r="A848" t="s">
        <v>1615</v>
      </c>
      <c r="B848" t="s">
        <v>18</v>
      </c>
      <c r="C848" t="s">
        <v>44</v>
      </c>
      <c r="D848" t="s">
        <v>18</v>
      </c>
      <c r="E848" s="18">
        <v>150.0260009765625</v>
      </c>
      <c r="F848">
        <v>80</v>
      </c>
      <c r="G848">
        <v>84.4</v>
      </c>
      <c r="H848">
        <v>89.8</v>
      </c>
      <c r="I848">
        <v>14.01</v>
      </c>
      <c r="J848">
        <v>1.1000000000000001</v>
      </c>
      <c r="K848">
        <v>32.93</v>
      </c>
      <c r="L848">
        <v>0.42</v>
      </c>
      <c r="M848" s="1">
        <v>43664.308884375001</v>
      </c>
      <c r="N848" s="1">
        <v>43664.329438738423</v>
      </c>
      <c r="O848" s="1" t="s">
        <v>48</v>
      </c>
    </row>
    <row r="849" spans="1:15" x14ac:dyDescent="0.15">
      <c r="A849" t="s">
        <v>1616</v>
      </c>
      <c r="B849" t="s">
        <v>18</v>
      </c>
      <c r="C849" t="s">
        <v>44</v>
      </c>
      <c r="D849" t="s">
        <v>18</v>
      </c>
      <c r="E849" s="18">
        <v>112.42600097656251</v>
      </c>
      <c r="F849">
        <v>78.099999999999994</v>
      </c>
      <c r="G849">
        <v>82.5</v>
      </c>
      <c r="H849">
        <v>86.7</v>
      </c>
      <c r="I849">
        <v>12.22</v>
      </c>
      <c r="J849">
        <v>1.08</v>
      </c>
      <c r="K849">
        <v>32.729999999999997</v>
      </c>
      <c r="L849">
        <v>0.68</v>
      </c>
      <c r="M849" s="1">
        <v>43664.291742743058</v>
      </c>
      <c r="N849" s="1">
        <v>43664.303341747684</v>
      </c>
      <c r="O849" s="1" t="s">
        <v>48</v>
      </c>
    </row>
    <row r="850" spans="1:15" x14ac:dyDescent="0.15">
      <c r="A850" t="s">
        <v>1617</v>
      </c>
      <c r="B850" t="s">
        <v>33</v>
      </c>
      <c r="C850" t="s">
        <v>39</v>
      </c>
      <c r="D850" t="s">
        <v>33</v>
      </c>
      <c r="E850" s="18">
        <v>128.81900024414062</v>
      </c>
      <c r="F850">
        <v>73.2</v>
      </c>
      <c r="G850">
        <v>77.2</v>
      </c>
      <c r="H850">
        <v>83.3</v>
      </c>
      <c r="I850">
        <v>3.21</v>
      </c>
      <c r="J850">
        <v>1.31</v>
      </c>
      <c r="K850">
        <v>31.65</v>
      </c>
      <c r="L850">
        <v>1.07</v>
      </c>
      <c r="M850" s="1">
        <v>43664.268385914351</v>
      </c>
      <c r="N850" s="1">
        <v>43664.284624456021</v>
      </c>
      <c r="O850" s="1" t="s">
        <v>48</v>
      </c>
    </row>
    <row r="851" spans="1:15" x14ac:dyDescent="0.15">
      <c r="A851" t="s">
        <v>1618</v>
      </c>
      <c r="B851" t="s">
        <v>26</v>
      </c>
      <c r="C851" t="s">
        <v>27</v>
      </c>
      <c r="D851" t="s">
        <v>26</v>
      </c>
      <c r="E851" s="18">
        <v>310.85000324249268</v>
      </c>
      <c r="F851">
        <v>70.5</v>
      </c>
      <c r="G851">
        <v>74.400000000000006</v>
      </c>
      <c r="H851">
        <v>79.8</v>
      </c>
      <c r="I851">
        <v>8.49</v>
      </c>
      <c r="J851">
        <v>1.56</v>
      </c>
      <c r="K851">
        <v>32.25</v>
      </c>
      <c r="L851">
        <v>0.79</v>
      </c>
      <c r="M851" s="1">
        <v>43664.231012418983</v>
      </c>
      <c r="N851" s="1">
        <v>43664.668680057868</v>
      </c>
      <c r="O851" s="1" t="s">
        <v>48</v>
      </c>
    </row>
    <row r="852" spans="1:15" x14ac:dyDescent="0.15">
      <c r="A852" t="s">
        <v>106</v>
      </c>
      <c r="B852" t="s">
        <v>14</v>
      </c>
      <c r="C852" t="s">
        <v>38</v>
      </c>
      <c r="D852" t="s">
        <v>14</v>
      </c>
      <c r="E852" s="18">
        <v>264.50099945068359</v>
      </c>
      <c r="F852" s="18">
        <v>73.900000000000006</v>
      </c>
      <c r="G852" s="18">
        <v>77.900000000000006</v>
      </c>
      <c r="H852" s="18">
        <v>84.3</v>
      </c>
      <c r="I852" s="18">
        <v>3.45</v>
      </c>
      <c r="J852" s="18">
        <v>1.0900000000000001</v>
      </c>
      <c r="K852" s="18">
        <v>31.67</v>
      </c>
      <c r="L852" s="18">
        <v>0.44</v>
      </c>
      <c r="M852" s="1">
        <v>43669.927949571756</v>
      </c>
      <c r="N852" s="1">
        <v>43670.246326736109</v>
      </c>
      <c r="O852" s="1" t="s">
        <v>48</v>
      </c>
    </row>
    <row r="853" spans="1:15" x14ac:dyDescent="0.15">
      <c r="A853" t="s">
        <v>1619</v>
      </c>
      <c r="B853" t="s">
        <v>26</v>
      </c>
      <c r="C853" t="s">
        <v>28</v>
      </c>
      <c r="D853" t="s">
        <v>26</v>
      </c>
      <c r="E853" s="18">
        <v>375.92500152587894</v>
      </c>
      <c r="F853">
        <v>70.5</v>
      </c>
      <c r="G853">
        <v>74.400000000000006</v>
      </c>
      <c r="H853">
        <v>79.7</v>
      </c>
      <c r="I853">
        <v>10.33</v>
      </c>
      <c r="J853">
        <v>1.58</v>
      </c>
      <c r="K853">
        <v>32.36</v>
      </c>
      <c r="L853">
        <v>0.45</v>
      </c>
      <c r="M853" s="1">
        <v>43665.662002118057</v>
      </c>
      <c r="N853" s="1">
        <v>43668.245362349538</v>
      </c>
      <c r="O853" s="1" t="s">
        <v>1546</v>
      </c>
    </row>
    <row r="854" spans="1:15" x14ac:dyDescent="0.15">
      <c r="A854" t="s">
        <v>1620</v>
      </c>
      <c r="B854" t="s">
        <v>26</v>
      </c>
      <c r="C854" t="s">
        <v>28</v>
      </c>
      <c r="D854" t="s">
        <v>26</v>
      </c>
      <c r="E854" s="18">
        <v>74.413000488281256</v>
      </c>
      <c r="F854">
        <v>72.5</v>
      </c>
      <c r="G854">
        <v>76.400000000000006</v>
      </c>
      <c r="H854">
        <v>81.5</v>
      </c>
      <c r="I854">
        <v>13.96</v>
      </c>
      <c r="J854">
        <v>1.59</v>
      </c>
      <c r="K854">
        <v>32.74</v>
      </c>
      <c r="L854">
        <v>0.48</v>
      </c>
      <c r="M854" s="1">
        <v>43665.70811388889</v>
      </c>
      <c r="N854" s="1">
        <v>43665.711441585649</v>
      </c>
      <c r="O854" s="1" t="s">
        <v>1546</v>
      </c>
    </row>
    <row r="855" spans="1:15" x14ac:dyDescent="0.15">
      <c r="A855" t="s">
        <v>1621</v>
      </c>
      <c r="B855" t="s">
        <v>26</v>
      </c>
      <c r="C855" t="s">
        <v>28</v>
      </c>
      <c r="D855" t="s">
        <v>26</v>
      </c>
      <c r="E855" s="18">
        <v>487.71000671386719</v>
      </c>
      <c r="F855">
        <v>71.099999999999994</v>
      </c>
      <c r="G855">
        <v>74.900000000000006</v>
      </c>
      <c r="H855">
        <v>80.3</v>
      </c>
      <c r="I855">
        <v>10.79</v>
      </c>
      <c r="J855">
        <v>1.58</v>
      </c>
      <c r="K855">
        <v>32.46</v>
      </c>
      <c r="L855">
        <v>0.73</v>
      </c>
      <c r="M855" s="1">
        <v>43665.717491284726</v>
      </c>
      <c r="N855" s="1">
        <v>43665.808872256945</v>
      </c>
      <c r="O855" s="1" t="s">
        <v>1546</v>
      </c>
    </row>
    <row r="856" spans="1:15" x14ac:dyDescent="0.15">
      <c r="A856" t="s">
        <v>1622</v>
      </c>
      <c r="B856" t="s">
        <v>33</v>
      </c>
      <c r="C856" t="s">
        <v>39</v>
      </c>
      <c r="D856" t="s">
        <v>33</v>
      </c>
      <c r="E856" s="18">
        <v>185.06500244140625</v>
      </c>
      <c r="F856">
        <v>75.400000000000006</v>
      </c>
      <c r="G856">
        <v>79.5</v>
      </c>
      <c r="H856">
        <v>86</v>
      </c>
      <c r="I856">
        <v>3.06</v>
      </c>
      <c r="J856">
        <v>0.81</v>
      </c>
      <c r="K856">
        <v>31.68</v>
      </c>
      <c r="L856">
        <v>0.38</v>
      </c>
      <c r="M856" s="1">
        <v>43668.516307754631</v>
      </c>
      <c r="N856" s="1">
        <v>43668.532893668984</v>
      </c>
      <c r="O856" s="1" t="s">
        <v>47</v>
      </c>
    </row>
    <row r="857" spans="1:15" x14ac:dyDescent="0.15">
      <c r="A857" t="s">
        <v>1623</v>
      </c>
      <c r="B857" t="s">
        <v>20</v>
      </c>
      <c r="C857" t="s">
        <v>35</v>
      </c>
      <c r="D857" t="s">
        <v>20</v>
      </c>
      <c r="E857" s="18">
        <v>225.03900146484375</v>
      </c>
      <c r="F857">
        <v>79</v>
      </c>
      <c r="G857">
        <v>83.3</v>
      </c>
      <c r="H857">
        <v>89.7</v>
      </c>
      <c r="I857">
        <v>5.49</v>
      </c>
      <c r="J857">
        <v>1.04</v>
      </c>
      <c r="K857">
        <v>31.89</v>
      </c>
      <c r="L857">
        <v>0.82</v>
      </c>
      <c r="M857" s="1">
        <v>43670.257402812502</v>
      </c>
      <c r="N857" s="1">
        <v>43670.287905787038</v>
      </c>
      <c r="O857" s="1" t="s">
        <v>48</v>
      </c>
    </row>
    <row r="858" spans="1:15" x14ac:dyDescent="0.15">
      <c r="A858" t="s">
        <v>1624</v>
      </c>
      <c r="B858" t="s">
        <v>26</v>
      </c>
      <c r="C858" t="s">
        <v>28</v>
      </c>
      <c r="D858" t="s">
        <v>26</v>
      </c>
      <c r="E858" s="18">
        <v>225.03900146484375</v>
      </c>
      <c r="F858">
        <v>69.900000000000006</v>
      </c>
      <c r="G858">
        <v>73.7</v>
      </c>
      <c r="H858">
        <v>79.400000000000006</v>
      </c>
      <c r="I858">
        <v>8.11</v>
      </c>
      <c r="J858">
        <v>1.43</v>
      </c>
      <c r="K858">
        <v>32.21</v>
      </c>
      <c r="L858">
        <v>0.64</v>
      </c>
      <c r="M858" s="1">
        <v>43670.291004317129</v>
      </c>
      <c r="N858" s="1">
        <v>43670.31875042824</v>
      </c>
      <c r="O858" s="1" t="s">
        <v>48</v>
      </c>
    </row>
    <row r="859" spans="1:15" x14ac:dyDescent="0.15">
      <c r="A859" t="s">
        <v>1625</v>
      </c>
      <c r="B859" t="s">
        <v>18</v>
      </c>
      <c r="C859" t="s">
        <v>44</v>
      </c>
      <c r="D859" t="s">
        <v>18</v>
      </c>
      <c r="E859" s="18">
        <v>37.01300048828125</v>
      </c>
      <c r="F859">
        <v>78.099999999999994</v>
      </c>
      <c r="G859">
        <v>82.3</v>
      </c>
      <c r="H859">
        <v>88.6</v>
      </c>
      <c r="I859">
        <v>8.31</v>
      </c>
      <c r="J859">
        <v>1.04</v>
      </c>
      <c r="K859">
        <v>32.31</v>
      </c>
      <c r="L859">
        <v>0.42</v>
      </c>
      <c r="M859" s="1">
        <v>43670.252339039354</v>
      </c>
      <c r="N859" s="1">
        <v>43670.252339039354</v>
      </c>
      <c r="O859" s="1" t="s">
        <v>48</v>
      </c>
    </row>
    <row r="860" spans="1:15" x14ac:dyDescent="0.15">
      <c r="A860" t="s">
        <v>1626</v>
      </c>
      <c r="B860" t="s">
        <v>817</v>
      </c>
      <c r="C860" t="s">
        <v>34</v>
      </c>
      <c r="D860" t="s">
        <v>26</v>
      </c>
      <c r="E860" s="18">
        <v>186.03900146484375</v>
      </c>
      <c r="F860">
        <v>74</v>
      </c>
      <c r="G860">
        <v>78</v>
      </c>
      <c r="H860">
        <v>83.7</v>
      </c>
      <c r="I860">
        <v>7.56</v>
      </c>
      <c r="J860">
        <v>1.31</v>
      </c>
      <c r="K860">
        <v>31.92</v>
      </c>
      <c r="L860">
        <v>0.82</v>
      </c>
      <c r="M860" s="1">
        <v>43670.39321790509</v>
      </c>
      <c r="N860" s="1">
        <v>43670.448923842596</v>
      </c>
      <c r="O860" s="1" t="s">
        <v>931</v>
      </c>
    </row>
    <row r="861" spans="1:15" x14ac:dyDescent="0.15">
      <c r="A861" t="s">
        <v>1627</v>
      </c>
      <c r="B861" t="s">
        <v>18</v>
      </c>
      <c r="C861" t="s">
        <v>15</v>
      </c>
      <c r="D861" t="s">
        <v>18</v>
      </c>
      <c r="E861" s="18">
        <v>187.22600097656249</v>
      </c>
      <c r="F861">
        <v>77.5</v>
      </c>
      <c r="G861">
        <v>81.7</v>
      </c>
      <c r="H861">
        <v>87.4</v>
      </c>
      <c r="I861">
        <v>7.65</v>
      </c>
      <c r="J861">
        <v>1.22</v>
      </c>
      <c r="K861">
        <v>32.049999999999997</v>
      </c>
      <c r="L861">
        <v>0.64</v>
      </c>
      <c r="M861" s="1">
        <v>43670.362414502313</v>
      </c>
      <c r="N861" s="1">
        <v>43670.386939849537</v>
      </c>
      <c r="O861" s="1" t="s">
        <v>931</v>
      </c>
    </row>
    <row r="862" spans="1:15" x14ac:dyDescent="0.15">
      <c r="A862" t="s">
        <v>1628</v>
      </c>
      <c r="B862" t="s">
        <v>26</v>
      </c>
      <c r="C862" t="s">
        <v>27</v>
      </c>
      <c r="D862" t="s">
        <v>26</v>
      </c>
      <c r="E862" s="18">
        <v>296.0780029296875</v>
      </c>
      <c r="F862">
        <v>71.599999999999994</v>
      </c>
      <c r="G862">
        <v>75.5</v>
      </c>
      <c r="H862">
        <v>81.3</v>
      </c>
      <c r="I862">
        <v>6.58</v>
      </c>
      <c r="J862">
        <v>1.21</v>
      </c>
      <c r="K862">
        <v>32.07</v>
      </c>
      <c r="L862">
        <v>0.36</v>
      </c>
      <c r="M862" s="1">
        <v>43668.339329780094</v>
      </c>
      <c r="N862" s="1">
        <v>43668.645209409726</v>
      </c>
      <c r="O862" s="1" t="s">
        <v>47</v>
      </c>
    </row>
    <row r="863" spans="1:15" x14ac:dyDescent="0.15">
      <c r="A863" t="s">
        <v>107</v>
      </c>
      <c r="B863" t="s">
        <v>14</v>
      </c>
      <c r="C863" t="s">
        <v>38</v>
      </c>
      <c r="D863" t="s">
        <v>14</v>
      </c>
      <c r="E863" s="18">
        <v>259.09100341796875</v>
      </c>
      <c r="F863" s="18">
        <v>77.3</v>
      </c>
      <c r="G863" s="18">
        <v>81.5</v>
      </c>
      <c r="H863" s="18">
        <v>87.9</v>
      </c>
      <c r="I863" s="18">
        <v>5.61</v>
      </c>
      <c r="J863" s="18">
        <v>0.91</v>
      </c>
      <c r="K863" s="18">
        <v>31.99</v>
      </c>
      <c r="L863" s="18">
        <v>0.56999999999999995</v>
      </c>
      <c r="M863" s="1">
        <v>43668.372796145835</v>
      </c>
      <c r="N863" s="1">
        <v>43668.39479849537</v>
      </c>
      <c r="O863" s="1" t="s">
        <v>47</v>
      </c>
    </row>
    <row r="864" spans="1:15" x14ac:dyDescent="0.15">
      <c r="A864" t="s">
        <v>1629</v>
      </c>
      <c r="B864" t="s">
        <v>23</v>
      </c>
      <c r="C864" t="s">
        <v>21</v>
      </c>
      <c r="D864" t="s">
        <v>23</v>
      </c>
      <c r="E864" s="18">
        <v>37.01300048828125</v>
      </c>
      <c r="F864">
        <v>79.900000000000006</v>
      </c>
      <c r="G864">
        <v>84.2</v>
      </c>
      <c r="H864">
        <v>91.4</v>
      </c>
      <c r="I864">
        <v>0.69</v>
      </c>
      <c r="J864">
        <v>0.6</v>
      </c>
      <c r="K864">
        <v>31.5</v>
      </c>
      <c r="L864">
        <v>0.49</v>
      </c>
      <c r="M864" s="1">
        <v>43668.857998032407</v>
      </c>
      <c r="N864" s="1">
        <v>43668.857998032407</v>
      </c>
      <c r="O864" s="1" t="s">
        <v>45</v>
      </c>
    </row>
    <row r="865" spans="1:15" x14ac:dyDescent="0.15">
      <c r="A865" t="s">
        <v>108</v>
      </c>
      <c r="B865" t="s">
        <v>14</v>
      </c>
      <c r="C865" t="s">
        <v>38</v>
      </c>
      <c r="D865" t="s">
        <v>14</v>
      </c>
      <c r="E865" s="18">
        <v>287.19900131225586</v>
      </c>
      <c r="F865" s="18">
        <v>77.2</v>
      </c>
      <c r="G865" s="18">
        <v>81.3</v>
      </c>
      <c r="H865" s="18">
        <v>87.2</v>
      </c>
      <c r="I865" s="18">
        <v>3.55</v>
      </c>
      <c r="J865" s="18">
        <v>0.8</v>
      </c>
      <c r="K865" s="18">
        <v>31.72</v>
      </c>
      <c r="L865" s="18">
        <v>0.61</v>
      </c>
      <c r="M865" s="1">
        <v>43668.641974965278</v>
      </c>
      <c r="N865" s="1">
        <v>43668.6741744213</v>
      </c>
      <c r="O865" s="1" t="s">
        <v>46</v>
      </c>
    </row>
    <row r="866" spans="1:15" x14ac:dyDescent="0.15">
      <c r="A866" t="s">
        <v>1630</v>
      </c>
      <c r="B866" t="s">
        <v>49</v>
      </c>
      <c r="C866" t="s">
        <v>42</v>
      </c>
      <c r="D866" t="s">
        <v>26</v>
      </c>
      <c r="E866" s="18">
        <v>132.81900138854979</v>
      </c>
      <c r="F866">
        <v>71.8</v>
      </c>
      <c r="G866">
        <v>75.599999999999994</v>
      </c>
      <c r="H866">
        <v>81.8</v>
      </c>
      <c r="I866">
        <v>3.91</v>
      </c>
      <c r="J866">
        <v>1.1200000000000001</v>
      </c>
      <c r="K866">
        <v>31.8</v>
      </c>
      <c r="L866">
        <v>0.51</v>
      </c>
      <c r="M866" s="1">
        <v>43668.622136458333</v>
      </c>
      <c r="N866" s="1">
        <v>43668.636477430555</v>
      </c>
      <c r="O866" s="1" t="s">
        <v>46</v>
      </c>
    </row>
    <row r="867" spans="1:15" x14ac:dyDescent="0.15">
      <c r="A867" t="s">
        <v>1631</v>
      </c>
      <c r="B867" t="s">
        <v>23</v>
      </c>
      <c r="C867" t="s">
        <v>21</v>
      </c>
      <c r="D867" t="s">
        <v>23</v>
      </c>
      <c r="E867" s="18">
        <v>18.325000762939453</v>
      </c>
      <c r="F867">
        <v>79.3</v>
      </c>
      <c r="G867">
        <v>83.6</v>
      </c>
      <c r="H867">
        <v>90</v>
      </c>
      <c r="I867">
        <v>3.81</v>
      </c>
      <c r="J867">
        <v>0.86</v>
      </c>
      <c r="K867">
        <v>31.8</v>
      </c>
      <c r="L867">
        <v>0.4</v>
      </c>
      <c r="M867" s="1">
        <v>43668.611396180553</v>
      </c>
      <c r="N867" s="1">
        <v>43668.611396180553</v>
      </c>
      <c r="O867" s="1" t="s">
        <v>46</v>
      </c>
    </row>
    <row r="868" spans="1:15" x14ac:dyDescent="0.15">
      <c r="A868" t="s">
        <v>1632</v>
      </c>
      <c r="B868" t="s">
        <v>817</v>
      </c>
      <c r="C868" t="s">
        <v>34</v>
      </c>
      <c r="D868" t="s">
        <v>26</v>
      </c>
      <c r="E868" s="18">
        <v>260.92600097656248</v>
      </c>
      <c r="F868">
        <v>73.099999999999994</v>
      </c>
      <c r="G868">
        <v>77.099999999999994</v>
      </c>
      <c r="H868">
        <v>82.5</v>
      </c>
      <c r="I868">
        <v>8.4499999999999993</v>
      </c>
      <c r="J868">
        <v>1.34</v>
      </c>
      <c r="K868">
        <v>32.29</v>
      </c>
      <c r="L868">
        <v>0.72</v>
      </c>
      <c r="M868" s="1">
        <v>43670.453155787036</v>
      </c>
      <c r="N868" s="1">
        <v>43670.621444293982</v>
      </c>
      <c r="O868" s="1" t="s">
        <v>931</v>
      </c>
    </row>
    <row r="869" spans="1:15" x14ac:dyDescent="0.15">
      <c r="A869" t="s">
        <v>1633</v>
      </c>
      <c r="B869" t="s">
        <v>817</v>
      </c>
      <c r="C869" t="s">
        <v>28</v>
      </c>
      <c r="D869" t="s">
        <v>26</v>
      </c>
      <c r="E869" s="18">
        <v>223.32600097656251</v>
      </c>
      <c r="F869">
        <v>69.2</v>
      </c>
      <c r="G869">
        <v>73.2</v>
      </c>
      <c r="H869">
        <v>78.2</v>
      </c>
      <c r="I869">
        <v>8.9499999999999993</v>
      </c>
      <c r="J869">
        <v>1.42</v>
      </c>
      <c r="K869">
        <v>32.24</v>
      </c>
      <c r="L869">
        <v>0.99</v>
      </c>
      <c r="M869" s="1">
        <v>43670.325573923612</v>
      </c>
      <c r="N869" s="1">
        <v>43670.353483599538</v>
      </c>
      <c r="O869" s="1" t="s">
        <v>48</v>
      </c>
    </row>
    <row r="870" spans="1:15" x14ac:dyDescent="0.15">
      <c r="A870" t="s">
        <v>1634</v>
      </c>
      <c r="B870" t="s">
        <v>817</v>
      </c>
      <c r="C870" t="s">
        <v>34</v>
      </c>
      <c r="D870" t="s">
        <v>26</v>
      </c>
      <c r="E870" s="18">
        <v>405.4900024414062</v>
      </c>
      <c r="F870">
        <v>73.099999999999994</v>
      </c>
      <c r="G870">
        <v>77</v>
      </c>
      <c r="H870">
        <v>82.5</v>
      </c>
      <c r="I870">
        <v>7.98</v>
      </c>
      <c r="J870">
        <v>1.3</v>
      </c>
      <c r="K870">
        <v>32.28</v>
      </c>
      <c r="L870">
        <v>0.44</v>
      </c>
      <c r="M870" s="1">
        <v>43665.891222303238</v>
      </c>
      <c r="N870" s="1">
        <v>43668.245945219911</v>
      </c>
      <c r="O870" s="1" t="s">
        <v>47</v>
      </c>
    </row>
    <row r="871" spans="1:15" x14ac:dyDescent="0.15">
      <c r="A871" t="s">
        <v>1635</v>
      </c>
      <c r="B871" t="s">
        <v>26</v>
      </c>
      <c r="C871" t="s">
        <v>27</v>
      </c>
      <c r="D871" t="s">
        <v>26</v>
      </c>
      <c r="E871" s="18">
        <v>338.16200256347656</v>
      </c>
      <c r="F871">
        <v>72.8</v>
      </c>
      <c r="G871">
        <v>76.8</v>
      </c>
      <c r="H871">
        <v>82</v>
      </c>
      <c r="I871">
        <v>11.11</v>
      </c>
      <c r="J871">
        <v>1.32</v>
      </c>
      <c r="K871">
        <v>32.380000000000003</v>
      </c>
      <c r="L871">
        <v>4.0199999999999996</v>
      </c>
      <c r="M871" s="1">
        <v>43665.817414120371</v>
      </c>
      <c r="N871" s="1">
        <v>43665.845169062501</v>
      </c>
      <c r="O871" s="1" t="s">
        <v>1482</v>
      </c>
    </row>
    <row r="872" spans="1:15" x14ac:dyDescent="0.15">
      <c r="A872" t="s">
        <v>1636</v>
      </c>
      <c r="B872" t="s">
        <v>26</v>
      </c>
      <c r="C872" t="s">
        <v>27</v>
      </c>
      <c r="D872" t="s">
        <v>26</v>
      </c>
      <c r="E872" s="18">
        <v>185.13900146484374</v>
      </c>
      <c r="F872">
        <v>71</v>
      </c>
      <c r="G872">
        <v>74.8</v>
      </c>
      <c r="H872">
        <v>80.900000000000006</v>
      </c>
      <c r="I872">
        <v>5.84</v>
      </c>
      <c r="J872">
        <v>1</v>
      </c>
      <c r="K872">
        <v>31.97</v>
      </c>
      <c r="L872">
        <v>0.91</v>
      </c>
      <c r="M872" s="1">
        <v>43665.849467858796</v>
      </c>
      <c r="N872" s="1">
        <v>43665.863707523145</v>
      </c>
      <c r="O872" s="1" t="s">
        <v>1482</v>
      </c>
    </row>
    <row r="873" spans="1:15" x14ac:dyDescent="0.15">
      <c r="A873" t="s">
        <v>1637</v>
      </c>
      <c r="B873" t="s">
        <v>26</v>
      </c>
      <c r="C873" t="s">
        <v>27</v>
      </c>
      <c r="D873" t="s">
        <v>26</v>
      </c>
      <c r="E873" s="18">
        <v>296.10400390625</v>
      </c>
      <c r="F873">
        <v>70.2</v>
      </c>
      <c r="G873">
        <v>74</v>
      </c>
      <c r="H873">
        <v>79.5</v>
      </c>
      <c r="I873">
        <v>8.84</v>
      </c>
      <c r="J873">
        <v>1.36</v>
      </c>
      <c r="K873">
        <v>32.26</v>
      </c>
      <c r="L873">
        <v>0.56000000000000005</v>
      </c>
      <c r="M873" s="1">
        <v>43668.22832800926</v>
      </c>
      <c r="N873" s="1">
        <v>43668.25692777778</v>
      </c>
      <c r="O873" s="1" t="s">
        <v>47</v>
      </c>
    </row>
    <row r="874" spans="1:15" x14ac:dyDescent="0.15">
      <c r="A874" t="s">
        <v>1638</v>
      </c>
      <c r="B874" t="s">
        <v>33</v>
      </c>
      <c r="C874" t="s">
        <v>39</v>
      </c>
      <c r="D874" t="s">
        <v>33</v>
      </c>
      <c r="E874" s="18">
        <v>148.052001953125</v>
      </c>
      <c r="F874">
        <v>74.599999999999994</v>
      </c>
      <c r="G874">
        <v>78.599999999999994</v>
      </c>
      <c r="H874">
        <v>84.9</v>
      </c>
      <c r="I874">
        <v>3.93</v>
      </c>
      <c r="J874">
        <v>0.97</v>
      </c>
      <c r="K874">
        <v>31.77</v>
      </c>
      <c r="L874">
        <v>1.19</v>
      </c>
      <c r="M874" s="1">
        <v>43668.262396562503</v>
      </c>
      <c r="N874" s="1">
        <v>43668.274254629629</v>
      </c>
      <c r="O874" s="1" t="s">
        <v>47</v>
      </c>
    </row>
    <row r="875" spans="1:15" x14ac:dyDescent="0.15">
      <c r="A875" t="s">
        <v>1639</v>
      </c>
      <c r="B875" t="s">
        <v>817</v>
      </c>
      <c r="C875" t="s">
        <v>34</v>
      </c>
      <c r="D875" t="s">
        <v>26</v>
      </c>
      <c r="E875" s="18">
        <v>351.01700439453123</v>
      </c>
      <c r="F875">
        <v>74</v>
      </c>
      <c r="G875">
        <v>78</v>
      </c>
      <c r="H875">
        <v>83.8</v>
      </c>
      <c r="I875">
        <v>6.74</v>
      </c>
      <c r="J875">
        <v>1.1299999999999999</v>
      </c>
      <c r="K875">
        <v>32.020000000000003</v>
      </c>
      <c r="L875">
        <v>1.01</v>
      </c>
      <c r="M875" s="1">
        <v>43668.301504513889</v>
      </c>
      <c r="N875" s="1">
        <v>43668.333664317128</v>
      </c>
      <c r="O875" s="1" t="s">
        <v>47</v>
      </c>
    </row>
    <row r="876" spans="1:15" x14ac:dyDescent="0.15">
      <c r="A876" t="s">
        <v>1640</v>
      </c>
      <c r="B876" t="s">
        <v>23</v>
      </c>
      <c r="C876" t="s">
        <v>21</v>
      </c>
      <c r="D876" t="s">
        <v>23</v>
      </c>
      <c r="E876" s="18">
        <v>111.03900146484375</v>
      </c>
      <c r="F876">
        <v>80.599999999999994</v>
      </c>
      <c r="G876">
        <v>84.9</v>
      </c>
      <c r="H876">
        <v>91.6</v>
      </c>
      <c r="I876">
        <v>3.14</v>
      </c>
      <c r="J876">
        <v>0.72</v>
      </c>
      <c r="K876">
        <v>31.57</v>
      </c>
      <c r="L876">
        <v>1.0900000000000001</v>
      </c>
      <c r="M876" s="1">
        <v>43670.690550694446</v>
      </c>
      <c r="N876" s="1">
        <v>43670.69970636574</v>
      </c>
      <c r="O876" s="1" t="s">
        <v>47</v>
      </c>
    </row>
    <row r="877" spans="1:15" x14ac:dyDescent="0.15">
      <c r="A877" t="s">
        <v>1641</v>
      </c>
      <c r="B877" t="s">
        <v>26</v>
      </c>
      <c r="C877" t="s">
        <v>27</v>
      </c>
      <c r="D877" t="s">
        <v>26</v>
      </c>
      <c r="E877" s="18">
        <v>222.0780029296875</v>
      </c>
      <c r="F877">
        <v>70.099999999999994</v>
      </c>
      <c r="G877">
        <v>73.900000000000006</v>
      </c>
      <c r="H877">
        <v>79.400000000000006</v>
      </c>
      <c r="I877">
        <v>6.92</v>
      </c>
      <c r="J877">
        <v>1.05</v>
      </c>
      <c r="K877">
        <v>31.94</v>
      </c>
      <c r="L877">
        <v>4.01</v>
      </c>
      <c r="M877" s="1">
        <v>43670.667911493052</v>
      </c>
      <c r="N877" s="1">
        <v>43670.685455289349</v>
      </c>
      <c r="O877" s="1" t="s">
        <v>47</v>
      </c>
    </row>
    <row r="878" spans="1:15" x14ac:dyDescent="0.15">
      <c r="A878" t="s">
        <v>1642</v>
      </c>
      <c r="B878" t="s">
        <v>33</v>
      </c>
      <c r="C878" t="s">
        <v>39</v>
      </c>
      <c r="D878" t="s">
        <v>33</v>
      </c>
      <c r="E878" s="18">
        <v>296.10400390625</v>
      </c>
      <c r="F878">
        <v>76.099999999999994</v>
      </c>
      <c r="G878">
        <v>80.2</v>
      </c>
      <c r="H878">
        <v>86.6</v>
      </c>
      <c r="I878">
        <v>3.87</v>
      </c>
      <c r="J878">
        <v>0.94</v>
      </c>
      <c r="K878">
        <v>31.82</v>
      </c>
      <c r="L878">
        <v>0.25</v>
      </c>
      <c r="M878" s="1">
        <v>43670.806667280092</v>
      </c>
      <c r="N878" s="1">
        <v>43670.835098842595</v>
      </c>
      <c r="O878" s="1" t="s">
        <v>47</v>
      </c>
    </row>
    <row r="879" spans="1:15" x14ac:dyDescent="0.15">
      <c r="A879" t="s">
        <v>1643</v>
      </c>
      <c r="B879" t="s">
        <v>26</v>
      </c>
      <c r="C879" t="s">
        <v>27</v>
      </c>
      <c r="D879" t="s">
        <v>26</v>
      </c>
      <c r="E879" s="18">
        <v>148.052001953125</v>
      </c>
      <c r="F879">
        <v>72.900000000000006</v>
      </c>
      <c r="G879">
        <v>76.8</v>
      </c>
      <c r="H879">
        <v>82.9</v>
      </c>
      <c r="I879">
        <v>6.32</v>
      </c>
      <c r="J879">
        <v>1.05</v>
      </c>
      <c r="K879">
        <v>32.020000000000003</v>
      </c>
      <c r="L879">
        <v>0.39</v>
      </c>
      <c r="M879" s="1">
        <v>43668.5563434375</v>
      </c>
      <c r="N879" s="1">
        <v>43668.569566863429</v>
      </c>
      <c r="O879" s="1" t="s">
        <v>46</v>
      </c>
    </row>
    <row r="880" spans="1:15" x14ac:dyDescent="0.15">
      <c r="A880" t="s">
        <v>1644</v>
      </c>
      <c r="B880" t="s">
        <v>23</v>
      </c>
      <c r="C880" t="s">
        <v>24</v>
      </c>
      <c r="D880" t="s">
        <v>23</v>
      </c>
      <c r="E880" s="18">
        <v>218.90200424194336</v>
      </c>
      <c r="F880">
        <v>82.1</v>
      </c>
      <c r="G880">
        <v>86.5</v>
      </c>
      <c r="H880">
        <v>93</v>
      </c>
      <c r="I880">
        <v>3.78</v>
      </c>
      <c r="J880">
        <v>0.77</v>
      </c>
      <c r="K880">
        <v>31.81</v>
      </c>
      <c r="L880">
        <v>0.35</v>
      </c>
      <c r="M880" s="1">
        <v>43668.765528703705</v>
      </c>
      <c r="N880" s="1">
        <v>43668.785752696756</v>
      </c>
      <c r="O880" s="1" t="s">
        <v>46</v>
      </c>
    </row>
    <row r="881" spans="1:15" x14ac:dyDescent="0.15">
      <c r="A881" t="s">
        <v>1645</v>
      </c>
      <c r="B881" t="s">
        <v>18</v>
      </c>
      <c r="C881" t="s">
        <v>15</v>
      </c>
      <c r="D881" t="s">
        <v>18</v>
      </c>
      <c r="E881" s="18">
        <v>79.469001770019531</v>
      </c>
      <c r="F881">
        <v>76</v>
      </c>
      <c r="G881">
        <v>80.099999999999994</v>
      </c>
      <c r="H881">
        <v>85.3</v>
      </c>
      <c r="I881">
        <v>13.91</v>
      </c>
      <c r="J881">
        <v>1.5</v>
      </c>
      <c r="K881">
        <v>32.83</v>
      </c>
      <c r="L881">
        <v>0.52</v>
      </c>
      <c r="M881" s="1">
        <v>43669.848282789353</v>
      </c>
      <c r="N881" s="1">
        <v>43669.851469560184</v>
      </c>
      <c r="O881" s="1" t="s">
        <v>46</v>
      </c>
    </row>
    <row r="882" spans="1:15" x14ac:dyDescent="0.15">
      <c r="A882" t="s">
        <v>1646</v>
      </c>
      <c r="B882" t="s">
        <v>14</v>
      </c>
      <c r="C882" t="s">
        <v>31</v>
      </c>
      <c r="D882" t="s">
        <v>14</v>
      </c>
      <c r="E882" s="18">
        <v>91.806001663208008</v>
      </c>
      <c r="F882">
        <v>76.2</v>
      </c>
      <c r="G882">
        <v>80.3</v>
      </c>
      <c r="H882">
        <v>86.5</v>
      </c>
      <c r="I882">
        <v>6.3</v>
      </c>
      <c r="J882">
        <v>0.98</v>
      </c>
      <c r="K882">
        <v>32.08</v>
      </c>
      <c r="L882">
        <v>0.41</v>
      </c>
      <c r="M882" s="1">
        <v>43668.720717824071</v>
      </c>
      <c r="N882" s="1">
        <v>43668.733885798611</v>
      </c>
      <c r="O882" s="1" t="s">
        <v>45</v>
      </c>
    </row>
    <row r="883" spans="1:15" x14ac:dyDescent="0.15">
      <c r="A883" t="s">
        <v>1647</v>
      </c>
      <c r="B883" t="s">
        <v>23</v>
      </c>
      <c r="C883" t="s">
        <v>21</v>
      </c>
      <c r="D883" t="s">
        <v>23</v>
      </c>
      <c r="E883" s="18">
        <v>80.647998809814453</v>
      </c>
      <c r="F883">
        <v>80.599999999999994</v>
      </c>
      <c r="G883">
        <v>84.9</v>
      </c>
      <c r="H883">
        <v>91.6</v>
      </c>
      <c r="I883">
        <v>4.9400000000000004</v>
      </c>
      <c r="J883">
        <v>0.72</v>
      </c>
      <c r="K883">
        <v>31.81</v>
      </c>
      <c r="L883">
        <v>0.5</v>
      </c>
      <c r="M883" s="1">
        <v>43669.795370405096</v>
      </c>
      <c r="N883" s="1">
        <v>43669.798468252317</v>
      </c>
      <c r="O883" s="1" t="s">
        <v>46</v>
      </c>
    </row>
    <row r="884" spans="1:15" x14ac:dyDescent="0.15">
      <c r="A884" t="s">
        <v>1648</v>
      </c>
      <c r="B884" t="s">
        <v>26</v>
      </c>
      <c r="C884" t="s">
        <v>28</v>
      </c>
      <c r="D884" t="s">
        <v>26</v>
      </c>
      <c r="E884" s="18">
        <v>370.1300048828125</v>
      </c>
      <c r="F884">
        <v>68.900000000000006</v>
      </c>
      <c r="G884">
        <v>72.7</v>
      </c>
      <c r="H884">
        <v>78.2</v>
      </c>
      <c r="I884">
        <v>8.14</v>
      </c>
      <c r="J884">
        <v>1.43</v>
      </c>
      <c r="K884">
        <v>32.200000000000003</v>
      </c>
      <c r="L884">
        <v>0.73</v>
      </c>
      <c r="M884" s="1">
        <v>43670.769282673609</v>
      </c>
      <c r="N884" s="1">
        <v>43670.801500347225</v>
      </c>
      <c r="O884" s="1" t="s">
        <v>47</v>
      </c>
    </row>
    <row r="885" spans="1:15" x14ac:dyDescent="0.15">
      <c r="A885" t="s">
        <v>1649</v>
      </c>
      <c r="B885" t="s">
        <v>26</v>
      </c>
      <c r="C885" t="s">
        <v>28</v>
      </c>
      <c r="D885" t="s">
        <v>26</v>
      </c>
      <c r="E885" s="18">
        <v>208.22100296020508</v>
      </c>
      <c r="F885">
        <v>67</v>
      </c>
      <c r="G885">
        <v>70.599999999999994</v>
      </c>
      <c r="H885">
        <v>76</v>
      </c>
      <c r="I885">
        <v>9.39</v>
      </c>
      <c r="J885">
        <v>1.39</v>
      </c>
      <c r="K885">
        <v>32.26</v>
      </c>
      <c r="L885">
        <v>1.36</v>
      </c>
      <c r="M885" s="1">
        <v>43669.358155636575</v>
      </c>
      <c r="N885" s="1">
        <v>43669.64251646991</v>
      </c>
      <c r="O885" s="1" t="s">
        <v>1482</v>
      </c>
    </row>
    <row r="886" spans="1:15" x14ac:dyDescent="0.15">
      <c r="A886" t="s">
        <v>1650</v>
      </c>
      <c r="B886" t="s">
        <v>817</v>
      </c>
      <c r="C886" t="s">
        <v>34</v>
      </c>
      <c r="D886" t="s">
        <v>26</v>
      </c>
      <c r="E886" s="18">
        <v>187.0260009765625</v>
      </c>
      <c r="F886">
        <v>73.400000000000006</v>
      </c>
      <c r="G886">
        <v>77.400000000000006</v>
      </c>
      <c r="H886">
        <v>82.8</v>
      </c>
      <c r="I886">
        <v>12.17</v>
      </c>
      <c r="J886">
        <v>1.41</v>
      </c>
      <c r="K886">
        <v>32.61</v>
      </c>
      <c r="L886">
        <v>2.94</v>
      </c>
      <c r="M886" s="1">
        <v>43669.384689618055</v>
      </c>
      <c r="N886" s="1">
        <v>43669.641443946763</v>
      </c>
      <c r="O886" s="1" t="s">
        <v>1482</v>
      </c>
    </row>
    <row r="887" spans="1:15" x14ac:dyDescent="0.15">
      <c r="A887" t="s">
        <v>1651</v>
      </c>
      <c r="B887" t="s">
        <v>817</v>
      </c>
      <c r="C887" t="s">
        <v>34</v>
      </c>
      <c r="D887" t="s">
        <v>26</v>
      </c>
      <c r="E887" s="18">
        <v>262.23900146484374</v>
      </c>
      <c r="F887">
        <v>73.2</v>
      </c>
      <c r="G887">
        <v>77.099999999999994</v>
      </c>
      <c r="H887">
        <v>82.7</v>
      </c>
      <c r="I887">
        <v>9.34</v>
      </c>
      <c r="J887">
        <v>1.43</v>
      </c>
      <c r="K887">
        <v>32.42</v>
      </c>
      <c r="L887">
        <v>0.6</v>
      </c>
      <c r="M887" s="1">
        <v>43670.490481631947</v>
      </c>
      <c r="N887" s="1">
        <v>43670.52498440972</v>
      </c>
      <c r="O887" s="1" t="s">
        <v>931</v>
      </c>
    </row>
    <row r="888" spans="1:15" x14ac:dyDescent="0.15">
      <c r="A888" t="s">
        <v>109</v>
      </c>
      <c r="B888" t="s">
        <v>14</v>
      </c>
      <c r="C888" t="s">
        <v>38</v>
      </c>
      <c r="D888" t="s">
        <v>14</v>
      </c>
      <c r="E888" s="18">
        <v>153.57500076293945</v>
      </c>
      <c r="F888" s="18">
        <v>73.5</v>
      </c>
      <c r="G888" s="18">
        <v>77.400000000000006</v>
      </c>
      <c r="H888" s="18">
        <v>84</v>
      </c>
      <c r="I888" s="18">
        <v>2.12</v>
      </c>
      <c r="J888" s="18">
        <v>0.86</v>
      </c>
      <c r="K888" s="18">
        <v>31.62</v>
      </c>
      <c r="L888" s="18">
        <v>0.62</v>
      </c>
      <c r="M888" s="1">
        <v>43669.86864158565</v>
      </c>
      <c r="N888" s="1">
        <v>43669.885116400466</v>
      </c>
      <c r="O888" s="1" t="s">
        <v>48</v>
      </c>
    </row>
    <row r="889" spans="1:15" x14ac:dyDescent="0.15">
      <c r="A889" t="s">
        <v>1652</v>
      </c>
      <c r="B889" t="s">
        <v>20</v>
      </c>
      <c r="C889" t="s">
        <v>35</v>
      </c>
      <c r="D889" t="s">
        <v>20</v>
      </c>
      <c r="E889" s="18">
        <v>154.11899948120117</v>
      </c>
      <c r="F889">
        <v>78.400000000000006</v>
      </c>
      <c r="G889">
        <v>82.7</v>
      </c>
      <c r="H889">
        <v>89.2</v>
      </c>
      <c r="I889">
        <v>5.79</v>
      </c>
      <c r="J889">
        <v>0.75</v>
      </c>
      <c r="K889">
        <v>31.93</v>
      </c>
      <c r="L889">
        <v>0.37</v>
      </c>
      <c r="M889" s="1">
        <v>43669.828213576387</v>
      </c>
      <c r="N889" s="1">
        <v>43669.84112271991</v>
      </c>
      <c r="O889" s="1" t="s">
        <v>46</v>
      </c>
    </row>
    <row r="890" spans="1:15" x14ac:dyDescent="0.15">
      <c r="A890" t="s">
        <v>1653</v>
      </c>
      <c r="B890" t="s">
        <v>26</v>
      </c>
      <c r="C890" t="s">
        <v>28</v>
      </c>
      <c r="D890" t="s">
        <v>26</v>
      </c>
      <c r="E890" s="18">
        <v>212.82400131225586</v>
      </c>
      <c r="F890">
        <v>70.900000000000006</v>
      </c>
      <c r="G890">
        <v>74.7</v>
      </c>
      <c r="H890">
        <v>80.599999999999994</v>
      </c>
      <c r="I890">
        <v>8.86</v>
      </c>
      <c r="J890">
        <v>1.48</v>
      </c>
      <c r="K890">
        <v>32.130000000000003</v>
      </c>
      <c r="L890">
        <v>0.3</v>
      </c>
      <c r="M890" s="1">
        <v>43669.766921875002</v>
      </c>
      <c r="N890" s="1">
        <v>43669.7892091088</v>
      </c>
      <c r="O890" s="1" t="s">
        <v>46</v>
      </c>
    </row>
    <row r="891" spans="1:15" x14ac:dyDescent="0.15">
      <c r="A891" t="s">
        <v>1654</v>
      </c>
      <c r="B891" t="s">
        <v>26</v>
      </c>
      <c r="C891" t="s">
        <v>28</v>
      </c>
      <c r="D891" t="s">
        <v>26</v>
      </c>
      <c r="E891" s="18">
        <v>306.99100265502932</v>
      </c>
      <c r="F891">
        <v>68.7</v>
      </c>
      <c r="G891">
        <v>72.400000000000006</v>
      </c>
      <c r="H891">
        <v>77.8</v>
      </c>
      <c r="I891">
        <v>9.69</v>
      </c>
      <c r="J891">
        <v>1.52</v>
      </c>
      <c r="K891">
        <v>32.35</v>
      </c>
      <c r="L891">
        <v>0.72</v>
      </c>
      <c r="M891" s="1">
        <v>43670.623665740743</v>
      </c>
      <c r="N891" s="1">
        <v>43670.647361307871</v>
      </c>
      <c r="O891" s="1" t="s">
        <v>1482</v>
      </c>
    </row>
    <row r="892" spans="1:15" x14ac:dyDescent="0.15">
      <c r="A892" t="s">
        <v>1655</v>
      </c>
      <c r="B892" t="s">
        <v>817</v>
      </c>
      <c r="C892" t="s">
        <v>34</v>
      </c>
      <c r="D892" t="s">
        <v>26</v>
      </c>
      <c r="E892" s="18">
        <v>373.66500244140622</v>
      </c>
      <c r="F892">
        <v>73.900000000000006</v>
      </c>
      <c r="G892">
        <v>77.900000000000006</v>
      </c>
      <c r="H892">
        <v>83.1</v>
      </c>
      <c r="I892">
        <v>11.34</v>
      </c>
      <c r="J892">
        <v>1.37</v>
      </c>
      <c r="K892">
        <v>32.49</v>
      </c>
      <c r="L892">
        <v>1.94</v>
      </c>
      <c r="M892" s="1">
        <v>43669.252713807873</v>
      </c>
      <c r="N892" s="1">
        <v>43669.296408182869</v>
      </c>
      <c r="O892" s="1" t="s">
        <v>1546</v>
      </c>
    </row>
    <row r="893" spans="1:15" x14ac:dyDescent="0.15">
      <c r="A893" t="s">
        <v>1656</v>
      </c>
      <c r="B893" t="s">
        <v>817</v>
      </c>
      <c r="C893" t="s">
        <v>34</v>
      </c>
      <c r="D893" t="s">
        <v>26</v>
      </c>
      <c r="E893" s="18">
        <v>423.8700035095215</v>
      </c>
      <c r="F893">
        <v>73.3</v>
      </c>
      <c r="G893">
        <v>77.3</v>
      </c>
      <c r="H893">
        <v>82.5</v>
      </c>
      <c r="I893">
        <v>11.07</v>
      </c>
      <c r="J893">
        <v>1.49</v>
      </c>
      <c r="K893">
        <v>32.54</v>
      </c>
      <c r="L893">
        <v>0.66</v>
      </c>
      <c r="M893" s="1">
        <v>43669.305180902775</v>
      </c>
      <c r="N893" s="1">
        <v>43669.640619328704</v>
      </c>
      <c r="O893" s="1" t="s">
        <v>1546</v>
      </c>
    </row>
    <row r="894" spans="1:15" x14ac:dyDescent="0.15">
      <c r="A894" t="s">
        <v>1657</v>
      </c>
      <c r="B894" t="s">
        <v>49</v>
      </c>
      <c r="C894" t="s">
        <v>42</v>
      </c>
      <c r="D894" t="s">
        <v>26</v>
      </c>
      <c r="E894" s="18">
        <v>259.09100341796875</v>
      </c>
      <c r="F894">
        <v>70.8</v>
      </c>
      <c r="G894">
        <v>74.599999999999994</v>
      </c>
      <c r="H894">
        <v>81</v>
      </c>
      <c r="I894">
        <v>2.96</v>
      </c>
      <c r="J894">
        <v>0.97</v>
      </c>
      <c r="K894">
        <v>31.73</v>
      </c>
      <c r="L894">
        <v>0.25</v>
      </c>
      <c r="M894" s="1">
        <v>43670.840266817133</v>
      </c>
      <c r="N894" s="1">
        <v>43670.863934872687</v>
      </c>
      <c r="O894" s="1" t="s">
        <v>47</v>
      </c>
    </row>
    <row r="895" spans="1:15" x14ac:dyDescent="0.15">
      <c r="A895" t="s">
        <v>1658</v>
      </c>
      <c r="B895" t="s">
        <v>23</v>
      </c>
      <c r="C895" t="s">
        <v>24</v>
      </c>
      <c r="D895" t="s">
        <v>23</v>
      </c>
      <c r="E895" s="18">
        <v>148.052001953125</v>
      </c>
      <c r="F895">
        <v>81.5</v>
      </c>
      <c r="G895">
        <v>85.9</v>
      </c>
      <c r="H895">
        <v>93</v>
      </c>
      <c r="I895">
        <v>2.31</v>
      </c>
      <c r="J895">
        <v>0.68</v>
      </c>
      <c r="K895">
        <v>31.66</v>
      </c>
      <c r="L895">
        <v>0.24</v>
      </c>
      <c r="M895" s="1">
        <v>43670.868339618057</v>
      </c>
      <c r="N895" s="1">
        <v>43670.879283761577</v>
      </c>
      <c r="O895" s="1" t="s">
        <v>47</v>
      </c>
    </row>
    <row r="896" spans="1:15" x14ac:dyDescent="0.15">
      <c r="A896" t="s">
        <v>1659</v>
      </c>
      <c r="B896" t="s">
        <v>26</v>
      </c>
      <c r="C896" t="s">
        <v>27</v>
      </c>
      <c r="D896" t="s">
        <v>26</v>
      </c>
      <c r="E896" s="18">
        <v>296.10400390625</v>
      </c>
      <c r="F896">
        <v>68.7</v>
      </c>
      <c r="G896">
        <v>73.5</v>
      </c>
      <c r="H896">
        <v>79.5</v>
      </c>
      <c r="I896">
        <v>5.33</v>
      </c>
      <c r="J896">
        <v>1.1200000000000001</v>
      </c>
      <c r="K896">
        <v>31.78</v>
      </c>
      <c r="L896">
        <v>0.32</v>
      </c>
      <c r="M896" s="1">
        <v>43670.8840571412</v>
      </c>
      <c r="N896" s="1">
        <v>43670.909884641202</v>
      </c>
      <c r="O896" s="1" t="s">
        <v>47</v>
      </c>
    </row>
    <row r="897" spans="1:15" x14ac:dyDescent="0.15">
      <c r="A897" t="s">
        <v>1660</v>
      </c>
      <c r="B897" t="s">
        <v>14</v>
      </c>
      <c r="C897" t="s">
        <v>31</v>
      </c>
      <c r="D897" t="s">
        <v>14</v>
      </c>
      <c r="E897" s="18">
        <v>222.0780029296875</v>
      </c>
      <c r="F897">
        <v>76.5</v>
      </c>
      <c r="G897">
        <v>80.599999999999994</v>
      </c>
      <c r="H897">
        <v>86.9</v>
      </c>
      <c r="I897">
        <v>4.3099999999999996</v>
      </c>
      <c r="J897">
        <v>0.97</v>
      </c>
      <c r="K897">
        <v>31.47</v>
      </c>
      <c r="L897">
        <v>0.32</v>
      </c>
      <c r="M897" s="1">
        <v>43670.914960150461</v>
      </c>
      <c r="N897" s="1">
        <v>43670.933530057868</v>
      </c>
      <c r="O897" s="1" t="s">
        <v>47</v>
      </c>
    </row>
    <row r="898" spans="1:15" x14ac:dyDescent="0.15">
      <c r="A898" t="s">
        <v>1661</v>
      </c>
      <c r="B898" t="s">
        <v>20</v>
      </c>
      <c r="C898" t="s">
        <v>36</v>
      </c>
      <c r="D898" t="s">
        <v>20</v>
      </c>
      <c r="E898" s="18">
        <v>222.50900268554687</v>
      </c>
      <c r="F898">
        <v>81</v>
      </c>
      <c r="G898">
        <v>85.4</v>
      </c>
      <c r="H898">
        <v>92.2</v>
      </c>
      <c r="I898">
        <v>4.8499999999999996</v>
      </c>
      <c r="J898">
        <v>0.79</v>
      </c>
      <c r="K898">
        <v>31.91</v>
      </c>
      <c r="L898">
        <v>0.82</v>
      </c>
      <c r="M898" s="1">
        <v>43669.892230671299</v>
      </c>
      <c r="N898" s="1">
        <v>43669.919364386573</v>
      </c>
      <c r="O898" s="1" t="s">
        <v>48</v>
      </c>
    </row>
    <row r="899" spans="1:15" x14ac:dyDescent="0.15">
      <c r="A899" t="s">
        <v>1662</v>
      </c>
      <c r="B899" t="s">
        <v>14</v>
      </c>
      <c r="C899" t="s">
        <v>31</v>
      </c>
      <c r="D899" t="s">
        <v>14</v>
      </c>
      <c r="E899" s="18">
        <v>111.03900146484375</v>
      </c>
      <c r="F899">
        <v>72.900000000000006</v>
      </c>
      <c r="G899">
        <v>77</v>
      </c>
      <c r="H899">
        <v>82.1</v>
      </c>
      <c r="I899">
        <v>7.62</v>
      </c>
      <c r="J899">
        <v>1.1499999999999999</v>
      </c>
      <c r="K899">
        <v>32.15</v>
      </c>
      <c r="L899">
        <v>1.72</v>
      </c>
      <c r="M899" s="1">
        <v>43672.877992974536</v>
      </c>
      <c r="N899" s="1">
        <v>43672.892563773152</v>
      </c>
      <c r="O899" s="1" t="s">
        <v>48</v>
      </c>
    </row>
    <row r="900" spans="1:15" x14ac:dyDescent="0.15">
      <c r="A900" t="s">
        <v>1663</v>
      </c>
      <c r="B900" t="s">
        <v>49</v>
      </c>
      <c r="C900" t="s">
        <v>42</v>
      </c>
      <c r="D900" t="s">
        <v>26</v>
      </c>
      <c r="E900" s="18">
        <v>111.0260009765625</v>
      </c>
      <c r="F900">
        <v>71.099999999999994</v>
      </c>
      <c r="G900">
        <v>74.900000000000006</v>
      </c>
      <c r="H900">
        <v>81.3</v>
      </c>
      <c r="I900">
        <v>2.79</v>
      </c>
      <c r="J900">
        <v>0.89</v>
      </c>
      <c r="K900">
        <v>31.39</v>
      </c>
      <c r="L900">
        <v>2.94</v>
      </c>
      <c r="M900" s="1">
        <v>43672.859548726854</v>
      </c>
      <c r="N900" s="1">
        <v>43672.868090474534</v>
      </c>
      <c r="O900" s="1" t="s">
        <v>48</v>
      </c>
    </row>
    <row r="901" spans="1:15" x14ac:dyDescent="0.15">
      <c r="A901" t="s">
        <v>1664</v>
      </c>
      <c r="B901" t="s">
        <v>23</v>
      </c>
      <c r="C901" t="s">
        <v>24</v>
      </c>
      <c r="D901" t="s">
        <v>23</v>
      </c>
      <c r="E901" s="18">
        <v>222.052001953125</v>
      </c>
      <c r="F901">
        <v>82.1</v>
      </c>
      <c r="G901">
        <v>86.5</v>
      </c>
      <c r="H901">
        <v>93.8</v>
      </c>
      <c r="I901">
        <v>1.29</v>
      </c>
      <c r="J901">
        <v>0.56999999999999995</v>
      </c>
      <c r="K901">
        <v>31.4</v>
      </c>
      <c r="L901">
        <v>0.32</v>
      </c>
      <c r="M901" s="1">
        <v>43672.819017245369</v>
      </c>
      <c r="N901" s="1">
        <v>43672.850666516206</v>
      </c>
      <c r="O901" s="1" t="s">
        <v>48</v>
      </c>
    </row>
    <row r="902" spans="1:15" x14ac:dyDescent="0.15">
      <c r="A902" t="s">
        <v>1665</v>
      </c>
      <c r="B902" t="s">
        <v>23</v>
      </c>
      <c r="C902" t="s">
        <v>24</v>
      </c>
      <c r="D902" t="s">
        <v>23</v>
      </c>
      <c r="E902" s="18">
        <v>259.09100341796875</v>
      </c>
      <c r="F902">
        <v>82.3</v>
      </c>
      <c r="G902">
        <v>86.7</v>
      </c>
      <c r="H902">
        <v>93.3</v>
      </c>
      <c r="I902">
        <v>4.74</v>
      </c>
      <c r="J902">
        <v>0.77</v>
      </c>
      <c r="K902">
        <v>31.94</v>
      </c>
      <c r="L902">
        <v>0.41</v>
      </c>
      <c r="M902" s="1">
        <v>43671.887483599538</v>
      </c>
      <c r="N902" s="1">
        <v>43671.914486458336</v>
      </c>
      <c r="O902" s="1" t="s">
        <v>46</v>
      </c>
    </row>
    <row r="903" spans="1:15" x14ac:dyDescent="0.15">
      <c r="A903" t="s">
        <v>1666</v>
      </c>
      <c r="B903" t="s">
        <v>23</v>
      </c>
      <c r="C903" t="s">
        <v>21</v>
      </c>
      <c r="D903" t="s">
        <v>23</v>
      </c>
      <c r="E903" s="18">
        <v>333.59100341796875</v>
      </c>
      <c r="F903">
        <v>81.099999999999994</v>
      </c>
      <c r="G903">
        <v>85.4</v>
      </c>
      <c r="H903">
        <v>92.2</v>
      </c>
      <c r="I903">
        <v>3.23</v>
      </c>
      <c r="J903">
        <v>0.71</v>
      </c>
      <c r="K903">
        <v>31.82</v>
      </c>
      <c r="L903">
        <v>0.48</v>
      </c>
      <c r="M903" s="1">
        <v>43671.503170868054</v>
      </c>
      <c r="N903" s="1">
        <v>43671.632142858798</v>
      </c>
      <c r="O903" s="1" t="s">
        <v>46</v>
      </c>
    </row>
    <row r="904" spans="1:15" x14ac:dyDescent="0.15">
      <c r="A904" t="s">
        <v>1667</v>
      </c>
      <c r="B904" t="s">
        <v>26</v>
      </c>
      <c r="C904" t="s">
        <v>28</v>
      </c>
      <c r="D904" t="s">
        <v>26</v>
      </c>
      <c r="E904" s="18">
        <v>142.33600234985352</v>
      </c>
      <c r="F904">
        <v>63.2</v>
      </c>
      <c r="G904">
        <v>66.7</v>
      </c>
      <c r="H904">
        <v>71.400000000000006</v>
      </c>
      <c r="I904">
        <v>11.19</v>
      </c>
      <c r="J904">
        <v>2.3199999999999998</v>
      </c>
      <c r="K904">
        <v>31.45</v>
      </c>
      <c r="L904">
        <v>0.3</v>
      </c>
      <c r="M904" s="1">
        <v>43671.726778738426</v>
      </c>
      <c r="N904" s="1">
        <v>43671.774502858796</v>
      </c>
      <c r="O904" s="1" t="s">
        <v>46</v>
      </c>
    </row>
    <row r="905" spans="1:15" x14ac:dyDescent="0.15">
      <c r="A905" t="s">
        <v>1668</v>
      </c>
      <c r="B905" t="s">
        <v>26</v>
      </c>
      <c r="C905" t="s">
        <v>28</v>
      </c>
      <c r="D905" t="s">
        <v>26</v>
      </c>
      <c r="E905" s="18">
        <v>144.51300048828125</v>
      </c>
      <c r="F905">
        <v>66.8</v>
      </c>
      <c r="G905">
        <v>70.5</v>
      </c>
      <c r="H905">
        <v>74.8</v>
      </c>
      <c r="I905">
        <v>14.37</v>
      </c>
      <c r="J905">
        <v>2.6</v>
      </c>
      <c r="K905">
        <v>32.67</v>
      </c>
      <c r="L905">
        <v>0.39</v>
      </c>
      <c r="M905" s="1">
        <v>43671.705897881948</v>
      </c>
      <c r="N905" s="1">
        <v>43671.72183545139</v>
      </c>
      <c r="O905" s="1" t="s">
        <v>46</v>
      </c>
    </row>
    <row r="906" spans="1:15" x14ac:dyDescent="0.15">
      <c r="A906" t="s">
        <v>1669</v>
      </c>
      <c r="B906" t="s">
        <v>14</v>
      </c>
      <c r="C906" t="s">
        <v>31</v>
      </c>
      <c r="D906" t="s">
        <v>14</v>
      </c>
      <c r="E906" s="18">
        <v>519.42500305175781</v>
      </c>
      <c r="F906">
        <v>77.3</v>
      </c>
      <c r="G906">
        <v>81.400000000000006</v>
      </c>
      <c r="H906">
        <v>87.9</v>
      </c>
      <c r="I906">
        <v>4.7699999999999996</v>
      </c>
      <c r="J906">
        <v>1.05</v>
      </c>
      <c r="K906">
        <v>31.7</v>
      </c>
      <c r="L906">
        <v>0.32</v>
      </c>
      <c r="M906" s="1">
        <v>43671.54077457176</v>
      </c>
      <c r="N906" s="1">
        <v>43672.289834143521</v>
      </c>
      <c r="O906" s="1" t="s">
        <v>46</v>
      </c>
    </row>
    <row r="907" spans="1:15" x14ac:dyDescent="0.15">
      <c r="A907" t="s">
        <v>1670</v>
      </c>
      <c r="B907" t="s">
        <v>33</v>
      </c>
      <c r="C907" t="s">
        <v>39</v>
      </c>
      <c r="D907" t="s">
        <v>33</v>
      </c>
      <c r="E907" s="18">
        <v>111.03900146484375</v>
      </c>
      <c r="F907">
        <v>74.400000000000006</v>
      </c>
      <c r="G907">
        <v>78.400000000000006</v>
      </c>
      <c r="H907">
        <v>85.3</v>
      </c>
      <c r="I907">
        <v>1.58</v>
      </c>
      <c r="J907">
        <v>0.65</v>
      </c>
      <c r="K907">
        <v>31.42</v>
      </c>
      <c r="L907">
        <v>0.3</v>
      </c>
      <c r="M907" s="1">
        <v>43672.802726770831</v>
      </c>
      <c r="N907" s="1">
        <v>43672.814810034724</v>
      </c>
      <c r="O907" s="1" t="s">
        <v>48</v>
      </c>
    </row>
    <row r="908" spans="1:15" x14ac:dyDescent="0.15">
      <c r="A908" t="s">
        <v>110</v>
      </c>
      <c r="B908" t="s">
        <v>14</v>
      </c>
      <c r="C908" t="s">
        <v>38</v>
      </c>
      <c r="D908" t="s">
        <v>14</v>
      </c>
      <c r="E908" s="18">
        <v>222.0780029296875</v>
      </c>
      <c r="F908" s="18">
        <v>77.7</v>
      </c>
      <c r="G908" s="18">
        <v>82</v>
      </c>
      <c r="H908" s="18">
        <v>89</v>
      </c>
      <c r="I908" s="18">
        <v>2</v>
      </c>
      <c r="J908" s="18">
        <v>0.89</v>
      </c>
      <c r="K908" s="18">
        <v>31.62</v>
      </c>
      <c r="L908" s="18">
        <v>0.34</v>
      </c>
      <c r="M908" s="1">
        <v>43672.766685150462</v>
      </c>
      <c r="N908" s="1">
        <v>43672.795162465278</v>
      </c>
      <c r="O908" s="1" t="s">
        <v>48</v>
      </c>
    </row>
    <row r="909" spans="1:15" x14ac:dyDescent="0.15">
      <c r="A909" t="s">
        <v>1671</v>
      </c>
      <c r="B909" t="s">
        <v>18</v>
      </c>
      <c r="C909" t="s">
        <v>44</v>
      </c>
      <c r="D909" t="s">
        <v>18</v>
      </c>
      <c r="E909" s="18">
        <v>185.06500244140625</v>
      </c>
      <c r="F909">
        <v>78</v>
      </c>
      <c r="G909">
        <v>82.3</v>
      </c>
      <c r="H909">
        <v>88.6</v>
      </c>
      <c r="I909">
        <v>5.81</v>
      </c>
      <c r="J909">
        <v>1.05</v>
      </c>
      <c r="K909">
        <v>32.01</v>
      </c>
      <c r="L909">
        <v>0.71</v>
      </c>
      <c r="M909" s="1">
        <v>43672.662136608793</v>
      </c>
      <c r="N909" s="1">
        <v>43672.688270682869</v>
      </c>
      <c r="O909" s="1" t="s">
        <v>48</v>
      </c>
    </row>
    <row r="910" spans="1:15" x14ac:dyDescent="0.15">
      <c r="A910" t="s">
        <v>1672</v>
      </c>
      <c r="B910" t="s">
        <v>817</v>
      </c>
      <c r="C910" t="s">
        <v>15</v>
      </c>
      <c r="D910" t="s">
        <v>18</v>
      </c>
      <c r="E910" s="18">
        <v>277.77700233459473</v>
      </c>
      <c r="F910">
        <v>74.900000000000006</v>
      </c>
      <c r="G910">
        <v>79</v>
      </c>
      <c r="H910">
        <v>84.4</v>
      </c>
      <c r="I910">
        <v>11.41</v>
      </c>
      <c r="J910">
        <v>1.45</v>
      </c>
      <c r="K910">
        <v>32.32</v>
      </c>
      <c r="L910">
        <v>2.84</v>
      </c>
      <c r="M910" s="1">
        <v>43671.465231099537</v>
      </c>
      <c r="N910" s="1">
        <v>43671.632001851853</v>
      </c>
      <c r="O910" s="1" t="s">
        <v>1546</v>
      </c>
    </row>
    <row r="911" spans="1:15" x14ac:dyDescent="0.15">
      <c r="A911" t="s">
        <v>1673</v>
      </c>
      <c r="B911" t="s">
        <v>26</v>
      </c>
      <c r="C911" t="s">
        <v>28</v>
      </c>
      <c r="D911" t="s">
        <v>26</v>
      </c>
      <c r="E911" s="18">
        <v>145.90800094604492</v>
      </c>
      <c r="F911">
        <v>71.3</v>
      </c>
      <c r="G911">
        <v>75.2</v>
      </c>
      <c r="H911">
        <v>81</v>
      </c>
      <c r="I911">
        <v>8.27</v>
      </c>
      <c r="J911">
        <v>1.3</v>
      </c>
      <c r="K911">
        <v>32.15</v>
      </c>
      <c r="L911">
        <v>0.73</v>
      </c>
      <c r="M911" s="1">
        <v>43671.446735914353</v>
      </c>
      <c r="N911" s="1">
        <v>43671.462184293981</v>
      </c>
      <c r="O911" s="1" t="s">
        <v>1546</v>
      </c>
    </row>
    <row r="912" spans="1:15" x14ac:dyDescent="0.15">
      <c r="A912" t="s">
        <v>1674</v>
      </c>
      <c r="B912" t="s">
        <v>14</v>
      </c>
      <c r="C912" t="s">
        <v>31</v>
      </c>
      <c r="D912" t="s">
        <v>14</v>
      </c>
      <c r="E912" s="18">
        <v>148.052001953125</v>
      </c>
      <c r="F912">
        <v>73.900000000000006</v>
      </c>
      <c r="G912">
        <v>77.900000000000006</v>
      </c>
      <c r="H912">
        <v>83.8</v>
      </c>
      <c r="I912">
        <v>5.77</v>
      </c>
      <c r="J912">
        <v>1.07</v>
      </c>
      <c r="K912">
        <v>32</v>
      </c>
      <c r="L912">
        <v>0.99</v>
      </c>
      <c r="M912" s="1">
        <v>43670.703553703701</v>
      </c>
      <c r="N912" s="1">
        <v>43670.716373645831</v>
      </c>
      <c r="O912" s="1" t="s">
        <v>47</v>
      </c>
    </row>
    <row r="913" spans="1:15" x14ac:dyDescent="0.15">
      <c r="A913" t="s">
        <v>1675</v>
      </c>
      <c r="B913" t="s">
        <v>14</v>
      </c>
      <c r="C913" t="s">
        <v>31</v>
      </c>
      <c r="D913" t="s">
        <v>14</v>
      </c>
      <c r="E913" s="18">
        <v>222.0780029296875</v>
      </c>
      <c r="F913">
        <v>71.7</v>
      </c>
      <c r="G913">
        <v>75.599999999999994</v>
      </c>
      <c r="H913">
        <v>81.3</v>
      </c>
      <c r="I913">
        <v>7.52</v>
      </c>
      <c r="J913">
        <v>1.24</v>
      </c>
      <c r="K913">
        <v>32.18</v>
      </c>
      <c r="L913">
        <v>1.54</v>
      </c>
      <c r="M913" s="1">
        <v>43670.719699074078</v>
      </c>
      <c r="N913" s="1">
        <v>43670.764242708334</v>
      </c>
      <c r="O913" s="1" t="s">
        <v>47</v>
      </c>
    </row>
    <row r="914" spans="1:15" x14ac:dyDescent="0.15">
      <c r="A914" t="s">
        <v>1676</v>
      </c>
      <c r="B914" t="s">
        <v>14</v>
      </c>
      <c r="C914" t="s">
        <v>31</v>
      </c>
      <c r="D914" t="s">
        <v>14</v>
      </c>
      <c r="E914" s="18">
        <v>99.971000671386719</v>
      </c>
      <c r="F914">
        <v>76.2</v>
      </c>
      <c r="G914">
        <v>80.400000000000006</v>
      </c>
      <c r="H914">
        <v>86.1</v>
      </c>
      <c r="I914">
        <v>6.34</v>
      </c>
      <c r="J914">
        <v>1.23</v>
      </c>
      <c r="K914">
        <v>31.76</v>
      </c>
      <c r="L914">
        <v>0.64</v>
      </c>
      <c r="M914" s="1">
        <v>43670.939775231484</v>
      </c>
      <c r="N914" s="1">
        <v>43671.233201932868</v>
      </c>
      <c r="O914" s="1" t="s">
        <v>47</v>
      </c>
    </row>
    <row r="915" spans="1:15" x14ac:dyDescent="0.15">
      <c r="A915" t="s">
        <v>1677</v>
      </c>
      <c r="B915" t="s">
        <v>26</v>
      </c>
      <c r="C915" t="s">
        <v>27</v>
      </c>
      <c r="D915" t="s">
        <v>26</v>
      </c>
      <c r="E915" s="18">
        <v>193.77300262451172</v>
      </c>
      <c r="F915">
        <v>63.1</v>
      </c>
      <c r="G915">
        <v>66.5</v>
      </c>
      <c r="H915">
        <v>72.2</v>
      </c>
      <c r="I915">
        <v>4.8600000000000003</v>
      </c>
      <c r="J915">
        <v>1.3</v>
      </c>
      <c r="K915">
        <v>31.81</v>
      </c>
      <c r="L915">
        <v>0.87</v>
      </c>
      <c r="M915" s="1">
        <v>43670.602222800924</v>
      </c>
      <c r="N915" s="1">
        <v>43670.617929166663</v>
      </c>
      <c r="O915" s="1" t="s">
        <v>1482</v>
      </c>
    </row>
    <row r="916" spans="1:15" x14ac:dyDescent="0.15">
      <c r="A916" t="s">
        <v>1678</v>
      </c>
      <c r="B916" t="s">
        <v>23</v>
      </c>
      <c r="C916" t="s">
        <v>24</v>
      </c>
      <c r="D916" t="s">
        <v>23</v>
      </c>
      <c r="E916" s="18">
        <v>367.45999908447266</v>
      </c>
      <c r="F916">
        <v>82.5</v>
      </c>
      <c r="G916">
        <v>86.9</v>
      </c>
      <c r="H916">
        <v>93.9</v>
      </c>
      <c r="I916">
        <v>3.48</v>
      </c>
      <c r="J916">
        <v>0.67</v>
      </c>
      <c r="K916">
        <v>31.65</v>
      </c>
      <c r="L916">
        <v>0.5</v>
      </c>
      <c r="M916" s="1">
        <v>43671.622066782409</v>
      </c>
      <c r="N916" s="1">
        <v>43672.291272650466</v>
      </c>
      <c r="O916" s="1" t="s">
        <v>46</v>
      </c>
    </row>
    <row r="917" spans="1:15" x14ac:dyDescent="0.15">
      <c r="A917" t="s">
        <v>1679</v>
      </c>
      <c r="B917" t="s">
        <v>26</v>
      </c>
      <c r="C917" t="s">
        <v>28</v>
      </c>
      <c r="D917" t="s">
        <v>26</v>
      </c>
      <c r="E917" s="18">
        <v>107.77300262451172</v>
      </c>
      <c r="F917">
        <v>72.099999999999994</v>
      </c>
      <c r="G917">
        <v>76.099999999999994</v>
      </c>
      <c r="H917">
        <v>79.900000000000006</v>
      </c>
      <c r="I917">
        <v>12.31</v>
      </c>
      <c r="J917">
        <v>2.87</v>
      </c>
      <c r="K917">
        <v>32.31</v>
      </c>
      <c r="L917">
        <v>0.28999999999999998</v>
      </c>
      <c r="M917" s="1">
        <v>43671.690065543982</v>
      </c>
      <c r="N917" s="1">
        <v>43671.701047650466</v>
      </c>
      <c r="O917" s="1" t="s">
        <v>46</v>
      </c>
    </row>
    <row r="918" spans="1:15" x14ac:dyDescent="0.15">
      <c r="A918" t="s">
        <v>1680</v>
      </c>
      <c r="B918" t="s">
        <v>26</v>
      </c>
      <c r="C918" t="s">
        <v>28</v>
      </c>
      <c r="D918" t="s">
        <v>26</v>
      </c>
      <c r="E918" s="18">
        <v>69.035999298095703</v>
      </c>
      <c r="F918">
        <v>70.599999999999994</v>
      </c>
      <c r="G918">
        <v>74.5</v>
      </c>
      <c r="H918">
        <v>78.5</v>
      </c>
      <c r="I918">
        <v>10.88</v>
      </c>
      <c r="J918">
        <v>2.75</v>
      </c>
      <c r="K918">
        <v>32.22</v>
      </c>
      <c r="L918">
        <v>0.35</v>
      </c>
      <c r="M918" s="1">
        <v>43671.680261307869</v>
      </c>
      <c r="N918" s="1">
        <v>43671.684844444448</v>
      </c>
      <c r="O918" s="1" t="s">
        <v>45</v>
      </c>
    </row>
    <row r="919" spans="1:15" x14ac:dyDescent="0.15">
      <c r="A919" t="s">
        <v>1681</v>
      </c>
      <c r="B919" t="s">
        <v>26</v>
      </c>
      <c r="C919" t="s">
        <v>28</v>
      </c>
      <c r="D919" t="s">
        <v>26</v>
      </c>
      <c r="E919" s="18">
        <v>148.052001953125</v>
      </c>
      <c r="F919">
        <v>69.7</v>
      </c>
      <c r="G919">
        <v>73.5</v>
      </c>
      <c r="H919">
        <v>79.400000000000006</v>
      </c>
      <c r="I919">
        <v>9.07</v>
      </c>
      <c r="J919">
        <v>1.49</v>
      </c>
      <c r="K919">
        <v>32.33</v>
      </c>
      <c r="L919">
        <v>0.39</v>
      </c>
      <c r="M919" s="1">
        <v>43671.779949618052</v>
      </c>
      <c r="N919" s="1">
        <v>43671.7944559838</v>
      </c>
      <c r="O919" s="1" t="s">
        <v>46</v>
      </c>
    </row>
    <row r="920" spans="1:15" x14ac:dyDescent="0.15">
      <c r="A920" t="s">
        <v>111</v>
      </c>
      <c r="B920" t="s">
        <v>14</v>
      </c>
      <c r="C920" t="s">
        <v>38</v>
      </c>
      <c r="D920" t="s">
        <v>14</v>
      </c>
      <c r="E920" s="18">
        <v>111.03900146484375</v>
      </c>
      <c r="F920" s="18">
        <v>73.400000000000006</v>
      </c>
      <c r="G920" s="18">
        <v>77.3</v>
      </c>
      <c r="H920" s="18">
        <v>84.1</v>
      </c>
      <c r="I920" s="18">
        <v>3.08</v>
      </c>
      <c r="J920" s="18">
        <v>0.9</v>
      </c>
      <c r="K920" s="18">
        <v>31.63</v>
      </c>
      <c r="L920" s="18">
        <v>1.17</v>
      </c>
      <c r="M920" s="1">
        <v>43672.229177777779</v>
      </c>
      <c r="N920" s="1">
        <v>43672.242268287038</v>
      </c>
      <c r="O920" s="1" t="s">
        <v>45</v>
      </c>
    </row>
    <row r="921" spans="1:15" x14ac:dyDescent="0.15">
      <c r="A921" t="s">
        <v>1682</v>
      </c>
      <c r="B921" t="s">
        <v>18</v>
      </c>
      <c r="C921" t="s">
        <v>44</v>
      </c>
      <c r="D921" t="s">
        <v>18</v>
      </c>
      <c r="E921" s="18">
        <v>74.0260009765625</v>
      </c>
      <c r="F921">
        <v>78.3</v>
      </c>
      <c r="G921">
        <v>82.6</v>
      </c>
      <c r="H921">
        <v>88.6</v>
      </c>
      <c r="I921">
        <v>7.91</v>
      </c>
      <c r="J921">
        <v>1.18</v>
      </c>
      <c r="K921">
        <v>32.270000000000003</v>
      </c>
      <c r="L921">
        <v>0.56999999999999995</v>
      </c>
      <c r="M921" s="1">
        <v>43671.937245601854</v>
      </c>
      <c r="N921" s="1">
        <v>43671.940725196757</v>
      </c>
      <c r="O921" s="1" t="s">
        <v>45</v>
      </c>
    </row>
    <row r="922" spans="1:15" x14ac:dyDescent="0.15">
      <c r="A922" t="s">
        <v>112</v>
      </c>
      <c r="B922" t="s">
        <v>14</v>
      </c>
      <c r="C922" t="s">
        <v>38</v>
      </c>
      <c r="D922" t="s">
        <v>14</v>
      </c>
      <c r="E922" s="18">
        <v>74</v>
      </c>
      <c r="F922" s="18">
        <v>77.5</v>
      </c>
      <c r="G922" s="18">
        <v>81.7</v>
      </c>
      <c r="H922" s="18">
        <v>88.8</v>
      </c>
      <c r="I922" s="18">
        <v>1.72</v>
      </c>
      <c r="J922" s="18">
        <v>0.71</v>
      </c>
      <c r="K922" s="18">
        <v>31.62</v>
      </c>
      <c r="L922" s="18">
        <v>1.04</v>
      </c>
      <c r="M922" s="1">
        <v>43671.92915019676</v>
      </c>
      <c r="N922" s="1">
        <v>43672.287434687503</v>
      </c>
      <c r="O922" s="1" t="s">
        <v>45</v>
      </c>
    </row>
    <row r="923" spans="1:15" x14ac:dyDescent="0.15">
      <c r="A923" t="s">
        <v>1683</v>
      </c>
      <c r="B923" t="s">
        <v>26</v>
      </c>
      <c r="C923" t="s">
        <v>28</v>
      </c>
      <c r="D923" t="s">
        <v>26</v>
      </c>
      <c r="E923" s="18">
        <v>114.12300109863281</v>
      </c>
      <c r="F923">
        <v>70</v>
      </c>
      <c r="G923">
        <v>73.8</v>
      </c>
      <c r="H923">
        <v>79.099999999999994</v>
      </c>
      <c r="I923">
        <v>9.75</v>
      </c>
      <c r="J923">
        <v>1.41</v>
      </c>
      <c r="K923">
        <v>32.26</v>
      </c>
      <c r="L923">
        <v>2.2799999999999998</v>
      </c>
      <c r="M923" s="1">
        <v>43670.652507060186</v>
      </c>
      <c r="N923" s="1">
        <v>43670.661864583337</v>
      </c>
      <c r="O923" s="1" t="s">
        <v>1482</v>
      </c>
    </row>
    <row r="924" spans="1:15" x14ac:dyDescent="0.15">
      <c r="A924" t="s">
        <v>1684</v>
      </c>
      <c r="B924" t="s">
        <v>23</v>
      </c>
      <c r="C924" t="s">
        <v>21</v>
      </c>
      <c r="D924" t="s">
        <v>23</v>
      </c>
      <c r="E924" s="18">
        <v>148.052001953125</v>
      </c>
      <c r="F924">
        <v>79.599999999999994</v>
      </c>
      <c r="G924">
        <v>83.9</v>
      </c>
      <c r="H924">
        <v>90.7</v>
      </c>
      <c r="I924">
        <v>2.25</v>
      </c>
      <c r="J924">
        <v>0.71</v>
      </c>
      <c r="K924">
        <v>31.51</v>
      </c>
      <c r="L924">
        <v>0.6</v>
      </c>
      <c r="M924" s="1">
        <v>43671.263357094911</v>
      </c>
      <c r="N924" s="1">
        <v>43671.274218900464</v>
      </c>
      <c r="O924" s="1" t="s">
        <v>47</v>
      </c>
    </row>
    <row r="925" spans="1:15" x14ac:dyDescent="0.15">
      <c r="A925" t="s">
        <v>113</v>
      </c>
      <c r="B925" t="s">
        <v>14</v>
      </c>
      <c r="C925" t="s">
        <v>38</v>
      </c>
      <c r="D925" t="s">
        <v>14</v>
      </c>
      <c r="E925" s="18">
        <v>296.10400390625</v>
      </c>
      <c r="F925" s="18">
        <v>76.2</v>
      </c>
      <c r="G925" s="18">
        <v>80.3</v>
      </c>
      <c r="H925" s="18">
        <v>86.9</v>
      </c>
      <c r="I925" s="18">
        <v>2.56</v>
      </c>
      <c r="J925" s="18">
        <v>0.74</v>
      </c>
      <c r="K925" s="18">
        <v>31.41</v>
      </c>
      <c r="L925" s="18">
        <v>1.95</v>
      </c>
      <c r="M925" s="1">
        <v>43671.299895601849</v>
      </c>
      <c r="N925" s="1">
        <v>43671.327691006947</v>
      </c>
      <c r="O925" s="1" t="s">
        <v>47</v>
      </c>
    </row>
    <row r="926" spans="1:15" x14ac:dyDescent="0.15">
      <c r="A926" t="s">
        <v>1685</v>
      </c>
      <c r="B926" t="s">
        <v>23</v>
      </c>
      <c r="C926" t="s">
        <v>21</v>
      </c>
      <c r="D926" t="s">
        <v>23</v>
      </c>
      <c r="E926" s="18">
        <v>134.12600097656249</v>
      </c>
      <c r="F926">
        <v>80.7</v>
      </c>
      <c r="G926">
        <v>85</v>
      </c>
      <c r="H926">
        <v>92.3</v>
      </c>
      <c r="I926">
        <v>1.42</v>
      </c>
      <c r="J926">
        <v>0.69</v>
      </c>
      <c r="K926">
        <v>31.58</v>
      </c>
      <c r="L926">
        <v>0.44</v>
      </c>
      <c r="M926" s="1">
        <v>43675.231281284723</v>
      </c>
      <c r="N926" s="1">
        <v>43675.247640474539</v>
      </c>
      <c r="O926" s="1" t="s">
        <v>47</v>
      </c>
    </row>
    <row r="927" spans="1:15" x14ac:dyDescent="0.15">
      <c r="A927" t="s">
        <v>1686</v>
      </c>
      <c r="B927" t="s">
        <v>18</v>
      </c>
      <c r="C927" t="s">
        <v>44</v>
      </c>
      <c r="D927" t="s">
        <v>18</v>
      </c>
      <c r="E927" s="18">
        <v>394.83000488281249</v>
      </c>
      <c r="F927">
        <v>77.8</v>
      </c>
      <c r="G927">
        <v>82</v>
      </c>
      <c r="H927">
        <v>88.3</v>
      </c>
      <c r="I927">
        <v>6.84</v>
      </c>
      <c r="J927">
        <v>1.1200000000000001</v>
      </c>
      <c r="K927">
        <v>32.200000000000003</v>
      </c>
      <c r="L927">
        <v>0.39</v>
      </c>
      <c r="M927" s="1">
        <v>43675.2666153588</v>
      </c>
      <c r="N927" s="1">
        <v>43675.306950659724</v>
      </c>
      <c r="O927" s="1" t="s">
        <v>47</v>
      </c>
    </row>
    <row r="928" spans="1:15" x14ac:dyDescent="0.15">
      <c r="A928" t="s">
        <v>1687</v>
      </c>
      <c r="B928" t="s">
        <v>817</v>
      </c>
      <c r="C928" t="s">
        <v>34</v>
      </c>
      <c r="D928" t="s">
        <v>26</v>
      </c>
      <c r="E928" s="18">
        <v>296.10400390625</v>
      </c>
      <c r="F928">
        <v>72.900000000000006</v>
      </c>
      <c r="G928">
        <v>76.8</v>
      </c>
      <c r="H928">
        <v>82.6</v>
      </c>
      <c r="I928">
        <v>8.61</v>
      </c>
      <c r="J928">
        <v>1.49</v>
      </c>
      <c r="K928">
        <v>32.14</v>
      </c>
      <c r="L928">
        <v>0.5</v>
      </c>
      <c r="M928" s="1">
        <v>43672.61376724537</v>
      </c>
      <c r="N928" s="1">
        <v>43672.652541435185</v>
      </c>
      <c r="O928" s="1" t="s">
        <v>48</v>
      </c>
    </row>
    <row r="929" spans="1:15" x14ac:dyDescent="0.15">
      <c r="A929" t="s">
        <v>1688</v>
      </c>
      <c r="B929" t="s">
        <v>20</v>
      </c>
      <c r="C929" t="s">
        <v>36</v>
      </c>
      <c r="D929" t="s">
        <v>20</v>
      </c>
      <c r="E929" s="18">
        <v>252.07499694824219</v>
      </c>
      <c r="F929">
        <v>81.3</v>
      </c>
      <c r="G929">
        <v>85.7</v>
      </c>
      <c r="H929">
        <v>92.3</v>
      </c>
      <c r="I929">
        <v>6.14</v>
      </c>
      <c r="J929">
        <v>0.82</v>
      </c>
      <c r="K929">
        <v>31.92</v>
      </c>
      <c r="L929">
        <v>0.54</v>
      </c>
      <c r="M929" s="1">
        <v>43677.565706018519</v>
      </c>
      <c r="N929" s="1">
        <v>43677.601188078705</v>
      </c>
      <c r="O929" s="1" t="s">
        <v>48</v>
      </c>
    </row>
    <row r="930" spans="1:15" x14ac:dyDescent="0.15">
      <c r="A930" t="s">
        <v>1689</v>
      </c>
      <c r="B930" t="s">
        <v>23</v>
      </c>
      <c r="C930" t="s">
        <v>24</v>
      </c>
      <c r="D930" t="s">
        <v>23</v>
      </c>
      <c r="E930" s="18">
        <v>252.10499572753906</v>
      </c>
      <c r="F930">
        <v>82.8</v>
      </c>
      <c r="G930">
        <v>87.2</v>
      </c>
      <c r="H930">
        <v>94.6</v>
      </c>
      <c r="I930">
        <v>2.5</v>
      </c>
      <c r="J930">
        <v>0.6</v>
      </c>
      <c r="K930">
        <v>31.49</v>
      </c>
      <c r="L930">
        <v>0.31</v>
      </c>
      <c r="M930" s="1">
        <v>43677.529381400462</v>
      </c>
      <c r="N930" s="1">
        <v>43677.561927627314</v>
      </c>
      <c r="O930" s="1" t="s">
        <v>48</v>
      </c>
    </row>
    <row r="931" spans="1:15" x14ac:dyDescent="0.15">
      <c r="A931" t="s">
        <v>1690</v>
      </c>
      <c r="B931" t="s">
        <v>33</v>
      </c>
      <c r="C931" t="s">
        <v>39</v>
      </c>
      <c r="D931" t="s">
        <v>33</v>
      </c>
      <c r="E931" s="18">
        <v>127.43900146484376</v>
      </c>
      <c r="F931">
        <v>76.099999999999994</v>
      </c>
      <c r="G931">
        <v>80.2</v>
      </c>
      <c r="H931">
        <v>87</v>
      </c>
      <c r="I931">
        <v>2.79</v>
      </c>
      <c r="J931">
        <v>0.79</v>
      </c>
      <c r="K931">
        <v>31.68</v>
      </c>
      <c r="L931">
        <v>0.31</v>
      </c>
      <c r="M931" s="1">
        <v>43675.24919652778</v>
      </c>
      <c r="N931" s="1">
        <v>43675.26219927083</v>
      </c>
      <c r="O931" s="1" t="s">
        <v>47</v>
      </c>
    </row>
    <row r="932" spans="1:15" x14ac:dyDescent="0.15">
      <c r="A932" t="s">
        <v>1691</v>
      </c>
      <c r="B932" t="s">
        <v>817</v>
      </c>
      <c r="C932" t="s">
        <v>15</v>
      </c>
      <c r="D932" t="s">
        <v>18</v>
      </c>
      <c r="E932" s="18">
        <v>166.552001953125</v>
      </c>
      <c r="F932">
        <v>75.2</v>
      </c>
      <c r="G932">
        <v>79.2</v>
      </c>
      <c r="H932">
        <v>85.6</v>
      </c>
      <c r="I932">
        <v>5.01</v>
      </c>
      <c r="J932">
        <v>1.06</v>
      </c>
      <c r="K932">
        <v>31.91</v>
      </c>
      <c r="L932">
        <v>0.8</v>
      </c>
      <c r="M932" s="1">
        <v>43675.333664351849</v>
      </c>
      <c r="N932" s="1">
        <v>43675.351730590279</v>
      </c>
      <c r="O932" s="1" t="s">
        <v>47</v>
      </c>
    </row>
    <row r="933" spans="1:15" x14ac:dyDescent="0.15">
      <c r="A933" t="s">
        <v>114</v>
      </c>
      <c r="B933" t="s">
        <v>14</v>
      </c>
      <c r="C933" t="s">
        <v>38</v>
      </c>
      <c r="D933" t="s">
        <v>14</v>
      </c>
      <c r="E933" s="18">
        <v>171.552001953125</v>
      </c>
      <c r="F933" s="18">
        <v>76.900000000000006</v>
      </c>
      <c r="G933" s="18">
        <v>81</v>
      </c>
      <c r="H933" s="18">
        <v>87.9</v>
      </c>
      <c r="I933" s="18">
        <v>2.39</v>
      </c>
      <c r="J933" s="18">
        <v>0.76</v>
      </c>
      <c r="K933" s="18">
        <v>31.65</v>
      </c>
      <c r="L933" s="18">
        <v>0.54300000000000004</v>
      </c>
      <c r="M933" s="1">
        <v>43675.312250312498</v>
      </c>
      <c r="N933" s="1">
        <v>43675.329468136573</v>
      </c>
      <c r="O933" s="1" t="s">
        <v>47</v>
      </c>
    </row>
    <row r="934" spans="1:15" x14ac:dyDescent="0.15">
      <c r="A934" t="s">
        <v>1692</v>
      </c>
      <c r="B934" t="s">
        <v>18</v>
      </c>
      <c r="C934" t="s">
        <v>44</v>
      </c>
      <c r="D934" t="s">
        <v>18</v>
      </c>
      <c r="E934" s="18">
        <v>184.08999862670899</v>
      </c>
      <c r="F934">
        <v>79.099999999999994</v>
      </c>
      <c r="G934">
        <v>83.4</v>
      </c>
      <c r="H934">
        <v>89</v>
      </c>
      <c r="I934">
        <v>11.92</v>
      </c>
      <c r="J934">
        <v>1.33</v>
      </c>
      <c r="K934">
        <v>32.64</v>
      </c>
      <c r="L934">
        <v>0.51</v>
      </c>
      <c r="M934" s="1">
        <v>43676.60413133102</v>
      </c>
      <c r="N934" s="1">
        <v>43676.626332094907</v>
      </c>
      <c r="O934" s="1" t="s">
        <v>1546</v>
      </c>
    </row>
    <row r="935" spans="1:15" x14ac:dyDescent="0.15">
      <c r="A935" t="s">
        <v>1693</v>
      </c>
      <c r="B935" t="s">
        <v>14</v>
      </c>
      <c r="C935" t="s">
        <v>31</v>
      </c>
      <c r="D935" t="s">
        <v>14</v>
      </c>
      <c r="E935" s="18">
        <v>208.98800277709961</v>
      </c>
      <c r="F935">
        <v>73.8</v>
      </c>
      <c r="G935">
        <v>77.8</v>
      </c>
      <c r="H935">
        <v>84</v>
      </c>
      <c r="I935">
        <v>5.75</v>
      </c>
      <c r="J935">
        <v>1.08</v>
      </c>
      <c r="K935">
        <v>31.91</v>
      </c>
      <c r="L935">
        <v>1.75</v>
      </c>
      <c r="M935" s="1">
        <v>43671.596602928243</v>
      </c>
      <c r="N935" s="1">
        <v>43672.288769363426</v>
      </c>
      <c r="O935" s="1" t="s">
        <v>46</v>
      </c>
    </row>
    <row r="936" spans="1:15" x14ac:dyDescent="0.15">
      <c r="A936" t="s">
        <v>1694</v>
      </c>
      <c r="B936" t="s">
        <v>14</v>
      </c>
      <c r="C936" t="s">
        <v>31</v>
      </c>
      <c r="D936" t="s">
        <v>14</v>
      </c>
      <c r="E936" s="18">
        <v>407.14300537109375</v>
      </c>
      <c r="F936">
        <v>77.2</v>
      </c>
      <c r="G936">
        <v>81.3</v>
      </c>
      <c r="H936">
        <v>87.6</v>
      </c>
      <c r="I936">
        <v>6.2</v>
      </c>
      <c r="J936">
        <v>0.86</v>
      </c>
      <c r="K936">
        <v>31.86</v>
      </c>
      <c r="L936">
        <v>0.56000000000000005</v>
      </c>
      <c r="M936" s="1">
        <v>43671.83653912037</v>
      </c>
      <c r="N936" s="1">
        <v>43671.88359996528</v>
      </c>
      <c r="O936" s="1" t="s">
        <v>46</v>
      </c>
    </row>
    <row r="937" spans="1:15" x14ac:dyDescent="0.15">
      <c r="A937" t="s">
        <v>1695</v>
      </c>
      <c r="B937" t="s">
        <v>23</v>
      </c>
      <c r="C937" t="s">
        <v>24</v>
      </c>
      <c r="D937" t="s">
        <v>23</v>
      </c>
      <c r="E937" s="18">
        <v>259.09100341796875</v>
      </c>
      <c r="F937">
        <v>81.599999999999994</v>
      </c>
      <c r="G937">
        <v>86</v>
      </c>
      <c r="H937">
        <v>92.8</v>
      </c>
      <c r="I937">
        <v>4.3099999999999996</v>
      </c>
      <c r="J937">
        <v>0.67</v>
      </c>
      <c r="K937">
        <v>31.79</v>
      </c>
      <c r="L937">
        <v>0.43</v>
      </c>
      <c r="M937" s="1">
        <v>43671.800179826387</v>
      </c>
      <c r="N937" s="1">
        <v>43671.825990543985</v>
      </c>
      <c r="O937" s="1" t="s">
        <v>46</v>
      </c>
    </row>
    <row r="938" spans="1:15" x14ac:dyDescent="0.15">
      <c r="A938" t="s">
        <v>115</v>
      </c>
      <c r="B938" t="s">
        <v>14</v>
      </c>
      <c r="C938" t="s">
        <v>38</v>
      </c>
      <c r="D938" t="s">
        <v>14</v>
      </c>
      <c r="E938" s="18">
        <v>185.052001953125</v>
      </c>
      <c r="F938" s="18">
        <v>76.599999999999994</v>
      </c>
      <c r="G938" s="18">
        <v>80.8</v>
      </c>
      <c r="H938" s="18">
        <v>87.8</v>
      </c>
      <c r="I938" s="18">
        <v>2.27</v>
      </c>
      <c r="J938" s="18">
        <v>0.78</v>
      </c>
      <c r="K938" s="18">
        <v>31.32</v>
      </c>
      <c r="L938" s="18">
        <v>0.78</v>
      </c>
      <c r="M938" s="1">
        <v>43672.244554895835</v>
      </c>
      <c r="N938" s="1">
        <v>43672.419081597225</v>
      </c>
      <c r="O938" s="1" t="s">
        <v>45</v>
      </c>
    </row>
    <row r="939" spans="1:15" x14ac:dyDescent="0.15">
      <c r="A939" t="s">
        <v>1696</v>
      </c>
      <c r="B939" t="s">
        <v>817</v>
      </c>
      <c r="C939" t="s">
        <v>34</v>
      </c>
      <c r="D939" t="s">
        <v>26</v>
      </c>
      <c r="E939" s="18">
        <v>148.052001953125</v>
      </c>
      <c r="F939">
        <v>74.599999999999994</v>
      </c>
      <c r="G939">
        <v>78.599999999999994</v>
      </c>
      <c r="H939">
        <v>84.9</v>
      </c>
      <c r="I939">
        <v>5.77</v>
      </c>
      <c r="J939">
        <v>1.1000000000000001</v>
      </c>
      <c r="K939">
        <v>31.91</v>
      </c>
      <c r="L939">
        <v>0.71</v>
      </c>
      <c r="M939" s="1">
        <v>43672.291881863428</v>
      </c>
      <c r="N939" s="1">
        <v>43672.31055613426</v>
      </c>
      <c r="O939" s="1" t="s">
        <v>45</v>
      </c>
    </row>
    <row r="940" spans="1:15" x14ac:dyDescent="0.15">
      <c r="A940" t="s">
        <v>1697</v>
      </c>
      <c r="B940" t="s">
        <v>20</v>
      </c>
      <c r="C940" t="s">
        <v>35</v>
      </c>
      <c r="D940" t="s">
        <v>20</v>
      </c>
      <c r="E940" s="18">
        <v>173.12600097656249</v>
      </c>
      <c r="F940">
        <v>78.599999999999994</v>
      </c>
      <c r="G940">
        <v>82.8</v>
      </c>
      <c r="H940">
        <v>89.2</v>
      </c>
      <c r="I940">
        <v>5.7</v>
      </c>
      <c r="J940">
        <v>0.94</v>
      </c>
      <c r="K940">
        <v>32.090000000000003</v>
      </c>
      <c r="L940">
        <v>0.5</v>
      </c>
      <c r="M940" s="1">
        <v>43675.675956678242</v>
      </c>
      <c r="N940" s="1">
        <v>43675.699092708332</v>
      </c>
      <c r="O940" s="1" t="s">
        <v>46</v>
      </c>
    </row>
    <row r="941" spans="1:15" x14ac:dyDescent="0.15">
      <c r="A941" t="s">
        <v>1698</v>
      </c>
      <c r="B941" t="s">
        <v>20</v>
      </c>
      <c r="C941" t="s">
        <v>35</v>
      </c>
      <c r="D941" t="s">
        <v>20</v>
      </c>
      <c r="E941" s="18">
        <v>320.66500244140627</v>
      </c>
      <c r="F941">
        <v>80.099999999999994</v>
      </c>
      <c r="G941">
        <v>84.4</v>
      </c>
      <c r="H941">
        <v>91.1</v>
      </c>
      <c r="I941">
        <v>4.8099999999999996</v>
      </c>
      <c r="J941">
        <v>0.9</v>
      </c>
      <c r="K941">
        <v>32</v>
      </c>
      <c r="L941">
        <v>0.32</v>
      </c>
      <c r="M941" s="1">
        <v>43675.63172002315</v>
      </c>
      <c r="N941" s="1">
        <v>43675.673912384256</v>
      </c>
      <c r="O941" s="1" t="s">
        <v>46</v>
      </c>
    </row>
    <row r="942" spans="1:15" x14ac:dyDescent="0.15">
      <c r="A942" t="s">
        <v>1699</v>
      </c>
      <c r="B942" t="s">
        <v>14</v>
      </c>
      <c r="C942" t="s">
        <v>31</v>
      </c>
      <c r="D942" t="s">
        <v>14</v>
      </c>
      <c r="E942" s="18">
        <v>134.43900146484376</v>
      </c>
      <c r="F942">
        <v>74.599999999999994</v>
      </c>
      <c r="G942">
        <v>78.599999999999994</v>
      </c>
      <c r="H942">
        <v>84.6</v>
      </c>
      <c r="I942">
        <v>5.5</v>
      </c>
      <c r="J942">
        <v>1.18</v>
      </c>
      <c r="K942">
        <v>31.97</v>
      </c>
      <c r="L942">
        <v>0.63</v>
      </c>
      <c r="M942" s="1">
        <v>43675.506817361114</v>
      </c>
      <c r="N942" s="1">
        <v>43675.519358449077</v>
      </c>
      <c r="O942" s="1" t="s">
        <v>45</v>
      </c>
    </row>
    <row r="943" spans="1:15" x14ac:dyDescent="0.15">
      <c r="A943" t="s">
        <v>1700</v>
      </c>
      <c r="B943" t="s">
        <v>26</v>
      </c>
      <c r="C943" t="s">
        <v>27</v>
      </c>
      <c r="D943" t="s">
        <v>26</v>
      </c>
      <c r="E943" s="18">
        <v>134.73900146484374</v>
      </c>
      <c r="F943">
        <v>70.7</v>
      </c>
      <c r="G943">
        <v>74.5</v>
      </c>
      <c r="H943">
        <v>80.400000000000006</v>
      </c>
      <c r="I943">
        <v>5.47</v>
      </c>
      <c r="J943">
        <v>1.18</v>
      </c>
      <c r="K943">
        <v>31.97</v>
      </c>
      <c r="L943">
        <v>0.98</v>
      </c>
      <c r="M943" s="1">
        <v>43675.489641585649</v>
      </c>
      <c r="N943" s="1">
        <v>43675.502135844908</v>
      </c>
      <c r="O943" s="1" t="s">
        <v>45</v>
      </c>
    </row>
    <row r="944" spans="1:15" x14ac:dyDescent="0.15">
      <c r="A944" t="s">
        <v>1701</v>
      </c>
      <c r="B944" t="s">
        <v>33</v>
      </c>
      <c r="C944" t="s">
        <v>39</v>
      </c>
      <c r="D944" t="s">
        <v>33</v>
      </c>
      <c r="E944" s="18">
        <v>96.426000976562506</v>
      </c>
      <c r="F944">
        <v>77.2</v>
      </c>
      <c r="G944">
        <v>81.3</v>
      </c>
      <c r="H944">
        <v>88</v>
      </c>
      <c r="I944">
        <v>3.34</v>
      </c>
      <c r="J944">
        <v>0.87</v>
      </c>
      <c r="K944">
        <v>31.74</v>
      </c>
      <c r="L944">
        <v>0.78</v>
      </c>
      <c r="M944" s="1">
        <v>43675.461609108796</v>
      </c>
      <c r="N944" s="1">
        <v>43675.469942326388</v>
      </c>
      <c r="O944" s="1" t="s">
        <v>45</v>
      </c>
    </row>
    <row r="945" spans="1:15" x14ac:dyDescent="0.15">
      <c r="A945" t="s">
        <v>1702</v>
      </c>
      <c r="B945" t="s">
        <v>18</v>
      </c>
      <c r="C945" t="s">
        <v>15</v>
      </c>
      <c r="D945" t="s">
        <v>18</v>
      </c>
      <c r="E945" s="18">
        <v>244.8949993133545</v>
      </c>
      <c r="F945">
        <v>77.400000000000006</v>
      </c>
      <c r="G945">
        <v>81.599999999999994</v>
      </c>
      <c r="H945">
        <v>87.3</v>
      </c>
      <c r="I945">
        <v>10.88</v>
      </c>
      <c r="J945">
        <v>1.39</v>
      </c>
      <c r="K945">
        <v>32.619999999999997</v>
      </c>
      <c r="L945">
        <v>0.85</v>
      </c>
      <c r="M945" s="1">
        <v>43676.63403912037</v>
      </c>
      <c r="N945" s="1">
        <v>43676.666580983794</v>
      </c>
      <c r="O945" s="1" t="s">
        <v>47</v>
      </c>
    </row>
    <row r="946" spans="1:15" x14ac:dyDescent="0.15">
      <c r="A946" t="s">
        <v>1703</v>
      </c>
      <c r="B946" t="s">
        <v>817</v>
      </c>
      <c r="C946" t="s">
        <v>34</v>
      </c>
      <c r="D946" t="s">
        <v>26</v>
      </c>
      <c r="E946" s="18">
        <v>165.65200195312499</v>
      </c>
      <c r="F946">
        <v>74.3</v>
      </c>
      <c r="G946">
        <v>78.3</v>
      </c>
      <c r="H946">
        <v>84.5</v>
      </c>
      <c r="I946">
        <v>4.42</v>
      </c>
      <c r="J946">
        <v>0.96</v>
      </c>
      <c r="K946">
        <v>31.82</v>
      </c>
      <c r="L946">
        <v>1.47</v>
      </c>
      <c r="M946" s="1">
        <v>43675.356099965276</v>
      </c>
      <c r="N946" s="1">
        <v>43675.373647534725</v>
      </c>
      <c r="O946" s="1" t="s">
        <v>47</v>
      </c>
    </row>
    <row r="947" spans="1:15" x14ac:dyDescent="0.15">
      <c r="A947" t="s">
        <v>1704</v>
      </c>
      <c r="B947" t="s">
        <v>817</v>
      </c>
      <c r="C947" t="s">
        <v>34</v>
      </c>
      <c r="D947" t="s">
        <v>26</v>
      </c>
      <c r="E947" s="18">
        <v>64.01300048828125</v>
      </c>
      <c r="F947">
        <v>65.099999999999994</v>
      </c>
      <c r="G947">
        <v>68.599999999999994</v>
      </c>
      <c r="H947">
        <v>73.900000000000006</v>
      </c>
      <c r="I947">
        <v>8.39</v>
      </c>
      <c r="J947">
        <v>1.58</v>
      </c>
      <c r="K947">
        <v>32.06</v>
      </c>
      <c r="L947">
        <v>0.51</v>
      </c>
      <c r="M947" s="1">
        <v>43675.451697303244</v>
      </c>
      <c r="N947" s="1">
        <v>43675.457661342596</v>
      </c>
      <c r="O947" s="1" t="s">
        <v>45</v>
      </c>
    </row>
    <row r="948" spans="1:15" x14ac:dyDescent="0.15">
      <c r="A948" t="s">
        <v>1705</v>
      </c>
      <c r="B948" t="s">
        <v>33</v>
      </c>
      <c r="C948" t="s">
        <v>39</v>
      </c>
      <c r="D948" t="s">
        <v>33</v>
      </c>
      <c r="E948" s="18">
        <v>95.5260009765625</v>
      </c>
      <c r="F948">
        <v>76.400000000000006</v>
      </c>
      <c r="G948">
        <v>80.5</v>
      </c>
      <c r="H948">
        <v>87</v>
      </c>
      <c r="I948">
        <v>3.45</v>
      </c>
      <c r="J948">
        <v>0.85</v>
      </c>
      <c r="K948">
        <v>31.62</v>
      </c>
      <c r="L948">
        <v>0.41</v>
      </c>
      <c r="M948" s="1">
        <v>43675.475458020832</v>
      </c>
      <c r="N948" s="1">
        <v>43675.485157025461</v>
      </c>
      <c r="O948" s="1" t="s">
        <v>45</v>
      </c>
    </row>
    <row r="949" spans="1:15" x14ac:dyDescent="0.15">
      <c r="A949" t="s">
        <v>116</v>
      </c>
      <c r="B949" t="s">
        <v>14</v>
      </c>
      <c r="C949" t="s">
        <v>38</v>
      </c>
      <c r="D949" t="s">
        <v>14</v>
      </c>
      <c r="E949" s="18">
        <v>101.01300048828125</v>
      </c>
      <c r="F949" s="18">
        <v>77.400000000000006</v>
      </c>
      <c r="G949" s="18">
        <v>81.5</v>
      </c>
      <c r="H949" s="18">
        <v>88.6</v>
      </c>
      <c r="I949" s="18">
        <v>2.02</v>
      </c>
      <c r="J949" s="18">
        <v>0.69</v>
      </c>
      <c r="K949" s="18">
        <v>31.46</v>
      </c>
      <c r="L949" s="18">
        <v>0.79</v>
      </c>
      <c r="M949" s="1">
        <v>43675.711296493057</v>
      </c>
      <c r="N949" s="1">
        <v>43675.723474803242</v>
      </c>
      <c r="O949" s="1" t="s">
        <v>45</v>
      </c>
    </row>
    <row r="950" spans="1:15" x14ac:dyDescent="0.15">
      <c r="A950" t="s">
        <v>1706</v>
      </c>
      <c r="B950" t="s">
        <v>23</v>
      </c>
      <c r="C950" t="s">
        <v>21</v>
      </c>
      <c r="D950" t="s">
        <v>23</v>
      </c>
      <c r="E950" s="18">
        <v>148.052001953125</v>
      </c>
      <c r="F950">
        <v>80.7</v>
      </c>
      <c r="G950">
        <v>85</v>
      </c>
      <c r="H950">
        <v>91.9</v>
      </c>
      <c r="I950">
        <v>2.77</v>
      </c>
      <c r="J950">
        <v>0.66</v>
      </c>
      <c r="K950">
        <v>31.45</v>
      </c>
      <c r="L950">
        <v>0.25</v>
      </c>
      <c r="M950" s="1">
        <v>43676.377853900463</v>
      </c>
      <c r="N950" s="1">
        <v>43676.39032017361</v>
      </c>
      <c r="O950" s="1" t="s">
        <v>47</v>
      </c>
    </row>
    <row r="951" spans="1:15" x14ac:dyDescent="0.15">
      <c r="A951" t="s">
        <v>117</v>
      </c>
      <c r="B951" t="s">
        <v>14</v>
      </c>
      <c r="C951" t="s">
        <v>38</v>
      </c>
      <c r="D951" t="s">
        <v>14</v>
      </c>
      <c r="E951" s="18">
        <v>182.88700103759766</v>
      </c>
      <c r="F951" s="18">
        <v>76.599999999999994</v>
      </c>
      <c r="G951" s="18">
        <v>80.8</v>
      </c>
      <c r="H951" s="18">
        <v>87</v>
      </c>
      <c r="I951" s="18">
        <v>3.57</v>
      </c>
      <c r="J951" s="18">
        <v>0.89</v>
      </c>
      <c r="K951" s="18">
        <v>31.41</v>
      </c>
      <c r="L951" s="18">
        <v>0.37</v>
      </c>
      <c r="M951" s="1">
        <v>43676.45078796296</v>
      </c>
      <c r="N951" s="1">
        <v>43676.475706446756</v>
      </c>
      <c r="O951" s="1" t="s">
        <v>47</v>
      </c>
    </row>
    <row r="952" spans="1:15" x14ac:dyDescent="0.15">
      <c r="A952" t="s">
        <v>118</v>
      </c>
      <c r="B952" t="s">
        <v>14</v>
      </c>
      <c r="C952" t="s">
        <v>38</v>
      </c>
      <c r="D952" t="s">
        <v>14</v>
      </c>
      <c r="E952" s="18">
        <v>185.06500244140625</v>
      </c>
      <c r="F952" s="18">
        <v>75.7</v>
      </c>
      <c r="G952" s="18">
        <v>79.8</v>
      </c>
      <c r="H952" s="18">
        <v>86.3</v>
      </c>
      <c r="I952" s="18">
        <v>3.34</v>
      </c>
      <c r="J952" s="18">
        <v>0.81</v>
      </c>
      <c r="K952" s="18">
        <v>31.49</v>
      </c>
      <c r="L952" s="18">
        <v>0.52</v>
      </c>
      <c r="M952" s="1">
        <v>43676.355678321757</v>
      </c>
      <c r="N952" s="1">
        <v>43676.374962233793</v>
      </c>
      <c r="O952" s="1" t="s">
        <v>47</v>
      </c>
    </row>
    <row r="953" spans="1:15" x14ac:dyDescent="0.15">
      <c r="A953" t="s">
        <v>119</v>
      </c>
      <c r="B953" t="s">
        <v>14</v>
      </c>
      <c r="C953" t="s">
        <v>38</v>
      </c>
      <c r="D953" t="s">
        <v>14</v>
      </c>
      <c r="E953" s="18">
        <v>281.53900146484375</v>
      </c>
      <c r="F953" s="18">
        <v>73.8</v>
      </c>
      <c r="G953" s="18">
        <v>77.8</v>
      </c>
      <c r="H953" s="18">
        <v>84.4</v>
      </c>
      <c r="I953" s="18">
        <v>2.85</v>
      </c>
      <c r="J953" s="18">
        <v>0.9</v>
      </c>
      <c r="K953" s="18">
        <v>31.37</v>
      </c>
      <c r="L953" s="18">
        <v>1.68</v>
      </c>
      <c r="M953" s="1">
        <v>43675.728340856484</v>
      </c>
      <c r="N953" s="1">
        <v>43675.796374768521</v>
      </c>
      <c r="O953" s="1" t="s">
        <v>45</v>
      </c>
    </row>
    <row r="954" spans="1:15" x14ac:dyDescent="0.15">
      <c r="A954" t="s">
        <v>1707</v>
      </c>
      <c r="B954" t="s">
        <v>14</v>
      </c>
      <c r="C954" t="s">
        <v>31</v>
      </c>
      <c r="D954" t="s">
        <v>14</v>
      </c>
      <c r="E954" s="18">
        <v>394.37800292968745</v>
      </c>
      <c r="F954">
        <v>76.599999999999994</v>
      </c>
      <c r="G954">
        <v>80.7</v>
      </c>
      <c r="H954">
        <v>87</v>
      </c>
      <c r="I954">
        <v>5.39</v>
      </c>
      <c r="J954">
        <v>1.07</v>
      </c>
      <c r="K954">
        <v>31.82</v>
      </c>
      <c r="L954">
        <v>0.44</v>
      </c>
      <c r="M954" s="1">
        <v>43675.565590046295</v>
      </c>
      <c r="N954" s="1">
        <v>43675.628664432872</v>
      </c>
      <c r="O954" s="1" t="s">
        <v>46</v>
      </c>
    </row>
    <row r="955" spans="1:15" x14ac:dyDescent="0.15">
      <c r="A955" t="s">
        <v>1708</v>
      </c>
      <c r="B955" t="s">
        <v>23</v>
      </c>
      <c r="C955" t="s">
        <v>21</v>
      </c>
      <c r="D955" t="s">
        <v>23</v>
      </c>
      <c r="E955" s="18">
        <v>209.86500244140626</v>
      </c>
      <c r="F955">
        <v>81.099999999999994</v>
      </c>
      <c r="G955">
        <v>85.3</v>
      </c>
      <c r="H955">
        <v>92.4</v>
      </c>
      <c r="I955">
        <v>3.54</v>
      </c>
      <c r="J955">
        <v>0.78</v>
      </c>
      <c r="K955">
        <v>31.62</v>
      </c>
      <c r="L955">
        <v>0.41</v>
      </c>
      <c r="M955" s="1">
        <v>43675.537881793978</v>
      </c>
      <c r="N955" s="1">
        <v>43675.561789085645</v>
      </c>
      <c r="O955" s="1" t="s">
        <v>46</v>
      </c>
    </row>
    <row r="956" spans="1:15" x14ac:dyDescent="0.15">
      <c r="A956" t="s">
        <v>1709</v>
      </c>
      <c r="B956" t="s">
        <v>23</v>
      </c>
      <c r="C956" t="s">
        <v>21</v>
      </c>
      <c r="D956" t="s">
        <v>23</v>
      </c>
      <c r="E956" s="18">
        <v>59.01300048828125</v>
      </c>
      <c r="F956">
        <v>80.8</v>
      </c>
      <c r="G956">
        <v>85.1</v>
      </c>
      <c r="H956">
        <v>92.3</v>
      </c>
      <c r="I956">
        <v>1.73</v>
      </c>
      <c r="J956">
        <v>0.65</v>
      </c>
      <c r="K956">
        <v>31.5</v>
      </c>
      <c r="L956">
        <v>0.62</v>
      </c>
      <c r="M956" s="1">
        <v>43675.802211574075</v>
      </c>
      <c r="N956" s="1">
        <v>43675.806085648146</v>
      </c>
      <c r="O956" s="1" t="s">
        <v>45</v>
      </c>
    </row>
    <row r="957" spans="1:15" x14ac:dyDescent="0.15">
      <c r="A957" t="s">
        <v>1710</v>
      </c>
      <c r="B957" t="s">
        <v>20</v>
      </c>
      <c r="C957" t="s">
        <v>30</v>
      </c>
      <c r="D957" t="s">
        <v>20</v>
      </c>
      <c r="E957" s="18">
        <v>464.99300384521484</v>
      </c>
      <c r="F957">
        <v>81.099999999999994</v>
      </c>
      <c r="G957">
        <v>85.4</v>
      </c>
      <c r="H957">
        <v>92.2</v>
      </c>
      <c r="I957">
        <v>4.38</v>
      </c>
      <c r="J957">
        <v>0.73</v>
      </c>
      <c r="K957">
        <v>31.74</v>
      </c>
      <c r="L957">
        <v>0.39</v>
      </c>
      <c r="M957" s="1">
        <v>43675.866986608795</v>
      </c>
      <c r="N957" s="1">
        <v>43675.919683136577</v>
      </c>
      <c r="O957" s="1" t="s">
        <v>46</v>
      </c>
    </row>
    <row r="958" spans="1:15" x14ac:dyDescent="0.15">
      <c r="A958" t="s">
        <v>1711</v>
      </c>
      <c r="B958" t="s">
        <v>20</v>
      </c>
      <c r="C958" t="s">
        <v>36</v>
      </c>
      <c r="D958" t="s">
        <v>20</v>
      </c>
      <c r="E958" s="18">
        <v>222.0260009765625</v>
      </c>
      <c r="F958">
        <v>81.8</v>
      </c>
      <c r="G958">
        <v>86.2</v>
      </c>
      <c r="H958">
        <v>92.9</v>
      </c>
      <c r="I958">
        <v>4.58</v>
      </c>
      <c r="J958">
        <v>0.71</v>
      </c>
      <c r="K958">
        <v>31.73</v>
      </c>
      <c r="L958">
        <v>0.38</v>
      </c>
      <c r="M958" s="1">
        <v>43675.816743668984</v>
      </c>
      <c r="N958" s="1">
        <v>43675.844730520832</v>
      </c>
      <c r="O958" s="1" t="s">
        <v>46</v>
      </c>
    </row>
    <row r="959" spans="1:15" x14ac:dyDescent="0.15">
      <c r="A959" t="s">
        <v>1711</v>
      </c>
      <c r="B959" t="s">
        <v>20</v>
      </c>
      <c r="C959" t="s">
        <v>30</v>
      </c>
      <c r="D959" t="s">
        <v>20</v>
      </c>
      <c r="E959" s="18">
        <v>148.0260009765625</v>
      </c>
      <c r="F959">
        <v>81.8</v>
      </c>
      <c r="G959">
        <v>86.2</v>
      </c>
      <c r="H959">
        <v>92.9</v>
      </c>
      <c r="I959">
        <v>4.58</v>
      </c>
      <c r="J959">
        <v>0.71</v>
      </c>
      <c r="K959">
        <v>31.73</v>
      </c>
      <c r="L959">
        <v>0.38</v>
      </c>
      <c r="M959" s="1">
        <v>43675.849235104164</v>
      </c>
      <c r="N959" s="1">
        <v>43675.863375960645</v>
      </c>
      <c r="O959" s="1" t="s">
        <v>46</v>
      </c>
    </row>
    <row r="960" spans="1:15" x14ac:dyDescent="0.15">
      <c r="A960" t="s">
        <v>1712</v>
      </c>
      <c r="B960" t="s">
        <v>20</v>
      </c>
      <c r="C960" t="s">
        <v>35</v>
      </c>
      <c r="D960" t="s">
        <v>20</v>
      </c>
      <c r="E960" s="18">
        <v>471.82099914550781</v>
      </c>
      <c r="F960">
        <v>77.8</v>
      </c>
      <c r="G960">
        <v>82.1</v>
      </c>
      <c r="H960">
        <v>88.5</v>
      </c>
      <c r="I960">
        <v>6.29</v>
      </c>
      <c r="J960">
        <v>0.86</v>
      </c>
      <c r="K960">
        <v>31.88</v>
      </c>
      <c r="L960">
        <v>0.9</v>
      </c>
      <c r="M960" s="1">
        <v>43677.231586030095</v>
      </c>
      <c r="N960" s="1">
        <v>43677.295771562502</v>
      </c>
      <c r="O960" s="1" t="s">
        <v>46</v>
      </c>
    </row>
    <row r="961" spans="1:15" x14ac:dyDescent="0.15">
      <c r="A961" t="s">
        <v>1713</v>
      </c>
      <c r="B961" t="s">
        <v>20</v>
      </c>
      <c r="C961" t="s">
        <v>35</v>
      </c>
      <c r="D961" t="s">
        <v>20</v>
      </c>
      <c r="E961" s="18">
        <v>259.09100341796875</v>
      </c>
      <c r="F961">
        <v>79.2</v>
      </c>
      <c r="G961">
        <v>83.5</v>
      </c>
      <c r="H961">
        <v>89.8</v>
      </c>
      <c r="I961">
        <v>5.57</v>
      </c>
      <c r="J961">
        <v>0.83</v>
      </c>
      <c r="K961">
        <v>31.72</v>
      </c>
      <c r="L961">
        <v>0.47</v>
      </c>
      <c r="M961" s="1">
        <v>43676.394261030095</v>
      </c>
      <c r="N961" s="1">
        <v>43676.445372256945</v>
      </c>
      <c r="O961" s="1" t="s">
        <v>47</v>
      </c>
    </row>
    <row r="962" spans="1:15" x14ac:dyDescent="0.15">
      <c r="A962" t="s">
        <v>1714</v>
      </c>
      <c r="B962" t="s">
        <v>49</v>
      </c>
      <c r="C962" t="s">
        <v>42</v>
      </c>
      <c r="D962" t="s">
        <v>26</v>
      </c>
      <c r="E962" s="18">
        <v>333.10400390625</v>
      </c>
      <c r="F962">
        <v>71.099999999999994</v>
      </c>
      <c r="G962">
        <v>74.900000000000006</v>
      </c>
      <c r="H962">
        <v>81.099999999999994</v>
      </c>
      <c r="I962">
        <v>4.09</v>
      </c>
      <c r="J962">
        <v>1.01</v>
      </c>
      <c r="K962">
        <v>31.64</v>
      </c>
      <c r="L962">
        <v>0.44</v>
      </c>
      <c r="M962" s="1">
        <v>43676.315729131944</v>
      </c>
      <c r="N962" s="1">
        <v>43676.35134494213</v>
      </c>
      <c r="O962" s="1" t="s">
        <v>47</v>
      </c>
    </row>
    <row r="963" spans="1:15" x14ac:dyDescent="0.15">
      <c r="A963" t="s">
        <v>1715</v>
      </c>
      <c r="B963" t="s">
        <v>26</v>
      </c>
      <c r="C963" t="s">
        <v>27</v>
      </c>
      <c r="D963" t="s">
        <v>26</v>
      </c>
      <c r="E963" s="18">
        <v>259.052001953125</v>
      </c>
      <c r="F963">
        <v>69.3</v>
      </c>
      <c r="G963">
        <v>73</v>
      </c>
      <c r="H963">
        <v>78.400000000000006</v>
      </c>
      <c r="I963">
        <v>8.25</v>
      </c>
      <c r="J963">
        <v>1.45</v>
      </c>
      <c r="K963">
        <v>32.03</v>
      </c>
      <c r="L963">
        <v>0.8</v>
      </c>
      <c r="M963" s="1">
        <v>43675.927908645834</v>
      </c>
      <c r="N963" s="1">
        <v>43676.719227118054</v>
      </c>
      <c r="O963" s="1" t="s">
        <v>1482</v>
      </c>
    </row>
    <row r="964" spans="1:15" x14ac:dyDescent="0.15">
      <c r="A964" t="s">
        <v>1716</v>
      </c>
      <c r="B964" t="s">
        <v>49</v>
      </c>
      <c r="C964" t="s">
        <v>42</v>
      </c>
      <c r="D964" t="s">
        <v>26</v>
      </c>
      <c r="E964" s="18">
        <v>111.0260009765625</v>
      </c>
      <c r="F964">
        <v>67.2</v>
      </c>
      <c r="G964">
        <v>70.8</v>
      </c>
      <c r="H964">
        <v>76.7</v>
      </c>
      <c r="I964">
        <v>3.78</v>
      </c>
      <c r="J964">
        <v>1</v>
      </c>
      <c r="K964">
        <v>31.6</v>
      </c>
      <c r="L964">
        <v>0.48</v>
      </c>
      <c r="M964" s="1">
        <v>43676.237145520834</v>
      </c>
      <c r="N964" s="1">
        <v>43676.242657141207</v>
      </c>
      <c r="O964" s="1" t="s">
        <v>1482</v>
      </c>
    </row>
    <row r="965" spans="1:15" x14ac:dyDescent="0.15">
      <c r="A965" t="s">
        <v>1717</v>
      </c>
      <c r="B965" t="s">
        <v>33</v>
      </c>
      <c r="C965" t="s">
        <v>39</v>
      </c>
      <c r="D965" t="s">
        <v>33</v>
      </c>
      <c r="E965" s="18">
        <v>148.052001953125</v>
      </c>
      <c r="F965">
        <v>73.3</v>
      </c>
      <c r="G965">
        <v>77.3</v>
      </c>
      <c r="H965">
        <v>83.9</v>
      </c>
      <c r="I965">
        <v>2.4700000000000002</v>
      </c>
      <c r="J965">
        <v>0.75</v>
      </c>
      <c r="K965">
        <v>31.4</v>
      </c>
      <c r="L965">
        <v>1.91</v>
      </c>
      <c r="M965" s="1">
        <v>43676.297060682868</v>
      </c>
      <c r="N965" s="1">
        <v>43676.310412465275</v>
      </c>
      <c r="O965" s="1" t="s">
        <v>47</v>
      </c>
    </row>
    <row r="966" spans="1:15" x14ac:dyDescent="0.15">
      <c r="A966" t="s">
        <v>120</v>
      </c>
      <c r="B966" t="s">
        <v>14</v>
      </c>
      <c r="C966" t="s">
        <v>38</v>
      </c>
      <c r="D966" t="s">
        <v>14</v>
      </c>
      <c r="E966" s="18">
        <v>333.11700439453125</v>
      </c>
      <c r="F966" s="18">
        <v>75.7</v>
      </c>
      <c r="G966" s="18">
        <v>79.7</v>
      </c>
      <c r="H966" s="18">
        <v>86.3</v>
      </c>
      <c r="I966" s="18">
        <v>2.63</v>
      </c>
      <c r="J966" s="18">
        <v>0.8</v>
      </c>
      <c r="K966" s="18">
        <v>31.47</v>
      </c>
      <c r="L966" s="18">
        <v>0.92</v>
      </c>
      <c r="M966" s="1">
        <v>43676.253699618057</v>
      </c>
      <c r="N966" s="1">
        <v>43676.292541747687</v>
      </c>
      <c r="O966" s="1" t="s">
        <v>47</v>
      </c>
    </row>
    <row r="967" spans="1:15" x14ac:dyDescent="0.15">
      <c r="A967" t="s">
        <v>1718</v>
      </c>
      <c r="B967" t="s">
        <v>14</v>
      </c>
      <c r="C967" t="s">
        <v>31</v>
      </c>
      <c r="D967" t="s">
        <v>14</v>
      </c>
      <c r="E967" s="18">
        <v>214.63799667358398</v>
      </c>
      <c r="F967">
        <v>75.5</v>
      </c>
      <c r="G967">
        <v>79.7</v>
      </c>
      <c r="H967">
        <v>85.8</v>
      </c>
      <c r="I967">
        <v>6.23</v>
      </c>
      <c r="J967">
        <v>1.06</v>
      </c>
      <c r="K967">
        <v>31.84</v>
      </c>
      <c r="L967">
        <v>0.95</v>
      </c>
      <c r="M967" s="1">
        <v>43678.527483217593</v>
      </c>
      <c r="N967" s="1">
        <v>43678.544543750002</v>
      </c>
      <c r="O967" s="1" t="s">
        <v>47</v>
      </c>
    </row>
    <row r="968" spans="1:15" x14ac:dyDescent="0.15">
      <c r="A968" t="s">
        <v>1719</v>
      </c>
      <c r="B968" t="s">
        <v>14</v>
      </c>
      <c r="C968" t="s">
        <v>31</v>
      </c>
      <c r="D968" t="s">
        <v>14</v>
      </c>
      <c r="E968" s="18">
        <v>180.04499816894531</v>
      </c>
      <c r="F968">
        <v>74.8</v>
      </c>
      <c r="G968">
        <v>78.900000000000006</v>
      </c>
      <c r="H968">
        <v>84.7</v>
      </c>
      <c r="I968">
        <v>7.73</v>
      </c>
      <c r="J968">
        <v>1.28</v>
      </c>
      <c r="K968">
        <v>31.86</v>
      </c>
      <c r="L968">
        <v>0.83</v>
      </c>
      <c r="M968" s="1">
        <v>43678.547633831018</v>
      </c>
      <c r="N968" s="1">
        <v>43678.560011655092</v>
      </c>
      <c r="O968" s="1" t="s">
        <v>47</v>
      </c>
    </row>
    <row r="969" spans="1:15" x14ac:dyDescent="0.15">
      <c r="A969" t="s">
        <v>1720</v>
      </c>
      <c r="B969" t="s">
        <v>26</v>
      </c>
      <c r="C969" t="s">
        <v>27</v>
      </c>
      <c r="D969" t="s">
        <v>26</v>
      </c>
      <c r="E969" s="18">
        <v>327.64399719238281</v>
      </c>
      <c r="F969">
        <v>69.3</v>
      </c>
      <c r="G969">
        <v>73.099999999999994</v>
      </c>
      <c r="H969">
        <v>78.8</v>
      </c>
      <c r="I969">
        <v>6.53</v>
      </c>
      <c r="J969">
        <v>1.02</v>
      </c>
      <c r="K969">
        <v>31.77</v>
      </c>
      <c r="L969">
        <v>3.68</v>
      </c>
      <c r="M969" s="1">
        <v>43678.565203819446</v>
      </c>
      <c r="N969" s="1">
        <v>43679.386308067129</v>
      </c>
      <c r="O969" s="1" t="s">
        <v>47</v>
      </c>
    </row>
    <row r="970" spans="1:15" x14ac:dyDescent="0.15">
      <c r="A970" t="s">
        <v>1721</v>
      </c>
      <c r="B970" t="s">
        <v>14</v>
      </c>
      <c r="C970" t="s">
        <v>31</v>
      </c>
      <c r="D970" t="s">
        <v>14</v>
      </c>
      <c r="E970" s="18">
        <v>250.92399787902832</v>
      </c>
      <c r="F970">
        <v>74.5</v>
      </c>
      <c r="G970">
        <v>78.5</v>
      </c>
      <c r="H970">
        <v>84.9</v>
      </c>
      <c r="I970">
        <v>4.3</v>
      </c>
      <c r="J970">
        <v>0.89</v>
      </c>
      <c r="K970">
        <v>31.52</v>
      </c>
      <c r="L970">
        <v>1.42</v>
      </c>
      <c r="M970" s="1">
        <v>43678.671233912035</v>
      </c>
      <c r="N970" s="1">
        <v>43678.700215196761</v>
      </c>
      <c r="O970" s="1" t="s">
        <v>47</v>
      </c>
    </row>
    <row r="971" spans="1:15" x14ac:dyDescent="0.15">
      <c r="A971" t="s">
        <v>1722</v>
      </c>
      <c r="B971" t="s">
        <v>26</v>
      </c>
      <c r="C971" t="s">
        <v>28</v>
      </c>
      <c r="D971" t="s">
        <v>26</v>
      </c>
      <c r="E971" s="18">
        <v>179.3489990234375</v>
      </c>
      <c r="F971">
        <v>70.5</v>
      </c>
      <c r="G971">
        <v>74.5</v>
      </c>
      <c r="H971">
        <v>79.5</v>
      </c>
      <c r="I971">
        <v>8.42</v>
      </c>
      <c r="J971">
        <v>1.51</v>
      </c>
      <c r="K971">
        <v>31.94</v>
      </c>
      <c r="L971">
        <v>0.96</v>
      </c>
      <c r="M971" s="1">
        <v>43678.263329548608</v>
      </c>
      <c r="N971" s="1">
        <v>43678.279845798614</v>
      </c>
      <c r="O971" s="1" t="s">
        <v>48</v>
      </c>
    </row>
    <row r="972" spans="1:15" x14ac:dyDescent="0.15">
      <c r="A972" t="s">
        <v>121</v>
      </c>
      <c r="B972" t="s">
        <v>14</v>
      </c>
      <c r="C972" t="s">
        <v>38</v>
      </c>
      <c r="D972" t="s">
        <v>14</v>
      </c>
      <c r="E972" s="18">
        <v>215.89299774169922</v>
      </c>
      <c r="F972" s="18">
        <v>76.400000000000006</v>
      </c>
      <c r="G972" s="18">
        <v>80.5</v>
      </c>
      <c r="H972" s="18">
        <v>87</v>
      </c>
      <c r="I972" s="18">
        <v>2.52</v>
      </c>
      <c r="J972" s="18">
        <v>0.95</v>
      </c>
      <c r="K972" s="18">
        <v>31.65</v>
      </c>
      <c r="L972" s="18">
        <v>0.34</v>
      </c>
      <c r="M972" s="1">
        <v>43678.233861342589</v>
      </c>
      <c r="N972" s="1">
        <v>43678.259155520835</v>
      </c>
      <c r="O972" s="1" t="s">
        <v>48</v>
      </c>
    </row>
    <row r="973" spans="1:15" x14ac:dyDescent="0.15">
      <c r="A973" t="s">
        <v>1723</v>
      </c>
      <c r="B973" t="s">
        <v>18</v>
      </c>
      <c r="C973" t="s">
        <v>44</v>
      </c>
      <c r="D973" t="s">
        <v>18</v>
      </c>
      <c r="E973" s="18">
        <v>143.24300003051758</v>
      </c>
      <c r="F973">
        <v>78</v>
      </c>
      <c r="G973">
        <v>82.3</v>
      </c>
      <c r="H973">
        <v>87.6</v>
      </c>
      <c r="I973">
        <v>14.67</v>
      </c>
      <c r="J973">
        <v>1.32</v>
      </c>
      <c r="K973">
        <v>32.94</v>
      </c>
      <c r="L973">
        <v>0.76</v>
      </c>
      <c r="M973" s="1">
        <v>43678.284156215275</v>
      </c>
      <c r="N973" s="1">
        <v>43678.29883133102</v>
      </c>
      <c r="O973" s="1" t="s">
        <v>48</v>
      </c>
    </row>
    <row r="974" spans="1:15" x14ac:dyDescent="0.15">
      <c r="A974" t="s">
        <v>1724</v>
      </c>
      <c r="B974" t="s">
        <v>26</v>
      </c>
      <c r="C974" t="s">
        <v>27</v>
      </c>
      <c r="D974" t="s">
        <v>26</v>
      </c>
      <c r="E974" s="18">
        <v>180.04499816894531</v>
      </c>
      <c r="F974">
        <v>72.7</v>
      </c>
      <c r="G974">
        <v>76.7</v>
      </c>
      <c r="H974">
        <v>82.9</v>
      </c>
      <c r="I974">
        <v>5.34</v>
      </c>
      <c r="J974">
        <v>1.03</v>
      </c>
      <c r="K974">
        <v>31.6</v>
      </c>
      <c r="L974">
        <v>3.78</v>
      </c>
      <c r="M974" s="1">
        <v>43678.870481631944</v>
      </c>
      <c r="N974" s="1">
        <v>43678.897181944441</v>
      </c>
      <c r="O974" s="1" t="s">
        <v>48</v>
      </c>
    </row>
    <row r="975" spans="1:15" x14ac:dyDescent="0.15">
      <c r="A975" t="s">
        <v>1725</v>
      </c>
      <c r="B975" t="s">
        <v>14</v>
      </c>
      <c r="C975" t="s">
        <v>31</v>
      </c>
      <c r="D975" t="s">
        <v>14</v>
      </c>
      <c r="E975" s="18">
        <v>180.2449981689453</v>
      </c>
      <c r="F975">
        <v>76</v>
      </c>
      <c r="G975">
        <v>80.099999999999994</v>
      </c>
      <c r="H975">
        <v>85.5</v>
      </c>
      <c r="I975">
        <v>4.13</v>
      </c>
      <c r="J975">
        <v>1.01</v>
      </c>
      <c r="K975">
        <v>31.58</v>
      </c>
      <c r="L975">
        <v>1.99</v>
      </c>
      <c r="M975" s="1">
        <v>43679.561557673609</v>
      </c>
      <c r="N975" s="1">
        <v>43679.77357662037</v>
      </c>
      <c r="O975" s="1" t="s">
        <v>45</v>
      </c>
    </row>
    <row r="976" spans="1:15" x14ac:dyDescent="0.15">
      <c r="A976" t="s">
        <v>1726</v>
      </c>
      <c r="B976" t="s">
        <v>14</v>
      </c>
      <c r="C976" t="s">
        <v>31</v>
      </c>
      <c r="D976" t="s">
        <v>14</v>
      </c>
      <c r="E976" s="18">
        <v>360.87400054931641</v>
      </c>
      <c r="F976">
        <v>75.2</v>
      </c>
      <c r="G976">
        <v>79.2</v>
      </c>
      <c r="H976">
        <v>85.2</v>
      </c>
      <c r="I976">
        <v>7.73</v>
      </c>
      <c r="J976">
        <v>1.21</v>
      </c>
      <c r="K976">
        <v>32.19</v>
      </c>
      <c r="L976">
        <v>0.7</v>
      </c>
      <c r="M976" s="1">
        <v>43677.325266435182</v>
      </c>
      <c r="N976" s="1">
        <v>43677.373461805553</v>
      </c>
      <c r="O976" s="1" t="s">
        <v>46</v>
      </c>
    </row>
    <row r="977" spans="1:15" x14ac:dyDescent="0.15">
      <c r="A977" t="s">
        <v>1727</v>
      </c>
      <c r="B977" t="s">
        <v>26</v>
      </c>
      <c r="C977" t="s">
        <v>28</v>
      </c>
      <c r="D977" t="s">
        <v>26</v>
      </c>
      <c r="E977" s="18">
        <v>139.32699966430664</v>
      </c>
      <c r="F977">
        <v>66.8</v>
      </c>
      <c r="G977">
        <v>70.5</v>
      </c>
      <c r="H977">
        <v>76</v>
      </c>
      <c r="I977">
        <v>9.6999999999999993</v>
      </c>
      <c r="J977">
        <v>1.5</v>
      </c>
      <c r="K977">
        <v>32.33</v>
      </c>
      <c r="L977">
        <v>0.89</v>
      </c>
      <c r="M977" s="1">
        <v>43677.302952627317</v>
      </c>
      <c r="N977" s="1">
        <v>43677.317923032409</v>
      </c>
      <c r="O977" s="1" t="s">
        <v>46</v>
      </c>
    </row>
    <row r="978" spans="1:15" x14ac:dyDescent="0.15">
      <c r="A978" t="s">
        <v>1728</v>
      </c>
      <c r="B978" t="s">
        <v>49</v>
      </c>
      <c r="C978" t="s">
        <v>42</v>
      </c>
      <c r="D978" t="s">
        <v>26</v>
      </c>
      <c r="E978" s="18">
        <v>180.52799606323242</v>
      </c>
      <c r="F978">
        <v>70</v>
      </c>
      <c r="G978">
        <v>73.8</v>
      </c>
      <c r="H978">
        <v>80.099999999999994</v>
      </c>
      <c r="I978">
        <v>3.94</v>
      </c>
      <c r="J978">
        <v>1.18</v>
      </c>
      <c r="K978">
        <v>31.78</v>
      </c>
      <c r="L978">
        <v>0.46</v>
      </c>
      <c r="M978" s="1">
        <v>43678.310891932873</v>
      </c>
      <c r="N978" s="1">
        <v>43678.329914895832</v>
      </c>
      <c r="O978" s="1" t="s">
        <v>45</v>
      </c>
    </row>
    <row r="979" spans="1:15" x14ac:dyDescent="0.15">
      <c r="A979" t="s">
        <v>1729</v>
      </c>
      <c r="B979" t="s">
        <v>14</v>
      </c>
      <c r="C979" t="s">
        <v>31</v>
      </c>
      <c r="D979" t="s">
        <v>14</v>
      </c>
      <c r="E979" s="18">
        <v>406.11299705505371</v>
      </c>
      <c r="F979">
        <v>75.3</v>
      </c>
      <c r="G979">
        <v>79.400000000000006</v>
      </c>
      <c r="H979">
        <v>85.8</v>
      </c>
      <c r="I979">
        <v>4.0199999999999996</v>
      </c>
      <c r="J979">
        <v>0.93</v>
      </c>
      <c r="K979">
        <v>31.76</v>
      </c>
      <c r="L979">
        <v>1.2</v>
      </c>
      <c r="M979" s="1">
        <v>43678.332275694447</v>
      </c>
      <c r="N979" s="1">
        <v>43678.380632291664</v>
      </c>
      <c r="O979" s="1" t="s">
        <v>45</v>
      </c>
    </row>
    <row r="980" spans="1:15" x14ac:dyDescent="0.15">
      <c r="A980" t="s">
        <v>1730</v>
      </c>
      <c r="B980" t="s">
        <v>26</v>
      </c>
      <c r="C980" t="s">
        <v>27</v>
      </c>
      <c r="D980" t="s">
        <v>26</v>
      </c>
      <c r="E980" s="18">
        <v>217.06699905395507</v>
      </c>
      <c r="F980">
        <v>67.400000000000006</v>
      </c>
      <c r="G980">
        <v>71.099999999999994</v>
      </c>
      <c r="H980">
        <v>76.8</v>
      </c>
      <c r="I980">
        <v>7.85</v>
      </c>
      <c r="J980">
        <v>1.69</v>
      </c>
      <c r="K980">
        <v>32.07</v>
      </c>
      <c r="L980">
        <v>0.65</v>
      </c>
      <c r="M980" s="1">
        <v>43679.325758645835</v>
      </c>
      <c r="N980" s="1">
        <v>43679.672451273145</v>
      </c>
      <c r="O980" s="1" t="s">
        <v>45</v>
      </c>
    </row>
    <row r="981" spans="1:15" x14ac:dyDescent="0.15">
      <c r="A981" t="s">
        <v>1731</v>
      </c>
      <c r="B981" t="s">
        <v>14</v>
      </c>
      <c r="C981" t="s">
        <v>31</v>
      </c>
      <c r="D981" t="s">
        <v>14</v>
      </c>
      <c r="E981" s="18">
        <v>233.52899780273438</v>
      </c>
      <c r="F981">
        <v>75.099999999999994</v>
      </c>
      <c r="G981">
        <v>79.099999999999994</v>
      </c>
      <c r="H981">
        <v>85.5</v>
      </c>
      <c r="I981">
        <v>5.64</v>
      </c>
      <c r="J981">
        <v>0.96</v>
      </c>
      <c r="K981">
        <v>31.76</v>
      </c>
      <c r="L981">
        <v>0.96</v>
      </c>
      <c r="M981" s="1">
        <v>43679.345527314814</v>
      </c>
      <c r="N981" s="1">
        <v>43679.365376423608</v>
      </c>
      <c r="O981" s="1" t="s">
        <v>45</v>
      </c>
    </row>
    <row r="982" spans="1:15" x14ac:dyDescent="0.15">
      <c r="A982" t="s">
        <v>1732</v>
      </c>
      <c r="B982" t="s">
        <v>26</v>
      </c>
      <c r="C982" t="s">
        <v>28</v>
      </c>
      <c r="D982" t="s">
        <v>26</v>
      </c>
      <c r="E982" s="18">
        <v>334.02099418640137</v>
      </c>
      <c r="F982">
        <v>64.2</v>
      </c>
      <c r="G982">
        <v>67.7</v>
      </c>
      <c r="H982">
        <v>73.099999999999994</v>
      </c>
      <c r="I982">
        <v>9.35</v>
      </c>
      <c r="J982">
        <v>1.61</v>
      </c>
      <c r="K982">
        <v>32.119999999999997</v>
      </c>
      <c r="L982">
        <v>0.53</v>
      </c>
      <c r="M982" s="1">
        <v>43678.455128275462</v>
      </c>
      <c r="N982" s="1">
        <v>43678.495944710645</v>
      </c>
      <c r="O982" s="1" t="s">
        <v>46</v>
      </c>
    </row>
    <row r="983" spans="1:15" x14ac:dyDescent="0.15">
      <c r="A983" t="s">
        <v>1733</v>
      </c>
      <c r="B983" t="s">
        <v>26</v>
      </c>
      <c r="C983" t="s">
        <v>27</v>
      </c>
      <c r="D983" t="s">
        <v>26</v>
      </c>
      <c r="E983" s="18">
        <v>288.81499862670898</v>
      </c>
      <c r="F983">
        <v>71.2</v>
      </c>
      <c r="G983">
        <v>75</v>
      </c>
      <c r="H983">
        <v>80.8</v>
      </c>
      <c r="I983">
        <v>7.18</v>
      </c>
      <c r="J983">
        <v>1.21</v>
      </c>
      <c r="K983">
        <v>31.92</v>
      </c>
      <c r="L983">
        <v>1.57</v>
      </c>
      <c r="M983" s="1">
        <v>43678.902483993057</v>
      </c>
      <c r="N983" s="1">
        <v>43678.935776539351</v>
      </c>
      <c r="O983" s="1" t="s">
        <v>48</v>
      </c>
    </row>
    <row r="984" spans="1:15" x14ac:dyDescent="0.15">
      <c r="A984" t="s">
        <v>1734</v>
      </c>
      <c r="B984" t="s">
        <v>20</v>
      </c>
      <c r="C984" t="s">
        <v>35</v>
      </c>
      <c r="D984" t="s">
        <v>20</v>
      </c>
      <c r="E984" s="18">
        <v>252.05999755859375</v>
      </c>
      <c r="F984">
        <v>79.5</v>
      </c>
      <c r="G984">
        <v>83.8</v>
      </c>
      <c r="H984">
        <v>90.9</v>
      </c>
      <c r="I984">
        <v>7.61</v>
      </c>
      <c r="J984">
        <v>1.31</v>
      </c>
      <c r="K984">
        <v>32</v>
      </c>
      <c r="L984">
        <v>2.4300000000000002</v>
      </c>
      <c r="M984" s="1">
        <v>43678.839288622687</v>
      </c>
      <c r="N984" s="1">
        <v>43679.385579513888</v>
      </c>
      <c r="O984" s="1" t="s">
        <v>48</v>
      </c>
    </row>
    <row r="985" spans="1:15" x14ac:dyDescent="0.15">
      <c r="A985" t="s">
        <v>1735</v>
      </c>
      <c r="B985" t="s">
        <v>23</v>
      </c>
      <c r="C985" t="s">
        <v>21</v>
      </c>
      <c r="D985" t="s">
        <v>23</v>
      </c>
      <c r="E985" s="18">
        <v>143.28399810791015</v>
      </c>
      <c r="F985">
        <v>79.400000000000006</v>
      </c>
      <c r="G985">
        <v>83.7</v>
      </c>
      <c r="H985">
        <v>90.9</v>
      </c>
      <c r="I985">
        <v>1.64</v>
      </c>
      <c r="J985">
        <v>0.66</v>
      </c>
      <c r="K985">
        <v>31.41</v>
      </c>
      <c r="L985">
        <v>0.22</v>
      </c>
      <c r="M985" s="1">
        <v>43682.276742824077</v>
      </c>
      <c r="N985" s="1">
        <v>43682.289914386572</v>
      </c>
      <c r="O985" s="1" t="s">
        <v>48</v>
      </c>
    </row>
    <row r="986" spans="1:15" x14ac:dyDescent="0.15">
      <c r="A986" t="s">
        <v>1736</v>
      </c>
      <c r="B986" t="s">
        <v>817</v>
      </c>
      <c r="C986" t="s">
        <v>15</v>
      </c>
      <c r="D986" t="s">
        <v>18</v>
      </c>
      <c r="E986" s="18">
        <v>144.44499816894532</v>
      </c>
      <c r="F986">
        <v>75.900000000000006</v>
      </c>
      <c r="G986">
        <v>80.2</v>
      </c>
      <c r="H986">
        <v>85.3</v>
      </c>
      <c r="I986">
        <v>11.48</v>
      </c>
      <c r="J986">
        <v>1.44</v>
      </c>
      <c r="K986">
        <v>32.369999999999997</v>
      </c>
      <c r="L986">
        <v>0.78</v>
      </c>
      <c r="M986" s="1">
        <v>43682.257715358799</v>
      </c>
      <c r="N986" s="1">
        <v>43682.270747719907</v>
      </c>
      <c r="O986" s="1" t="s">
        <v>48</v>
      </c>
    </row>
    <row r="987" spans="1:15" x14ac:dyDescent="0.15">
      <c r="A987" t="s">
        <v>1737</v>
      </c>
      <c r="B987" t="s">
        <v>826</v>
      </c>
      <c r="C987" t="s">
        <v>21</v>
      </c>
      <c r="D987" t="s">
        <v>23</v>
      </c>
      <c r="E987" s="18">
        <v>180.52799987792969</v>
      </c>
      <c r="F987">
        <v>78.8</v>
      </c>
      <c r="G987">
        <v>83.1</v>
      </c>
      <c r="H987">
        <v>90.2</v>
      </c>
      <c r="I987">
        <v>2.2799999999999998</v>
      </c>
      <c r="J987">
        <v>0.69</v>
      </c>
      <c r="K987">
        <v>31.52</v>
      </c>
      <c r="L987">
        <v>0.5</v>
      </c>
      <c r="M987" s="1">
        <v>43678.705266701392</v>
      </c>
      <c r="N987" s="1">
        <v>43678.727720173614</v>
      </c>
      <c r="O987" s="1" t="s">
        <v>47</v>
      </c>
    </row>
    <row r="988" spans="1:15" x14ac:dyDescent="0.15">
      <c r="A988" t="s">
        <v>122</v>
      </c>
      <c r="B988" t="s">
        <v>14</v>
      </c>
      <c r="C988" t="s">
        <v>38</v>
      </c>
      <c r="D988" t="s">
        <v>14</v>
      </c>
      <c r="E988" s="18">
        <v>215.80299758911133</v>
      </c>
      <c r="F988" s="18">
        <v>78.099999999999994</v>
      </c>
      <c r="G988" s="18">
        <v>82.3</v>
      </c>
      <c r="H988" s="18">
        <v>89.4</v>
      </c>
      <c r="I988" s="18">
        <v>3.51</v>
      </c>
      <c r="J988" s="18">
        <v>0.73</v>
      </c>
      <c r="K988" s="18">
        <v>31.56</v>
      </c>
      <c r="L988" s="18">
        <v>0.83</v>
      </c>
      <c r="M988" s="1">
        <v>43678.729625081018</v>
      </c>
      <c r="N988" s="1">
        <v>43678.786679432873</v>
      </c>
      <c r="O988" s="1" t="s">
        <v>47</v>
      </c>
    </row>
    <row r="989" spans="1:15" x14ac:dyDescent="0.15">
      <c r="A989" t="s">
        <v>1738</v>
      </c>
      <c r="B989" t="s">
        <v>33</v>
      </c>
      <c r="C989" t="s">
        <v>39</v>
      </c>
      <c r="D989" t="s">
        <v>33</v>
      </c>
      <c r="E989" s="18">
        <v>252.08999633789062</v>
      </c>
      <c r="F989">
        <v>73.7</v>
      </c>
      <c r="G989">
        <v>77.7</v>
      </c>
      <c r="H989">
        <v>84.3</v>
      </c>
      <c r="I989">
        <v>2.7</v>
      </c>
      <c r="J989">
        <v>0.81</v>
      </c>
      <c r="K989">
        <v>31.43</v>
      </c>
      <c r="L989">
        <v>0.77</v>
      </c>
      <c r="M989" s="1">
        <v>43679.453988194444</v>
      </c>
      <c r="N989" s="1">
        <v>43679.672666319442</v>
      </c>
      <c r="O989" s="1" t="s">
        <v>47</v>
      </c>
    </row>
    <row r="990" spans="1:15" x14ac:dyDescent="0.15">
      <c r="A990" t="s">
        <v>1739</v>
      </c>
      <c r="B990" t="s">
        <v>26</v>
      </c>
      <c r="C990" t="s">
        <v>27</v>
      </c>
      <c r="D990" t="s">
        <v>26</v>
      </c>
      <c r="E990" s="18">
        <v>252.10499572753906</v>
      </c>
      <c r="F990">
        <v>72.599999999999994</v>
      </c>
      <c r="G990">
        <v>76.599999999999994</v>
      </c>
      <c r="H990">
        <v>82.4</v>
      </c>
      <c r="I990">
        <v>6.07</v>
      </c>
      <c r="J990">
        <v>1.1000000000000001</v>
      </c>
      <c r="K990">
        <v>31.86</v>
      </c>
      <c r="L990">
        <v>0.85</v>
      </c>
      <c r="M990" s="1">
        <v>43679.508646180555</v>
      </c>
      <c r="N990" s="1">
        <v>43679.533147997689</v>
      </c>
      <c r="O990" s="1" t="s">
        <v>47</v>
      </c>
    </row>
    <row r="991" spans="1:15" x14ac:dyDescent="0.15">
      <c r="A991" t="s">
        <v>1740</v>
      </c>
      <c r="B991" t="s">
        <v>817</v>
      </c>
      <c r="C991" t="s">
        <v>34</v>
      </c>
      <c r="D991" t="s">
        <v>26</v>
      </c>
      <c r="E991" s="18">
        <v>72.029998779296875</v>
      </c>
      <c r="F991">
        <v>73</v>
      </c>
      <c r="G991">
        <v>77</v>
      </c>
      <c r="H991">
        <v>82</v>
      </c>
      <c r="I991">
        <v>10.84</v>
      </c>
      <c r="J991">
        <v>1.3</v>
      </c>
      <c r="K991">
        <v>32.270000000000003</v>
      </c>
      <c r="L991">
        <v>0.61</v>
      </c>
      <c r="M991" s="1">
        <v>43679.538362962965</v>
      </c>
      <c r="N991" s="1">
        <v>43679.554387152777</v>
      </c>
      <c r="O991" s="1" t="s">
        <v>47</v>
      </c>
    </row>
    <row r="992" spans="1:15" x14ac:dyDescent="0.15">
      <c r="A992" t="s">
        <v>1741</v>
      </c>
      <c r="B992" t="s">
        <v>817</v>
      </c>
      <c r="C992" t="s">
        <v>34</v>
      </c>
      <c r="D992" t="s">
        <v>26</v>
      </c>
      <c r="E992" s="18">
        <v>180.04499816894531</v>
      </c>
      <c r="F992">
        <v>73.7</v>
      </c>
      <c r="G992">
        <v>77.8</v>
      </c>
      <c r="H992">
        <v>82.9</v>
      </c>
      <c r="I992">
        <v>14.54</v>
      </c>
      <c r="J992">
        <v>1.58</v>
      </c>
      <c r="K992">
        <v>32.4</v>
      </c>
      <c r="L992">
        <v>0.6</v>
      </c>
      <c r="M992" s="1">
        <v>43678.500940972219</v>
      </c>
      <c r="N992" s="1">
        <v>43678.518762037034</v>
      </c>
      <c r="O992" s="1" t="s">
        <v>46</v>
      </c>
    </row>
    <row r="993" spans="1:15" x14ac:dyDescent="0.15">
      <c r="A993" t="s">
        <v>1742</v>
      </c>
      <c r="B993" t="s">
        <v>20</v>
      </c>
      <c r="C993" t="s">
        <v>35</v>
      </c>
      <c r="D993" t="s">
        <v>20</v>
      </c>
      <c r="E993" s="18">
        <v>200.03199577331543</v>
      </c>
      <c r="F993">
        <v>78</v>
      </c>
      <c r="G993">
        <v>82.2</v>
      </c>
      <c r="H993">
        <v>88.8</v>
      </c>
      <c r="I993">
        <v>5.26</v>
      </c>
      <c r="J993">
        <v>0.94</v>
      </c>
      <c r="K993">
        <v>31.83</v>
      </c>
      <c r="L993">
        <v>0.41</v>
      </c>
      <c r="M993" s="1">
        <v>43678.398155937502</v>
      </c>
      <c r="N993" s="1">
        <v>43678.450447604169</v>
      </c>
      <c r="O993" s="1" t="s">
        <v>46</v>
      </c>
    </row>
    <row r="994" spans="1:15" x14ac:dyDescent="0.15">
      <c r="A994" t="s">
        <v>1743</v>
      </c>
      <c r="B994" t="s">
        <v>14</v>
      </c>
      <c r="C994" t="s">
        <v>31</v>
      </c>
      <c r="D994" t="s">
        <v>14</v>
      </c>
      <c r="E994" s="18">
        <v>146.59999847412109</v>
      </c>
      <c r="F994">
        <v>74.7</v>
      </c>
      <c r="G994">
        <v>78.8</v>
      </c>
      <c r="H994">
        <v>85.2</v>
      </c>
      <c r="I994">
        <v>5.66</v>
      </c>
      <c r="J994">
        <v>0.9</v>
      </c>
      <c r="K994">
        <v>31.63</v>
      </c>
      <c r="L994">
        <v>3.94</v>
      </c>
      <c r="M994" s="1">
        <v>43679.719879479169</v>
      </c>
      <c r="N994" s="1">
        <v>43679.770122881942</v>
      </c>
      <c r="O994" s="1" t="s">
        <v>45</v>
      </c>
    </row>
    <row r="995" spans="1:15" x14ac:dyDescent="0.15">
      <c r="A995" t="s">
        <v>1744</v>
      </c>
      <c r="B995" t="s">
        <v>16</v>
      </c>
      <c r="C995" t="s">
        <v>37</v>
      </c>
      <c r="D995" t="s">
        <v>16</v>
      </c>
      <c r="E995" s="18">
        <v>242.08999633789062</v>
      </c>
      <c r="F995">
        <v>86.5</v>
      </c>
      <c r="G995">
        <v>91.1</v>
      </c>
      <c r="H995">
        <v>98.8</v>
      </c>
      <c r="I995">
        <v>1.71</v>
      </c>
      <c r="J995">
        <v>0.56999999999999995</v>
      </c>
      <c r="K995">
        <v>31.53</v>
      </c>
      <c r="L995">
        <v>0.38</v>
      </c>
      <c r="M995" s="1">
        <v>43698.442465196757</v>
      </c>
      <c r="N995" s="1">
        <v>43698.475174074076</v>
      </c>
      <c r="O995" s="1" t="s">
        <v>45</v>
      </c>
    </row>
    <row r="996" spans="1:15" x14ac:dyDescent="0.15">
      <c r="A996" t="s">
        <v>123</v>
      </c>
      <c r="B996" t="s">
        <v>14</v>
      </c>
      <c r="C996" t="s">
        <v>38</v>
      </c>
      <c r="D996" t="s">
        <v>14</v>
      </c>
      <c r="E996" s="18">
        <v>216.05999755859375</v>
      </c>
      <c r="F996" s="18">
        <v>75.5</v>
      </c>
      <c r="G996" s="18">
        <v>79.5</v>
      </c>
      <c r="H996" s="18">
        <v>86</v>
      </c>
      <c r="I996" s="18">
        <v>2.63</v>
      </c>
      <c r="J996" s="18">
        <v>0.9</v>
      </c>
      <c r="K996" s="18">
        <v>31.26</v>
      </c>
      <c r="L996" s="18">
        <v>1.97</v>
      </c>
      <c r="M996" s="1">
        <v>43679.397657835645</v>
      </c>
      <c r="N996" s="1">
        <v>43679.445752546293</v>
      </c>
      <c r="O996" s="1" t="s">
        <v>45</v>
      </c>
    </row>
    <row r="997" spans="1:15" x14ac:dyDescent="0.15">
      <c r="A997" t="s">
        <v>1745</v>
      </c>
      <c r="B997" t="s">
        <v>14</v>
      </c>
      <c r="C997" t="s">
        <v>31</v>
      </c>
      <c r="D997" t="s">
        <v>14</v>
      </c>
      <c r="E997" s="18">
        <v>579.9849967956543</v>
      </c>
      <c r="F997">
        <v>75</v>
      </c>
      <c r="G997">
        <v>79</v>
      </c>
      <c r="H997">
        <v>85.2</v>
      </c>
      <c r="I997">
        <v>5.69</v>
      </c>
      <c r="J997">
        <v>1.1200000000000001</v>
      </c>
      <c r="K997">
        <v>31.88</v>
      </c>
      <c r="L997">
        <v>0.83</v>
      </c>
      <c r="M997" s="1">
        <v>43679.243896296299</v>
      </c>
      <c r="N997" s="1">
        <v>43679.309919675929</v>
      </c>
      <c r="O997" s="1" t="s">
        <v>46</v>
      </c>
    </row>
    <row r="998" spans="1:15" x14ac:dyDescent="0.15">
      <c r="A998" t="s">
        <v>1746</v>
      </c>
      <c r="B998" t="s">
        <v>26</v>
      </c>
      <c r="C998" t="s">
        <v>27</v>
      </c>
      <c r="D998" t="s">
        <v>26</v>
      </c>
      <c r="E998" s="18">
        <v>82.824999809265137</v>
      </c>
      <c r="F998">
        <v>66.400000000000006</v>
      </c>
      <c r="G998">
        <v>70</v>
      </c>
      <c r="H998">
        <v>75.900000000000006</v>
      </c>
      <c r="I998">
        <v>7.22</v>
      </c>
      <c r="J998">
        <v>1.21</v>
      </c>
      <c r="K998">
        <v>31.98</v>
      </c>
      <c r="L998">
        <v>1.58</v>
      </c>
      <c r="M998" s="1">
        <v>43679.229451851854</v>
      </c>
      <c r="N998" s="1">
        <v>43679.239567476849</v>
      </c>
      <c r="O998" s="1" t="s">
        <v>46</v>
      </c>
    </row>
    <row r="999" spans="1:15" x14ac:dyDescent="0.15">
      <c r="A999" t="s">
        <v>1747</v>
      </c>
      <c r="B999" t="s">
        <v>49</v>
      </c>
      <c r="C999" t="s">
        <v>42</v>
      </c>
      <c r="D999" t="s">
        <v>26</v>
      </c>
      <c r="E999" s="18">
        <v>108.04499816894531</v>
      </c>
      <c r="F999">
        <v>73</v>
      </c>
      <c r="G999">
        <v>76.900000000000006</v>
      </c>
      <c r="H999">
        <v>83.3</v>
      </c>
      <c r="I999">
        <v>2.73</v>
      </c>
      <c r="J999">
        <v>0.78</v>
      </c>
      <c r="K999">
        <v>31.31</v>
      </c>
      <c r="L999">
        <v>3.95</v>
      </c>
      <c r="M999" s="1">
        <v>43683.530899305559</v>
      </c>
      <c r="N999" s="1">
        <v>43683.580493090281</v>
      </c>
      <c r="O999" s="1" t="s">
        <v>45</v>
      </c>
    </row>
    <row r="1000" spans="1:15" x14ac:dyDescent="0.15">
      <c r="A1000" t="s">
        <v>1748</v>
      </c>
      <c r="B1000" t="s">
        <v>26</v>
      </c>
      <c r="C1000" t="s">
        <v>27</v>
      </c>
      <c r="D1000" t="s">
        <v>26</v>
      </c>
      <c r="E1000" s="18">
        <v>144.04499816894531</v>
      </c>
      <c r="F1000">
        <v>72.8</v>
      </c>
      <c r="G1000">
        <v>76.7</v>
      </c>
      <c r="H1000">
        <v>82.9</v>
      </c>
      <c r="I1000">
        <v>4.84</v>
      </c>
      <c r="J1000">
        <v>1.1200000000000001</v>
      </c>
      <c r="K1000">
        <v>31.64</v>
      </c>
      <c r="L1000">
        <v>1.03</v>
      </c>
      <c r="M1000" s="1">
        <v>43683.512537418981</v>
      </c>
      <c r="N1000" s="1">
        <v>43683.526285451386</v>
      </c>
      <c r="O1000" s="1" t="s">
        <v>45</v>
      </c>
    </row>
    <row r="1001" spans="1:15" x14ac:dyDescent="0.15">
      <c r="A1001" t="s">
        <v>1749</v>
      </c>
      <c r="B1001" t="s">
        <v>49</v>
      </c>
      <c r="C1001" t="s">
        <v>42</v>
      </c>
      <c r="D1001" t="s">
        <v>26</v>
      </c>
      <c r="E1001" s="18">
        <v>216.08999633789063</v>
      </c>
      <c r="F1001">
        <v>71.900000000000006</v>
      </c>
      <c r="G1001">
        <v>75.8</v>
      </c>
      <c r="H1001">
        <v>82.2</v>
      </c>
      <c r="I1001">
        <v>3.93</v>
      </c>
      <c r="J1001">
        <v>1.1599999999999999</v>
      </c>
      <c r="K1001">
        <v>31.53</v>
      </c>
      <c r="L1001">
        <v>1.08</v>
      </c>
      <c r="M1001" s="1">
        <v>43683.479919293983</v>
      </c>
      <c r="N1001" s="1">
        <v>43683.505330902779</v>
      </c>
      <c r="O1001" s="1" t="s">
        <v>45</v>
      </c>
    </row>
    <row r="1002" spans="1:15" x14ac:dyDescent="0.15">
      <c r="A1002" t="s">
        <v>1750</v>
      </c>
      <c r="B1002" t="s">
        <v>14</v>
      </c>
      <c r="C1002" t="s">
        <v>31</v>
      </c>
      <c r="D1002" t="s">
        <v>14</v>
      </c>
      <c r="E1002" s="18">
        <v>388.13799591064452</v>
      </c>
      <c r="F1002">
        <v>75.400000000000006</v>
      </c>
      <c r="G1002">
        <v>79.400000000000006</v>
      </c>
      <c r="H1002">
        <v>86</v>
      </c>
      <c r="I1002">
        <v>7.9</v>
      </c>
      <c r="J1002">
        <v>1.4</v>
      </c>
      <c r="K1002">
        <v>31.9</v>
      </c>
      <c r="L1002">
        <v>0.82</v>
      </c>
      <c r="M1002" s="1">
        <v>43682.932737962961</v>
      </c>
      <c r="N1002" s="1">
        <v>43683.264594942128</v>
      </c>
      <c r="O1002" s="1" t="s">
        <v>46</v>
      </c>
    </row>
    <row r="1003" spans="1:15" x14ac:dyDescent="0.15">
      <c r="A1003" t="s">
        <v>1751</v>
      </c>
      <c r="B1003" t="s">
        <v>20</v>
      </c>
      <c r="C1003" t="s">
        <v>35</v>
      </c>
      <c r="D1003" t="s">
        <v>20</v>
      </c>
      <c r="E1003" s="18">
        <v>327.95999755859378</v>
      </c>
      <c r="F1003">
        <v>79.099999999999994</v>
      </c>
      <c r="G1003">
        <v>83.4</v>
      </c>
      <c r="H1003">
        <v>89.9</v>
      </c>
      <c r="I1003">
        <v>5.2</v>
      </c>
      <c r="J1003">
        <v>0.84</v>
      </c>
      <c r="K1003">
        <v>31.7</v>
      </c>
      <c r="L1003">
        <v>0.72</v>
      </c>
      <c r="M1003" s="1">
        <v>43683.270110104168</v>
      </c>
      <c r="N1003" s="1">
        <v>43683.312969479164</v>
      </c>
      <c r="O1003" s="1" t="s">
        <v>46</v>
      </c>
    </row>
    <row r="1004" spans="1:15" x14ac:dyDescent="0.15">
      <c r="A1004" t="s">
        <v>1752</v>
      </c>
      <c r="B1004" t="s">
        <v>20</v>
      </c>
      <c r="C1004" t="s">
        <v>35</v>
      </c>
      <c r="D1004" t="s">
        <v>20</v>
      </c>
      <c r="E1004" s="18">
        <v>216</v>
      </c>
      <c r="F1004">
        <v>79.2</v>
      </c>
      <c r="G1004">
        <v>83.5</v>
      </c>
      <c r="H1004">
        <v>89.9</v>
      </c>
      <c r="I1004">
        <v>4.96</v>
      </c>
      <c r="J1004">
        <v>0.81</v>
      </c>
      <c r="K1004">
        <v>31.76</v>
      </c>
      <c r="L1004">
        <v>0.69</v>
      </c>
      <c r="M1004" s="1">
        <v>43679.627101932871</v>
      </c>
      <c r="N1004" s="1">
        <v>43679.66332936343</v>
      </c>
      <c r="O1004" s="1" t="s">
        <v>47</v>
      </c>
    </row>
    <row r="1005" spans="1:15" x14ac:dyDescent="0.15">
      <c r="A1005" t="s">
        <v>1753</v>
      </c>
      <c r="B1005" t="s">
        <v>20</v>
      </c>
      <c r="C1005" t="s">
        <v>35</v>
      </c>
      <c r="D1005" t="s">
        <v>20</v>
      </c>
      <c r="E1005" s="18">
        <v>216.84499816894532</v>
      </c>
      <c r="F1005">
        <v>78.7</v>
      </c>
      <c r="G1005">
        <v>83</v>
      </c>
      <c r="H1005">
        <v>89.4</v>
      </c>
      <c r="I1005">
        <v>4.37</v>
      </c>
      <c r="J1005">
        <v>0.86</v>
      </c>
      <c r="K1005">
        <v>31.72</v>
      </c>
      <c r="L1005">
        <v>0.43</v>
      </c>
      <c r="M1005" s="1">
        <v>43679.667791006941</v>
      </c>
      <c r="N1005" s="1">
        <v>43679.68735659722</v>
      </c>
      <c r="O1005" s="1" t="s">
        <v>47</v>
      </c>
    </row>
    <row r="1006" spans="1:15" x14ac:dyDescent="0.15">
      <c r="A1006" t="s">
        <v>1754</v>
      </c>
      <c r="B1006" t="s">
        <v>49</v>
      </c>
      <c r="C1006" t="s">
        <v>42</v>
      </c>
      <c r="D1006" t="s">
        <v>26</v>
      </c>
      <c r="E1006" s="18">
        <v>144.72999877929686</v>
      </c>
      <c r="F1006">
        <v>73.3</v>
      </c>
      <c r="G1006">
        <v>77.3</v>
      </c>
      <c r="H1006">
        <v>83.7</v>
      </c>
      <c r="I1006">
        <v>2.73</v>
      </c>
      <c r="J1006">
        <v>0.9</v>
      </c>
      <c r="K1006">
        <v>31.43</v>
      </c>
      <c r="L1006">
        <v>0.88</v>
      </c>
      <c r="M1006" s="1">
        <v>43679.693507141201</v>
      </c>
      <c r="N1006" s="1">
        <v>43679.705504548612</v>
      </c>
      <c r="O1006" s="1" t="s">
        <v>47</v>
      </c>
    </row>
    <row r="1007" spans="1:15" x14ac:dyDescent="0.15">
      <c r="A1007" t="s">
        <v>1755</v>
      </c>
      <c r="B1007" t="s">
        <v>26</v>
      </c>
      <c r="C1007" t="s">
        <v>27</v>
      </c>
      <c r="D1007" t="s">
        <v>26</v>
      </c>
      <c r="E1007" s="18">
        <v>144.01499938964844</v>
      </c>
      <c r="F1007">
        <v>72.5</v>
      </c>
      <c r="G1007">
        <v>76.5</v>
      </c>
      <c r="H1007">
        <v>82.6</v>
      </c>
      <c r="I1007">
        <v>5.38</v>
      </c>
      <c r="J1007">
        <v>1.1599999999999999</v>
      </c>
      <c r="K1007">
        <v>31.73</v>
      </c>
      <c r="L1007">
        <v>0.81</v>
      </c>
      <c r="M1007" s="1">
        <v>43679.629571990743</v>
      </c>
      <c r="N1007" s="1">
        <v>43679.659930358794</v>
      </c>
      <c r="O1007" s="1" t="s">
        <v>47</v>
      </c>
    </row>
    <row r="1008" spans="1:15" x14ac:dyDescent="0.15">
      <c r="A1008" t="s">
        <v>1756</v>
      </c>
      <c r="B1008" t="s">
        <v>14</v>
      </c>
      <c r="C1008" t="s">
        <v>31</v>
      </c>
      <c r="D1008" t="s">
        <v>14</v>
      </c>
      <c r="E1008" s="18">
        <v>353.25499534606934</v>
      </c>
      <c r="F1008">
        <v>75.099999999999994</v>
      </c>
      <c r="G1008">
        <v>79.2</v>
      </c>
      <c r="H1008">
        <v>85</v>
      </c>
      <c r="I1008">
        <v>7.19</v>
      </c>
      <c r="J1008">
        <v>1.24</v>
      </c>
      <c r="K1008">
        <v>32</v>
      </c>
      <c r="L1008">
        <v>0.86</v>
      </c>
      <c r="M1008" s="1">
        <v>43683.860377662037</v>
      </c>
      <c r="N1008" s="1">
        <v>43683.897345057871</v>
      </c>
      <c r="O1008" s="1" t="s">
        <v>47</v>
      </c>
    </row>
    <row r="1009" spans="1:15" x14ac:dyDescent="0.15">
      <c r="A1009" t="s">
        <v>1757</v>
      </c>
      <c r="B1009" t="s">
        <v>26</v>
      </c>
      <c r="C1009" t="s">
        <v>28</v>
      </c>
      <c r="D1009" t="s">
        <v>26</v>
      </c>
      <c r="E1009" s="18">
        <v>288.1199951171875</v>
      </c>
      <c r="F1009">
        <v>72.599999999999994</v>
      </c>
      <c r="G1009">
        <v>76.599999999999994</v>
      </c>
      <c r="H1009">
        <v>82.6</v>
      </c>
      <c r="I1009">
        <v>8.36</v>
      </c>
      <c r="J1009">
        <v>1.42</v>
      </c>
      <c r="K1009">
        <v>32.049999999999997</v>
      </c>
      <c r="L1009">
        <v>0.52</v>
      </c>
      <c r="M1009" s="1">
        <v>43683.677443599539</v>
      </c>
      <c r="N1009" s="1">
        <v>43683.725637002317</v>
      </c>
      <c r="O1009" s="1" t="s">
        <v>1546</v>
      </c>
    </row>
    <row r="1010" spans="1:15" x14ac:dyDescent="0.15">
      <c r="A1010" t="s">
        <v>1758</v>
      </c>
      <c r="B1010" t="s">
        <v>817</v>
      </c>
      <c r="C1010" t="s">
        <v>15</v>
      </c>
      <c r="D1010" t="s">
        <v>18</v>
      </c>
      <c r="E1010" s="18">
        <v>89.537998199462891</v>
      </c>
      <c r="F1010">
        <v>76</v>
      </c>
      <c r="G1010">
        <v>80.2</v>
      </c>
      <c r="H1010">
        <v>85.6</v>
      </c>
      <c r="I1010">
        <v>10.86</v>
      </c>
      <c r="J1010">
        <v>1.46</v>
      </c>
      <c r="K1010">
        <v>32.479999999999997</v>
      </c>
      <c r="L1010">
        <v>0.67</v>
      </c>
      <c r="M1010" s="1">
        <v>43683.770862650461</v>
      </c>
      <c r="N1010" s="1">
        <v>43683.77702021991</v>
      </c>
      <c r="O1010" s="1" t="s">
        <v>1546</v>
      </c>
    </row>
    <row r="1011" spans="1:15" x14ac:dyDescent="0.15">
      <c r="A1011" t="s">
        <v>1759</v>
      </c>
      <c r="B1011" t="s">
        <v>14</v>
      </c>
      <c r="C1011" t="s">
        <v>31</v>
      </c>
      <c r="D1011" t="s">
        <v>14</v>
      </c>
      <c r="E1011" s="18">
        <v>108.04499816894531</v>
      </c>
      <c r="F1011">
        <v>76.400000000000006</v>
      </c>
      <c r="G1011">
        <v>80.599999999999994</v>
      </c>
      <c r="H1011">
        <v>86.2</v>
      </c>
      <c r="I1011">
        <v>6.48</v>
      </c>
      <c r="J1011">
        <v>0.95</v>
      </c>
      <c r="K1011">
        <v>31.86</v>
      </c>
      <c r="L1011">
        <v>0.79</v>
      </c>
      <c r="M1011" s="1">
        <v>43683.556539351855</v>
      </c>
      <c r="N1011" s="1">
        <v>43683.580954594909</v>
      </c>
      <c r="O1011" s="1" t="s">
        <v>47</v>
      </c>
    </row>
    <row r="1012" spans="1:15" x14ac:dyDescent="0.15">
      <c r="A1012" t="s">
        <v>124</v>
      </c>
      <c r="B1012" t="s">
        <v>14</v>
      </c>
      <c r="C1012" t="s">
        <v>38</v>
      </c>
      <c r="D1012" t="s">
        <v>14</v>
      </c>
      <c r="E1012" s="18">
        <v>108.82999877929687</v>
      </c>
      <c r="F1012" s="18">
        <v>73.7</v>
      </c>
      <c r="G1012" s="18">
        <v>77.7</v>
      </c>
      <c r="H1012" s="18">
        <v>84</v>
      </c>
      <c r="I1012" s="18">
        <v>3.81</v>
      </c>
      <c r="J1012" s="18">
        <v>1.1499999999999999</v>
      </c>
      <c r="K1012" s="18">
        <v>31.51</v>
      </c>
      <c r="L1012" s="18">
        <v>0.62</v>
      </c>
      <c r="M1012" s="1">
        <v>43682.237600034721</v>
      </c>
      <c r="N1012" s="1">
        <v>43682.246354664348</v>
      </c>
      <c r="O1012" s="1" t="s">
        <v>48</v>
      </c>
    </row>
    <row r="1013" spans="1:15" x14ac:dyDescent="0.15">
      <c r="A1013" t="s">
        <v>1760</v>
      </c>
      <c r="B1013" t="s">
        <v>49</v>
      </c>
      <c r="C1013" t="s">
        <v>42</v>
      </c>
      <c r="D1013" t="s">
        <v>26</v>
      </c>
      <c r="E1013" s="18">
        <v>199.55999755859375</v>
      </c>
      <c r="F1013">
        <v>70.400000000000006</v>
      </c>
      <c r="G1013">
        <v>74.2</v>
      </c>
      <c r="H1013">
        <v>80.7</v>
      </c>
      <c r="I1013">
        <v>3.07</v>
      </c>
      <c r="J1013">
        <v>0.97</v>
      </c>
      <c r="K1013">
        <v>31.54</v>
      </c>
      <c r="L1013">
        <v>0.57999999999999996</v>
      </c>
      <c r="M1013" s="1">
        <v>43682.296750543981</v>
      </c>
      <c r="N1013" s="1">
        <v>43682.31558584491</v>
      </c>
      <c r="O1013" s="1" t="s">
        <v>48</v>
      </c>
    </row>
    <row r="1014" spans="1:15" x14ac:dyDescent="0.15">
      <c r="A1014" t="s">
        <v>1761</v>
      </c>
      <c r="B1014" t="s">
        <v>26</v>
      </c>
      <c r="C1014" t="s">
        <v>28</v>
      </c>
      <c r="D1014" t="s">
        <v>26</v>
      </c>
      <c r="E1014" s="18">
        <v>200.05999755859375</v>
      </c>
      <c r="F1014">
        <v>71.400000000000006</v>
      </c>
      <c r="G1014">
        <v>75.3</v>
      </c>
      <c r="H1014">
        <v>80.7</v>
      </c>
      <c r="I1014">
        <v>9.89</v>
      </c>
      <c r="J1014">
        <v>1.57</v>
      </c>
      <c r="K1014">
        <v>31.19</v>
      </c>
      <c r="L1014">
        <v>1.19</v>
      </c>
      <c r="M1014" s="1">
        <v>43682.33799482639</v>
      </c>
      <c r="N1014" s="1">
        <v>43682.341384918982</v>
      </c>
      <c r="O1014" s="1" t="s">
        <v>48</v>
      </c>
    </row>
    <row r="1015" spans="1:15" x14ac:dyDescent="0.15">
      <c r="A1015" t="s">
        <v>1762</v>
      </c>
      <c r="B1015" t="s">
        <v>826</v>
      </c>
      <c r="C1015" t="s">
        <v>21</v>
      </c>
      <c r="D1015" t="s">
        <v>23</v>
      </c>
      <c r="E1015" s="18">
        <v>57.967998504638672</v>
      </c>
      <c r="F1015">
        <v>79.3</v>
      </c>
      <c r="G1015">
        <v>83.5</v>
      </c>
      <c r="H1015">
        <v>90.3</v>
      </c>
      <c r="I1015">
        <v>3.57</v>
      </c>
      <c r="J1015">
        <v>0.69</v>
      </c>
      <c r="K1015">
        <v>31.6</v>
      </c>
      <c r="L1015">
        <v>1.64</v>
      </c>
      <c r="M1015" s="1">
        <v>43682.803733414352</v>
      </c>
      <c r="N1015" s="1">
        <v>43682.807264386574</v>
      </c>
      <c r="O1015" s="1" t="s">
        <v>48</v>
      </c>
    </row>
    <row r="1016" spans="1:15" x14ac:dyDescent="0.15">
      <c r="A1016" t="s">
        <v>1763</v>
      </c>
      <c r="B1016" t="s">
        <v>23</v>
      </c>
      <c r="C1016" t="s">
        <v>21</v>
      </c>
      <c r="D1016" t="s">
        <v>23</v>
      </c>
      <c r="E1016" s="18">
        <v>217.17799758911133</v>
      </c>
      <c r="F1016">
        <v>79.8</v>
      </c>
      <c r="G1016">
        <v>84.1</v>
      </c>
      <c r="H1016">
        <v>91.2</v>
      </c>
      <c r="I1016">
        <v>1.96</v>
      </c>
      <c r="J1016">
        <v>0.63</v>
      </c>
      <c r="K1016">
        <v>31.45</v>
      </c>
      <c r="L1016">
        <v>0.52</v>
      </c>
      <c r="M1016" s="1">
        <v>43682.861211423609</v>
      </c>
      <c r="N1016" s="1">
        <v>43682.881771064815</v>
      </c>
      <c r="O1016" s="1" t="s">
        <v>48</v>
      </c>
    </row>
    <row r="1017" spans="1:15" x14ac:dyDescent="0.15">
      <c r="A1017" t="s">
        <v>1764</v>
      </c>
      <c r="B1017" t="s">
        <v>817</v>
      </c>
      <c r="C1017" t="s">
        <v>34</v>
      </c>
      <c r="D1017" t="s">
        <v>26</v>
      </c>
      <c r="E1017" s="18">
        <v>180.34599685668945</v>
      </c>
      <c r="F1017">
        <v>73</v>
      </c>
      <c r="G1017">
        <v>77</v>
      </c>
      <c r="H1017">
        <v>82.6</v>
      </c>
      <c r="I1017">
        <v>8.59</v>
      </c>
      <c r="J1017">
        <v>1.42</v>
      </c>
      <c r="K1017">
        <v>32.11</v>
      </c>
      <c r="L1017">
        <v>0.94</v>
      </c>
      <c r="M1017" s="1">
        <v>43682.88741408565</v>
      </c>
      <c r="N1017" s="1">
        <v>43682.907055636577</v>
      </c>
      <c r="O1017" s="1" t="s">
        <v>48</v>
      </c>
    </row>
    <row r="1018" spans="1:15" x14ac:dyDescent="0.15">
      <c r="A1018" t="s">
        <v>1765</v>
      </c>
      <c r="B1018" t="s">
        <v>18</v>
      </c>
      <c r="C1018" t="s">
        <v>44</v>
      </c>
      <c r="D1018" t="s">
        <v>18</v>
      </c>
      <c r="E1018" s="18">
        <v>289.60499572753906</v>
      </c>
      <c r="F1018">
        <v>78.400000000000006</v>
      </c>
      <c r="G1018">
        <v>82.8</v>
      </c>
      <c r="H1018">
        <v>87.6</v>
      </c>
      <c r="I1018">
        <v>9.9</v>
      </c>
      <c r="J1018">
        <v>0.98</v>
      </c>
      <c r="K1018">
        <v>32.229999999999997</v>
      </c>
      <c r="L1018">
        <v>0.73</v>
      </c>
      <c r="M1018" s="1">
        <v>43682.722673993056</v>
      </c>
      <c r="N1018" s="1">
        <v>43682.785144988426</v>
      </c>
      <c r="O1018" s="1" t="s">
        <v>48</v>
      </c>
    </row>
    <row r="1019" spans="1:15" x14ac:dyDescent="0.15">
      <c r="A1019" t="s">
        <v>1766</v>
      </c>
      <c r="B1019" t="s">
        <v>14</v>
      </c>
      <c r="C1019" t="s">
        <v>31</v>
      </c>
      <c r="D1019" t="s">
        <v>14</v>
      </c>
      <c r="E1019" s="18">
        <v>180.72999877929686</v>
      </c>
      <c r="F1019">
        <v>73.400000000000006</v>
      </c>
      <c r="G1019">
        <v>77.400000000000006</v>
      </c>
      <c r="H1019">
        <v>83.5</v>
      </c>
      <c r="I1019">
        <v>6</v>
      </c>
      <c r="J1019">
        <v>0.88</v>
      </c>
      <c r="K1019">
        <v>31.77</v>
      </c>
      <c r="L1019">
        <v>2.2599999999999998</v>
      </c>
      <c r="M1019" s="1">
        <v>43683.317696527774</v>
      </c>
      <c r="N1019" s="1">
        <v>43683.340543715276</v>
      </c>
      <c r="O1019" s="1" t="s">
        <v>46</v>
      </c>
    </row>
    <row r="1020" spans="1:15" x14ac:dyDescent="0.15">
      <c r="A1020" t="s">
        <v>1767</v>
      </c>
      <c r="B1020" t="s">
        <v>26</v>
      </c>
      <c r="C1020" t="s">
        <v>27</v>
      </c>
      <c r="D1020" t="s">
        <v>26</v>
      </c>
      <c r="E1020" s="18">
        <v>144.32999877929689</v>
      </c>
      <c r="F1020">
        <v>70.8</v>
      </c>
      <c r="G1020">
        <v>74.599999999999994</v>
      </c>
      <c r="H1020">
        <v>80.3</v>
      </c>
      <c r="I1020">
        <v>6.88</v>
      </c>
      <c r="J1020">
        <v>1.23</v>
      </c>
      <c r="K1020">
        <v>31.8</v>
      </c>
      <c r="L1020">
        <v>0.65</v>
      </c>
      <c r="M1020" s="1">
        <v>43683.358594212965</v>
      </c>
      <c r="N1020" s="1">
        <v>43683.373888275462</v>
      </c>
      <c r="O1020" s="1" t="s">
        <v>45</v>
      </c>
    </row>
    <row r="1021" spans="1:15" x14ac:dyDescent="0.15">
      <c r="A1021" t="s">
        <v>125</v>
      </c>
      <c r="B1021" t="s">
        <v>14</v>
      </c>
      <c r="C1021" t="s">
        <v>38</v>
      </c>
      <c r="D1021" t="s">
        <v>14</v>
      </c>
      <c r="E1021" s="18">
        <v>146.22999877929686</v>
      </c>
      <c r="F1021" s="18">
        <v>74.900000000000006</v>
      </c>
      <c r="G1021" s="18">
        <v>78.900000000000006</v>
      </c>
      <c r="H1021" s="18">
        <v>85.5</v>
      </c>
      <c r="I1021" s="18">
        <v>2.09</v>
      </c>
      <c r="J1021" s="18">
        <v>0.8</v>
      </c>
      <c r="K1021" s="18">
        <v>31.23</v>
      </c>
      <c r="L1021" s="18">
        <v>1.83</v>
      </c>
      <c r="M1021" s="1">
        <v>43683.380735497682</v>
      </c>
      <c r="N1021" s="1">
        <v>43683.39854209491</v>
      </c>
      <c r="O1021" s="1" t="s">
        <v>45</v>
      </c>
    </row>
    <row r="1022" spans="1:15" x14ac:dyDescent="0.15">
      <c r="A1022" t="s">
        <v>1768</v>
      </c>
      <c r="B1022" t="s">
        <v>826</v>
      </c>
      <c r="C1022" t="s">
        <v>21</v>
      </c>
      <c r="D1022" t="s">
        <v>23</v>
      </c>
      <c r="E1022" s="18">
        <v>108.04499816894531</v>
      </c>
      <c r="F1022">
        <v>79.099999999999994</v>
      </c>
      <c r="G1022">
        <v>83.3</v>
      </c>
      <c r="H1022">
        <v>90.3</v>
      </c>
      <c r="I1022">
        <v>1.76</v>
      </c>
      <c r="J1022">
        <v>0.63</v>
      </c>
      <c r="K1022">
        <v>31.4</v>
      </c>
      <c r="L1022">
        <v>1.03</v>
      </c>
      <c r="M1022" s="1">
        <v>43683.43427114583</v>
      </c>
      <c r="N1022" s="1">
        <v>43683.44572974537</v>
      </c>
      <c r="O1022" s="1" t="s">
        <v>45</v>
      </c>
    </row>
    <row r="1023" spans="1:15" x14ac:dyDescent="0.15">
      <c r="A1023" t="s">
        <v>1769</v>
      </c>
      <c r="B1023" t="s">
        <v>14</v>
      </c>
      <c r="C1023" t="s">
        <v>31</v>
      </c>
      <c r="D1023" t="s">
        <v>14</v>
      </c>
      <c r="E1023" s="18">
        <v>108.04499816894531</v>
      </c>
      <c r="F1023">
        <v>77</v>
      </c>
      <c r="G1023">
        <v>81.2</v>
      </c>
      <c r="H1023">
        <v>87.7</v>
      </c>
      <c r="I1023">
        <v>3.78</v>
      </c>
      <c r="J1023">
        <v>0.75</v>
      </c>
      <c r="K1023">
        <v>31.39</v>
      </c>
      <c r="L1023">
        <v>1.74</v>
      </c>
      <c r="M1023" s="1">
        <v>43683.566828240742</v>
      </c>
      <c r="N1023" s="1">
        <v>43683.581447337965</v>
      </c>
      <c r="O1023" s="1" t="s">
        <v>47</v>
      </c>
    </row>
    <row r="1024" spans="1:15" x14ac:dyDescent="0.15">
      <c r="A1024" t="s">
        <v>1770</v>
      </c>
      <c r="B1024" t="s">
        <v>20</v>
      </c>
      <c r="C1024" t="s">
        <v>35</v>
      </c>
      <c r="D1024" t="s">
        <v>20</v>
      </c>
      <c r="E1024" s="18">
        <v>310.43599700927734</v>
      </c>
      <c r="F1024">
        <v>80</v>
      </c>
      <c r="G1024">
        <v>84.3</v>
      </c>
      <c r="H1024">
        <v>91</v>
      </c>
      <c r="I1024">
        <v>4.74</v>
      </c>
      <c r="J1024">
        <v>0.77</v>
      </c>
      <c r="K1024">
        <v>31.66</v>
      </c>
      <c r="L1024">
        <v>0.34</v>
      </c>
      <c r="M1024" s="1">
        <v>43682.810289120367</v>
      </c>
      <c r="N1024" s="1">
        <v>43682.839080983795</v>
      </c>
      <c r="O1024" s="1" t="s">
        <v>48</v>
      </c>
    </row>
    <row r="1025" spans="1:15" x14ac:dyDescent="0.15">
      <c r="A1025" t="s">
        <v>1771</v>
      </c>
      <c r="B1025" t="s">
        <v>18</v>
      </c>
      <c r="C1025" t="s">
        <v>44</v>
      </c>
      <c r="D1025" t="s">
        <v>18</v>
      </c>
      <c r="E1025" s="18">
        <v>138.52599906921387</v>
      </c>
      <c r="F1025">
        <v>79.7</v>
      </c>
      <c r="G1025">
        <v>84.1</v>
      </c>
      <c r="H1025">
        <v>89.8</v>
      </c>
      <c r="I1025">
        <v>13.3</v>
      </c>
      <c r="J1025">
        <v>1.23</v>
      </c>
      <c r="K1025">
        <v>32.700000000000003</v>
      </c>
      <c r="L1025">
        <v>0.65</v>
      </c>
      <c r="M1025" s="1">
        <v>43682.842974803243</v>
      </c>
      <c r="N1025" s="1">
        <v>43682.85688684028</v>
      </c>
      <c r="O1025" s="1" t="s">
        <v>48</v>
      </c>
    </row>
    <row r="1026" spans="1:15" x14ac:dyDescent="0.15">
      <c r="A1026" t="s">
        <v>1772</v>
      </c>
      <c r="B1026" t="s">
        <v>26</v>
      </c>
      <c r="C1026" t="s">
        <v>27</v>
      </c>
      <c r="D1026" t="s">
        <v>26</v>
      </c>
      <c r="E1026" s="18">
        <v>145.69299697875977</v>
      </c>
      <c r="F1026">
        <v>69.099999999999994</v>
      </c>
      <c r="G1026">
        <v>72.900000000000006</v>
      </c>
      <c r="H1026">
        <v>79.099999999999994</v>
      </c>
      <c r="I1026">
        <v>5.81</v>
      </c>
      <c r="J1026">
        <v>1.46</v>
      </c>
      <c r="K1026">
        <v>31.78</v>
      </c>
      <c r="L1026">
        <v>0.55000000000000004</v>
      </c>
      <c r="M1026" s="1">
        <v>43684.76954390046</v>
      </c>
      <c r="N1026" s="1">
        <v>43684.780064432867</v>
      </c>
      <c r="O1026" s="1" t="s">
        <v>48</v>
      </c>
    </row>
    <row r="1027" spans="1:15" x14ac:dyDescent="0.15">
      <c r="A1027" t="s">
        <v>126</v>
      </c>
      <c r="B1027" t="s">
        <v>14</v>
      </c>
      <c r="C1027" t="s">
        <v>38</v>
      </c>
      <c r="D1027" t="s">
        <v>14</v>
      </c>
      <c r="E1027" s="18">
        <v>108.11499938964843</v>
      </c>
      <c r="F1027" s="18">
        <v>75.3</v>
      </c>
      <c r="G1027" s="18">
        <v>79.400000000000006</v>
      </c>
      <c r="H1027" s="18">
        <v>86.3</v>
      </c>
      <c r="I1027" s="18">
        <v>2.78</v>
      </c>
      <c r="J1027" s="18">
        <v>1.08</v>
      </c>
      <c r="K1027" s="18">
        <v>31.5</v>
      </c>
      <c r="L1027" s="18">
        <v>0.72</v>
      </c>
      <c r="M1027" s="1">
        <v>43684.712513043982</v>
      </c>
      <c r="N1027" s="1">
        <v>43684.730411655095</v>
      </c>
      <c r="O1027" s="1" t="s">
        <v>48</v>
      </c>
    </row>
    <row r="1028" spans="1:15" x14ac:dyDescent="0.15">
      <c r="A1028" t="s">
        <v>1773</v>
      </c>
      <c r="B1028" t="s">
        <v>18</v>
      </c>
      <c r="C1028" t="s">
        <v>44</v>
      </c>
      <c r="D1028" t="s">
        <v>18</v>
      </c>
      <c r="E1028" s="18">
        <v>177.18899688720703</v>
      </c>
      <c r="F1028">
        <v>79.2</v>
      </c>
      <c r="G1028">
        <v>83.6</v>
      </c>
      <c r="H1028">
        <v>89.4</v>
      </c>
      <c r="I1028">
        <v>12.99</v>
      </c>
      <c r="J1028">
        <v>1.29</v>
      </c>
      <c r="K1028">
        <v>32.700000000000003</v>
      </c>
      <c r="L1028">
        <v>0.71</v>
      </c>
      <c r="M1028" s="1">
        <v>43684.786192858795</v>
      </c>
      <c r="N1028" s="1">
        <v>43684.814275428238</v>
      </c>
      <c r="O1028" s="1" t="s">
        <v>48</v>
      </c>
    </row>
    <row r="1029" spans="1:15" x14ac:dyDescent="0.15">
      <c r="A1029" t="s">
        <v>127</v>
      </c>
      <c r="B1029" t="s">
        <v>14</v>
      </c>
      <c r="C1029" t="s">
        <v>38</v>
      </c>
      <c r="D1029" t="s">
        <v>14</v>
      </c>
      <c r="E1029" s="18">
        <v>216.07499694824219</v>
      </c>
      <c r="F1029" s="18">
        <v>75.599999999999994</v>
      </c>
      <c r="G1029" s="18">
        <v>79.599999999999994</v>
      </c>
      <c r="H1029" s="18">
        <v>86.2</v>
      </c>
      <c r="I1029" s="18">
        <v>2.4900000000000002</v>
      </c>
      <c r="J1029" s="18">
        <v>0.75</v>
      </c>
      <c r="K1029" s="18">
        <v>31.36</v>
      </c>
      <c r="L1029" s="18">
        <v>1.61</v>
      </c>
      <c r="M1029" s="1">
        <v>43683.58773738426</v>
      </c>
      <c r="N1029" s="1">
        <v>43683.610312581019</v>
      </c>
      <c r="O1029" s="1" t="s">
        <v>47</v>
      </c>
    </row>
    <row r="1030" spans="1:15" x14ac:dyDescent="0.15">
      <c r="A1030" t="s">
        <v>1774</v>
      </c>
      <c r="B1030" t="s">
        <v>18</v>
      </c>
      <c r="C1030" t="s">
        <v>44</v>
      </c>
      <c r="D1030" t="s">
        <v>18</v>
      </c>
      <c r="E1030" s="18">
        <v>200.57699775695801</v>
      </c>
      <c r="F1030">
        <v>78.7</v>
      </c>
      <c r="G1030">
        <v>82.9</v>
      </c>
      <c r="H1030">
        <v>87.9</v>
      </c>
      <c r="I1030">
        <v>18.64</v>
      </c>
      <c r="J1030">
        <v>1.95</v>
      </c>
      <c r="K1030">
        <v>32.32</v>
      </c>
      <c r="L1030">
        <v>0.4</v>
      </c>
      <c r="M1030" s="1">
        <v>43683.781187349538</v>
      </c>
      <c r="N1030" s="1">
        <v>43683.797380243057</v>
      </c>
      <c r="O1030" s="1" t="s">
        <v>1546</v>
      </c>
    </row>
    <row r="1031" spans="1:15" x14ac:dyDescent="0.15">
      <c r="A1031" t="s">
        <v>1775</v>
      </c>
      <c r="B1031" t="s">
        <v>23</v>
      </c>
      <c r="C1031" t="s">
        <v>21</v>
      </c>
      <c r="D1031" t="s">
        <v>23</v>
      </c>
      <c r="E1031" s="18">
        <v>144.05999755859375</v>
      </c>
      <c r="F1031">
        <v>79.3</v>
      </c>
      <c r="G1031">
        <v>83.5</v>
      </c>
      <c r="H1031">
        <v>90.6</v>
      </c>
      <c r="I1031">
        <v>2.1</v>
      </c>
      <c r="J1031">
        <v>0.72</v>
      </c>
      <c r="K1031">
        <v>31.47</v>
      </c>
      <c r="L1031">
        <v>0.93</v>
      </c>
      <c r="M1031" s="1">
        <v>43683.647349502317</v>
      </c>
      <c r="N1031" s="1">
        <v>43683.658061886577</v>
      </c>
      <c r="O1031" s="1" t="s">
        <v>47</v>
      </c>
    </row>
    <row r="1032" spans="1:15" x14ac:dyDescent="0.15">
      <c r="A1032" t="s">
        <v>1776</v>
      </c>
      <c r="B1032" t="s">
        <v>33</v>
      </c>
      <c r="C1032" t="s">
        <v>39</v>
      </c>
      <c r="D1032" t="s">
        <v>33</v>
      </c>
      <c r="E1032" s="18">
        <v>252.10499572753906</v>
      </c>
      <c r="F1032">
        <v>74.400000000000006</v>
      </c>
      <c r="G1032">
        <v>78.3</v>
      </c>
      <c r="H1032">
        <v>85.1</v>
      </c>
      <c r="I1032">
        <v>2.62</v>
      </c>
      <c r="J1032">
        <v>0.86</v>
      </c>
      <c r="K1032">
        <v>31.57</v>
      </c>
      <c r="L1032">
        <v>1.4</v>
      </c>
      <c r="M1032" s="1">
        <v>43683.813831597225</v>
      </c>
      <c r="N1032" s="1">
        <v>43683.838391469908</v>
      </c>
      <c r="O1032" s="1" t="s">
        <v>47</v>
      </c>
    </row>
    <row r="1033" spans="1:15" x14ac:dyDescent="0.15">
      <c r="A1033" t="s">
        <v>128</v>
      </c>
      <c r="B1033" t="s">
        <v>14</v>
      </c>
      <c r="C1033" t="s">
        <v>38</v>
      </c>
      <c r="D1033" t="s">
        <v>14</v>
      </c>
      <c r="E1033" s="18">
        <v>72.514999389648438</v>
      </c>
      <c r="F1033" s="18">
        <v>78.7</v>
      </c>
      <c r="G1033" s="18">
        <v>82.9</v>
      </c>
      <c r="H1033" s="18">
        <v>89.9</v>
      </c>
      <c r="I1033" s="18">
        <v>2.77</v>
      </c>
      <c r="J1033" s="18">
        <v>0.65</v>
      </c>
      <c r="K1033" s="18">
        <v>31.55</v>
      </c>
      <c r="L1033" s="18">
        <v>3.13</v>
      </c>
      <c r="M1033" s="1">
        <v>43684.244149652775</v>
      </c>
      <c r="N1033" s="1">
        <v>43684.250135567127</v>
      </c>
      <c r="O1033" s="1" t="s">
        <v>45</v>
      </c>
    </row>
    <row r="1034" spans="1:15" x14ac:dyDescent="0.15">
      <c r="A1034" t="s">
        <v>1777</v>
      </c>
      <c r="B1034" t="s">
        <v>14</v>
      </c>
      <c r="C1034" t="s">
        <v>31</v>
      </c>
      <c r="D1034" t="s">
        <v>14</v>
      </c>
      <c r="E1034" s="18">
        <v>64.756999969482422</v>
      </c>
      <c r="F1034">
        <v>71.900000000000006</v>
      </c>
      <c r="G1034">
        <v>75.8</v>
      </c>
      <c r="H1034">
        <v>82.5</v>
      </c>
      <c r="I1034">
        <v>3.51</v>
      </c>
      <c r="J1034">
        <v>0.82</v>
      </c>
      <c r="K1034">
        <v>31.48</v>
      </c>
      <c r="L1034">
        <v>1.38</v>
      </c>
      <c r="M1034" s="1">
        <v>43684.313710416667</v>
      </c>
      <c r="N1034" s="1">
        <v>43684.322346261572</v>
      </c>
      <c r="O1034" s="1" t="s">
        <v>45</v>
      </c>
    </row>
    <row r="1035" spans="1:15" x14ac:dyDescent="0.15">
      <c r="A1035" t="s">
        <v>1778</v>
      </c>
      <c r="B1035" t="s">
        <v>826</v>
      </c>
      <c r="C1035" t="s">
        <v>21</v>
      </c>
      <c r="D1035" t="s">
        <v>23</v>
      </c>
      <c r="E1035" s="18">
        <v>201.67899932861329</v>
      </c>
      <c r="F1035">
        <v>79.8</v>
      </c>
      <c r="G1035">
        <v>84</v>
      </c>
      <c r="H1035">
        <v>91.3</v>
      </c>
      <c r="I1035">
        <v>1.91</v>
      </c>
      <c r="J1035">
        <v>0.69</v>
      </c>
      <c r="K1035">
        <v>31.44</v>
      </c>
      <c r="L1035">
        <v>2.29</v>
      </c>
      <c r="M1035" s="1">
        <v>43684.256858298613</v>
      </c>
      <c r="N1035" s="1">
        <v>43684.291419016205</v>
      </c>
      <c r="O1035" s="1" t="s">
        <v>45</v>
      </c>
    </row>
    <row r="1036" spans="1:15" x14ac:dyDescent="0.15">
      <c r="A1036" t="s">
        <v>1779</v>
      </c>
      <c r="B1036" t="s">
        <v>20</v>
      </c>
      <c r="C1036" t="s">
        <v>35</v>
      </c>
      <c r="D1036" t="s">
        <v>20</v>
      </c>
      <c r="E1036" s="18">
        <v>144.05999755859375</v>
      </c>
      <c r="F1036">
        <v>78.900000000000006</v>
      </c>
      <c r="G1036">
        <v>83.2</v>
      </c>
      <c r="H1036">
        <v>89.4</v>
      </c>
      <c r="I1036">
        <v>6.79</v>
      </c>
      <c r="J1036">
        <v>1.01</v>
      </c>
      <c r="K1036">
        <v>32.020000000000003</v>
      </c>
      <c r="L1036">
        <v>0.54</v>
      </c>
      <c r="M1036" s="1">
        <v>43683.843571412035</v>
      </c>
      <c r="N1036" s="1">
        <v>43683.855684178241</v>
      </c>
      <c r="O1036" s="1" t="s">
        <v>47</v>
      </c>
    </row>
    <row r="1037" spans="1:15" x14ac:dyDescent="0.15">
      <c r="A1037" t="s">
        <v>1780</v>
      </c>
      <c r="B1037" t="s">
        <v>817</v>
      </c>
      <c r="C1037" t="s">
        <v>34</v>
      </c>
      <c r="D1037" t="s">
        <v>26</v>
      </c>
      <c r="E1037" s="18">
        <v>218.69099807739258</v>
      </c>
      <c r="F1037">
        <v>74.8</v>
      </c>
      <c r="G1037">
        <v>78.900000000000006</v>
      </c>
      <c r="H1037">
        <v>85.1</v>
      </c>
      <c r="I1037">
        <v>4.68</v>
      </c>
      <c r="J1037">
        <v>0.93</v>
      </c>
      <c r="K1037">
        <v>31.77</v>
      </c>
      <c r="L1037">
        <v>0.7</v>
      </c>
      <c r="M1037" s="1">
        <v>43683.931817511577</v>
      </c>
      <c r="N1037" s="1">
        <v>43684.233294097219</v>
      </c>
      <c r="O1037" s="1" t="s">
        <v>47</v>
      </c>
    </row>
    <row r="1038" spans="1:15" x14ac:dyDescent="0.15">
      <c r="A1038" t="s">
        <v>1781</v>
      </c>
      <c r="B1038" t="s">
        <v>26</v>
      </c>
      <c r="C1038" t="s">
        <v>28</v>
      </c>
      <c r="D1038" t="s">
        <v>26</v>
      </c>
      <c r="E1038" s="18">
        <v>71.757999420166016</v>
      </c>
      <c r="F1038">
        <v>70.599999999999994</v>
      </c>
      <c r="G1038">
        <v>74.5</v>
      </c>
      <c r="H1038">
        <v>78.599999999999994</v>
      </c>
      <c r="I1038">
        <v>14.54</v>
      </c>
      <c r="J1038">
        <v>1.95</v>
      </c>
      <c r="K1038">
        <v>32.369999999999997</v>
      </c>
      <c r="L1038">
        <v>0.53</v>
      </c>
      <c r="M1038" s="1">
        <v>43684.639522256941</v>
      </c>
      <c r="N1038" s="1">
        <v>43684.646541354166</v>
      </c>
      <c r="O1038" s="1" t="s">
        <v>819</v>
      </c>
    </row>
    <row r="1039" spans="1:15" x14ac:dyDescent="0.15">
      <c r="A1039" t="s">
        <v>1782</v>
      </c>
      <c r="B1039" t="s">
        <v>33</v>
      </c>
      <c r="C1039" t="s">
        <v>39</v>
      </c>
      <c r="D1039" t="s">
        <v>33</v>
      </c>
      <c r="E1039" s="18">
        <v>144.14499816894531</v>
      </c>
      <c r="F1039">
        <v>75.099999999999994</v>
      </c>
      <c r="G1039">
        <v>79.099999999999994</v>
      </c>
      <c r="H1039">
        <v>85.7</v>
      </c>
      <c r="I1039">
        <v>3.47</v>
      </c>
      <c r="J1039">
        <v>0.78</v>
      </c>
      <c r="K1039">
        <v>31.69</v>
      </c>
      <c r="L1039">
        <v>1.31</v>
      </c>
      <c r="M1039" s="1">
        <v>43684.619641863428</v>
      </c>
      <c r="N1039" s="1">
        <v>43684.635151469905</v>
      </c>
      <c r="O1039" s="1" t="s">
        <v>819</v>
      </c>
    </row>
    <row r="1040" spans="1:15" x14ac:dyDescent="0.15">
      <c r="A1040" t="s">
        <v>1783</v>
      </c>
      <c r="B1040" t="s">
        <v>817</v>
      </c>
      <c r="C1040" t="s">
        <v>34</v>
      </c>
      <c r="D1040" t="s">
        <v>26</v>
      </c>
      <c r="E1040" s="18">
        <v>141.60999870300293</v>
      </c>
      <c r="F1040">
        <v>73.400000000000006</v>
      </c>
      <c r="G1040">
        <v>77.400000000000006</v>
      </c>
      <c r="H1040">
        <v>83.2</v>
      </c>
      <c r="I1040">
        <v>9.48</v>
      </c>
      <c r="J1040">
        <v>1.37</v>
      </c>
      <c r="K1040">
        <v>32.22</v>
      </c>
      <c r="L1040">
        <v>0.38</v>
      </c>
      <c r="M1040" s="1">
        <v>43684.489081446758</v>
      </c>
      <c r="N1040" s="1">
        <v>43684.489359837964</v>
      </c>
      <c r="O1040" s="1" t="s">
        <v>46</v>
      </c>
    </row>
    <row r="1041" spans="1:15" x14ac:dyDescent="0.15">
      <c r="A1041" t="s">
        <v>1784</v>
      </c>
      <c r="B1041" t="s">
        <v>14</v>
      </c>
      <c r="C1041" t="s">
        <v>31</v>
      </c>
      <c r="D1041" t="s">
        <v>14</v>
      </c>
      <c r="E1041" s="18">
        <v>208.15999832153321</v>
      </c>
      <c r="F1041">
        <v>78.599999999999994</v>
      </c>
      <c r="G1041">
        <v>82.8</v>
      </c>
      <c r="H1041">
        <v>89.1</v>
      </c>
      <c r="I1041">
        <v>7.4</v>
      </c>
      <c r="J1041">
        <v>1.1100000000000001</v>
      </c>
      <c r="K1041">
        <v>31.97</v>
      </c>
      <c r="L1041">
        <v>0.3</v>
      </c>
      <c r="M1041" s="1">
        <v>43684.360376539349</v>
      </c>
      <c r="N1041" s="1">
        <v>43684.489162303238</v>
      </c>
      <c r="O1041" s="1" t="s">
        <v>46</v>
      </c>
    </row>
    <row r="1042" spans="1:15" x14ac:dyDescent="0.15">
      <c r="A1042" t="s">
        <v>1785</v>
      </c>
      <c r="B1042" t="s">
        <v>14</v>
      </c>
      <c r="C1042" t="s">
        <v>31</v>
      </c>
      <c r="D1042" t="s">
        <v>14</v>
      </c>
      <c r="E1042" s="18">
        <v>243.38400001525878</v>
      </c>
      <c r="F1042">
        <v>78.3</v>
      </c>
      <c r="G1042">
        <v>82.5</v>
      </c>
      <c r="H1042">
        <v>88.8</v>
      </c>
      <c r="I1042">
        <v>5</v>
      </c>
      <c r="J1042">
        <v>0.98</v>
      </c>
      <c r="K1042">
        <v>31.5</v>
      </c>
      <c r="L1042">
        <v>0.43</v>
      </c>
      <c r="M1042" s="1">
        <v>43684.529416701385</v>
      </c>
      <c r="N1042" s="1">
        <v>43684.55843449074</v>
      </c>
      <c r="O1042" s="1" t="s">
        <v>46</v>
      </c>
    </row>
    <row r="1043" spans="1:15" x14ac:dyDescent="0.15">
      <c r="A1043" t="s">
        <v>1786</v>
      </c>
      <c r="B1043" t="s">
        <v>18</v>
      </c>
      <c r="C1043" t="s">
        <v>44</v>
      </c>
      <c r="D1043" t="s">
        <v>18</v>
      </c>
      <c r="E1043" s="18">
        <v>328.75199890136719</v>
      </c>
      <c r="F1043">
        <v>79.900000000000006</v>
      </c>
      <c r="G1043">
        <v>84.3</v>
      </c>
      <c r="H1043">
        <v>90.2</v>
      </c>
      <c r="I1043">
        <v>10.85</v>
      </c>
      <c r="J1043">
        <v>1.22</v>
      </c>
      <c r="K1043">
        <v>32.340000000000003</v>
      </c>
      <c r="L1043">
        <v>0.4</v>
      </c>
      <c r="M1043" s="1">
        <v>43684.496874421297</v>
      </c>
      <c r="N1043" s="1">
        <v>43684.814206979165</v>
      </c>
      <c r="O1043" s="1" t="s">
        <v>46</v>
      </c>
    </row>
    <row r="1044" spans="1:15" x14ac:dyDescent="0.15">
      <c r="A1044" t="s">
        <v>1787</v>
      </c>
      <c r="B1044" t="s">
        <v>20</v>
      </c>
      <c r="C1044" t="s">
        <v>35</v>
      </c>
      <c r="D1044" t="s">
        <v>20</v>
      </c>
      <c r="E1044" s="18">
        <v>100.80899848937989</v>
      </c>
      <c r="F1044">
        <v>79.2</v>
      </c>
      <c r="G1044">
        <v>83.5</v>
      </c>
      <c r="H1044">
        <v>90.1</v>
      </c>
      <c r="I1044">
        <v>4.74</v>
      </c>
      <c r="J1044">
        <v>0.77</v>
      </c>
      <c r="K1044">
        <v>31.68</v>
      </c>
      <c r="L1044">
        <v>2.4900000000000002</v>
      </c>
      <c r="M1044" s="1">
        <v>43684.335133680557</v>
      </c>
      <c r="N1044" s="1">
        <v>43684.344532407405</v>
      </c>
      <c r="O1044" s="1" t="s">
        <v>45</v>
      </c>
    </row>
    <row r="1045" spans="1:15" x14ac:dyDescent="0.15">
      <c r="A1045" t="s">
        <v>1788</v>
      </c>
      <c r="B1045" t="s">
        <v>817</v>
      </c>
      <c r="C1045" t="s">
        <v>34</v>
      </c>
      <c r="D1045" t="s">
        <v>26</v>
      </c>
      <c r="E1045" s="18">
        <v>87.996000289916992</v>
      </c>
      <c r="F1045">
        <v>74.8</v>
      </c>
      <c r="G1045">
        <v>78.8</v>
      </c>
      <c r="H1045">
        <v>83.9</v>
      </c>
      <c r="I1045">
        <v>14.49</v>
      </c>
      <c r="J1045">
        <v>1.52</v>
      </c>
      <c r="K1045">
        <v>32.770000000000003</v>
      </c>
      <c r="L1045">
        <v>0.64</v>
      </c>
      <c r="M1045" s="1">
        <v>43685.594174108795</v>
      </c>
      <c r="N1045" s="1">
        <v>43685.602627858796</v>
      </c>
      <c r="O1045" s="1" t="s">
        <v>46</v>
      </c>
    </row>
    <row r="1046" spans="1:15" x14ac:dyDescent="0.15">
      <c r="A1046" t="s">
        <v>129</v>
      </c>
      <c r="B1046" t="s">
        <v>14</v>
      </c>
      <c r="C1046" t="s">
        <v>38</v>
      </c>
      <c r="D1046" t="s">
        <v>14</v>
      </c>
      <c r="E1046" s="18">
        <v>240.64999771118164</v>
      </c>
      <c r="F1046" s="18">
        <v>76.400000000000006</v>
      </c>
      <c r="G1046" s="18">
        <v>80.5</v>
      </c>
      <c r="H1046" s="18">
        <v>87.2</v>
      </c>
      <c r="I1046" s="18">
        <v>2.85</v>
      </c>
      <c r="J1046" s="18">
        <v>0.84</v>
      </c>
      <c r="K1046" s="18">
        <v>31.58</v>
      </c>
      <c r="L1046" s="18">
        <v>0.157</v>
      </c>
      <c r="M1046" s="1">
        <v>43686.231765428238</v>
      </c>
      <c r="N1046" s="1">
        <v>43686.261210034725</v>
      </c>
      <c r="O1046" s="1" t="s">
        <v>45</v>
      </c>
    </row>
    <row r="1047" spans="1:15" x14ac:dyDescent="0.15">
      <c r="A1047" t="s">
        <v>1789</v>
      </c>
      <c r="B1047" t="s">
        <v>817</v>
      </c>
      <c r="C1047" t="s">
        <v>15</v>
      </c>
      <c r="D1047" t="s">
        <v>18</v>
      </c>
      <c r="E1047" s="18">
        <v>215.81799697875977</v>
      </c>
      <c r="F1047">
        <v>76.900000000000006</v>
      </c>
      <c r="G1047">
        <v>81</v>
      </c>
      <c r="H1047">
        <v>87.3</v>
      </c>
      <c r="I1047">
        <v>5.59</v>
      </c>
      <c r="J1047">
        <v>1.02</v>
      </c>
      <c r="K1047">
        <v>31.79</v>
      </c>
      <c r="L1047">
        <v>0.44</v>
      </c>
      <c r="M1047" s="1">
        <v>43683.911470289349</v>
      </c>
      <c r="N1047" s="1">
        <v>43683.932135844909</v>
      </c>
      <c r="O1047" s="1" t="s">
        <v>47</v>
      </c>
    </row>
    <row r="1048" spans="1:15" x14ac:dyDescent="0.15">
      <c r="A1048" t="s">
        <v>130</v>
      </c>
      <c r="B1048" t="s">
        <v>14</v>
      </c>
      <c r="C1048" t="s">
        <v>38</v>
      </c>
      <c r="D1048" t="s">
        <v>14</v>
      </c>
      <c r="E1048" s="18">
        <v>157.25800094604492</v>
      </c>
      <c r="F1048" s="18">
        <v>75.5</v>
      </c>
      <c r="G1048" s="18">
        <v>79.599999999999994</v>
      </c>
      <c r="H1048" s="18">
        <v>86.1</v>
      </c>
      <c r="I1048" s="18">
        <v>2.89</v>
      </c>
      <c r="J1048" s="18">
        <v>0.8</v>
      </c>
      <c r="K1048" s="18">
        <v>31.3</v>
      </c>
      <c r="L1048" s="18">
        <v>0.93</v>
      </c>
      <c r="M1048" s="1">
        <v>43686.455157638891</v>
      </c>
      <c r="N1048" s="1">
        <v>43686.469254826392</v>
      </c>
      <c r="O1048" s="1" t="s">
        <v>47</v>
      </c>
    </row>
    <row r="1049" spans="1:15" x14ac:dyDescent="0.15">
      <c r="A1049" t="s">
        <v>131</v>
      </c>
      <c r="B1049" t="s">
        <v>14</v>
      </c>
      <c r="C1049" t="s">
        <v>38</v>
      </c>
      <c r="D1049" t="s">
        <v>14</v>
      </c>
      <c r="E1049" s="18">
        <v>228.33699798583984</v>
      </c>
      <c r="F1049" s="18">
        <v>78.599999999999994</v>
      </c>
      <c r="G1049" s="18">
        <v>82.8</v>
      </c>
      <c r="H1049" s="18">
        <v>89.8</v>
      </c>
      <c r="I1049" s="18">
        <v>1.78</v>
      </c>
      <c r="J1049" s="18">
        <v>0.68</v>
      </c>
      <c r="K1049" s="18">
        <v>31.43</v>
      </c>
      <c r="L1049" s="18">
        <v>0.97</v>
      </c>
      <c r="M1049" s="1">
        <v>43686.475104780089</v>
      </c>
      <c r="N1049" s="1">
        <v>43686.494902511571</v>
      </c>
      <c r="O1049" s="1" t="s">
        <v>47</v>
      </c>
    </row>
    <row r="1050" spans="1:15" x14ac:dyDescent="0.15">
      <c r="A1050" t="s">
        <v>1790</v>
      </c>
      <c r="B1050" t="s">
        <v>826</v>
      </c>
      <c r="C1050" t="s">
        <v>21</v>
      </c>
      <c r="D1050" t="s">
        <v>23</v>
      </c>
      <c r="E1050" s="18">
        <v>334.02299880981445</v>
      </c>
      <c r="F1050">
        <v>79.7</v>
      </c>
      <c r="G1050">
        <v>84</v>
      </c>
      <c r="H1050">
        <v>91</v>
      </c>
      <c r="I1050">
        <v>1.57</v>
      </c>
      <c r="J1050">
        <v>0.64</v>
      </c>
      <c r="K1050">
        <v>31.34</v>
      </c>
      <c r="L1050">
        <v>1.08</v>
      </c>
      <c r="M1050" s="1">
        <v>43686.51895366898</v>
      </c>
      <c r="N1050" s="1">
        <v>43686.55327005787</v>
      </c>
      <c r="O1050" s="1" t="s">
        <v>47</v>
      </c>
    </row>
    <row r="1051" spans="1:15" x14ac:dyDescent="0.15">
      <c r="A1051" t="s">
        <v>1791</v>
      </c>
      <c r="B1051" t="s">
        <v>817</v>
      </c>
      <c r="C1051" t="s">
        <v>15</v>
      </c>
      <c r="D1051" t="s">
        <v>18</v>
      </c>
      <c r="E1051" s="18">
        <v>145.78299713134766</v>
      </c>
      <c r="F1051">
        <v>75.599999999999994</v>
      </c>
      <c r="G1051">
        <v>79.7</v>
      </c>
      <c r="H1051">
        <v>85.8</v>
      </c>
      <c r="I1051">
        <v>6.04</v>
      </c>
      <c r="J1051">
        <v>1.1000000000000001</v>
      </c>
      <c r="K1051">
        <v>31.95</v>
      </c>
      <c r="L1051">
        <v>0.66</v>
      </c>
      <c r="M1051" s="1">
        <v>43686.557136377312</v>
      </c>
      <c r="N1051" s="1">
        <v>43686.61618769676</v>
      </c>
      <c r="O1051" s="1" t="s">
        <v>47</v>
      </c>
    </row>
    <row r="1052" spans="1:15" x14ac:dyDescent="0.15">
      <c r="A1052" t="s">
        <v>1792</v>
      </c>
      <c r="B1052" t="s">
        <v>817</v>
      </c>
      <c r="C1052" t="s">
        <v>34</v>
      </c>
      <c r="D1052" t="s">
        <v>26</v>
      </c>
      <c r="E1052" s="18">
        <v>143.59000015258789</v>
      </c>
      <c r="F1052">
        <v>74.3</v>
      </c>
      <c r="G1052">
        <v>78.3</v>
      </c>
      <c r="H1052">
        <v>84.3</v>
      </c>
      <c r="I1052">
        <v>8.58</v>
      </c>
      <c r="J1052">
        <v>1.39</v>
      </c>
      <c r="K1052">
        <v>32.229999999999997</v>
      </c>
      <c r="L1052">
        <v>0.97</v>
      </c>
      <c r="M1052" s="1">
        <v>43684.591384340281</v>
      </c>
      <c r="N1052" s="1">
        <v>43684.615493055557</v>
      </c>
      <c r="O1052" s="1" t="s">
        <v>819</v>
      </c>
    </row>
    <row r="1053" spans="1:15" x14ac:dyDescent="0.15">
      <c r="A1053" t="s">
        <v>1793</v>
      </c>
      <c r="B1053" t="s">
        <v>817</v>
      </c>
      <c r="C1053" t="s">
        <v>34</v>
      </c>
      <c r="D1053" t="s">
        <v>26</v>
      </c>
      <c r="E1053" s="18">
        <v>387.31399688720705</v>
      </c>
      <c r="F1053">
        <v>74.900000000000006</v>
      </c>
      <c r="G1053">
        <v>79</v>
      </c>
      <c r="H1053">
        <v>84.8</v>
      </c>
      <c r="I1053">
        <v>7.98</v>
      </c>
      <c r="J1053">
        <v>1.31</v>
      </c>
      <c r="K1053">
        <v>32.01</v>
      </c>
      <c r="L1053">
        <v>0.55000000000000004</v>
      </c>
      <c r="M1053" s="1">
        <v>43684.914347569444</v>
      </c>
      <c r="N1053" s="1">
        <v>43685.23875744213</v>
      </c>
      <c r="O1053" s="1" t="s">
        <v>48</v>
      </c>
    </row>
    <row r="1054" spans="1:15" x14ac:dyDescent="0.15">
      <c r="A1054" t="s">
        <v>1794</v>
      </c>
      <c r="B1054" t="s">
        <v>23</v>
      </c>
      <c r="C1054" t="s">
        <v>24</v>
      </c>
      <c r="D1054" t="s">
        <v>23</v>
      </c>
      <c r="E1054" s="18">
        <v>200.39499664306641</v>
      </c>
      <c r="F1054">
        <v>81.400000000000006</v>
      </c>
      <c r="G1054">
        <v>86</v>
      </c>
      <c r="H1054">
        <v>92.7</v>
      </c>
      <c r="I1054">
        <v>3.48</v>
      </c>
      <c r="J1054">
        <v>0.71</v>
      </c>
      <c r="K1054">
        <v>31.74</v>
      </c>
      <c r="L1054">
        <v>0.47</v>
      </c>
      <c r="M1054" s="1">
        <v>43684.834057604166</v>
      </c>
      <c r="N1054" s="1">
        <v>43684.854856863429</v>
      </c>
      <c r="O1054" s="1" t="s">
        <v>48</v>
      </c>
    </row>
    <row r="1055" spans="1:15" x14ac:dyDescent="0.15">
      <c r="A1055" t="s">
        <v>1795</v>
      </c>
      <c r="B1055" t="s">
        <v>29</v>
      </c>
      <c r="C1055" t="s">
        <v>22</v>
      </c>
      <c r="D1055" t="s">
        <v>29</v>
      </c>
      <c r="E1055" s="18">
        <v>239.30199737548827</v>
      </c>
      <c r="F1055">
        <v>81.099999999999994</v>
      </c>
      <c r="G1055">
        <v>85.6</v>
      </c>
      <c r="H1055">
        <v>91.9</v>
      </c>
      <c r="I1055">
        <v>6.23</v>
      </c>
      <c r="J1055">
        <v>0.85</v>
      </c>
      <c r="K1055">
        <v>32.03</v>
      </c>
      <c r="L1055">
        <v>0.45</v>
      </c>
      <c r="M1055" s="1">
        <v>43684.802864583333</v>
      </c>
      <c r="N1055" s="1">
        <v>43684.83128017361</v>
      </c>
      <c r="O1055" s="1" t="s">
        <v>48</v>
      </c>
    </row>
    <row r="1056" spans="1:15" x14ac:dyDescent="0.15">
      <c r="A1056" t="s">
        <v>1796</v>
      </c>
      <c r="B1056" t="s">
        <v>26</v>
      </c>
      <c r="C1056" t="s">
        <v>28</v>
      </c>
      <c r="D1056" t="s">
        <v>26</v>
      </c>
      <c r="E1056" s="18">
        <v>390.70999450683593</v>
      </c>
      <c r="F1056">
        <v>64.599999999999994</v>
      </c>
      <c r="G1056">
        <v>68.099999999999994</v>
      </c>
      <c r="H1056">
        <v>73.400000000000006</v>
      </c>
      <c r="I1056">
        <v>11.77</v>
      </c>
      <c r="J1056">
        <v>1.79</v>
      </c>
      <c r="K1056">
        <v>32.54</v>
      </c>
      <c r="L1056">
        <v>0.62</v>
      </c>
      <c r="M1056" s="1">
        <v>43684.65903978009</v>
      </c>
      <c r="N1056" s="1">
        <v>43684.701635185185</v>
      </c>
      <c r="O1056" s="1" t="s">
        <v>931</v>
      </c>
    </row>
    <row r="1057" spans="1:15" x14ac:dyDescent="0.15">
      <c r="A1057" t="s">
        <v>132</v>
      </c>
      <c r="B1057" t="s">
        <v>14</v>
      </c>
      <c r="C1057" t="s">
        <v>38</v>
      </c>
      <c r="D1057" t="s">
        <v>14</v>
      </c>
      <c r="E1057" s="18">
        <v>390.39699630737306</v>
      </c>
      <c r="F1057" s="18">
        <v>75.5</v>
      </c>
      <c r="G1057" s="18">
        <v>79.599999999999994</v>
      </c>
      <c r="H1057" s="18">
        <v>86.5</v>
      </c>
      <c r="I1057" s="18">
        <v>1.92</v>
      </c>
      <c r="J1057" s="18">
        <v>0.77</v>
      </c>
      <c r="K1057" s="18">
        <v>31.38</v>
      </c>
      <c r="L1057" s="18">
        <v>0.64</v>
      </c>
      <c r="M1057" s="1">
        <v>43684.861442476853</v>
      </c>
      <c r="N1057" s="1">
        <v>43684.908113576392</v>
      </c>
      <c r="O1057" s="1" t="s">
        <v>48</v>
      </c>
    </row>
    <row r="1058" spans="1:15" x14ac:dyDescent="0.15">
      <c r="A1058" t="s">
        <v>1797</v>
      </c>
      <c r="B1058" t="s">
        <v>29</v>
      </c>
      <c r="C1058" t="s">
        <v>22</v>
      </c>
      <c r="D1058" t="s">
        <v>29</v>
      </c>
      <c r="E1058" s="18">
        <v>144.02999877929687</v>
      </c>
      <c r="F1058">
        <v>80.2</v>
      </c>
      <c r="G1058">
        <v>84.6</v>
      </c>
      <c r="H1058">
        <v>90.3</v>
      </c>
      <c r="I1058">
        <v>8.9600000000000009</v>
      </c>
      <c r="J1058">
        <v>1.08</v>
      </c>
      <c r="K1058">
        <v>32.19</v>
      </c>
      <c r="L1058">
        <v>0.71</v>
      </c>
      <c r="M1058" s="1">
        <v>43685.851789201392</v>
      </c>
      <c r="N1058" s="1">
        <v>43685.866284722222</v>
      </c>
      <c r="O1058" s="1" t="s">
        <v>45</v>
      </c>
    </row>
    <row r="1059" spans="1:15" x14ac:dyDescent="0.15">
      <c r="A1059" t="s">
        <v>1798</v>
      </c>
      <c r="B1059" t="s">
        <v>26</v>
      </c>
      <c r="C1059" t="s">
        <v>27</v>
      </c>
      <c r="D1059" t="s">
        <v>26</v>
      </c>
      <c r="E1059" s="18">
        <v>216.04499816894531</v>
      </c>
      <c r="F1059">
        <v>71.599999999999994</v>
      </c>
      <c r="G1059">
        <v>75.5</v>
      </c>
      <c r="H1059">
        <v>81.5</v>
      </c>
      <c r="I1059">
        <v>6.32</v>
      </c>
      <c r="J1059">
        <v>1.37</v>
      </c>
      <c r="K1059">
        <v>31.92</v>
      </c>
      <c r="L1059">
        <v>0.68</v>
      </c>
      <c r="M1059" s="1">
        <v>43685.82748915509</v>
      </c>
      <c r="N1059" s="1">
        <v>43686.569165474539</v>
      </c>
      <c r="O1059" s="1" t="s">
        <v>45</v>
      </c>
    </row>
    <row r="1060" spans="1:15" x14ac:dyDescent="0.15">
      <c r="A1060" t="s">
        <v>1799</v>
      </c>
      <c r="B1060" t="s">
        <v>817</v>
      </c>
      <c r="C1060" t="s">
        <v>34</v>
      </c>
      <c r="D1060" t="s">
        <v>26</v>
      </c>
      <c r="E1060" s="18">
        <v>144.04499816894531</v>
      </c>
      <c r="F1060">
        <v>74.2</v>
      </c>
      <c r="G1060">
        <v>78.3</v>
      </c>
      <c r="H1060">
        <v>84.2</v>
      </c>
      <c r="I1060">
        <v>7.21</v>
      </c>
      <c r="J1060">
        <v>1.26</v>
      </c>
      <c r="K1060">
        <v>32.07</v>
      </c>
      <c r="L1060">
        <v>0.63</v>
      </c>
      <c r="M1060" s="1">
        <v>43685.809989004629</v>
      </c>
      <c r="N1060" s="1">
        <v>43685.822251504629</v>
      </c>
      <c r="O1060" s="1" t="s">
        <v>45</v>
      </c>
    </row>
    <row r="1061" spans="1:15" x14ac:dyDescent="0.15">
      <c r="A1061" t="s">
        <v>1800</v>
      </c>
      <c r="B1061" t="s">
        <v>23</v>
      </c>
      <c r="C1061" t="s">
        <v>21</v>
      </c>
      <c r="D1061" t="s">
        <v>23</v>
      </c>
      <c r="E1061" s="18">
        <v>360.1199951171875</v>
      </c>
      <c r="F1061">
        <v>79.8</v>
      </c>
      <c r="G1061">
        <v>84.1</v>
      </c>
      <c r="H1061">
        <v>91.1</v>
      </c>
      <c r="I1061">
        <v>1.53</v>
      </c>
      <c r="J1061">
        <v>0.84</v>
      </c>
      <c r="K1061">
        <v>31.29</v>
      </c>
      <c r="L1061">
        <v>0.75</v>
      </c>
      <c r="M1061" s="1">
        <v>43685.898299502318</v>
      </c>
      <c r="N1061" s="1">
        <v>43686.568069479166</v>
      </c>
      <c r="O1061" s="1" t="s">
        <v>45</v>
      </c>
    </row>
    <row r="1062" spans="1:15" x14ac:dyDescent="0.15">
      <c r="A1062" t="s">
        <v>1801</v>
      </c>
      <c r="B1062" t="s">
        <v>20</v>
      </c>
      <c r="C1062" t="s">
        <v>35</v>
      </c>
      <c r="D1062" t="s">
        <v>20</v>
      </c>
      <c r="E1062" s="18">
        <v>208.81700134277344</v>
      </c>
      <c r="F1062">
        <v>80</v>
      </c>
      <c r="G1062">
        <v>84.3</v>
      </c>
      <c r="H1062">
        <v>90.9</v>
      </c>
      <c r="I1062">
        <v>5.55</v>
      </c>
      <c r="J1062">
        <v>0.72</v>
      </c>
      <c r="K1062">
        <v>31.9</v>
      </c>
      <c r="L1062">
        <v>0.47</v>
      </c>
      <c r="M1062" s="1">
        <v>43685.611933333334</v>
      </c>
      <c r="N1062" s="1">
        <v>43686.545261307867</v>
      </c>
      <c r="O1062" s="1" t="s">
        <v>46</v>
      </c>
    </row>
    <row r="1063" spans="1:15" x14ac:dyDescent="0.15">
      <c r="A1063" t="s">
        <v>1802</v>
      </c>
      <c r="B1063" t="s">
        <v>20</v>
      </c>
      <c r="C1063" t="s">
        <v>36</v>
      </c>
      <c r="D1063" t="s">
        <v>20</v>
      </c>
      <c r="E1063" s="18">
        <v>181.41499938964844</v>
      </c>
      <c r="F1063">
        <v>81.400000000000006</v>
      </c>
      <c r="G1063">
        <v>85.8</v>
      </c>
      <c r="H1063">
        <v>92.5</v>
      </c>
      <c r="I1063">
        <v>4</v>
      </c>
      <c r="J1063">
        <v>0.71</v>
      </c>
      <c r="K1063">
        <v>31.54</v>
      </c>
      <c r="L1063">
        <v>0.48</v>
      </c>
      <c r="M1063" s="1">
        <v>43685.599543750002</v>
      </c>
      <c r="N1063" s="1">
        <v>43686.565659571759</v>
      </c>
      <c r="O1063" s="1" t="s">
        <v>46</v>
      </c>
    </row>
    <row r="1064" spans="1:15" x14ac:dyDescent="0.15">
      <c r="A1064" t="s">
        <v>133</v>
      </c>
      <c r="B1064" t="s">
        <v>14</v>
      </c>
      <c r="C1064" t="s">
        <v>38</v>
      </c>
      <c r="D1064" t="s">
        <v>14</v>
      </c>
      <c r="E1064" s="18">
        <v>108.02999877929687</v>
      </c>
      <c r="F1064" s="18">
        <v>76.5</v>
      </c>
      <c r="G1064" s="18">
        <v>80.599999999999994</v>
      </c>
      <c r="H1064" s="18">
        <v>87.4</v>
      </c>
      <c r="I1064" s="18">
        <v>2.17</v>
      </c>
      <c r="J1064" s="18">
        <v>0.91</v>
      </c>
      <c r="K1064" s="18">
        <v>31.25</v>
      </c>
      <c r="L1064" s="18">
        <v>3.18</v>
      </c>
      <c r="M1064" s="1">
        <v>43685.883965127316</v>
      </c>
      <c r="N1064" s="1">
        <v>43686.570331516203</v>
      </c>
      <c r="O1064" s="1" t="s">
        <v>45</v>
      </c>
    </row>
    <row r="1065" spans="1:15" x14ac:dyDescent="0.15">
      <c r="A1065" t="s">
        <v>1803</v>
      </c>
      <c r="B1065" t="s">
        <v>14</v>
      </c>
      <c r="C1065" t="s">
        <v>31</v>
      </c>
      <c r="D1065" t="s">
        <v>14</v>
      </c>
      <c r="E1065" s="18">
        <v>144.05999755859375</v>
      </c>
      <c r="F1065">
        <v>76</v>
      </c>
      <c r="G1065">
        <v>80.2</v>
      </c>
      <c r="H1065">
        <v>86.1</v>
      </c>
      <c r="I1065">
        <v>6.81</v>
      </c>
      <c r="J1065">
        <v>1.1299999999999999</v>
      </c>
      <c r="K1065">
        <v>31.95</v>
      </c>
      <c r="L1065">
        <v>0.51</v>
      </c>
      <c r="M1065" s="1">
        <v>43686.621910381946</v>
      </c>
      <c r="N1065" s="1">
        <v>43686.639590543979</v>
      </c>
      <c r="O1065" s="1" t="s">
        <v>47</v>
      </c>
    </row>
    <row r="1066" spans="1:15" x14ac:dyDescent="0.15">
      <c r="A1066" t="s">
        <v>1804</v>
      </c>
      <c r="B1066" t="s">
        <v>26</v>
      </c>
      <c r="C1066" t="s">
        <v>27</v>
      </c>
      <c r="D1066" t="s">
        <v>26</v>
      </c>
      <c r="E1066" s="18">
        <v>106.50299835205078</v>
      </c>
      <c r="F1066">
        <v>71.599999999999994</v>
      </c>
      <c r="G1066">
        <v>75.400000000000006</v>
      </c>
      <c r="H1066">
        <v>81.400000000000006</v>
      </c>
      <c r="I1066">
        <v>5.01</v>
      </c>
      <c r="J1066">
        <v>1.1200000000000001</v>
      </c>
      <c r="K1066">
        <v>31.77</v>
      </c>
      <c r="L1066">
        <v>2.0699999999999998</v>
      </c>
      <c r="M1066" s="1">
        <v>43691.644614733799</v>
      </c>
      <c r="N1066" s="1">
        <v>43691.655192048609</v>
      </c>
      <c r="O1066" s="1" t="s">
        <v>819</v>
      </c>
    </row>
    <row r="1067" spans="1:15" x14ac:dyDescent="0.15">
      <c r="A1067" t="s">
        <v>1805</v>
      </c>
      <c r="B1067" t="s">
        <v>817</v>
      </c>
      <c r="C1067" t="s">
        <v>34</v>
      </c>
      <c r="D1067" t="s">
        <v>26</v>
      </c>
      <c r="E1067" s="18">
        <v>293.1089973449707</v>
      </c>
      <c r="F1067">
        <v>74.2</v>
      </c>
      <c r="G1067">
        <v>78.2</v>
      </c>
      <c r="H1067">
        <v>83.5</v>
      </c>
      <c r="I1067">
        <v>8.86</v>
      </c>
      <c r="J1067">
        <v>1.46</v>
      </c>
      <c r="K1067">
        <v>32.21</v>
      </c>
      <c r="L1067">
        <v>0.45</v>
      </c>
      <c r="M1067" s="1">
        <v>43691.659405208331</v>
      </c>
      <c r="N1067" s="1">
        <v>43691.690029432873</v>
      </c>
      <c r="O1067" s="1" t="s">
        <v>931</v>
      </c>
    </row>
    <row r="1068" spans="1:15" x14ac:dyDescent="0.15">
      <c r="A1068" t="s">
        <v>1806</v>
      </c>
      <c r="B1068" t="s">
        <v>33</v>
      </c>
      <c r="C1068" t="s">
        <v>39</v>
      </c>
      <c r="D1068" t="s">
        <v>33</v>
      </c>
      <c r="E1068" s="18">
        <v>58.330999374389648</v>
      </c>
      <c r="F1068">
        <v>74.5</v>
      </c>
      <c r="G1068">
        <v>78.5</v>
      </c>
      <c r="H1068">
        <v>85</v>
      </c>
      <c r="I1068">
        <v>3.01</v>
      </c>
      <c r="J1068">
        <v>0.85</v>
      </c>
      <c r="K1068">
        <v>31.64</v>
      </c>
      <c r="L1068">
        <v>1.32</v>
      </c>
      <c r="M1068" s="1">
        <v>43691.634850775466</v>
      </c>
      <c r="N1068" s="1">
        <v>43691.642183483797</v>
      </c>
      <c r="O1068" s="1" t="s">
        <v>931</v>
      </c>
    </row>
    <row r="1069" spans="1:15" x14ac:dyDescent="0.15">
      <c r="A1069" t="s">
        <v>1807</v>
      </c>
      <c r="B1069" t="s">
        <v>817</v>
      </c>
      <c r="C1069" t="s">
        <v>15</v>
      </c>
      <c r="D1069" t="s">
        <v>18</v>
      </c>
      <c r="E1069" s="18">
        <v>125.46199798583984</v>
      </c>
      <c r="F1069">
        <v>75.7</v>
      </c>
      <c r="G1069">
        <v>79.8</v>
      </c>
      <c r="H1069">
        <v>84.7</v>
      </c>
      <c r="I1069">
        <v>15.57</v>
      </c>
      <c r="J1069">
        <v>1.91</v>
      </c>
      <c r="K1069">
        <v>32.78</v>
      </c>
      <c r="L1069">
        <v>0.39</v>
      </c>
      <c r="M1069" s="1">
        <v>43691.614984953703</v>
      </c>
      <c r="N1069" s="1">
        <v>43691.630191898148</v>
      </c>
      <c r="O1069" s="1" t="s">
        <v>819</v>
      </c>
    </row>
    <row r="1070" spans="1:15" x14ac:dyDescent="0.15">
      <c r="A1070" t="s">
        <v>1808</v>
      </c>
      <c r="B1070" t="s">
        <v>26</v>
      </c>
      <c r="C1070" t="s">
        <v>27</v>
      </c>
      <c r="D1070" t="s">
        <v>26</v>
      </c>
      <c r="E1070" s="18">
        <v>265.52999877929687</v>
      </c>
      <c r="F1070">
        <v>72.7</v>
      </c>
      <c r="G1070">
        <v>76.599999999999994</v>
      </c>
      <c r="H1070">
        <v>82.8</v>
      </c>
      <c r="I1070">
        <v>6.69</v>
      </c>
      <c r="J1070">
        <v>1.24</v>
      </c>
      <c r="K1070">
        <v>31.91</v>
      </c>
      <c r="L1070">
        <v>3.19</v>
      </c>
      <c r="M1070" s="1">
        <v>43691.831864201391</v>
      </c>
      <c r="N1070" s="1">
        <v>43691.869201967595</v>
      </c>
      <c r="O1070" s="1" t="s">
        <v>48</v>
      </c>
    </row>
    <row r="1071" spans="1:15" x14ac:dyDescent="0.15">
      <c r="A1071" t="s">
        <v>1809</v>
      </c>
      <c r="B1071" t="s">
        <v>26</v>
      </c>
      <c r="C1071" t="s">
        <v>28</v>
      </c>
      <c r="D1071" t="s">
        <v>26</v>
      </c>
      <c r="E1071" s="18">
        <v>286.87999725341797</v>
      </c>
      <c r="F1071">
        <v>72.900000000000006</v>
      </c>
      <c r="G1071">
        <v>76.8</v>
      </c>
      <c r="H1071">
        <v>82</v>
      </c>
      <c r="I1071">
        <v>13.28</v>
      </c>
      <c r="J1071">
        <v>1.52</v>
      </c>
      <c r="K1071">
        <v>32.82</v>
      </c>
      <c r="L1071">
        <v>0.41</v>
      </c>
      <c r="M1071" s="1">
        <v>43685.662835960647</v>
      </c>
      <c r="N1071" s="1">
        <v>43686.566597372686</v>
      </c>
      <c r="O1071" s="1" t="s">
        <v>46</v>
      </c>
    </row>
    <row r="1072" spans="1:15" x14ac:dyDescent="0.15">
      <c r="A1072" t="s">
        <v>1810</v>
      </c>
      <c r="B1072" t="s">
        <v>14</v>
      </c>
      <c r="C1072" t="s">
        <v>31</v>
      </c>
      <c r="D1072" t="s">
        <v>14</v>
      </c>
      <c r="E1072" s="18">
        <v>241.91399955749512</v>
      </c>
      <c r="F1072">
        <v>78.599999999999994</v>
      </c>
      <c r="G1072">
        <v>82.9</v>
      </c>
      <c r="H1072">
        <v>89.3</v>
      </c>
      <c r="I1072">
        <v>4.88</v>
      </c>
      <c r="J1072">
        <v>0.98</v>
      </c>
      <c r="K1072">
        <v>31.81</v>
      </c>
      <c r="L1072">
        <v>0.34</v>
      </c>
      <c r="M1072" s="1">
        <v>43685.686999074074</v>
      </c>
      <c r="N1072" s="1">
        <v>43686.567711076386</v>
      </c>
      <c r="O1072" s="1" t="s">
        <v>46</v>
      </c>
    </row>
    <row r="1073" spans="1:15" x14ac:dyDescent="0.15">
      <c r="A1073" t="s">
        <v>1811</v>
      </c>
      <c r="B1073" t="s">
        <v>14</v>
      </c>
      <c r="C1073" t="s">
        <v>31</v>
      </c>
      <c r="D1073" t="s">
        <v>14</v>
      </c>
      <c r="E1073" s="18">
        <v>264.56600189208984</v>
      </c>
      <c r="F1073">
        <v>74.8</v>
      </c>
      <c r="G1073">
        <v>78.900000000000006</v>
      </c>
      <c r="H1073">
        <v>84.9</v>
      </c>
      <c r="I1073">
        <v>6.66</v>
      </c>
      <c r="J1073">
        <v>1.04</v>
      </c>
      <c r="K1073">
        <v>31.97</v>
      </c>
      <c r="L1073">
        <v>0.68</v>
      </c>
      <c r="M1073" s="1">
        <v>43686.270405439813</v>
      </c>
      <c r="N1073" s="1">
        <v>43686.306927511578</v>
      </c>
      <c r="O1073" s="1" t="s">
        <v>45</v>
      </c>
    </row>
    <row r="1074" spans="1:15" x14ac:dyDescent="0.15">
      <c r="A1074" t="s">
        <v>134</v>
      </c>
      <c r="B1074" t="s">
        <v>14</v>
      </c>
      <c r="C1074" t="s">
        <v>38</v>
      </c>
      <c r="D1074" t="s">
        <v>14</v>
      </c>
      <c r="E1074" s="18">
        <v>396.16499328613281</v>
      </c>
      <c r="F1074" s="18">
        <v>76.900000000000006</v>
      </c>
      <c r="G1074" s="18">
        <v>81.099999999999994</v>
      </c>
      <c r="H1074" s="18">
        <v>87.7</v>
      </c>
      <c r="I1074" s="18">
        <v>3.02</v>
      </c>
      <c r="J1074" s="18">
        <v>0.76</v>
      </c>
      <c r="K1074" s="18">
        <v>31.5</v>
      </c>
      <c r="L1074" s="18">
        <v>0.87</v>
      </c>
      <c r="M1074" s="1">
        <v>43686.723993020831</v>
      </c>
      <c r="N1074" s="1">
        <v>43686.77046284722</v>
      </c>
      <c r="O1074" s="1" t="s">
        <v>47</v>
      </c>
    </row>
    <row r="1075" spans="1:15" x14ac:dyDescent="0.15">
      <c r="A1075" t="s">
        <v>135</v>
      </c>
      <c r="B1075" t="s">
        <v>14</v>
      </c>
      <c r="C1075" t="s">
        <v>38</v>
      </c>
      <c r="D1075" t="s">
        <v>14</v>
      </c>
      <c r="E1075" s="18">
        <v>180.07499694824219</v>
      </c>
      <c r="F1075" s="18">
        <v>74.400000000000006</v>
      </c>
      <c r="G1075" s="18">
        <v>78.400000000000006</v>
      </c>
      <c r="H1075" s="18">
        <v>85</v>
      </c>
      <c r="I1075" s="18">
        <v>4.6100000000000003</v>
      </c>
      <c r="J1075" s="18">
        <v>1</v>
      </c>
      <c r="K1075" s="18">
        <v>31.68</v>
      </c>
      <c r="L1075" s="18">
        <v>0.68</v>
      </c>
      <c r="M1075" s="1">
        <v>43686.774151006946</v>
      </c>
      <c r="N1075" s="1">
        <v>43686.821696956016</v>
      </c>
      <c r="O1075" s="1" t="s">
        <v>47</v>
      </c>
    </row>
    <row r="1076" spans="1:15" x14ac:dyDescent="0.15">
      <c r="A1076" t="s">
        <v>1812</v>
      </c>
      <c r="B1076" t="s">
        <v>817</v>
      </c>
      <c r="C1076" t="s">
        <v>15</v>
      </c>
      <c r="D1076" t="s">
        <v>18</v>
      </c>
      <c r="E1076" s="18">
        <v>219.5629981994629</v>
      </c>
      <c r="F1076">
        <v>76.2</v>
      </c>
      <c r="G1076">
        <v>80.3</v>
      </c>
      <c r="H1076">
        <v>86.4</v>
      </c>
      <c r="I1076">
        <v>9</v>
      </c>
      <c r="J1076">
        <v>1.1599999999999999</v>
      </c>
      <c r="K1076">
        <v>32.299999999999997</v>
      </c>
      <c r="L1076">
        <v>1.32</v>
      </c>
      <c r="M1076" s="1">
        <v>43690.37986828704</v>
      </c>
      <c r="N1076" s="1">
        <v>43690.396708333334</v>
      </c>
      <c r="O1076" s="1" t="s">
        <v>1813</v>
      </c>
    </row>
    <row r="1077" spans="1:15" x14ac:dyDescent="0.15">
      <c r="A1077" t="s">
        <v>1814</v>
      </c>
      <c r="B1077" t="s">
        <v>14</v>
      </c>
      <c r="C1077" t="s">
        <v>31</v>
      </c>
      <c r="D1077" t="s">
        <v>14</v>
      </c>
      <c r="E1077" s="18">
        <v>295.76899719238281</v>
      </c>
      <c r="F1077">
        <v>74.900000000000006</v>
      </c>
      <c r="G1077">
        <v>78.900000000000006</v>
      </c>
      <c r="H1077">
        <v>85.1</v>
      </c>
      <c r="I1077">
        <v>4.7699999999999996</v>
      </c>
      <c r="J1077">
        <v>1</v>
      </c>
      <c r="K1077">
        <v>31.64</v>
      </c>
      <c r="L1077">
        <v>0.98</v>
      </c>
      <c r="M1077" s="1">
        <v>43686.313854085645</v>
      </c>
      <c r="N1077" s="1">
        <v>43686.353965393515</v>
      </c>
      <c r="O1077" s="1" t="s">
        <v>45</v>
      </c>
    </row>
    <row r="1078" spans="1:15" x14ac:dyDescent="0.15">
      <c r="A1078" t="s">
        <v>1815</v>
      </c>
      <c r="B1078" t="s">
        <v>14</v>
      </c>
      <c r="C1078" t="s">
        <v>31</v>
      </c>
      <c r="D1078" t="s">
        <v>14</v>
      </c>
      <c r="E1078" s="18">
        <v>431.66599655151367</v>
      </c>
      <c r="F1078">
        <v>77.3</v>
      </c>
      <c r="G1078">
        <v>81.5</v>
      </c>
      <c r="H1078">
        <v>87.9</v>
      </c>
      <c r="I1078">
        <v>5.0199999999999996</v>
      </c>
      <c r="J1078">
        <v>0.83</v>
      </c>
      <c r="K1078">
        <v>31.76</v>
      </c>
      <c r="L1078">
        <v>0.41</v>
      </c>
      <c r="M1078" s="1">
        <v>43685.712928356479</v>
      </c>
      <c r="N1078" s="1">
        <v>43686.567398530089</v>
      </c>
      <c r="O1078" s="1" t="s">
        <v>46</v>
      </c>
    </row>
    <row r="1079" spans="1:15" x14ac:dyDescent="0.15">
      <c r="A1079" t="s">
        <v>1816</v>
      </c>
      <c r="B1079" t="s">
        <v>26</v>
      </c>
      <c r="C1079" t="s">
        <v>27</v>
      </c>
      <c r="D1079" t="s">
        <v>26</v>
      </c>
      <c r="E1079" s="18">
        <v>186.60699844360352</v>
      </c>
      <c r="F1079">
        <v>68.599999999999994</v>
      </c>
      <c r="G1079">
        <v>72.3</v>
      </c>
      <c r="H1079">
        <v>77.900000000000006</v>
      </c>
      <c r="I1079">
        <v>7.52</v>
      </c>
      <c r="J1079">
        <v>1.51</v>
      </c>
      <c r="K1079">
        <v>31.95</v>
      </c>
      <c r="L1079">
        <v>0.44</v>
      </c>
      <c r="M1079" s="1">
        <v>43686.361330902779</v>
      </c>
      <c r="N1079" s="1">
        <v>43686.379456099537</v>
      </c>
      <c r="O1079" s="1" t="s">
        <v>45</v>
      </c>
    </row>
    <row r="1080" spans="1:15" x14ac:dyDescent="0.15">
      <c r="A1080" t="s">
        <v>1817</v>
      </c>
      <c r="B1080" t="s">
        <v>20</v>
      </c>
      <c r="C1080" t="s">
        <v>35</v>
      </c>
      <c r="D1080" t="s">
        <v>20</v>
      </c>
      <c r="E1080" s="18">
        <v>238.9839973449707</v>
      </c>
      <c r="F1080">
        <v>79.400000000000006</v>
      </c>
      <c r="G1080">
        <v>83.7</v>
      </c>
      <c r="H1080">
        <v>90.6</v>
      </c>
      <c r="I1080">
        <v>5.2</v>
      </c>
      <c r="J1080">
        <v>0.72</v>
      </c>
      <c r="K1080">
        <v>31.87</v>
      </c>
      <c r="L1080">
        <v>0.57999999999999996</v>
      </c>
      <c r="M1080" s="1">
        <v>43690.228756863427</v>
      </c>
      <c r="N1080" s="1">
        <v>43690.270446643517</v>
      </c>
      <c r="O1080" s="1" t="s">
        <v>46</v>
      </c>
    </row>
    <row r="1081" spans="1:15" x14ac:dyDescent="0.15">
      <c r="A1081" t="s">
        <v>1818</v>
      </c>
      <c r="B1081" t="s">
        <v>29</v>
      </c>
      <c r="C1081" t="s">
        <v>22</v>
      </c>
      <c r="D1081" t="s">
        <v>29</v>
      </c>
      <c r="E1081" s="18">
        <v>355.33999633789062</v>
      </c>
      <c r="F1081">
        <v>80.5</v>
      </c>
      <c r="G1081">
        <v>84.9</v>
      </c>
      <c r="H1081">
        <v>91.4</v>
      </c>
      <c r="I1081">
        <v>7.41</v>
      </c>
      <c r="J1081">
        <v>0.97</v>
      </c>
      <c r="K1081">
        <v>32.159999999999997</v>
      </c>
      <c r="L1081">
        <v>0.4</v>
      </c>
      <c r="M1081" s="1">
        <v>43691.770024618054</v>
      </c>
      <c r="N1081" s="1">
        <v>43691.823630127314</v>
      </c>
      <c r="O1081" s="1" t="s">
        <v>48</v>
      </c>
    </row>
    <row r="1082" spans="1:15" x14ac:dyDescent="0.15">
      <c r="A1082" t="s">
        <v>1819</v>
      </c>
      <c r="B1082" t="s">
        <v>26</v>
      </c>
      <c r="C1082" t="s">
        <v>28</v>
      </c>
      <c r="D1082" t="s">
        <v>26</v>
      </c>
      <c r="E1082" s="18">
        <v>297.90299911499022</v>
      </c>
      <c r="F1082">
        <v>71.2</v>
      </c>
      <c r="G1082">
        <v>75.099999999999994</v>
      </c>
      <c r="H1082">
        <v>80.7</v>
      </c>
      <c r="I1082">
        <v>9.69</v>
      </c>
      <c r="J1082">
        <v>1.49</v>
      </c>
      <c r="K1082">
        <v>32.25</v>
      </c>
      <c r="L1082">
        <v>2.2799999999999998</v>
      </c>
      <c r="M1082" s="1">
        <v>43690.849040358793</v>
      </c>
      <c r="N1082" s="1">
        <v>43690.89040640046</v>
      </c>
      <c r="O1082" s="1" t="s">
        <v>45</v>
      </c>
    </row>
    <row r="1083" spans="1:15" x14ac:dyDescent="0.15">
      <c r="A1083" t="s">
        <v>1820</v>
      </c>
      <c r="B1083" t="s">
        <v>23</v>
      </c>
      <c r="C1083" t="s">
        <v>21</v>
      </c>
      <c r="D1083" t="s">
        <v>23</v>
      </c>
      <c r="E1083" s="18">
        <v>204.2390022277832</v>
      </c>
      <c r="F1083">
        <v>81.5</v>
      </c>
      <c r="G1083">
        <v>85.9</v>
      </c>
      <c r="H1083">
        <v>93</v>
      </c>
      <c r="I1083">
        <v>1.37</v>
      </c>
      <c r="J1083">
        <v>0.76</v>
      </c>
      <c r="K1083">
        <v>31.39</v>
      </c>
      <c r="L1083">
        <v>0.86</v>
      </c>
      <c r="M1083" s="1">
        <v>43690.823946793978</v>
      </c>
      <c r="N1083" s="1">
        <v>43691.3311068287</v>
      </c>
      <c r="O1083" s="1" t="s">
        <v>45</v>
      </c>
    </row>
    <row r="1084" spans="1:15" x14ac:dyDescent="0.15">
      <c r="A1084" t="s">
        <v>1821</v>
      </c>
      <c r="B1084" t="s">
        <v>20</v>
      </c>
      <c r="C1084" t="s">
        <v>35</v>
      </c>
      <c r="D1084" t="s">
        <v>20</v>
      </c>
      <c r="E1084" s="18">
        <v>161.69299697875977</v>
      </c>
      <c r="F1084">
        <v>78.2</v>
      </c>
      <c r="G1084">
        <v>82.5</v>
      </c>
      <c r="H1084">
        <v>88.9</v>
      </c>
      <c r="I1084">
        <v>4.8499999999999996</v>
      </c>
      <c r="J1084">
        <v>0.69</v>
      </c>
      <c r="K1084">
        <v>31.67</v>
      </c>
      <c r="L1084">
        <v>0.85</v>
      </c>
      <c r="M1084" s="1">
        <v>43690.293155011575</v>
      </c>
      <c r="N1084" s="1">
        <v>43690.305774687498</v>
      </c>
      <c r="O1084" s="1" t="s">
        <v>46</v>
      </c>
    </row>
    <row r="1085" spans="1:15" x14ac:dyDescent="0.15">
      <c r="A1085" t="s">
        <v>136</v>
      </c>
      <c r="B1085" t="s">
        <v>14</v>
      </c>
      <c r="C1085" t="s">
        <v>38</v>
      </c>
      <c r="D1085" t="s">
        <v>14</v>
      </c>
      <c r="E1085" s="18">
        <v>146.13100051879883</v>
      </c>
      <c r="F1085" s="18">
        <v>78.599999999999994</v>
      </c>
      <c r="G1085" s="18">
        <v>82.8</v>
      </c>
      <c r="H1085" s="18">
        <v>89.8</v>
      </c>
      <c r="I1085" s="18">
        <v>1.66</v>
      </c>
      <c r="J1085" s="18">
        <v>0.64</v>
      </c>
      <c r="K1085" s="18">
        <v>31.36</v>
      </c>
      <c r="L1085" s="18">
        <v>1.4</v>
      </c>
      <c r="M1085" s="1">
        <v>43691.255654247689</v>
      </c>
      <c r="N1085" s="1">
        <v>43696.255894525464</v>
      </c>
      <c r="O1085" s="1" t="s">
        <v>45</v>
      </c>
    </row>
    <row r="1086" spans="1:15" x14ac:dyDescent="0.15">
      <c r="A1086" t="s">
        <v>1822</v>
      </c>
      <c r="B1086" t="s">
        <v>26</v>
      </c>
      <c r="C1086" t="s">
        <v>28</v>
      </c>
      <c r="D1086" t="s">
        <v>26</v>
      </c>
      <c r="E1086" s="18">
        <v>195.79499759674073</v>
      </c>
      <c r="F1086">
        <v>72</v>
      </c>
      <c r="G1086">
        <v>75.900000000000006</v>
      </c>
      <c r="H1086">
        <v>81.5</v>
      </c>
      <c r="I1086">
        <v>11.59</v>
      </c>
      <c r="J1086">
        <v>1.53</v>
      </c>
      <c r="K1086">
        <v>32.53</v>
      </c>
      <c r="L1086">
        <v>1.07</v>
      </c>
      <c r="M1086" s="1">
        <v>43690.357738194441</v>
      </c>
      <c r="N1086" s="1">
        <v>43690.373977511576</v>
      </c>
      <c r="O1086" s="1" t="s">
        <v>1813</v>
      </c>
    </row>
    <row r="1087" spans="1:15" x14ac:dyDescent="0.15">
      <c r="A1087" t="s">
        <v>1823</v>
      </c>
      <c r="B1087" t="s">
        <v>26</v>
      </c>
      <c r="C1087" t="s">
        <v>28</v>
      </c>
      <c r="D1087" t="s">
        <v>26</v>
      </c>
      <c r="E1087" s="18">
        <v>134.03499908447264</v>
      </c>
      <c r="F1087">
        <v>72.900000000000006</v>
      </c>
      <c r="G1087">
        <v>76.900000000000006</v>
      </c>
      <c r="H1087">
        <v>82.3</v>
      </c>
      <c r="I1087">
        <v>11.54</v>
      </c>
      <c r="J1087">
        <v>1.45</v>
      </c>
      <c r="K1087">
        <v>32.479999999999997</v>
      </c>
      <c r="L1087">
        <v>2.12</v>
      </c>
      <c r="M1087" s="1">
        <v>43690.431548460649</v>
      </c>
      <c r="N1087" s="1">
        <v>43690.445459606482</v>
      </c>
      <c r="O1087" s="1" t="s">
        <v>1813</v>
      </c>
    </row>
    <row r="1088" spans="1:15" x14ac:dyDescent="0.15">
      <c r="A1088" t="s">
        <v>1824</v>
      </c>
      <c r="B1088" t="s">
        <v>33</v>
      </c>
      <c r="C1088" t="s">
        <v>39</v>
      </c>
      <c r="D1088" t="s">
        <v>33</v>
      </c>
      <c r="E1088" s="18">
        <v>172.09099960327148</v>
      </c>
      <c r="F1088">
        <v>75.099999999999994</v>
      </c>
      <c r="G1088">
        <v>79.2</v>
      </c>
      <c r="H1088">
        <v>85.5</v>
      </c>
      <c r="I1088">
        <v>4.1100000000000003</v>
      </c>
      <c r="J1088">
        <v>0.91</v>
      </c>
      <c r="K1088">
        <v>31.75</v>
      </c>
      <c r="L1088">
        <v>0.77</v>
      </c>
      <c r="M1088" s="1">
        <v>43690.463179247687</v>
      </c>
      <c r="N1088" s="1">
        <v>43690.475424386575</v>
      </c>
      <c r="O1088" s="1" t="s">
        <v>47</v>
      </c>
    </row>
    <row r="1089" spans="1:15" x14ac:dyDescent="0.15">
      <c r="A1089" t="s">
        <v>1825</v>
      </c>
      <c r="B1089" t="s">
        <v>826</v>
      </c>
      <c r="C1089" t="s">
        <v>21</v>
      </c>
      <c r="D1089" t="s">
        <v>23</v>
      </c>
      <c r="E1089" s="18">
        <v>138.79799652099609</v>
      </c>
      <c r="F1089">
        <v>78.5</v>
      </c>
      <c r="G1089">
        <v>82.7</v>
      </c>
      <c r="H1089">
        <v>89.5</v>
      </c>
      <c r="I1089">
        <v>1.97</v>
      </c>
      <c r="J1089">
        <v>0.71</v>
      </c>
      <c r="K1089">
        <v>31.46</v>
      </c>
      <c r="L1089">
        <v>0.56999999999999995</v>
      </c>
      <c r="M1089" s="1">
        <v>43690.478808252316</v>
      </c>
      <c r="N1089" s="1">
        <v>43690.488527199072</v>
      </c>
      <c r="O1089" s="1" t="s">
        <v>47</v>
      </c>
    </row>
    <row r="1090" spans="1:15" x14ac:dyDescent="0.15">
      <c r="A1090" t="s">
        <v>1826</v>
      </c>
      <c r="B1090" t="s">
        <v>817</v>
      </c>
      <c r="C1090" t="s">
        <v>15</v>
      </c>
      <c r="D1090" t="s">
        <v>18</v>
      </c>
      <c r="E1090" s="18">
        <v>172.50899887084961</v>
      </c>
      <c r="F1090">
        <v>75.099999999999994</v>
      </c>
      <c r="G1090">
        <v>79.2</v>
      </c>
      <c r="H1090">
        <v>84.9</v>
      </c>
      <c r="I1090">
        <v>6.78</v>
      </c>
      <c r="J1090">
        <v>1.1000000000000001</v>
      </c>
      <c r="K1090">
        <v>31.87</v>
      </c>
      <c r="L1090">
        <v>0.69</v>
      </c>
      <c r="M1090" s="1">
        <v>43690.491446493055</v>
      </c>
      <c r="N1090" s="1">
        <v>43690.50795146991</v>
      </c>
      <c r="O1090" s="1" t="s">
        <v>47</v>
      </c>
    </row>
    <row r="1091" spans="1:15" x14ac:dyDescent="0.15">
      <c r="A1091" t="s">
        <v>1827</v>
      </c>
      <c r="B1091" t="s">
        <v>20</v>
      </c>
      <c r="C1091" t="s">
        <v>36</v>
      </c>
      <c r="D1091" t="s">
        <v>20</v>
      </c>
      <c r="E1091" s="18">
        <v>385.18100051879884</v>
      </c>
      <c r="F1091">
        <v>81.400000000000006</v>
      </c>
      <c r="G1091">
        <v>85.9</v>
      </c>
      <c r="H1091">
        <v>92</v>
      </c>
      <c r="I1091">
        <v>6.49</v>
      </c>
      <c r="J1091">
        <v>0.85</v>
      </c>
      <c r="K1091">
        <v>31.81</v>
      </c>
      <c r="L1091">
        <v>0.44</v>
      </c>
      <c r="M1091" s="1">
        <v>43690.660191238429</v>
      </c>
      <c r="N1091" s="1">
        <v>43690.697819988425</v>
      </c>
      <c r="O1091" s="1" t="s">
        <v>47</v>
      </c>
    </row>
    <row r="1092" spans="1:15" x14ac:dyDescent="0.15">
      <c r="A1092" t="s">
        <v>1828</v>
      </c>
      <c r="B1092" t="s">
        <v>49</v>
      </c>
      <c r="C1092" t="s">
        <v>42</v>
      </c>
      <c r="D1092" t="s">
        <v>26</v>
      </c>
      <c r="E1092" s="18">
        <v>35.923999786376953</v>
      </c>
      <c r="F1092">
        <v>72.8</v>
      </c>
      <c r="G1092">
        <v>76.7</v>
      </c>
      <c r="H1092">
        <v>82.9</v>
      </c>
      <c r="I1092">
        <v>3.38</v>
      </c>
      <c r="J1092">
        <v>0.88</v>
      </c>
      <c r="K1092">
        <v>31.37</v>
      </c>
      <c r="L1092">
        <v>2.04</v>
      </c>
      <c r="M1092" s="1">
        <v>43690.553699652781</v>
      </c>
      <c r="N1092" s="1">
        <v>43690.553699652781</v>
      </c>
      <c r="O1092" s="1" t="s">
        <v>47</v>
      </c>
    </row>
    <row r="1093" spans="1:15" x14ac:dyDescent="0.15">
      <c r="A1093" t="s">
        <v>1829</v>
      </c>
      <c r="B1093" t="s">
        <v>26</v>
      </c>
      <c r="C1093" t="s">
        <v>34</v>
      </c>
      <c r="D1093" t="s">
        <v>26</v>
      </c>
      <c r="E1093" s="18">
        <v>96.613998413085938</v>
      </c>
      <c r="F1093">
        <v>73.8</v>
      </c>
      <c r="G1093">
        <v>77.7</v>
      </c>
      <c r="H1093">
        <v>84.1</v>
      </c>
      <c r="I1093">
        <v>4.47</v>
      </c>
      <c r="J1093">
        <v>1.18</v>
      </c>
      <c r="K1093">
        <v>31.74</v>
      </c>
      <c r="L1093">
        <v>0.75</v>
      </c>
      <c r="M1093" s="1">
        <v>43691.302395833336</v>
      </c>
      <c r="N1093" s="1">
        <v>43691.309139120371</v>
      </c>
      <c r="O1093" s="1" t="s">
        <v>45</v>
      </c>
    </row>
    <row r="1094" spans="1:15" x14ac:dyDescent="0.15">
      <c r="A1094" t="s">
        <v>1830</v>
      </c>
      <c r="B1094" t="s">
        <v>33</v>
      </c>
      <c r="C1094" t="s">
        <v>39</v>
      </c>
      <c r="D1094" t="s">
        <v>33</v>
      </c>
      <c r="E1094" s="18">
        <v>72.029998779296875</v>
      </c>
      <c r="F1094">
        <v>75.099999999999994</v>
      </c>
      <c r="G1094">
        <v>79.2</v>
      </c>
      <c r="H1094">
        <v>85.8</v>
      </c>
      <c r="I1094">
        <v>3.52</v>
      </c>
      <c r="J1094">
        <v>1.01</v>
      </c>
      <c r="K1094">
        <v>31.43</v>
      </c>
      <c r="L1094">
        <v>0.89</v>
      </c>
      <c r="M1094" s="1">
        <v>43691.312628391206</v>
      </c>
      <c r="N1094" s="1">
        <v>43691.317946215277</v>
      </c>
      <c r="O1094" s="1" t="s">
        <v>45</v>
      </c>
    </row>
    <row r="1095" spans="1:15" x14ac:dyDescent="0.15">
      <c r="A1095" t="s">
        <v>1831</v>
      </c>
      <c r="B1095" t="s">
        <v>23</v>
      </c>
      <c r="C1095" t="s">
        <v>21</v>
      </c>
      <c r="D1095" t="s">
        <v>23</v>
      </c>
      <c r="E1095" s="18">
        <v>147.90300178527832</v>
      </c>
      <c r="F1095">
        <v>81.400000000000006</v>
      </c>
      <c r="G1095">
        <v>85.7</v>
      </c>
      <c r="H1095">
        <v>92.9</v>
      </c>
      <c r="I1095">
        <v>2.25</v>
      </c>
      <c r="J1095">
        <v>0.66</v>
      </c>
      <c r="K1095">
        <v>31.51</v>
      </c>
      <c r="L1095">
        <v>0.55000000000000004</v>
      </c>
      <c r="M1095" s="1">
        <v>43690.787009872685</v>
      </c>
      <c r="N1095" s="1">
        <v>43690.801546215276</v>
      </c>
      <c r="O1095" s="1" t="s">
        <v>45</v>
      </c>
    </row>
    <row r="1096" spans="1:15" x14ac:dyDescent="0.15">
      <c r="A1096" t="s">
        <v>137</v>
      </c>
      <c r="B1096" t="s">
        <v>14</v>
      </c>
      <c r="C1096" t="s">
        <v>38</v>
      </c>
      <c r="D1096" t="s">
        <v>14</v>
      </c>
      <c r="E1096" s="18">
        <v>128.39899826049805</v>
      </c>
      <c r="F1096" s="18">
        <v>75.7</v>
      </c>
      <c r="G1096" s="18">
        <v>79.8</v>
      </c>
      <c r="H1096" s="18">
        <v>86.4</v>
      </c>
      <c r="I1096" s="18">
        <v>2.39</v>
      </c>
      <c r="J1096" s="18">
        <v>0.8</v>
      </c>
      <c r="K1096" s="18">
        <v>31.33</v>
      </c>
      <c r="L1096" s="18">
        <v>1.89</v>
      </c>
      <c r="M1096" s="1">
        <v>43690.805961921295</v>
      </c>
      <c r="N1096" s="1">
        <v>43690.817865625002</v>
      </c>
      <c r="O1096" s="1" t="s">
        <v>45</v>
      </c>
    </row>
    <row r="1097" spans="1:15" x14ac:dyDescent="0.15">
      <c r="A1097" t="s">
        <v>1832</v>
      </c>
      <c r="B1097" t="s">
        <v>49</v>
      </c>
      <c r="C1097" t="s">
        <v>42</v>
      </c>
      <c r="D1097" t="s">
        <v>26</v>
      </c>
      <c r="E1097" s="18">
        <v>123.28499698638916</v>
      </c>
      <c r="F1097">
        <v>72</v>
      </c>
      <c r="G1097">
        <v>75.900000000000006</v>
      </c>
      <c r="H1097">
        <v>82.1</v>
      </c>
      <c r="I1097">
        <v>3.5</v>
      </c>
      <c r="J1097">
        <v>1.1599999999999999</v>
      </c>
      <c r="K1097">
        <v>31.45</v>
      </c>
      <c r="L1097">
        <v>1.02</v>
      </c>
      <c r="M1097" s="1">
        <v>43691.321615358793</v>
      </c>
      <c r="N1097" s="1">
        <v>43691.33136142361</v>
      </c>
      <c r="O1097" s="1" t="s">
        <v>45</v>
      </c>
    </row>
    <row r="1098" spans="1:15" x14ac:dyDescent="0.15">
      <c r="A1098" t="s">
        <v>1833</v>
      </c>
      <c r="B1098" t="s">
        <v>14</v>
      </c>
      <c r="C1098" t="s">
        <v>31</v>
      </c>
      <c r="D1098" t="s">
        <v>14</v>
      </c>
      <c r="E1098" s="18">
        <v>144.77000045776367</v>
      </c>
      <c r="F1098">
        <v>76.3</v>
      </c>
      <c r="G1098">
        <v>80.5</v>
      </c>
      <c r="H1098">
        <v>85.8</v>
      </c>
      <c r="I1098">
        <v>4.71</v>
      </c>
      <c r="J1098">
        <v>1.03</v>
      </c>
      <c r="K1098">
        <v>31.68</v>
      </c>
      <c r="L1098">
        <v>0.82</v>
      </c>
      <c r="M1098" s="1">
        <v>43691.343410150461</v>
      </c>
      <c r="N1098" s="1">
        <v>43691.352089201391</v>
      </c>
      <c r="O1098" s="1" t="s">
        <v>45</v>
      </c>
    </row>
    <row r="1099" spans="1:15" x14ac:dyDescent="0.15">
      <c r="A1099" t="s">
        <v>1834</v>
      </c>
      <c r="B1099" t="s">
        <v>23</v>
      </c>
      <c r="C1099" t="s">
        <v>21</v>
      </c>
      <c r="D1099" t="s">
        <v>23</v>
      </c>
      <c r="E1099" s="18">
        <v>140.52199935913086</v>
      </c>
      <c r="F1099">
        <v>81.400000000000006</v>
      </c>
      <c r="G1099">
        <v>85.8</v>
      </c>
      <c r="H1099">
        <v>93.1</v>
      </c>
      <c r="I1099">
        <v>2.39</v>
      </c>
      <c r="J1099">
        <v>0.67</v>
      </c>
      <c r="K1099">
        <v>31.52</v>
      </c>
      <c r="L1099">
        <v>0.3</v>
      </c>
      <c r="M1099" s="1">
        <v>43691.722928668984</v>
      </c>
      <c r="N1099" s="1">
        <v>43691.765749155093</v>
      </c>
      <c r="O1099" s="1" t="s">
        <v>48</v>
      </c>
    </row>
    <row r="1100" spans="1:15" x14ac:dyDescent="0.15">
      <c r="A1100" t="s">
        <v>1835</v>
      </c>
      <c r="B1100" t="s">
        <v>18</v>
      </c>
      <c r="C1100" t="s">
        <v>44</v>
      </c>
      <c r="D1100" t="s">
        <v>18</v>
      </c>
      <c r="E1100" s="18">
        <v>188.69300079345703</v>
      </c>
      <c r="F1100">
        <v>78.8</v>
      </c>
      <c r="G1100">
        <v>83.2</v>
      </c>
      <c r="H1100">
        <v>89</v>
      </c>
      <c r="I1100">
        <v>7.9</v>
      </c>
      <c r="J1100">
        <v>1.1000000000000001</v>
      </c>
      <c r="K1100">
        <v>31.94</v>
      </c>
      <c r="L1100">
        <v>0.62</v>
      </c>
      <c r="M1100" s="1">
        <v>43691.695052812502</v>
      </c>
      <c r="N1100" s="1">
        <v>43691.710312303243</v>
      </c>
      <c r="O1100" s="1" t="s">
        <v>48</v>
      </c>
    </row>
    <row r="1101" spans="1:15" x14ac:dyDescent="0.15">
      <c r="A1101" t="s">
        <v>1836</v>
      </c>
      <c r="B1101" t="s">
        <v>817</v>
      </c>
      <c r="C1101" t="s">
        <v>34</v>
      </c>
      <c r="D1101" t="s">
        <v>26</v>
      </c>
      <c r="E1101" s="18">
        <v>291.83799743652344</v>
      </c>
      <c r="F1101">
        <v>74.3</v>
      </c>
      <c r="G1101">
        <v>78.3</v>
      </c>
      <c r="H1101">
        <v>84.2</v>
      </c>
      <c r="I1101">
        <v>8.1</v>
      </c>
      <c r="J1101">
        <v>1.34</v>
      </c>
      <c r="K1101">
        <v>31.93</v>
      </c>
      <c r="L1101">
        <v>0.76</v>
      </c>
      <c r="M1101" s="1">
        <v>43699.532233715276</v>
      </c>
      <c r="N1101" s="1">
        <v>43699.573374918982</v>
      </c>
      <c r="O1101" s="1" t="s">
        <v>48</v>
      </c>
    </row>
    <row r="1102" spans="1:15" x14ac:dyDescent="0.15">
      <c r="A1102" t="s">
        <v>1837</v>
      </c>
      <c r="B1102" t="s">
        <v>14</v>
      </c>
      <c r="C1102" t="s">
        <v>31</v>
      </c>
      <c r="D1102" t="s">
        <v>14</v>
      </c>
      <c r="E1102" s="18">
        <v>168.82499885559082</v>
      </c>
      <c r="F1102">
        <v>78</v>
      </c>
      <c r="G1102">
        <v>82.1</v>
      </c>
      <c r="H1102">
        <v>88.5</v>
      </c>
      <c r="I1102">
        <v>5.94</v>
      </c>
      <c r="J1102">
        <v>0.83</v>
      </c>
      <c r="K1102">
        <v>31.77</v>
      </c>
      <c r="L1102">
        <v>0.89</v>
      </c>
      <c r="M1102" s="1">
        <v>43690.275965775465</v>
      </c>
      <c r="N1102" s="1">
        <v>43690.289404826392</v>
      </c>
      <c r="O1102" s="1" t="s">
        <v>46</v>
      </c>
    </row>
    <row r="1103" spans="1:15" x14ac:dyDescent="0.15">
      <c r="A1103" t="s">
        <v>1838</v>
      </c>
      <c r="B1103" t="s">
        <v>26</v>
      </c>
      <c r="C1103" t="s">
        <v>27</v>
      </c>
      <c r="D1103" t="s">
        <v>26</v>
      </c>
      <c r="E1103" s="18">
        <v>248.22599792480469</v>
      </c>
      <c r="F1103">
        <v>70.599999999999994</v>
      </c>
      <c r="G1103">
        <v>74.5</v>
      </c>
      <c r="H1103">
        <v>80</v>
      </c>
      <c r="I1103">
        <v>7.6</v>
      </c>
      <c r="J1103">
        <v>1.45</v>
      </c>
      <c r="K1103">
        <v>31.81</v>
      </c>
      <c r="L1103">
        <v>0.66</v>
      </c>
      <c r="M1103" s="1">
        <v>43690.893688078701</v>
      </c>
      <c r="N1103" s="1">
        <v>43690.919405405089</v>
      </c>
      <c r="O1103" s="1" t="s">
        <v>45</v>
      </c>
    </row>
    <row r="1104" spans="1:15" x14ac:dyDescent="0.15">
      <c r="A1104" t="s">
        <v>1839</v>
      </c>
      <c r="B1104" t="s">
        <v>26</v>
      </c>
      <c r="C1104" t="s">
        <v>28</v>
      </c>
      <c r="D1104" t="s">
        <v>26</v>
      </c>
      <c r="E1104" s="18">
        <v>254.72099685668945</v>
      </c>
      <c r="F1104">
        <v>72</v>
      </c>
      <c r="G1104">
        <v>76</v>
      </c>
      <c r="H1104">
        <v>81.5</v>
      </c>
      <c r="I1104">
        <v>9.73</v>
      </c>
      <c r="J1104">
        <v>1.48</v>
      </c>
      <c r="K1104">
        <v>32.42</v>
      </c>
      <c r="L1104">
        <v>0.59</v>
      </c>
      <c r="M1104" s="1">
        <v>43690.934688692127</v>
      </c>
      <c r="N1104" s="1">
        <v>43691.331503900466</v>
      </c>
      <c r="O1104" s="1" t="s">
        <v>45</v>
      </c>
    </row>
    <row r="1105" spans="1:15" x14ac:dyDescent="0.15">
      <c r="A1105" t="s">
        <v>1840</v>
      </c>
      <c r="B1105" t="s">
        <v>14</v>
      </c>
      <c r="C1105" t="s">
        <v>31</v>
      </c>
      <c r="D1105" t="s">
        <v>14</v>
      </c>
      <c r="E1105" s="18">
        <v>350.17199325561523</v>
      </c>
      <c r="F1105">
        <v>75.3</v>
      </c>
      <c r="G1105">
        <v>79.400000000000006</v>
      </c>
      <c r="H1105">
        <v>85.3</v>
      </c>
      <c r="I1105">
        <v>6.2</v>
      </c>
      <c r="J1105">
        <v>1.2</v>
      </c>
      <c r="K1105">
        <v>31.69</v>
      </c>
      <c r="L1105">
        <v>0.56999999999999995</v>
      </c>
      <c r="M1105" s="1">
        <v>43690.515724421297</v>
      </c>
      <c r="N1105" s="1">
        <v>43690.542183831021</v>
      </c>
      <c r="O1105" s="1" t="s">
        <v>47</v>
      </c>
    </row>
    <row r="1106" spans="1:15" x14ac:dyDescent="0.15">
      <c r="A1106" t="s">
        <v>1841</v>
      </c>
      <c r="B1106" t="s">
        <v>817</v>
      </c>
      <c r="C1106" t="s">
        <v>34</v>
      </c>
      <c r="D1106" t="s">
        <v>26</v>
      </c>
      <c r="E1106" s="18">
        <v>172.98399925231934</v>
      </c>
      <c r="F1106">
        <v>73.900000000000006</v>
      </c>
      <c r="G1106">
        <v>77.900000000000006</v>
      </c>
      <c r="H1106">
        <v>83.7</v>
      </c>
      <c r="I1106">
        <v>8.9</v>
      </c>
      <c r="J1106">
        <v>1.19</v>
      </c>
      <c r="K1106">
        <v>32.31</v>
      </c>
      <c r="L1106">
        <v>0.85</v>
      </c>
      <c r="M1106" s="1">
        <v>43690.343514270833</v>
      </c>
      <c r="N1106" s="1">
        <v>43690.61468958333</v>
      </c>
      <c r="O1106" s="1" t="s">
        <v>1813</v>
      </c>
    </row>
    <row r="1107" spans="1:15" x14ac:dyDescent="0.15">
      <c r="A1107" t="s">
        <v>1842</v>
      </c>
      <c r="B1107" t="s">
        <v>26</v>
      </c>
      <c r="C1107" t="s">
        <v>28</v>
      </c>
      <c r="D1107" t="s">
        <v>26</v>
      </c>
      <c r="E1107" s="18">
        <v>276.19500045776368</v>
      </c>
      <c r="F1107">
        <v>66.099999999999994</v>
      </c>
      <c r="G1107">
        <v>69.7</v>
      </c>
      <c r="H1107">
        <v>75.099999999999994</v>
      </c>
      <c r="I1107">
        <v>8.76</v>
      </c>
      <c r="J1107">
        <v>1.48</v>
      </c>
      <c r="K1107">
        <v>32.090000000000003</v>
      </c>
      <c r="L1107">
        <v>0.84</v>
      </c>
      <c r="M1107" s="1">
        <v>43690.316790046294</v>
      </c>
      <c r="N1107" s="1">
        <v>43690.336696064813</v>
      </c>
      <c r="O1107" s="1" t="s">
        <v>1813</v>
      </c>
    </row>
    <row r="1108" spans="1:15" x14ac:dyDescent="0.15">
      <c r="A1108" t="s">
        <v>1843</v>
      </c>
      <c r="B1108" t="s">
        <v>14</v>
      </c>
      <c r="C1108" t="s">
        <v>30</v>
      </c>
      <c r="D1108" t="s">
        <v>14</v>
      </c>
      <c r="E1108" s="18">
        <v>216</v>
      </c>
      <c r="F1108">
        <v>72.400000000000006</v>
      </c>
      <c r="G1108">
        <v>76.3</v>
      </c>
      <c r="H1108">
        <v>82.5</v>
      </c>
      <c r="I1108">
        <v>4.8499999999999996</v>
      </c>
      <c r="J1108">
        <v>0.96</v>
      </c>
      <c r="K1108">
        <v>31.49</v>
      </c>
      <c r="L1108">
        <v>0.95</v>
      </c>
      <c r="M1108" s="1">
        <v>43697.596632407411</v>
      </c>
      <c r="N1108" s="1">
        <v>43697.612275578707</v>
      </c>
      <c r="O1108" s="1" t="s">
        <v>47</v>
      </c>
    </row>
    <row r="1109" spans="1:15" x14ac:dyDescent="0.15">
      <c r="A1109" t="s">
        <v>1844</v>
      </c>
      <c r="B1109" t="s">
        <v>817</v>
      </c>
      <c r="C1109" t="s">
        <v>34</v>
      </c>
      <c r="D1109" t="s">
        <v>26</v>
      </c>
      <c r="E1109" s="18">
        <v>179.73400115966797</v>
      </c>
      <c r="F1109">
        <v>74</v>
      </c>
      <c r="G1109">
        <v>78.099999999999994</v>
      </c>
      <c r="H1109">
        <v>83.9</v>
      </c>
      <c r="I1109">
        <v>7.75</v>
      </c>
      <c r="J1109">
        <v>1.2</v>
      </c>
      <c r="K1109">
        <v>32.130000000000003</v>
      </c>
      <c r="L1109">
        <v>0.72</v>
      </c>
      <c r="M1109" s="1">
        <v>43690.705979710649</v>
      </c>
      <c r="N1109" s="1">
        <v>43690.726686307869</v>
      </c>
      <c r="O1109" s="1" t="s">
        <v>45</v>
      </c>
    </row>
    <row r="1110" spans="1:15" x14ac:dyDescent="0.15">
      <c r="A1110" t="s">
        <v>1845</v>
      </c>
      <c r="B1110" t="s">
        <v>817</v>
      </c>
      <c r="C1110" t="s">
        <v>15</v>
      </c>
      <c r="D1110" t="s">
        <v>18</v>
      </c>
      <c r="E1110" s="18">
        <v>89.414999389648443</v>
      </c>
      <c r="F1110">
        <v>75.400000000000006</v>
      </c>
      <c r="G1110">
        <v>79.7</v>
      </c>
      <c r="H1110">
        <v>85.1</v>
      </c>
      <c r="I1110">
        <v>10.07</v>
      </c>
      <c r="J1110">
        <v>1.1599999999999999</v>
      </c>
      <c r="K1110">
        <v>32.409999999999997</v>
      </c>
      <c r="L1110">
        <v>0.67</v>
      </c>
      <c r="M1110" s="1">
        <v>43690.7517715625</v>
      </c>
      <c r="N1110" s="1">
        <v>43690.762727048612</v>
      </c>
      <c r="O1110" s="1" t="s">
        <v>45</v>
      </c>
    </row>
    <row r="1111" spans="1:15" x14ac:dyDescent="0.15">
      <c r="A1111" t="s">
        <v>1846</v>
      </c>
      <c r="B1111" t="s">
        <v>817</v>
      </c>
      <c r="C1111" t="s">
        <v>15</v>
      </c>
      <c r="D1111" t="s">
        <v>18</v>
      </c>
      <c r="E1111" s="18">
        <v>163.68899917602539</v>
      </c>
      <c r="F1111">
        <v>75.900000000000006</v>
      </c>
      <c r="G1111">
        <v>80</v>
      </c>
      <c r="H1111">
        <v>86</v>
      </c>
      <c r="I1111">
        <v>6.4</v>
      </c>
      <c r="J1111">
        <v>1.0900000000000001</v>
      </c>
      <c r="K1111">
        <v>31.7</v>
      </c>
      <c r="L1111">
        <v>0.55000000000000004</v>
      </c>
      <c r="M1111" s="1">
        <v>43690.768067627316</v>
      </c>
      <c r="N1111" s="1">
        <v>43690.783368900462</v>
      </c>
      <c r="O1111" s="1" t="s">
        <v>45</v>
      </c>
    </row>
    <row r="1112" spans="1:15" x14ac:dyDescent="0.15">
      <c r="A1112" t="s">
        <v>1847</v>
      </c>
      <c r="B1112" t="s">
        <v>817</v>
      </c>
      <c r="C1112" t="s">
        <v>34</v>
      </c>
      <c r="D1112" t="s">
        <v>26</v>
      </c>
      <c r="E1112" s="18">
        <v>108.04499816894531</v>
      </c>
      <c r="F1112">
        <v>74.900000000000006</v>
      </c>
      <c r="G1112">
        <v>78.900000000000006</v>
      </c>
      <c r="H1112">
        <v>84.4</v>
      </c>
      <c r="I1112">
        <v>9</v>
      </c>
      <c r="J1112">
        <v>1.23</v>
      </c>
      <c r="K1112">
        <v>32.049999999999997</v>
      </c>
      <c r="L1112">
        <v>0.42</v>
      </c>
      <c r="M1112" s="1">
        <v>43691.445052511575</v>
      </c>
      <c r="N1112" s="1">
        <v>43691.456095601854</v>
      </c>
      <c r="O1112" s="1" t="s">
        <v>46</v>
      </c>
    </row>
    <row r="1113" spans="1:15" x14ac:dyDescent="0.15">
      <c r="A1113" t="s">
        <v>1848</v>
      </c>
      <c r="B1113" t="s">
        <v>20</v>
      </c>
      <c r="C1113" t="s">
        <v>35</v>
      </c>
      <c r="D1113" t="s">
        <v>20</v>
      </c>
      <c r="E1113" s="18">
        <v>226.41600036621094</v>
      </c>
      <c r="F1113">
        <v>78.400000000000006</v>
      </c>
      <c r="G1113">
        <v>82.6</v>
      </c>
      <c r="H1113">
        <v>88.8</v>
      </c>
      <c r="I1113">
        <v>6.95</v>
      </c>
      <c r="J1113">
        <v>1.06</v>
      </c>
      <c r="K1113">
        <v>32.03</v>
      </c>
      <c r="L1113">
        <v>0.39</v>
      </c>
      <c r="M1113" s="1">
        <v>43697.276221261571</v>
      </c>
      <c r="N1113" s="1">
        <v>43697.300243715275</v>
      </c>
      <c r="O1113" s="1" t="s">
        <v>46</v>
      </c>
    </row>
    <row r="1114" spans="1:15" x14ac:dyDescent="0.15">
      <c r="A1114" t="s">
        <v>1849</v>
      </c>
      <c r="B1114" t="s">
        <v>26</v>
      </c>
      <c r="C1114" t="s">
        <v>28</v>
      </c>
      <c r="D1114" t="s">
        <v>26</v>
      </c>
      <c r="E1114" s="18">
        <v>333.28299636840819</v>
      </c>
      <c r="F1114">
        <v>71.400000000000006</v>
      </c>
      <c r="G1114">
        <v>75.3</v>
      </c>
      <c r="H1114">
        <v>80.599999999999994</v>
      </c>
      <c r="I1114">
        <v>13.04</v>
      </c>
      <c r="J1114">
        <v>1.61</v>
      </c>
      <c r="K1114">
        <v>32.71</v>
      </c>
      <c r="L1114">
        <v>0.47</v>
      </c>
      <c r="M1114" s="1">
        <v>43697.231708715277</v>
      </c>
      <c r="N1114" s="1">
        <v>43697.271603819441</v>
      </c>
      <c r="O1114" s="1" t="s">
        <v>46</v>
      </c>
    </row>
    <row r="1115" spans="1:15" x14ac:dyDescent="0.15">
      <c r="A1115" t="s">
        <v>1850</v>
      </c>
      <c r="B1115" t="s">
        <v>14</v>
      </c>
      <c r="C1115" t="s">
        <v>30</v>
      </c>
      <c r="D1115" t="s">
        <v>14</v>
      </c>
      <c r="E1115" s="18">
        <v>234.10000000000002</v>
      </c>
      <c r="F1115">
        <v>71.400000000000006</v>
      </c>
      <c r="G1115">
        <v>75.3</v>
      </c>
      <c r="H1115">
        <v>81.2</v>
      </c>
      <c r="I1115">
        <v>4.6500000000000004</v>
      </c>
      <c r="J1115">
        <v>0.99</v>
      </c>
      <c r="K1115">
        <v>31.44</v>
      </c>
      <c r="L1115">
        <v>0.97</v>
      </c>
      <c r="M1115" s="1">
        <v>43697.528502893518</v>
      </c>
      <c r="N1115" s="1">
        <v>43697.549161886571</v>
      </c>
      <c r="O1115" s="1" t="s">
        <v>47</v>
      </c>
    </row>
    <row r="1116" spans="1:15" x14ac:dyDescent="0.15">
      <c r="A1116" t="s">
        <v>1851</v>
      </c>
      <c r="B1116" t="s">
        <v>33</v>
      </c>
      <c r="C1116" t="s">
        <v>39</v>
      </c>
      <c r="D1116" t="s">
        <v>33</v>
      </c>
      <c r="E1116" s="18">
        <v>352.80799636840823</v>
      </c>
      <c r="F1116">
        <v>75.3</v>
      </c>
      <c r="G1116">
        <v>79.3</v>
      </c>
      <c r="H1116">
        <v>86</v>
      </c>
      <c r="I1116">
        <v>2.14</v>
      </c>
      <c r="J1116">
        <v>0.77</v>
      </c>
      <c r="K1116">
        <v>31.24</v>
      </c>
      <c r="L1116">
        <v>0.92</v>
      </c>
      <c r="M1116" s="1">
        <v>43690.556053391207</v>
      </c>
      <c r="N1116" s="1">
        <v>43690.605724155095</v>
      </c>
      <c r="O1116" s="1" t="s">
        <v>47</v>
      </c>
    </row>
    <row r="1117" spans="1:15" x14ac:dyDescent="0.15">
      <c r="A1117" t="s">
        <v>1852</v>
      </c>
      <c r="B1117" t="s">
        <v>26</v>
      </c>
      <c r="C1117" t="s">
        <v>27</v>
      </c>
      <c r="D1117" t="s">
        <v>26</v>
      </c>
      <c r="E1117" s="18">
        <v>146.23699951171875</v>
      </c>
      <c r="F1117">
        <v>66</v>
      </c>
      <c r="G1117">
        <v>69.599999999999994</v>
      </c>
      <c r="H1117">
        <v>75.2</v>
      </c>
      <c r="I1117">
        <v>7.17</v>
      </c>
      <c r="J1117">
        <v>1.3</v>
      </c>
      <c r="K1117">
        <v>31.96</v>
      </c>
      <c r="L1117">
        <v>2.42</v>
      </c>
      <c r="M1117" s="1">
        <v>43697.383918171297</v>
      </c>
      <c r="N1117" s="1">
        <v>43697.504382407409</v>
      </c>
      <c r="O1117" s="1" t="s">
        <v>1813</v>
      </c>
    </row>
    <row r="1118" spans="1:15" x14ac:dyDescent="0.15">
      <c r="A1118" t="s">
        <v>138</v>
      </c>
      <c r="B1118" t="s">
        <v>14</v>
      </c>
      <c r="C1118" t="s">
        <v>38</v>
      </c>
      <c r="D1118" t="s">
        <v>14</v>
      </c>
      <c r="E1118" s="18">
        <v>290.50499572753904</v>
      </c>
      <c r="F1118" s="18">
        <v>76.3</v>
      </c>
      <c r="G1118" s="18">
        <v>80.400000000000006</v>
      </c>
      <c r="H1118" s="18">
        <v>86.8</v>
      </c>
      <c r="I1118" s="18">
        <v>3.17</v>
      </c>
      <c r="J1118" s="18">
        <v>0.92</v>
      </c>
      <c r="K1118" s="18">
        <v>31.66</v>
      </c>
      <c r="L1118" s="18">
        <v>0.78</v>
      </c>
      <c r="M1118" s="1">
        <v>43697.553571643519</v>
      </c>
      <c r="N1118" s="1">
        <v>43697.589844872688</v>
      </c>
      <c r="O1118" s="1" t="s">
        <v>47</v>
      </c>
    </row>
    <row r="1119" spans="1:15" x14ac:dyDescent="0.15">
      <c r="A1119" t="s">
        <v>1853</v>
      </c>
      <c r="B1119" t="s">
        <v>26</v>
      </c>
      <c r="C1119" t="s">
        <v>27</v>
      </c>
      <c r="D1119" t="s">
        <v>26</v>
      </c>
      <c r="E1119" s="18">
        <v>135.42999877929688</v>
      </c>
      <c r="F1119">
        <v>70.2</v>
      </c>
      <c r="G1119">
        <v>74</v>
      </c>
      <c r="H1119">
        <v>79.400000000000006</v>
      </c>
      <c r="I1119">
        <v>5.94</v>
      </c>
      <c r="J1119">
        <v>1.45</v>
      </c>
      <c r="K1119">
        <v>31.86</v>
      </c>
      <c r="L1119">
        <v>1.53</v>
      </c>
      <c r="M1119" s="1">
        <v>43697.510710567127</v>
      </c>
      <c r="N1119" s="1">
        <v>43697.522511261574</v>
      </c>
      <c r="O1119" s="1" t="s">
        <v>47</v>
      </c>
    </row>
    <row r="1120" spans="1:15" x14ac:dyDescent="0.15">
      <c r="A1120" t="s">
        <v>1854</v>
      </c>
      <c r="B1120" t="s">
        <v>33</v>
      </c>
      <c r="C1120" t="s">
        <v>39</v>
      </c>
      <c r="D1120" t="s">
        <v>33</v>
      </c>
      <c r="E1120" s="18">
        <v>360.11399765014647</v>
      </c>
      <c r="F1120">
        <v>73.5</v>
      </c>
      <c r="G1120">
        <v>77.5</v>
      </c>
      <c r="H1120">
        <v>84.3</v>
      </c>
      <c r="I1120">
        <v>2.8</v>
      </c>
      <c r="J1120">
        <v>0.97</v>
      </c>
      <c r="K1120">
        <v>31.48</v>
      </c>
      <c r="L1120">
        <v>0.31</v>
      </c>
      <c r="M1120" s="1">
        <v>43699.358571099539</v>
      </c>
      <c r="N1120" s="1">
        <v>43699.44989236111</v>
      </c>
      <c r="O1120" s="1" t="s">
        <v>48</v>
      </c>
    </row>
    <row r="1121" spans="1:15" x14ac:dyDescent="0.15">
      <c r="A1121" t="s">
        <v>1855</v>
      </c>
      <c r="B1121" t="s">
        <v>18</v>
      </c>
      <c r="C1121" t="s">
        <v>15</v>
      </c>
      <c r="D1121" t="s">
        <v>18</v>
      </c>
      <c r="E1121" s="18">
        <v>252.66400032043458</v>
      </c>
      <c r="F1121">
        <v>75.5</v>
      </c>
      <c r="G1121">
        <v>79.599999999999994</v>
      </c>
      <c r="H1121">
        <v>85.2</v>
      </c>
      <c r="I1121">
        <v>9.7200000000000006</v>
      </c>
      <c r="J1121">
        <v>1.39</v>
      </c>
      <c r="K1121">
        <v>32.11</v>
      </c>
      <c r="L1121">
        <v>0.83</v>
      </c>
      <c r="M1121" s="1">
        <v>43699.486499733794</v>
      </c>
      <c r="N1121" s="1">
        <v>43699.523652662036</v>
      </c>
      <c r="O1121" s="1" t="s">
        <v>48</v>
      </c>
    </row>
    <row r="1122" spans="1:15" x14ac:dyDescent="0.15">
      <c r="A1122" t="s">
        <v>1856</v>
      </c>
      <c r="B1122" t="s">
        <v>26</v>
      </c>
      <c r="C1122" t="s">
        <v>27</v>
      </c>
      <c r="D1122" t="s">
        <v>26</v>
      </c>
      <c r="E1122" s="18">
        <v>185.50099716186523</v>
      </c>
      <c r="F1122">
        <v>71.3</v>
      </c>
      <c r="G1122">
        <v>75.099999999999994</v>
      </c>
      <c r="H1122">
        <v>81.7</v>
      </c>
      <c r="I1122">
        <v>4.4800000000000004</v>
      </c>
      <c r="J1122">
        <v>1</v>
      </c>
      <c r="K1122">
        <v>31.4</v>
      </c>
      <c r="L1122">
        <v>3.14</v>
      </c>
      <c r="M1122" s="1">
        <v>43699.455172800925</v>
      </c>
      <c r="N1122" s="1">
        <v>43699.483600694446</v>
      </c>
      <c r="O1122" s="1" t="s">
        <v>48</v>
      </c>
    </row>
    <row r="1123" spans="1:15" x14ac:dyDescent="0.15">
      <c r="A1123" t="s">
        <v>1857</v>
      </c>
      <c r="B1123" t="s">
        <v>20</v>
      </c>
      <c r="C1123" t="s">
        <v>35</v>
      </c>
      <c r="D1123" t="s">
        <v>20</v>
      </c>
      <c r="E1123" s="18">
        <v>253.12999877929687</v>
      </c>
      <c r="F1123">
        <v>79.7</v>
      </c>
      <c r="G1123">
        <v>84.2</v>
      </c>
      <c r="H1123">
        <v>90</v>
      </c>
      <c r="I1123">
        <v>8</v>
      </c>
      <c r="J1123">
        <v>0.98</v>
      </c>
      <c r="K1123">
        <v>32.01</v>
      </c>
      <c r="L1123">
        <v>0.74</v>
      </c>
      <c r="M1123" s="1">
        <v>43699.29015054398</v>
      </c>
      <c r="N1123" s="1">
        <v>43699.328160300924</v>
      </c>
      <c r="O1123" s="1" t="s">
        <v>48</v>
      </c>
    </row>
    <row r="1124" spans="1:15" x14ac:dyDescent="0.15">
      <c r="A1124" t="s">
        <v>1858</v>
      </c>
      <c r="B1124" t="s">
        <v>817</v>
      </c>
      <c r="C1124" t="s">
        <v>34</v>
      </c>
      <c r="D1124" t="s">
        <v>26</v>
      </c>
      <c r="E1124" s="18">
        <v>208.34499816894532</v>
      </c>
      <c r="F1124">
        <v>73.8</v>
      </c>
      <c r="G1124">
        <v>77.8</v>
      </c>
      <c r="H1124">
        <v>83.4</v>
      </c>
      <c r="I1124">
        <v>10.85</v>
      </c>
      <c r="J1124">
        <v>1.35</v>
      </c>
      <c r="K1124">
        <v>32.380000000000003</v>
      </c>
      <c r="L1124">
        <v>2.2000000000000002</v>
      </c>
      <c r="M1124" s="1">
        <v>43697.395747800925</v>
      </c>
      <c r="N1124" s="1">
        <v>43697.446286805556</v>
      </c>
      <c r="O1124" s="1" t="s">
        <v>1813</v>
      </c>
    </row>
    <row r="1125" spans="1:15" x14ac:dyDescent="0.15">
      <c r="A1125" t="s">
        <v>1859</v>
      </c>
      <c r="B1125" t="s">
        <v>26</v>
      </c>
      <c r="C1125" t="s">
        <v>27</v>
      </c>
      <c r="D1125" t="s">
        <v>26</v>
      </c>
      <c r="E1125" s="18">
        <v>360.14999389648437</v>
      </c>
      <c r="F1125">
        <v>71</v>
      </c>
      <c r="G1125">
        <v>74.8</v>
      </c>
      <c r="H1125">
        <v>80.7</v>
      </c>
      <c r="I1125">
        <v>5.7430000000000003</v>
      </c>
      <c r="J1125">
        <v>1.1000000000000001</v>
      </c>
      <c r="K1125">
        <v>31.88</v>
      </c>
      <c r="L1125">
        <v>0.77</v>
      </c>
      <c r="M1125" s="1">
        <v>43697.615867673609</v>
      </c>
      <c r="N1125" s="1">
        <v>43697.646604479167</v>
      </c>
      <c r="O1125" s="1" t="s">
        <v>47</v>
      </c>
    </row>
    <row r="1126" spans="1:15" x14ac:dyDescent="0.15">
      <c r="A1126" t="s">
        <v>139</v>
      </c>
      <c r="B1126" t="s">
        <v>14</v>
      </c>
      <c r="C1126" t="s">
        <v>38</v>
      </c>
      <c r="D1126" t="s">
        <v>14</v>
      </c>
      <c r="E1126" s="18">
        <v>187.06399993896486</v>
      </c>
      <c r="F1126" s="18">
        <v>74.5</v>
      </c>
      <c r="G1126" s="18">
        <v>78.599999999999994</v>
      </c>
      <c r="H1126" s="18">
        <v>84.8</v>
      </c>
      <c r="I1126" s="18">
        <v>1.93</v>
      </c>
      <c r="J1126" s="18">
        <v>0.68</v>
      </c>
      <c r="K1126" s="18">
        <v>31.43</v>
      </c>
      <c r="L1126" s="18">
        <v>1.57</v>
      </c>
      <c r="M1126" s="1">
        <v>43698.384178125001</v>
      </c>
      <c r="N1126" s="1">
        <v>43698.432588159725</v>
      </c>
      <c r="O1126" s="1" t="s">
        <v>45</v>
      </c>
    </row>
    <row r="1127" spans="1:15" x14ac:dyDescent="0.15">
      <c r="A1127" t="s">
        <v>1860</v>
      </c>
      <c r="B1127" t="s">
        <v>14</v>
      </c>
      <c r="C1127" t="s">
        <v>31</v>
      </c>
      <c r="D1127" t="s">
        <v>14</v>
      </c>
      <c r="E1127" s="18">
        <v>174.70699691772461</v>
      </c>
      <c r="F1127">
        <v>74.099999999999994</v>
      </c>
      <c r="G1127">
        <v>78.099999999999994</v>
      </c>
      <c r="H1127">
        <v>84</v>
      </c>
      <c r="I1127">
        <v>4.78</v>
      </c>
      <c r="J1127">
        <v>1.05</v>
      </c>
      <c r="K1127">
        <v>31.76</v>
      </c>
      <c r="L1127">
        <v>0.36</v>
      </c>
      <c r="M1127" s="1">
        <v>43700.781662152775</v>
      </c>
      <c r="N1127" s="1">
        <v>43703.338596759262</v>
      </c>
      <c r="O1127" s="1" t="s">
        <v>52</v>
      </c>
    </row>
    <row r="1128" spans="1:15" x14ac:dyDescent="0.15">
      <c r="A1128" t="s">
        <v>1861</v>
      </c>
      <c r="B1128" t="s">
        <v>14</v>
      </c>
      <c r="C1128" t="s">
        <v>31</v>
      </c>
      <c r="D1128" t="s">
        <v>14</v>
      </c>
      <c r="E1128" s="18">
        <v>427.46099090576172</v>
      </c>
      <c r="F1128">
        <v>76.8</v>
      </c>
      <c r="G1128">
        <v>81</v>
      </c>
      <c r="H1128">
        <v>87.3</v>
      </c>
      <c r="I1128">
        <v>4.9400000000000004</v>
      </c>
      <c r="J1128">
        <v>0.96</v>
      </c>
      <c r="K1128">
        <v>31.82</v>
      </c>
      <c r="L1128">
        <v>0.61</v>
      </c>
      <c r="M1128" s="1">
        <v>43700.799926006941</v>
      </c>
      <c r="N1128" s="1">
        <v>43700.833830902775</v>
      </c>
      <c r="O1128" s="1" t="s">
        <v>52</v>
      </c>
    </row>
    <row r="1129" spans="1:15" x14ac:dyDescent="0.15">
      <c r="A1129" t="s">
        <v>1862</v>
      </c>
      <c r="B1129" t="s">
        <v>26</v>
      </c>
      <c r="C1129" t="s">
        <v>28</v>
      </c>
      <c r="D1129" t="s">
        <v>26</v>
      </c>
      <c r="E1129" s="18">
        <v>182.20700073242187</v>
      </c>
      <c r="F1129">
        <v>72.400000000000006</v>
      </c>
      <c r="G1129">
        <v>76.3</v>
      </c>
      <c r="H1129">
        <v>81.7</v>
      </c>
      <c r="I1129">
        <v>11.4</v>
      </c>
      <c r="J1129">
        <v>1.65</v>
      </c>
      <c r="K1129">
        <v>32.49</v>
      </c>
      <c r="L1129">
        <v>0.52</v>
      </c>
      <c r="M1129" s="1">
        <v>43697.824556099535</v>
      </c>
      <c r="N1129" s="1">
        <v>43698.300657835651</v>
      </c>
      <c r="O1129" s="1" t="s">
        <v>1546</v>
      </c>
    </row>
    <row r="1130" spans="1:15" x14ac:dyDescent="0.15">
      <c r="A1130" t="s">
        <v>1863</v>
      </c>
      <c r="B1130" t="s">
        <v>817</v>
      </c>
      <c r="C1130" t="s">
        <v>34</v>
      </c>
      <c r="D1130" t="s">
        <v>26</v>
      </c>
      <c r="E1130" s="18">
        <v>261.69099807739258</v>
      </c>
      <c r="F1130">
        <v>73.8</v>
      </c>
      <c r="G1130">
        <v>77.8</v>
      </c>
      <c r="H1130">
        <v>83.4</v>
      </c>
      <c r="I1130">
        <v>8.08</v>
      </c>
      <c r="J1130">
        <v>1.33</v>
      </c>
      <c r="K1130">
        <v>31.93</v>
      </c>
      <c r="L1130">
        <v>0.37</v>
      </c>
      <c r="M1130" s="1">
        <v>43697.727079629629</v>
      </c>
      <c r="N1130" s="1">
        <v>43698.300408298608</v>
      </c>
      <c r="O1130" s="1" t="s">
        <v>47</v>
      </c>
    </row>
    <row r="1131" spans="1:15" x14ac:dyDescent="0.15">
      <c r="A1131" t="s">
        <v>1864</v>
      </c>
      <c r="B1131" t="s">
        <v>23</v>
      </c>
      <c r="C1131" t="s">
        <v>21</v>
      </c>
      <c r="D1131" t="s">
        <v>23</v>
      </c>
      <c r="E1131" s="18">
        <v>252.55299530029296</v>
      </c>
      <c r="F1131">
        <v>78.5</v>
      </c>
      <c r="G1131">
        <v>82.8</v>
      </c>
      <c r="H1131">
        <v>89.5</v>
      </c>
      <c r="I1131">
        <v>3.48</v>
      </c>
      <c r="J1131">
        <v>0.78</v>
      </c>
      <c r="K1131">
        <v>31.5</v>
      </c>
      <c r="L1131">
        <v>0.47</v>
      </c>
      <c r="M1131" s="1">
        <v>43697.7079284375</v>
      </c>
      <c r="N1131" s="1">
        <v>43697.724802581019</v>
      </c>
      <c r="O1131" s="1" t="s">
        <v>47</v>
      </c>
    </row>
    <row r="1132" spans="1:15" x14ac:dyDescent="0.15">
      <c r="A1132" t="s">
        <v>1865</v>
      </c>
      <c r="B1132" t="s">
        <v>23</v>
      </c>
      <c r="C1132" t="s">
        <v>24</v>
      </c>
      <c r="D1132" t="s">
        <v>23</v>
      </c>
      <c r="E1132" s="18">
        <v>179.34799575805664</v>
      </c>
      <c r="F1132">
        <v>82.4</v>
      </c>
      <c r="G1132">
        <v>86.8</v>
      </c>
      <c r="H1132">
        <v>93.8</v>
      </c>
      <c r="I1132">
        <v>1.98</v>
      </c>
      <c r="J1132">
        <v>0.59</v>
      </c>
      <c r="K1132">
        <v>31.52</v>
      </c>
      <c r="L1132">
        <v>0.53</v>
      </c>
      <c r="M1132" s="1">
        <v>43698.482668553239</v>
      </c>
      <c r="N1132" s="1">
        <v>43698.501569409724</v>
      </c>
      <c r="O1132" s="1" t="s">
        <v>45</v>
      </c>
    </row>
    <row r="1133" spans="1:15" x14ac:dyDescent="0.15">
      <c r="A1133" t="s">
        <v>1866</v>
      </c>
      <c r="B1133" t="s">
        <v>14</v>
      </c>
      <c r="C1133" t="s">
        <v>31</v>
      </c>
      <c r="D1133" t="s">
        <v>14</v>
      </c>
      <c r="E1133" s="18">
        <v>290.65899276733398</v>
      </c>
      <c r="F1133">
        <v>76.7</v>
      </c>
      <c r="G1133">
        <v>80.8</v>
      </c>
      <c r="H1133">
        <v>87.3</v>
      </c>
      <c r="I1133">
        <v>4.66</v>
      </c>
      <c r="J1133">
        <v>0.69</v>
      </c>
      <c r="K1133">
        <v>31.67</v>
      </c>
      <c r="L1133">
        <v>1.42</v>
      </c>
      <c r="M1133" s="1">
        <v>43698.870081099536</v>
      </c>
      <c r="N1133" s="1">
        <v>43698.902970104165</v>
      </c>
      <c r="O1133" s="1" t="s">
        <v>46</v>
      </c>
    </row>
    <row r="1134" spans="1:15" x14ac:dyDescent="0.15">
      <c r="A1134" t="s">
        <v>1867</v>
      </c>
      <c r="B1134" t="s">
        <v>14</v>
      </c>
      <c r="C1134" t="s">
        <v>31</v>
      </c>
      <c r="D1134" t="s">
        <v>14</v>
      </c>
      <c r="E1134" s="18">
        <v>257.27599716186523</v>
      </c>
      <c r="F1134">
        <v>76.3</v>
      </c>
      <c r="G1134">
        <v>80.400000000000006</v>
      </c>
      <c r="H1134">
        <v>86.7</v>
      </c>
      <c r="I1134">
        <v>6.04</v>
      </c>
      <c r="J1134">
        <v>0.9</v>
      </c>
      <c r="K1134">
        <v>31.82</v>
      </c>
      <c r="L1134">
        <v>0.91</v>
      </c>
      <c r="M1134" s="1">
        <v>43698.837785034724</v>
      </c>
      <c r="N1134" s="1">
        <v>43698.866569756945</v>
      </c>
      <c r="O1134" s="1" t="s">
        <v>46</v>
      </c>
    </row>
    <row r="1135" spans="1:15" x14ac:dyDescent="0.15">
      <c r="A1135" t="s">
        <v>1868</v>
      </c>
      <c r="B1135" t="s">
        <v>20</v>
      </c>
      <c r="C1135" t="s">
        <v>35</v>
      </c>
      <c r="D1135" t="s">
        <v>20</v>
      </c>
      <c r="E1135" s="18">
        <v>257.54800033569336</v>
      </c>
      <c r="F1135">
        <v>79.7</v>
      </c>
      <c r="G1135">
        <v>84</v>
      </c>
      <c r="H1135">
        <v>90.6</v>
      </c>
      <c r="I1135">
        <v>4.58</v>
      </c>
      <c r="J1135">
        <v>0.71</v>
      </c>
      <c r="K1135">
        <v>31.63</v>
      </c>
      <c r="L1135">
        <v>0.36</v>
      </c>
      <c r="M1135" s="1">
        <v>43697.30487832176</v>
      </c>
      <c r="N1135" s="1">
        <v>43697.327021759258</v>
      </c>
      <c r="O1135" s="1" t="s">
        <v>46</v>
      </c>
    </row>
    <row r="1136" spans="1:15" x14ac:dyDescent="0.15">
      <c r="A1136" t="s">
        <v>1869</v>
      </c>
      <c r="B1136" t="s">
        <v>817</v>
      </c>
      <c r="C1136" t="s">
        <v>15</v>
      </c>
      <c r="D1136" t="s">
        <v>18</v>
      </c>
      <c r="E1136" s="18">
        <v>178.05999755859375</v>
      </c>
      <c r="F1136">
        <v>75.400000000000006</v>
      </c>
      <c r="G1136">
        <v>79.599999999999994</v>
      </c>
      <c r="H1136">
        <v>85.3</v>
      </c>
      <c r="I1136">
        <v>8.7200000000000006</v>
      </c>
      <c r="J1136">
        <v>1.2</v>
      </c>
      <c r="K1136">
        <v>32</v>
      </c>
      <c r="L1136">
        <v>0.74</v>
      </c>
      <c r="M1136" s="1">
        <v>43697.448896724534</v>
      </c>
      <c r="N1136" s="1">
        <v>43697.466211770836</v>
      </c>
      <c r="O1136" s="1" t="s">
        <v>1813</v>
      </c>
    </row>
    <row r="1137" spans="1:15" x14ac:dyDescent="0.15">
      <c r="A1137" t="s">
        <v>1870</v>
      </c>
      <c r="B1137" t="s">
        <v>26</v>
      </c>
      <c r="C1137" t="s">
        <v>28</v>
      </c>
      <c r="D1137" t="s">
        <v>26</v>
      </c>
      <c r="E1137" s="18">
        <v>204.97499694824219</v>
      </c>
      <c r="F1137">
        <v>72.5</v>
      </c>
      <c r="G1137">
        <v>76.5</v>
      </c>
      <c r="H1137">
        <v>81.900000000000006</v>
      </c>
      <c r="I1137">
        <v>10.46</v>
      </c>
      <c r="J1137">
        <v>1.46</v>
      </c>
      <c r="K1137">
        <v>32.200000000000003</v>
      </c>
      <c r="L1137">
        <v>0.99</v>
      </c>
      <c r="M1137" s="1">
        <v>43697.470684293985</v>
      </c>
      <c r="N1137" s="1">
        <v>43697.492483761576</v>
      </c>
      <c r="O1137" s="1" t="s">
        <v>1813</v>
      </c>
    </row>
    <row r="1138" spans="1:15" x14ac:dyDescent="0.15">
      <c r="A1138" t="s">
        <v>1871</v>
      </c>
      <c r="B1138" t="s">
        <v>23</v>
      </c>
      <c r="C1138" t="s">
        <v>21</v>
      </c>
      <c r="D1138" t="s">
        <v>23</v>
      </c>
      <c r="E1138" s="18">
        <v>254.64399719238281</v>
      </c>
      <c r="F1138">
        <v>80</v>
      </c>
      <c r="G1138">
        <v>84.3</v>
      </c>
      <c r="H1138">
        <v>91.1</v>
      </c>
      <c r="I1138">
        <v>3.13</v>
      </c>
      <c r="J1138">
        <v>0.72</v>
      </c>
      <c r="K1138">
        <v>31.41</v>
      </c>
      <c r="L1138">
        <v>0.37</v>
      </c>
      <c r="M1138" s="1">
        <v>43697.6882940625</v>
      </c>
      <c r="N1138" s="1">
        <v>43697.704105092591</v>
      </c>
      <c r="O1138" s="1" t="s">
        <v>47</v>
      </c>
    </row>
    <row r="1139" spans="1:15" x14ac:dyDescent="0.15">
      <c r="A1139" t="s">
        <v>1872</v>
      </c>
      <c r="B1139" t="s">
        <v>14</v>
      </c>
      <c r="C1139" t="s">
        <v>31</v>
      </c>
      <c r="D1139" t="s">
        <v>14</v>
      </c>
      <c r="E1139" s="18">
        <v>221.35099792480469</v>
      </c>
      <c r="F1139">
        <v>77.8</v>
      </c>
      <c r="G1139">
        <v>81.900000000000006</v>
      </c>
      <c r="H1139">
        <v>88.4</v>
      </c>
      <c r="I1139">
        <v>5.21</v>
      </c>
      <c r="J1139">
        <v>0.95</v>
      </c>
      <c r="K1139">
        <v>31.66</v>
      </c>
      <c r="L1139">
        <v>0.36</v>
      </c>
      <c r="M1139" s="1">
        <v>43698.806723877315</v>
      </c>
      <c r="N1139" s="1">
        <v>43698.82819158565</v>
      </c>
      <c r="O1139" s="1" t="s">
        <v>46</v>
      </c>
    </row>
    <row r="1140" spans="1:15" x14ac:dyDescent="0.15">
      <c r="A1140" t="s">
        <v>1873</v>
      </c>
      <c r="B1140" t="s">
        <v>23</v>
      </c>
      <c r="C1140" t="s">
        <v>21</v>
      </c>
      <c r="D1140" t="s">
        <v>23</v>
      </c>
      <c r="E1140" s="18">
        <v>108</v>
      </c>
      <c r="F1140">
        <v>79.400000000000006</v>
      </c>
      <c r="G1140">
        <v>83.7</v>
      </c>
      <c r="H1140">
        <v>90.5</v>
      </c>
      <c r="I1140">
        <v>3.09</v>
      </c>
      <c r="J1140">
        <v>0.7</v>
      </c>
      <c r="K1140">
        <v>31.52</v>
      </c>
      <c r="L1140">
        <v>0.26</v>
      </c>
      <c r="M1140" s="1">
        <v>43698.30153553241</v>
      </c>
      <c r="N1140" s="1">
        <v>43698.301548344905</v>
      </c>
      <c r="O1140" s="1" t="s">
        <v>45</v>
      </c>
    </row>
    <row r="1141" spans="1:15" x14ac:dyDescent="0.15">
      <c r="A1141" t="s">
        <v>1874</v>
      </c>
      <c r="B1141" t="s">
        <v>23</v>
      </c>
      <c r="C1141" t="s">
        <v>21</v>
      </c>
      <c r="D1141" t="s">
        <v>23</v>
      </c>
      <c r="E1141" s="18">
        <v>141.23200035095215</v>
      </c>
      <c r="F1141">
        <v>78.5</v>
      </c>
      <c r="G1141">
        <v>82.8</v>
      </c>
      <c r="H1141">
        <v>89.6</v>
      </c>
      <c r="I1141">
        <v>2.81</v>
      </c>
      <c r="J1141">
        <v>0.74</v>
      </c>
      <c r="K1141">
        <v>31.39</v>
      </c>
      <c r="L1141">
        <v>0.32</v>
      </c>
      <c r="M1141" s="1">
        <v>43697.885712812502</v>
      </c>
      <c r="N1141" s="1">
        <v>43698.30130983796</v>
      </c>
      <c r="O1141" s="1" t="s">
        <v>45</v>
      </c>
    </row>
    <row r="1142" spans="1:15" x14ac:dyDescent="0.15">
      <c r="A1142" t="s">
        <v>1875</v>
      </c>
      <c r="B1142" t="s">
        <v>20</v>
      </c>
      <c r="C1142" t="s">
        <v>35</v>
      </c>
      <c r="D1142" t="s">
        <v>20</v>
      </c>
      <c r="E1142" s="18">
        <v>144.05999755859375</v>
      </c>
      <c r="F1142">
        <v>78.599999999999994</v>
      </c>
      <c r="G1142">
        <v>82.9</v>
      </c>
      <c r="H1142">
        <v>89.5</v>
      </c>
      <c r="I1142">
        <v>4.55</v>
      </c>
      <c r="J1142">
        <v>0.81</v>
      </c>
      <c r="K1142">
        <v>31.53</v>
      </c>
      <c r="L1142">
        <v>0.8</v>
      </c>
      <c r="M1142" s="1">
        <v>43697.674543136571</v>
      </c>
      <c r="N1142" s="1">
        <v>43697.683367164354</v>
      </c>
      <c r="O1142" s="1" t="s">
        <v>47</v>
      </c>
    </row>
    <row r="1143" spans="1:15" x14ac:dyDescent="0.15">
      <c r="A1143" t="s">
        <v>1876</v>
      </c>
      <c r="B1143" t="s">
        <v>29</v>
      </c>
      <c r="C1143" t="s">
        <v>22</v>
      </c>
      <c r="D1143" t="s">
        <v>29</v>
      </c>
      <c r="E1143" s="18">
        <v>168.16000175476074</v>
      </c>
      <c r="F1143">
        <v>80.3</v>
      </c>
      <c r="G1143">
        <v>84.7</v>
      </c>
      <c r="H1143">
        <v>90.5</v>
      </c>
      <c r="I1143">
        <v>7.71</v>
      </c>
      <c r="J1143">
        <v>0.99</v>
      </c>
      <c r="K1143">
        <v>31.4</v>
      </c>
      <c r="L1143">
        <v>0.4</v>
      </c>
      <c r="M1143" s="1">
        <v>43697.856859490741</v>
      </c>
      <c r="N1143" s="1">
        <v>43698.301075462965</v>
      </c>
      <c r="O1143" s="1" t="s">
        <v>45</v>
      </c>
    </row>
    <row r="1144" spans="1:15" x14ac:dyDescent="0.15">
      <c r="A1144" t="s">
        <v>1877</v>
      </c>
      <c r="B1144" t="s">
        <v>26</v>
      </c>
      <c r="C1144" t="s">
        <v>28</v>
      </c>
      <c r="D1144" t="s">
        <v>26</v>
      </c>
      <c r="E1144" s="18">
        <v>367.58999633789062</v>
      </c>
      <c r="F1144">
        <v>72.599999999999994</v>
      </c>
      <c r="G1144">
        <v>76.5</v>
      </c>
      <c r="H1144">
        <v>82.4</v>
      </c>
      <c r="I1144">
        <v>8.09</v>
      </c>
      <c r="J1144">
        <v>1.2</v>
      </c>
      <c r="K1144">
        <v>31.85</v>
      </c>
      <c r="L1144">
        <v>1.22</v>
      </c>
      <c r="M1144" s="1">
        <v>43697.341881909721</v>
      </c>
      <c r="N1144" s="1">
        <v>43697.584448148147</v>
      </c>
      <c r="O1144" s="1" t="s">
        <v>46</v>
      </c>
    </row>
    <row r="1145" spans="1:15" x14ac:dyDescent="0.15">
      <c r="A1145" t="s">
        <v>1878</v>
      </c>
      <c r="B1145" t="s">
        <v>14</v>
      </c>
      <c r="C1145" t="s">
        <v>31</v>
      </c>
      <c r="D1145" t="s">
        <v>14</v>
      </c>
      <c r="E1145" s="18">
        <v>324.18000221252441</v>
      </c>
      <c r="F1145">
        <v>75.7</v>
      </c>
      <c r="G1145">
        <v>79.8</v>
      </c>
      <c r="H1145">
        <v>85.8</v>
      </c>
      <c r="I1145">
        <v>7.45</v>
      </c>
      <c r="J1145">
        <v>1.17</v>
      </c>
      <c r="K1145">
        <v>31.87</v>
      </c>
      <c r="L1145">
        <v>0.48</v>
      </c>
      <c r="M1145" s="1">
        <v>43697.913144409722</v>
      </c>
      <c r="N1145" s="1">
        <v>43698.302082835646</v>
      </c>
      <c r="O1145" s="1" t="s">
        <v>45</v>
      </c>
    </row>
    <row r="1146" spans="1:15" x14ac:dyDescent="0.15">
      <c r="A1146" t="s">
        <v>1879</v>
      </c>
      <c r="B1146" t="s">
        <v>14</v>
      </c>
      <c r="C1146" t="s">
        <v>31</v>
      </c>
      <c r="D1146" t="s">
        <v>14</v>
      </c>
      <c r="E1146" s="18">
        <v>185.27799758911132</v>
      </c>
      <c r="F1146">
        <v>76.8</v>
      </c>
      <c r="G1146">
        <v>80.900000000000006</v>
      </c>
      <c r="H1146">
        <v>87.6</v>
      </c>
      <c r="I1146">
        <v>5.21</v>
      </c>
      <c r="J1146">
        <v>0.94</v>
      </c>
      <c r="K1146">
        <v>31.58</v>
      </c>
      <c r="L1146">
        <v>1.54</v>
      </c>
      <c r="M1146" s="1">
        <v>43698.511055937503</v>
      </c>
      <c r="N1146" s="1">
        <v>43698.529572025465</v>
      </c>
      <c r="O1146" s="1" t="s">
        <v>45</v>
      </c>
    </row>
    <row r="1147" spans="1:15" x14ac:dyDescent="0.15">
      <c r="A1147" t="s">
        <v>1880</v>
      </c>
      <c r="B1147" t="s">
        <v>26</v>
      </c>
      <c r="C1147" t="s">
        <v>28</v>
      </c>
      <c r="D1147" t="s">
        <v>26</v>
      </c>
      <c r="E1147" s="18">
        <v>429.61499519348143</v>
      </c>
      <c r="F1147">
        <v>72.599999999999994</v>
      </c>
      <c r="G1147">
        <v>76.599999999999994</v>
      </c>
      <c r="H1147">
        <v>82.2</v>
      </c>
      <c r="I1147">
        <v>8.2899999999999991</v>
      </c>
      <c r="J1147">
        <v>1.44</v>
      </c>
      <c r="K1147">
        <v>31.98</v>
      </c>
      <c r="L1147">
        <v>0.54</v>
      </c>
      <c r="M1147" s="1">
        <v>43698.331857870369</v>
      </c>
      <c r="N1147" s="1">
        <v>43698.378536226854</v>
      </c>
      <c r="O1147" s="1" t="s">
        <v>45</v>
      </c>
    </row>
    <row r="1148" spans="1:15" x14ac:dyDescent="0.15">
      <c r="A1148" t="s">
        <v>1881</v>
      </c>
      <c r="B1148" t="s">
        <v>26</v>
      </c>
      <c r="C1148" t="s">
        <v>28</v>
      </c>
      <c r="D1148" t="s">
        <v>26</v>
      </c>
      <c r="E1148" s="18">
        <v>372.39599609375</v>
      </c>
      <c r="F1148">
        <v>69.400000000000006</v>
      </c>
      <c r="G1148">
        <v>73.099999999999994</v>
      </c>
      <c r="H1148">
        <v>78.900000000000006</v>
      </c>
      <c r="I1148">
        <v>9.74</v>
      </c>
      <c r="J1148">
        <v>1.48</v>
      </c>
      <c r="K1148">
        <v>32.119999999999997</v>
      </c>
      <c r="L1148">
        <v>0.69</v>
      </c>
      <c r="M1148" s="1">
        <v>43698.53952554398</v>
      </c>
      <c r="N1148" s="1">
        <v>43698.602541006941</v>
      </c>
      <c r="O1148" s="1" t="s">
        <v>46</v>
      </c>
    </row>
    <row r="1149" spans="1:15" x14ac:dyDescent="0.15">
      <c r="A1149" t="s">
        <v>1882</v>
      </c>
      <c r="B1149" t="s">
        <v>23</v>
      </c>
      <c r="C1149" t="s">
        <v>21</v>
      </c>
      <c r="D1149" t="s">
        <v>23</v>
      </c>
      <c r="E1149" s="18">
        <v>331.0149971008301</v>
      </c>
      <c r="F1149">
        <v>80.8</v>
      </c>
      <c r="G1149">
        <v>85.1</v>
      </c>
      <c r="H1149">
        <v>92.6</v>
      </c>
      <c r="I1149">
        <v>1.54</v>
      </c>
      <c r="J1149">
        <v>0.62</v>
      </c>
      <c r="K1149">
        <v>31.19</v>
      </c>
      <c r="L1149">
        <v>0.66</v>
      </c>
      <c r="M1149" s="1">
        <v>43698.237997881944</v>
      </c>
      <c r="N1149" s="1">
        <v>43698.272090625003</v>
      </c>
      <c r="O1149" s="1" t="s">
        <v>45</v>
      </c>
    </row>
    <row r="1150" spans="1:15" x14ac:dyDescent="0.15">
      <c r="A1150" t="s">
        <v>140</v>
      </c>
      <c r="B1150" t="s">
        <v>14</v>
      </c>
      <c r="C1150" t="s">
        <v>38</v>
      </c>
      <c r="D1150" t="s">
        <v>14</v>
      </c>
      <c r="E1150" s="18">
        <v>108.04499816894531</v>
      </c>
      <c r="F1150" s="18">
        <v>77</v>
      </c>
      <c r="G1150" s="18">
        <v>81.099999999999994</v>
      </c>
      <c r="H1150" s="18">
        <v>87.8</v>
      </c>
      <c r="I1150" s="18">
        <v>3.26</v>
      </c>
      <c r="J1150" s="18">
        <v>0.71</v>
      </c>
      <c r="K1150" s="18">
        <v>31.29</v>
      </c>
      <c r="L1150" s="18">
        <v>1.04</v>
      </c>
      <c r="M1150" s="1">
        <v>43697.662604247686</v>
      </c>
      <c r="N1150" s="1">
        <v>43697.670173645834</v>
      </c>
      <c r="O1150" s="1" t="s">
        <v>47</v>
      </c>
    </row>
    <row r="1151" spans="1:15" x14ac:dyDescent="0.15">
      <c r="A1151" t="s">
        <v>1883</v>
      </c>
      <c r="B1151" t="s">
        <v>23</v>
      </c>
      <c r="C1151" t="s">
        <v>21</v>
      </c>
      <c r="D1151" t="s">
        <v>23</v>
      </c>
      <c r="E1151" s="18">
        <v>159.36199836730958</v>
      </c>
      <c r="F1151">
        <v>78.5</v>
      </c>
      <c r="G1151">
        <v>82.7</v>
      </c>
      <c r="H1151">
        <v>89.9</v>
      </c>
      <c r="I1151">
        <v>2.06</v>
      </c>
      <c r="J1151">
        <v>0.63</v>
      </c>
      <c r="K1151">
        <v>31.28</v>
      </c>
      <c r="L1151">
        <v>1.75</v>
      </c>
      <c r="M1151" s="1">
        <v>43698.277049537035</v>
      </c>
      <c r="N1151" s="1">
        <v>43698.294323807873</v>
      </c>
      <c r="O1151" s="1" t="s">
        <v>45</v>
      </c>
    </row>
    <row r="1152" spans="1:15" x14ac:dyDescent="0.15">
      <c r="A1152" t="s">
        <v>1884</v>
      </c>
      <c r="B1152" t="s">
        <v>817</v>
      </c>
      <c r="C1152" t="s">
        <v>34</v>
      </c>
      <c r="D1152" t="s">
        <v>26</v>
      </c>
      <c r="E1152" s="18">
        <v>215.36399841308594</v>
      </c>
      <c r="F1152">
        <v>73.900000000000006</v>
      </c>
      <c r="G1152">
        <v>77.8</v>
      </c>
      <c r="H1152">
        <v>83.9</v>
      </c>
      <c r="I1152">
        <v>4.92</v>
      </c>
      <c r="J1152">
        <v>0.92</v>
      </c>
      <c r="K1152">
        <v>31.41</v>
      </c>
      <c r="L1152">
        <v>3.37</v>
      </c>
      <c r="M1152" s="1">
        <v>43700.88429386574</v>
      </c>
      <c r="N1152" s="1">
        <v>43700.90487175926</v>
      </c>
      <c r="O1152" s="1" t="s">
        <v>47</v>
      </c>
    </row>
    <row r="1153" spans="1:15" x14ac:dyDescent="0.15">
      <c r="A1153" t="s">
        <v>1885</v>
      </c>
      <c r="B1153" t="s">
        <v>18</v>
      </c>
      <c r="C1153" t="s">
        <v>15</v>
      </c>
      <c r="D1153" t="s">
        <v>18</v>
      </c>
      <c r="E1153" s="18">
        <v>359.24899597167968</v>
      </c>
      <c r="F1153">
        <v>75.099999999999994</v>
      </c>
      <c r="G1153">
        <v>79.2</v>
      </c>
      <c r="H1153">
        <v>84.7</v>
      </c>
      <c r="I1153">
        <v>10.58</v>
      </c>
      <c r="J1153">
        <v>1.33</v>
      </c>
      <c r="K1153">
        <v>32.22</v>
      </c>
      <c r="L1153">
        <v>2.6</v>
      </c>
      <c r="M1153" s="1">
        <v>43700.461539618052</v>
      </c>
      <c r="N1153" s="1">
        <v>43700.49573603009</v>
      </c>
      <c r="O1153" s="1" t="s">
        <v>1813</v>
      </c>
    </row>
    <row r="1154" spans="1:15" x14ac:dyDescent="0.15">
      <c r="A1154" t="s">
        <v>141</v>
      </c>
      <c r="B1154" t="s">
        <v>14</v>
      </c>
      <c r="C1154" t="s">
        <v>38</v>
      </c>
      <c r="D1154" t="s">
        <v>14</v>
      </c>
      <c r="E1154" s="18">
        <v>141.70099639892578</v>
      </c>
      <c r="F1154" s="18">
        <v>76.900000000000006</v>
      </c>
      <c r="G1154" s="18">
        <v>81</v>
      </c>
      <c r="H1154" s="18">
        <v>87.6</v>
      </c>
      <c r="I1154" s="18">
        <v>2.38</v>
      </c>
      <c r="J1154" s="18">
        <v>0.78</v>
      </c>
      <c r="K1154" s="18">
        <v>31.61</v>
      </c>
      <c r="L1154" s="18">
        <v>1.37</v>
      </c>
      <c r="M1154" s="1">
        <v>43700.722310150464</v>
      </c>
      <c r="N1154" s="1">
        <v>43700.764621562499</v>
      </c>
      <c r="O1154" s="1" t="s">
        <v>47</v>
      </c>
    </row>
    <row r="1155" spans="1:15" x14ac:dyDescent="0.15">
      <c r="A1155" t="s">
        <v>142</v>
      </c>
      <c r="B1155" t="s">
        <v>14</v>
      </c>
      <c r="C1155" t="s">
        <v>38</v>
      </c>
      <c r="D1155" t="s">
        <v>14</v>
      </c>
      <c r="E1155" s="18">
        <v>142.24499893188477</v>
      </c>
      <c r="F1155" s="18">
        <v>77.2</v>
      </c>
      <c r="G1155" s="18">
        <v>81.400000000000006</v>
      </c>
      <c r="H1155" s="18">
        <v>88.8</v>
      </c>
      <c r="I1155" s="18">
        <v>1.87</v>
      </c>
      <c r="J1155" s="18">
        <v>0.59</v>
      </c>
      <c r="K1155" s="18">
        <v>31.22</v>
      </c>
      <c r="L1155" s="18">
        <v>3.15</v>
      </c>
      <c r="M1155" s="1">
        <v>43698.31582207176</v>
      </c>
      <c r="N1155" s="1">
        <v>43698.328992789349</v>
      </c>
      <c r="O1155" s="1" t="s">
        <v>45</v>
      </c>
    </row>
    <row r="1156" spans="1:15" x14ac:dyDescent="0.15">
      <c r="A1156" t="s">
        <v>1886</v>
      </c>
      <c r="B1156" t="s">
        <v>18</v>
      </c>
      <c r="C1156" t="s">
        <v>15</v>
      </c>
      <c r="D1156" t="s">
        <v>18</v>
      </c>
      <c r="E1156" s="18">
        <v>127.45799827575684</v>
      </c>
      <c r="F1156">
        <v>77.599999999999994</v>
      </c>
      <c r="G1156">
        <v>81.8</v>
      </c>
      <c r="H1156">
        <v>87.9</v>
      </c>
      <c r="I1156">
        <v>9.6999999999999993</v>
      </c>
      <c r="J1156">
        <v>1.19</v>
      </c>
      <c r="K1156">
        <v>32.15</v>
      </c>
      <c r="L1156">
        <v>0.61</v>
      </c>
      <c r="M1156" s="1">
        <v>43698.655847141206</v>
      </c>
      <c r="N1156" s="1">
        <v>43698.670608217595</v>
      </c>
      <c r="O1156" s="1" t="s">
        <v>46</v>
      </c>
    </row>
    <row r="1157" spans="1:15" x14ac:dyDescent="0.15">
      <c r="A1157" t="s">
        <v>1887</v>
      </c>
      <c r="B1157" t="s">
        <v>20</v>
      </c>
      <c r="C1157" t="s">
        <v>35</v>
      </c>
      <c r="D1157" t="s">
        <v>20</v>
      </c>
      <c r="E1157" s="18">
        <v>236.38899459838868</v>
      </c>
      <c r="F1157">
        <v>79.900000000000006</v>
      </c>
      <c r="G1157">
        <v>84.2</v>
      </c>
      <c r="H1157">
        <v>91</v>
      </c>
      <c r="I1157">
        <v>5.3</v>
      </c>
      <c r="J1157">
        <v>0.87</v>
      </c>
      <c r="K1157">
        <v>31.69</v>
      </c>
      <c r="L1157">
        <v>0.45</v>
      </c>
      <c r="M1157" s="1">
        <v>43698.621108067127</v>
      </c>
      <c r="N1157" s="1">
        <v>43698.651940162039</v>
      </c>
      <c r="O1157" s="1" t="s">
        <v>46</v>
      </c>
    </row>
    <row r="1158" spans="1:15" x14ac:dyDescent="0.15">
      <c r="A1158" t="s">
        <v>1888</v>
      </c>
      <c r="B1158" t="s">
        <v>18</v>
      </c>
      <c r="C1158" t="s">
        <v>44</v>
      </c>
      <c r="D1158" t="s">
        <v>18</v>
      </c>
      <c r="E1158" s="18">
        <v>111.94599914550781</v>
      </c>
      <c r="F1158">
        <v>78.599999999999994</v>
      </c>
      <c r="G1158">
        <v>82.8</v>
      </c>
      <c r="H1158">
        <v>89.1</v>
      </c>
      <c r="I1158">
        <v>9.73</v>
      </c>
      <c r="J1158">
        <v>1.1499999999999999</v>
      </c>
      <c r="K1158">
        <v>32.22</v>
      </c>
      <c r="L1158">
        <v>0.73</v>
      </c>
      <c r="M1158" s="1">
        <v>43698.607789270834</v>
      </c>
      <c r="N1158" s="1">
        <v>43698.617442210649</v>
      </c>
      <c r="O1158" s="1" t="s">
        <v>46</v>
      </c>
    </row>
    <row r="1159" spans="1:15" x14ac:dyDescent="0.15">
      <c r="A1159" t="s">
        <v>1889</v>
      </c>
      <c r="B1159" t="s">
        <v>23</v>
      </c>
      <c r="C1159" t="s">
        <v>21</v>
      </c>
      <c r="D1159" t="s">
        <v>23</v>
      </c>
      <c r="E1159" s="18">
        <v>136.61499938964843</v>
      </c>
      <c r="F1159">
        <v>79.599999999999994</v>
      </c>
      <c r="G1159">
        <v>83.9</v>
      </c>
      <c r="H1159">
        <v>91</v>
      </c>
      <c r="I1159">
        <v>2.69</v>
      </c>
      <c r="J1159">
        <v>0.6</v>
      </c>
      <c r="K1159">
        <v>31.43</v>
      </c>
      <c r="L1159">
        <v>0.33</v>
      </c>
      <c r="M1159" s="1">
        <v>43699.333432870371</v>
      </c>
      <c r="N1159" s="1">
        <v>43699.354293946759</v>
      </c>
      <c r="O1159" s="1" t="s">
        <v>48</v>
      </c>
    </row>
    <row r="1160" spans="1:15" x14ac:dyDescent="0.15">
      <c r="A1160" t="s">
        <v>1890</v>
      </c>
      <c r="B1160" t="s">
        <v>817</v>
      </c>
      <c r="C1160" t="s">
        <v>34</v>
      </c>
      <c r="D1160" t="s">
        <v>26</v>
      </c>
      <c r="E1160" s="18">
        <v>223.19999847412109</v>
      </c>
      <c r="F1160">
        <v>74.7</v>
      </c>
      <c r="G1160">
        <v>78.8</v>
      </c>
      <c r="H1160">
        <v>84.4</v>
      </c>
      <c r="I1160">
        <v>6.91</v>
      </c>
      <c r="J1160">
        <v>1.21</v>
      </c>
      <c r="K1160">
        <v>31.82</v>
      </c>
      <c r="L1160">
        <v>1.05</v>
      </c>
      <c r="M1160" s="1">
        <v>43699.934231747684</v>
      </c>
      <c r="N1160" s="1">
        <v>43700.236539699072</v>
      </c>
      <c r="O1160" s="1" t="s">
        <v>45</v>
      </c>
    </row>
    <row r="1161" spans="1:15" x14ac:dyDescent="0.15">
      <c r="A1161" t="s">
        <v>1891</v>
      </c>
      <c r="B1161" t="s">
        <v>20</v>
      </c>
      <c r="C1161" t="s">
        <v>35</v>
      </c>
      <c r="D1161" t="s">
        <v>20</v>
      </c>
      <c r="E1161" s="18">
        <v>175.04000091552734</v>
      </c>
      <c r="F1161">
        <v>79.3</v>
      </c>
      <c r="G1161">
        <v>83.7</v>
      </c>
      <c r="H1161">
        <v>89.2</v>
      </c>
      <c r="I1161">
        <v>8.9499999999999993</v>
      </c>
      <c r="J1161">
        <v>0.98</v>
      </c>
      <c r="K1161">
        <v>32.04</v>
      </c>
      <c r="L1161">
        <v>1.71</v>
      </c>
      <c r="M1161" s="1">
        <v>43699.619988043982</v>
      </c>
      <c r="N1161" s="1">
        <v>43699.636238506944</v>
      </c>
      <c r="O1161" s="1" t="s">
        <v>45</v>
      </c>
    </row>
    <row r="1162" spans="1:15" x14ac:dyDescent="0.15">
      <c r="A1162" t="s">
        <v>1892</v>
      </c>
      <c r="B1162" t="s">
        <v>14</v>
      </c>
      <c r="C1162" t="s">
        <v>31</v>
      </c>
      <c r="D1162" t="s">
        <v>14</v>
      </c>
      <c r="E1162" s="18">
        <v>226.79399490356445</v>
      </c>
      <c r="F1162">
        <v>75.400000000000006</v>
      </c>
      <c r="G1162">
        <v>79.599999999999994</v>
      </c>
      <c r="H1162">
        <v>86</v>
      </c>
      <c r="I1162">
        <v>5.89</v>
      </c>
      <c r="J1162">
        <v>0.99</v>
      </c>
      <c r="K1162">
        <v>31.84</v>
      </c>
      <c r="L1162">
        <v>0.96</v>
      </c>
      <c r="M1162" s="1">
        <v>43699.642842094909</v>
      </c>
      <c r="N1162" s="1">
        <v>43699.668653043984</v>
      </c>
      <c r="O1162" s="1" t="s">
        <v>45</v>
      </c>
    </row>
    <row r="1163" spans="1:15" x14ac:dyDescent="0.15">
      <c r="A1163" t="s">
        <v>1893</v>
      </c>
      <c r="B1163" t="s">
        <v>826</v>
      </c>
      <c r="C1163" t="s">
        <v>21</v>
      </c>
      <c r="D1163" t="s">
        <v>23</v>
      </c>
      <c r="E1163" s="18">
        <v>177.25799865722655</v>
      </c>
      <c r="F1163">
        <v>79.7</v>
      </c>
      <c r="G1163">
        <v>84</v>
      </c>
      <c r="H1163">
        <v>91.1</v>
      </c>
      <c r="I1163">
        <v>2.34</v>
      </c>
      <c r="J1163">
        <v>0.71</v>
      </c>
      <c r="K1163">
        <v>31.48</v>
      </c>
      <c r="L1163">
        <v>1.1299999999999999</v>
      </c>
      <c r="M1163" s="1">
        <v>43699.673439317128</v>
      </c>
      <c r="N1163" s="1">
        <v>43699.689294675925</v>
      </c>
      <c r="O1163" s="1" t="s">
        <v>45</v>
      </c>
    </row>
    <row r="1164" spans="1:15" x14ac:dyDescent="0.15">
      <c r="A1164" t="s">
        <v>1894</v>
      </c>
      <c r="B1164" t="s">
        <v>817</v>
      </c>
      <c r="C1164" t="s">
        <v>34</v>
      </c>
      <c r="D1164" t="s">
        <v>26</v>
      </c>
      <c r="E1164" s="18">
        <v>244.57499694824219</v>
      </c>
      <c r="F1164">
        <v>74.7</v>
      </c>
      <c r="G1164">
        <v>78.7</v>
      </c>
      <c r="H1164">
        <v>84.4</v>
      </c>
      <c r="I1164">
        <v>9.67</v>
      </c>
      <c r="J1164">
        <v>1.44</v>
      </c>
      <c r="K1164">
        <v>32.19</v>
      </c>
      <c r="L1164">
        <v>0.38</v>
      </c>
      <c r="M1164" s="1">
        <v>43699.697067395835</v>
      </c>
      <c r="N1164" s="1">
        <v>43699.720701736114</v>
      </c>
      <c r="O1164" s="1" t="s">
        <v>45</v>
      </c>
    </row>
    <row r="1165" spans="1:15" x14ac:dyDescent="0.15">
      <c r="A1165" t="s">
        <v>1895</v>
      </c>
      <c r="B1165" t="s">
        <v>817</v>
      </c>
      <c r="C1165" t="s">
        <v>15</v>
      </c>
      <c r="D1165" t="s">
        <v>18</v>
      </c>
      <c r="E1165" s="18">
        <v>217.72199630737305</v>
      </c>
      <c r="F1165">
        <v>76.8</v>
      </c>
      <c r="G1165">
        <v>81</v>
      </c>
      <c r="H1165">
        <v>86.8</v>
      </c>
      <c r="I1165">
        <v>8.3000000000000007</v>
      </c>
      <c r="J1165">
        <v>1.2</v>
      </c>
      <c r="K1165">
        <v>32.25</v>
      </c>
      <c r="L1165">
        <v>0.39</v>
      </c>
      <c r="M1165" s="1">
        <v>43699.727835763886</v>
      </c>
      <c r="N1165" s="1">
        <v>43699.778182604168</v>
      </c>
      <c r="O1165" s="1" t="s">
        <v>45</v>
      </c>
    </row>
    <row r="1166" spans="1:15" x14ac:dyDescent="0.15">
      <c r="A1166" t="s">
        <v>1896</v>
      </c>
      <c r="B1166" t="s">
        <v>817</v>
      </c>
      <c r="C1166" t="s">
        <v>15</v>
      </c>
      <c r="D1166" t="s">
        <v>18</v>
      </c>
      <c r="E1166" s="18">
        <v>300.00299453735352</v>
      </c>
      <c r="F1166">
        <v>75.900000000000006</v>
      </c>
      <c r="G1166">
        <v>80</v>
      </c>
      <c r="H1166">
        <v>85.7</v>
      </c>
      <c r="I1166">
        <v>7.8</v>
      </c>
      <c r="J1166">
        <v>1.3</v>
      </c>
      <c r="K1166">
        <v>32.04</v>
      </c>
      <c r="L1166">
        <v>0.57999999999999996</v>
      </c>
      <c r="M1166" s="1">
        <v>43705.818791469908</v>
      </c>
      <c r="N1166" s="1">
        <v>43705.870382442132</v>
      </c>
      <c r="O1166" s="1" t="s">
        <v>48</v>
      </c>
    </row>
    <row r="1167" spans="1:15" x14ac:dyDescent="0.15">
      <c r="A1167" t="s">
        <v>1897</v>
      </c>
      <c r="B1167" t="s">
        <v>26</v>
      </c>
      <c r="C1167" t="s">
        <v>28</v>
      </c>
      <c r="D1167" t="s">
        <v>26</v>
      </c>
      <c r="E1167" s="18">
        <v>415.57699584960937</v>
      </c>
      <c r="F1167">
        <v>70.900000000000006</v>
      </c>
      <c r="G1167">
        <v>74.8</v>
      </c>
      <c r="H1167">
        <v>80.2</v>
      </c>
      <c r="I1167">
        <v>11.24</v>
      </c>
      <c r="J1167">
        <v>1.57</v>
      </c>
      <c r="K1167">
        <v>32.49</v>
      </c>
      <c r="L1167">
        <v>0.91</v>
      </c>
      <c r="M1167" s="1">
        <v>43705.876824039355</v>
      </c>
      <c r="N1167" s="1">
        <v>43706.240392939813</v>
      </c>
      <c r="O1167" s="1" t="s">
        <v>48</v>
      </c>
    </row>
    <row r="1168" spans="1:15" x14ac:dyDescent="0.15">
      <c r="A1168" t="s">
        <v>1898</v>
      </c>
      <c r="B1168" t="s">
        <v>18</v>
      </c>
      <c r="C1168" t="s">
        <v>44</v>
      </c>
      <c r="D1168" t="s">
        <v>18</v>
      </c>
      <c r="E1168" s="18">
        <v>219.17399597167969</v>
      </c>
      <c r="F1168">
        <v>78.900000000000006</v>
      </c>
      <c r="G1168">
        <v>83.4</v>
      </c>
      <c r="H1168">
        <v>88.4</v>
      </c>
      <c r="I1168">
        <v>10.93</v>
      </c>
      <c r="J1168">
        <v>1.33</v>
      </c>
      <c r="K1168">
        <v>32.270000000000003</v>
      </c>
      <c r="L1168">
        <v>0.5</v>
      </c>
      <c r="M1168" s="1">
        <v>43706.246140127318</v>
      </c>
      <c r="N1168" s="1">
        <v>43706.271840358793</v>
      </c>
      <c r="O1168" s="1" t="s">
        <v>48</v>
      </c>
    </row>
    <row r="1169" spans="1:15" x14ac:dyDescent="0.15">
      <c r="A1169" t="s">
        <v>1899</v>
      </c>
      <c r="B1169" t="s">
        <v>817</v>
      </c>
      <c r="C1169" t="s">
        <v>34</v>
      </c>
      <c r="D1169" t="s">
        <v>26</v>
      </c>
      <c r="E1169" s="18">
        <v>219.08399963378906</v>
      </c>
      <c r="F1169">
        <v>73</v>
      </c>
      <c r="G1169">
        <v>77</v>
      </c>
      <c r="H1169">
        <v>83.1</v>
      </c>
      <c r="I1169">
        <v>6.72</v>
      </c>
      <c r="J1169">
        <v>1.1599999999999999</v>
      </c>
      <c r="K1169">
        <v>31.84</v>
      </c>
      <c r="L1169">
        <v>1.06</v>
      </c>
      <c r="M1169" s="1">
        <v>43706.275353437501</v>
      </c>
      <c r="N1169" s="1">
        <v>43706.3070246875</v>
      </c>
      <c r="O1169" s="1" t="s">
        <v>48</v>
      </c>
    </row>
    <row r="1170" spans="1:15" x14ac:dyDescent="0.15">
      <c r="A1170" t="s">
        <v>1900</v>
      </c>
      <c r="B1170" t="s">
        <v>23</v>
      </c>
      <c r="C1170" t="s">
        <v>21</v>
      </c>
      <c r="D1170" t="s">
        <v>23</v>
      </c>
      <c r="E1170" s="18">
        <v>211.28099632263184</v>
      </c>
      <c r="F1170">
        <v>81</v>
      </c>
      <c r="G1170">
        <v>85.4</v>
      </c>
      <c r="H1170">
        <v>92.5</v>
      </c>
      <c r="I1170">
        <v>2.08</v>
      </c>
      <c r="J1170">
        <v>0.76</v>
      </c>
      <c r="K1170">
        <v>31.54</v>
      </c>
      <c r="L1170">
        <v>1.1100000000000001</v>
      </c>
      <c r="M1170" s="1">
        <v>43699.595844872689</v>
      </c>
      <c r="N1170" s="1">
        <v>43699.615297141201</v>
      </c>
      <c r="O1170" s="1" t="s">
        <v>45</v>
      </c>
    </row>
    <row r="1171" spans="1:15" x14ac:dyDescent="0.15">
      <c r="A1171" t="s">
        <v>1901</v>
      </c>
      <c r="B1171" t="s">
        <v>14</v>
      </c>
      <c r="C1171" t="s">
        <v>31</v>
      </c>
      <c r="D1171" t="s">
        <v>14</v>
      </c>
      <c r="E1171" s="18">
        <v>135.07699928283691</v>
      </c>
      <c r="F1171">
        <v>76.8</v>
      </c>
      <c r="G1171">
        <v>80.900000000000006</v>
      </c>
      <c r="H1171">
        <v>87.4</v>
      </c>
      <c r="I1171">
        <v>5.55</v>
      </c>
      <c r="J1171">
        <v>0.87</v>
      </c>
      <c r="K1171">
        <v>31.99</v>
      </c>
      <c r="L1171">
        <v>0.4</v>
      </c>
      <c r="M1171" s="1">
        <v>43700.369780092595</v>
      </c>
      <c r="N1171" s="1">
        <v>43700.384568090281</v>
      </c>
      <c r="O1171" s="1" t="s">
        <v>46</v>
      </c>
    </row>
    <row r="1172" spans="1:15" x14ac:dyDescent="0.15">
      <c r="A1172" t="s">
        <v>1902</v>
      </c>
      <c r="B1172" t="s">
        <v>26</v>
      </c>
      <c r="C1172" t="s">
        <v>27</v>
      </c>
      <c r="D1172" t="s">
        <v>26</v>
      </c>
      <c r="E1172" s="18">
        <v>184.02999877929687</v>
      </c>
      <c r="F1172">
        <v>67.8</v>
      </c>
      <c r="G1172">
        <v>71.5</v>
      </c>
      <c r="H1172">
        <v>77.400000000000006</v>
      </c>
      <c r="I1172">
        <v>6.12</v>
      </c>
      <c r="J1172">
        <v>1.1100000000000001</v>
      </c>
      <c r="K1172">
        <v>32.92</v>
      </c>
      <c r="L1172">
        <v>0.67</v>
      </c>
      <c r="M1172" s="1">
        <v>43700.441986030091</v>
      </c>
      <c r="N1172" s="1">
        <v>43700.456997800924</v>
      </c>
      <c r="O1172" s="1" t="s">
        <v>47</v>
      </c>
    </row>
    <row r="1173" spans="1:15" x14ac:dyDescent="0.15">
      <c r="A1173" t="s">
        <v>1903</v>
      </c>
      <c r="B1173" t="s">
        <v>26</v>
      </c>
      <c r="C1173" t="s">
        <v>28</v>
      </c>
      <c r="D1173" t="s">
        <v>26</v>
      </c>
      <c r="E1173" s="18">
        <v>260.15799942016599</v>
      </c>
      <c r="F1173">
        <v>72.900000000000006</v>
      </c>
      <c r="G1173">
        <v>76.8</v>
      </c>
      <c r="H1173">
        <v>82.3</v>
      </c>
      <c r="I1173">
        <v>9.76</v>
      </c>
      <c r="J1173">
        <v>1.34</v>
      </c>
      <c r="K1173">
        <v>32.35</v>
      </c>
      <c r="L1173">
        <v>1.1399999999999999</v>
      </c>
      <c r="M1173" s="1">
        <v>43700.501423877315</v>
      </c>
      <c r="N1173" s="1">
        <v>43700.523993090275</v>
      </c>
      <c r="O1173" s="1" t="s">
        <v>1813</v>
      </c>
    </row>
    <row r="1174" spans="1:15" x14ac:dyDescent="0.15">
      <c r="A1174" t="s">
        <v>1904</v>
      </c>
      <c r="B1174" t="s">
        <v>817</v>
      </c>
      <c r="C1174" t="s">
        <v>34</v>
      </c>
      <c r="D1174" t="s">
        <v>26</v>
      </c>
      <c r="E1174" s="18">
        <v>212.36999893188477</v>
      </c>
      <c r="F1174">
        <v>73.099999999999994</v>
      </c>
      <c r="G1174">
        <v>77.099999999999994</v>
      </c>
      <c r="H1174">
        <v>82.9</v>
      </c>
      <c r="I1174">
        <v>8.34</v>
      </c>
      <c r="J1174">
        <v>1.36</v>
      </c>
      <c r="K1174">
        <v>32.25</v>
      </c>
      <c r="L1174">
        <v>0.51</v>
      </c>
      <c r="M1174" s="1">
        <v>43700.840729247684</v>
      </c>
      <c r="N1174" s="1">
        <v>43700.858387071756</v>
      </c>
      <c r="O1174" s="1" t="s">
        <v>47</v>
      </c>
    </row>
    <row r="1175" spans="1:15" x14ac:dyDescent="0.15">
      <c r="A1175" t="s">
        <v>1905</v>
      </c>
      <c r="B1175" t="s">
        <v>14</v>
      </c>
      <c r="C1175" t="s">
        <v>31</v>
      </c>
      <c r="D1175" t="s">
        <v>14</v>
      </c>
      <c r="E1175" s="18">
        <v>193.0469970703125</v>
      </c>
      <c r="F1175">
        <v>76.2</v>
      </c>
      <c r="G1175">
        <v>80.3</v>
      </c>
      <c r="H1175">
        <v>86.5</v>
      </c>
      <c r="I1175">
        <v>5.17</v>
      </c>
      <c r="J1175">
        <v>1.02</v>
      </c>
      <c r="K1175">
        <v>31.74</v>
      </c>
      <c r="L1175">
        <v>0.65</v>
      </c>
      <c r="M1175" s="1">
        <v>43700.86298125</v>
      </c>
      <c r="N1175" s="1">
        <v>43700.880770833333</v>
      </c>
      <c r="O1175" s="1" t="s">
        <v>47</v>
      </c>
    </row>
    <row r="1176" spans="1:15" x14ac:dyDescent="0.15">
      <c r="A1176" t="s">
        <v>1906</v>
      </c>
      <c r="B1176" t="s">
        <v>817</v>
      </c>
      <c r="C1176" t="s">
        <v>34</v>
      </c>
      <c r="D1176" t="s">
        <v>26</v>
      </c>
      <c r="E1176" s="18">
        <v>182.79599761962891</v>
      </c>
      <c r="F1176">
        <v>74.8</v>
      </c>
      <c r="G1176">
        <v>78.900000000000006</v>
      </c>
      <c r="H1176">
        <v>85.1</v>
      </c>
      <c r="I1176">
        <v>3.46</v>
      </c>
      <c r="J1176">
        <v>0.96</v>
      </c>
      <c r="K1176">
        <v>31.44</v>
      </c>
      <c r="L1176">
        <v>1.38</v>
      </c>
      <c r="M1176" s="1">
        <v>43700.601888194447</v>
      </c>
      <c r="N1176" s="1">
        <v>43700.615149999998</v>
      </c>
      <c r="O1176" s="1" t="s">
        <v>47</v>
      </c>
    </row>
    <row r="1177" spans="1:15" x14ac:dyDescent="0.15">
      <c r="A1177" t="s">
        <v>1907</v>
      </c>
      <c r="B1177" t="s">
        <v>26</v>
      </c>
      <c r="C1177" t="s">
        <v>28</v>
      </c>
      <c r="D1177" t="s">
        <v>26</v>
      </c>
      <c r="E1177" s="18">
        <v>523.70899505615239</v>
      </c>
      <c r="F1177">
        <v>70.099999999999994</v>
      </c>
      <c r="G1177">
        <v>73.900000000000006</v>
      </c>
      <c r="H1177">
        <v>79.2</v>
      </c>
      <c r="I1177">
        <v>12.51</v>
      </c>
      <c r="J1177">
        <v>1.54</v>
      </c>
      <c r="K1177">
        <v>32.56</v>
      </c>
      <c r="L1177">
        <v>0.54</v>
      </c>
      <c r="M1177" s="1">
        <v>43706.619809178243</v>
      </c>
      <c r="N1177" s="1">
        <v>43706.689822372682</v>
      </c>
      <c r="O1177" s="1" t="s">
        <v>53</v>
      </c>
    </row>
    <row r="1178" spans="1:15" x14ac:dyDescent="0.15">
      <c r="A1178" t="s">
        <v>1908</v>
      </c>
      <c r="B1178" t="s">
        <v>26</v>
      </c>
      <c r="C1178" t="s">
        <v>28</v>
      </c>
      <c r="D1178" t="s">
        <v>26</v>
      </c>
      <c r="E1178" s="18">
        <v>454.22200012207031</v>
      </c>
      <c r="F1178">
        <v>68.599999999999994</v>
      </c>
      <c r="G1178">
        <v>72.400000000000006</v>
      </c>
      <c r="H1178">
        <v>77.8</v>
      </c>
      <c r="I1178">
        <v>11.22</v>
      </c>
      <c r="J1178">
        <v>1.55</v>
      </c>
      <c r="K1178">
        <v>32.369999999999997</v>
      </c>
      <c r="L1178">
        <v>0.87</v>
      </c>
      <c r="M1178" s="1">
        <v>43704.869567708331</v>
      </c>
      <c r="N1178" s="1">
        <v>43704.937281099534</v>
      </c>
      <c r="O1178" s="1" t="s">
        <v>53</v>
      </c>
    </row>
    <row r="1179" spans="1:15" x14ac:dyDescent="0.15">
      <c r="A1179" t="s">
        <v>1909</v>
      </c>
      <c r="B1179" t="s">
        <v>20</v>
      </c>
      <c r="C1179" t="s">
        <v>35</v>
      </c>
      <c r="D1179" t="s">
        <v>20</v>
      </c>
      <c r="E1179" s="18">
        <v>176.95899810791013</v>
      </c>
      <c r="F1179">
        <v>80</v>
      </c>
      <c r="G1179">
        <v>84.2</v>
      </c>
      <c r="H1179">
        <v>90.8</v>
      </c>
      <c r="I1179">
        <v>5.32</v>
      </c>
      <c r="J1179">
        <v>0.76</v>
      </c>
      <c r="K1179">
        <v>31.91</v>
      </c>
      <c r="L1179">
        <v>0.38</v>
      </c>
      <c r="M1179" s="1">
        <v>43700.345804780096</v>
      </c>
      <c r="N1179" s="1">
        <v>43700.364948692128</v>
      </c>
      <c r="O1179" s="1" t="s">
        <v>46</v>
      </c>
    </row>
    <row r="1180" spans="1:15" x14ac:dyDescent="0.15">
      <c r="A1180" t="s">
        <v>1910</v>
      </c>
      <c r="B1180" t="s">
        <v>20</v>
      </c>
      <c r="C1180" t="s">
        <v>35</v>
      </c>
      <c r="D1180" t="s">
        <v>20</v>
      </c>
      <c r="E1180" s="18">
        <v>150.44699783325194</v>
      </c>
      <c r="F1180">
        <v>80.599999999999994</v>
      </c>
      <c r="G1180">
        <v>84.9</v>
      </c>
      <c r="H1180">
        <v>91.6</v>
      </c>
      <c r="I1180">
        <v>4.63</v>
      </c>
      <c r="J1180">
        <v>0.7</v>
      </c>
      <c r="K1180">
        <v>31.9</v>
      </c>
      <c r="L1180">
        <v>0.37</v>
      </c>
      <c r="M1180" s="1">
        <v>43700.325619479168</v>
      </c>
      <c r="N1180" s="1">
        <v>43700.341285034723</v>
      </c>
      <c r="O1180" s="1" t="s">
        <v>46</v>
      </c>
    </row>
    <row r="1181" spans="1:15" x14ac:dyDescent="0.15">
      <c r="A1181" t="s">
        <v>1911</v>
      </c>
      <c r="B1181" t="s">
        <v>26</v>
      </c>
      <c r="C1181" t="s">
        <v>28</v>
      </c>
      <c r="D1181" t="s">
        <v>26</v>
      </c>
      <c r="E1181" s="18">
        <v>182.52999877929687</v>
      </c>
      <c r="F1181">
        <v>71.2</v>
      </c>
      <c r="G1181">
        <v>75.099999999999994</v>
      </c>
      <c r="H1181">
        <v>80.5</v>
      </c>
      <c r="I1181">
        <v>11.05</v>
      </c>
      <c r="J1181">
        <v>1.5</v>
      </c>
      <c r="K1181">
        <v>32.520000000000003</v>
      </c>
      <c r="L1181">
        <v>0.51</v>
      </c>
      <c r="M1181" s="1">
        <v>43700.248622951389</v>
      </c>
      <c r="N1181" s="1">
        <v>43703.334187812499</v>
      </c>
      <c r="O1181" s="1" t="s">
        <v>46</v>
      </c>
    </row>
    <row r="1182" spans="1:15" x14ac:dyDescent="0.15">
      <c r="A1182" t="s">
        <v>1912</v>
      </c>
      <c r="B1182" t="s">
        <v>817</v>
      </c>
      <c r="C1182" t="s">
        <v>15</v>
      </c>
      <c r="D1182" t="s">
        <v>18</v>
      </c>
      <c r="E1182" s="18">
        <v>222.43499679565429</v>
      </c>
      <c r="F1182">
        <v>75.400000000000006</v>
      </c>
      <c r="G1182">
        <v>79.5</v>
      </c>
      <c r="H1182">
        <v>85.1</v>
      </c>
      <c r="I1182">
        <v>11.32</v>
      </c>
      <c r="J1182">
        <v>1.42</v>
      </c>
      <c r="K1182">
        <v>32.57</v>
      </c>
      <c r="L1182">
        <v>1.04</v>
      </c>
      <c r="M1182" s="1">
        <v>43700.270979398148</v>
      </c>
      <c r="N1182" s="1">
        <v>43700.298275925925</v>
      </c>
      <c r="O1182" s="1" t="s">
        <v>46</v>
      </c>
    </row>
    <row r="1183" spans="1:15" x14ac:dyDescent="0.15">
      <c r="A1183" t="s">
        <v>1913</v>
      </c>
      <c r="B1183" t="s">
        <v>29</v>
      </c>
      <c r="C1183" t="s">
        <v>22</v>
      </c>
      <c r="D1183" t="s">
        <v>29</v>
      </c>
      <c r="E1183" s="18">
        <v>175.17599868774414</v>
      </c>
      <c r="F1183">
        <v>80.599999999999994</v>
      </c>
      <c r="G1183">
        <v>85</v>
      </c>
      <c r="H1183">
        <v>91.3</v>
      </c>
      <c r="I1183">
        <v>5.19</v>
      </c>
      <c r="J1183">
        <v>0.81</v>
      </c>
      <c r="K1183">
        <v>31.91</v>
      </c>
      <c r="L1183">
        <v>0.27</v>
      </c>
      <c r="M1183" s="1">
        <v>43699.782981747689</v>
      </c>
      <c r="N1183" s="1">
        <v>43699.801812233796</v>
      </c>
      <c r="O1183" s="1" t="s">
        <v>46</v>
      </c>
    </row>
    <row r="1184" spans="1:15" x14ac:dyDescent="0.15">
      <c r="A1184" t="s">
        <v>1914</v>
      </c>
      <c r="B1184" t="s">
        <v>817</v>
      </c>
      <c r="C1184" t="s">
        <v>28</v>
      </c>
      <c r="D1184" t="s">
        <v>26</v>
      </c>
      <c r="E1184" s="18">
        <v>183.70299911499023</v>
      </c>
      <c r="F1184">
        <v>72.599999999999994</v>
      </c>
      <c r="G1184">
        <v>76.5</v>
      </c>
      <c r="H1184">
        <v>82</v>
      </c>
      <c r="I1184">
        <v>8.5</v>
      </c>
      <c r="J1184">
        <v>1.45</v>
      </c>
      <c r="K1184">
        <v>32.04</v>
      </c>
      <c r="L1184">
        <v>1.01</v>
      </c>
      <c r="M1184" s="1">
        <v>43699.860527627316</v>
      </c>
      <c r="N1184" s="1">
        <v>43699.891238460645</v>
      </c>
      <c r="O1184" s="1" t="s">
        <v>45</v>
      </c>
    </row>
    <row r="1185" spans="1:15" x14ac:dyDescent="0.15">
      <c r="A1185" t="s">
        <v>1915</v>
      </c>
      <c r="B1185" t="s">
        <v>817</v>
      </c>
      <c r="C1185" t="s">
        <v>28</v>
      </c>
      <c r="D1185" t="s">
        <v>26</v>
      </c>
      <c r="E1185" s="18">
        <v>221.6309959411621</v>
      </c>
      <c r="F1185">
        <v>71.2</v>
      </c>
      <c r="G1185">
        <v>75.099999999999994</v>
      </c>
      <c r="H1185">
        <v>80.5</v>
      </c>
      <c r="I1185">
        <v>9.7200000000000006</v>
      </c>
      <c r="J1185">
        <v>1.45</v>
      </c>
      <c r="K1185">
        <v>32.17</v>
      </c>
      <c r="L1185">
        <v>2.04</v>
      </c>
      <c r="M1185" s="1">
        <v>43700.389641747686</v>
      </c>
      <c r="N1185" s="1">
        <v>43700.43784741898</v>
      </c>
      <c r="O1185" s="1" t="s">
        <v>966</v>
      </c>
    </row>
    <row r="1186" spans="1:15" x14ac:dyDescent="0.15">
      <c r="A1186" t="s">
        <v>1916</v>
      </c>
      <c r="B1186" t="s">
        <v>23</v>
      </c>
      <c r="C1186" t="s">
        <v>21</v>
      </c>
      <c r="D1186" t="s">
        <v>23</v>
      </c>
      <c r="E1186" s="18">
        <v>148.30299987792969</v>
      </c>
      <c r="F1186">
        <v>80.5</v>
      </c>
      <c r="G1186">
        <v>84.8</v>
      </c>
      <c r="H1186">
        <v>91.5</v>
      </c>
      <c r="I1186">
        <v>3.68</v>
      </c>
      <c r="J1186">
        <v>0.74</v>
      </c>
      <c r="K1186">
        <v>31.52</v>
      </c>
      <c r="L1186">
        <v>0.54</v>
      </c>
      <c r="M1186" s="1">
        <v>43700.301314583332</v>
      </c>
      <c r="N1186" s="1">
        <v>43700.317374074075</v>
      </c>
      <c r="O1186" s="1" t="s">
        <v>46</v>
      </c>
    </row>
    <row r="1187" spans="1:15" x14ac:dyDescent="0.15">
      <c r="A1187" t="s">
        <v>143</v>
      </c>
      <c r="B1187" t="s">
        <v>14</v>
      </c>
      <c r="C1187" t="s">
        <v>38</v>
      </c>
      <c r="D1187" t="s">
        <v>14</v>
      </c>
      <c r="E1187" s="18">
        <v>202.02799606323242</v>
      </c>
      <c r="F1187" s="18">
        <v>73.900000000000006</v>
      </c>
      <c r="G1187" s="18">
        <v>77.900000000000006</v>
      </c>
      <c r="H1187" s="18">
        <v>84.5</v>
      </c>
      <c r="I1187" s="18">
        <v>3.07</v>
      </c>
      <c r="J1187" s="18">
        <v>0.8</v>
      </c>
      <c r="K1187" s="18">
        <v>31.48</v>
      </c>
      <c r="L1187" s="18">
        <v>1.98</v>
      </c>
      <c r="M1187" s="1">
        <v>43699.899131944447</v>
      </c>
      <c r="N1187" s="1">
        <v>43699.926422569442</v>
      </c>
      <c r="O1187" s="1" t="s">
        <v>45</v>
      </c>
    </row>
    <row r="1188" spans="1:15" x14ac:dyDescent="0.15">
      <c r="A1188" t="s">
        <v>1917</v>
      </c>
      <c r="B1188" t="s">
        <v>26</v>
      </c>
      <c r="C1188" t="s">
        <v>27</v>
      </c>
      <c r="D1188" t="s">
        <v>26</v>
      </c>
      <c r="E1188" s="18">
        <v>220.94999618530272</v>
      </c>
      <c r="F1188">
        <v>72.7</v>
      </c>
      <c r="G1188">
        <v>76.7</v>
      </c>
      <c r="H1188">
        <v>82.9</v>
      </c>
      <c r="I1188">
        <v>7.53</v>
      </c>
      <c r="J1188">
        <v>1.2</v>
      </c>
      <c r="K1188">
        <v>32.159999999999997</v>
      </c>
      <c r="L1188">
        <v>0.55000000000000004</v>
      </c>
      <c r="M1188" s="1">
        <v>43704.264063078706</v>
      </c>
      <c r="N1188" s="1">
        <v>43704.278757256943</v>
      </c>
      <c r="O1188" s="1" t="s">
        <v>45</v>
      </c>
    </row>
    <row r="1189" spans="1:15" x14ac:dyDescent="0.15">
      <c r="A1189" t="s">
        <v>1918</v>
      </c>
      <c r="B1189" t="s">
        <v>26</v>
      </c>
      <c r="C1189" t="s">
        <v>27</v>
      </c>
      <c r="D1189" t="s">
        <v>26</v>
      </c>
      <c r="E1189" s="18">
        <v>224.16299819946289</v>
      </c>
      <c r="F1189">
        <v>72.7</v>
      </c>
      <c r="G1189">
        <v>76.7</v>
      </c>
      <c r="H1189">
        <v>82.5</v>
      </c>
      <c r="I1189">
        <v>6.62</v>
      </c>
      <c r="J1189">
        <v>1.17</v>
      </c>
      <c r="K1189">
        <v>31.82</v>
      </c>
      <c r="L1189">
        <v>0.63</v>
      </c>
      <c r="M1189" s="1">
        <v>43703.828767789353</v>
      </c>
      <c r="N1189" s="1">
        <v>43703.846655937501</v>
      </c>
      <c r="O1189" s="1" t="s">
        <v>45</v>
      </c>
    </row>
    <row r="1190" spans="1:15" x14ac:dyDescent="0.15">
      <c r="A1190" t="s">
        <v>144</v>
      </c>
      <c r="B1190" t="s">
        <v>14</v>
      </c>
      <c r="C1190" t="s">
        <v>38</v>
      </c>
      <c r="D1190" t="s">
        <v>14</v>
      </c>
      <c r="E1190" s="18">
        <v>189.50899600982666</v>
      </c>
      <c r="F1190" s="18">
        <v>78.099999999999994</v>
      </c>
      <c r="G1190" s="18">
        <v>82.3</v>
      </c>
      <c r="H1190" s="18">
        <v>89.2</v>
      </c>
      <c r="I1190" s="18">
        <v>1.53</v>
      </c>
      <c r="J1190" s="18">
        <v>0.9</v>
      </c>
      <c r="K1190" s="18">
        <v>31.25</v>
      </c>
      <c r="L1190" s="18">
        <v>1.1299999999999999</v>
      </c>
      <c r="M1190" s="1">
        <v>43704.227002395834</v>
      </c>
      <c r="N1190" s="1">
        <v>43704.246743668984</v>
      </c>
      <c r="O1190" s="1" t="s">
        <v>45</v>
      </c>
    </row>
    <row r="1191" spans="1:15" x14ac:dyDescent="0.15">
      <c r="A1191" t="s">
        <v>1919</v>
      </c>
      <c r="B1191" t="s">
        <v>817</v>
      </c>
      <c r="C1191" t="s">
        <v>34</v>
      </c>
      <c r="D1191" t="s">
        <v>26</v>
      </c>
      <c r="E1191" s="18">
        <v>234.77599716186523</v>
      </c>
      <c r="F1191">
        <v>73.8</v>
      </c>
      <c r="G1191">
        <v>77.7</v>
      </c>
      <c r="H1191">
        <v>83</v>
      </c>
      <c r="I1191">
        <v>11.18</v>
      </c>
      <c r="J1191">
        <v>1.55</v>
      </c>
      <c r="K1191">
        <v>32.15</v>
      </c>
      <c r="L1191">
        <v>1.74</v>
      </c>
      <c r="M1191" s="1">
        <v>43703.773321956018</v>
      </c>
      <c r="N1191" s="1">
        <v>43703.819601701391</v>
      </c>
      <c r="O1191" s="1" t="s">
        <v>46</v>
      </c>
    </row>
    <row r="1192" spans="1:15" x14ac:dyDescent="0.15">
      <c r="A1192" t="s">
        <v>1920</v>
      </c>
      <c r="B1192" t="s">
        <v>23</v>
      </c>
      <c r="C1192" t="s">
        <v>24</v>
      </c>
      <c r="D1192" t="s">
        <v>23</v>
      </c>
      <c r="E1192" s="18">
        <v>109.76799774169922</v>
      </c>
      <c r="F1192">
        <v>81.5</v>
      </c>
      <c r="G1192">
        <v>85.9</v>
      </c>
      <c r="H1192">
        <v>92.9</v>
      </c>
      <c r="I1192">
        <v>1.79</v>
      </c>
      <c r="J1192">
        <v>1.44</v>
      </c>
      <c r="K1192">
        <v>31.2</v>
      </c>
      <c r="L1192">
        <v>0.43</v>
      </c>
      <c r="M1192" s="1">
        <v>43706.31278414352</v>
      </c>
      <c r="N1192" s="1">
        <v>43706.321446099537</v>
      </c>
      <c r="O1192" s="1" t="s">
        <v>48</v>
      </c>
    </row>
    <row r="1193" spans="1:15" x14ac:dyDescent="0.15">
      <c r="A1193" t="s">
        <v>1921</v>
      </c>
      <c r="B1193" t="s">
        <v>20</v>
      </c>
      <c r="C1193" t="s">
        <v>35</v>
      </c>
      <c r="D1193" t="s">
        <v>20</v>
      </c>
      <c r="E1193" s="18">
        <v>256.89699554443359</v>
      </c>
      <c r="F1193">
        <v>79.7</v>
      </c>
      <c r="G1193">
        <v>84.1</v>
      </c>
      <c r="H1193">
        <v>90.4</v>
      </c>
      <c r="I1193">
        <v>5.84</v>
      </c>
      <c r="J1193">
        <v>0.86</v>
      </c>
      <c r="K1193">
        <v>31.69</v>
      </c>
      <c r="L1193">
        <v>0.7</v>
      </c>
      <c r="M1193" s="1">
        <v>43706.327367708334</v>
      </c>
      <c r="N1193" s="1">
        <v>43706.356418055555</v>
      </c>
      <c r="O1193" s="1" t="s">
        <v>48</v>
      </c>
    </row>
    <row r="1194" spans="1:15" x14ac:dyDescent="0.15">
      <c r="A1194" t="s">
        <v>1922</v>
      </c>
      <c r="B1194" t="s">
        <v>33</v>
      </c>
      <c r="C1194" t="s">
        <v>39</v>
      </c>
      <c r="D1194" t="s">
        <v>33</v>
      </c>
      <c r="E1194" s="18">
        <v>215.45500183105469</v>
      </c>
      <c r="F1194">
        <v>75.8</v>
      </c>
      <c r="G1194">
        <v>79.8</v>
      </c>
      <c r="H1194">
        <v>86.6</v>
      </c>
      <c r="I1194">
        <v>2.37</v>
      </c>
      <c r="J1194">
        <v>0.81</v>
      </c>
      <c r="K1194">
        <v>31.61</v>
      </c>
      <c r="L1194">
        <v>0.44</v>
      </c>
      <c r="M1194" s="1">
        <v>43700.62038202546</v>
      </c>
      <c r="N1194" s="1">
        <v>43700.645981168978</v>
      </c>
      <c r="O1194" s="1" t="s">
        <v>47</v>
      </c>
    </row>
    <row r="1195" spans="1:15" x14ac:dyDescent="0.15">
      <c r="A1195" t="s">
        <v>1923</v>
      </c>
      <c r="B1195" t="s">
        <v>817</v>
      </c>
      <c r="C1195" t="s">
        <v>15</v>
      </c>
      <c r="D1195" t="s">
        <v>18</v>
      </c>
      <c r="E1195" s="18">
        <v>213.63999557495117</v>
      </c>
      <c r="F1195">
        <v>76</v>
      </c>
      <c r="G1195">
        <v>80.099999999999994</v>
      </c>
      <c r="H1195">
        <v>86</v>
      </c>
      <c r="I1195">
        <v>7.02</v>
      </c>
      <c r="J1195">
        <v>1.1299999999999999</v>
      </c>
      <c r="K1195">
        <v>32.1</v>
      </c>
      <c r="L1195">
        <v>0.6</v>
      </c>
      <c r="M1195" s="1">
        <v>43700.654116203703</v>
      </c>
      <c r="N1195" s="1">
        <v>43700.681054363427</v>
      </c>
      <c r="O1195" s="1" t="s">
        <v>47</v>
      </c>
    </row>
    <row r="1196" spans="1:15" x14ac:dyDescent="0.15">
      <c r="A1196" t="s">
        <v>1924</v>
      </c>
      <c r="B1196" t="s">
        <v>33</v>
      </c>
      <c r="C1196" t="s">
        <v>39</v>
      </c>
      <c r="D1196" t="s">
        <v>33</v>
      </c>
      <c r="E1196" s="18">
        <v>143.87800216674805</v>
      </c>
      <c r="F1196">
        <v>76.8</v>
      </c>
      <c r="G1196">
        <v>80.900000000000006</v>
      </c>
      <c r="H1196">
        <v>87.7</v>
      </c>
      <c r="I1196">
        <v>1.84</v>
      </c>
      <c r="J1196">
        <v>0.76</v>
      </c>
      <c r="K1196">
        <v>31.42</v>
      </c>
      <c r="L1196">
        <v>0.67</v>
      </c>
      <c r="M1196" s="1">
        <v>43700.685030324072</v>
      </c>
      <c r="N1196" s="1">
        <v>43700.699016053244</v>
      </c>
      <c r="O1196" s="1" t="s">
        <v>47</v>
      </c>
    </row>
    <row r="1197" spans="1:15" x14ac:dyDescent="0.15">
      <c r="A1197" t="s">
        <v>1925</v>
      </c>
      <c r="B1197" t="s">
        <v>817</v>
      </c>
      <c r="C1197" t="s">
        <v>15</v>
      </c>
      <c r="D1197" t="s">
        <v>18</v>
      </c>
      <c r="E1197" s="18">
        <v>288.1199951171875</v>
      </c>
      <c r="F1197">
        <v>75.900000000000006</v>
      </c>
      <c r="G1197">
        <v>80</v>
      </c>
      <c r="H1197">
        <v>85.4</v>
      </c>
      <c r="I1197">
        <v>10.51</v>
      </c>
      <c r="J1197">
        <v>1.33</v>
      </c>
      <c r="K1197">
        <v>32.270000000000003</v>
      </c>
      <c r="L1197">
        <v>2.7</v>
      </c>
      <c r="M1197" s="1">
        <v>43704.441742210649</v>
      </c>
      <c r="N1197" s="1">
        <v>43704.474288541664</v>
      </c>
      <c r="O1197" s="1" t="s">
        <v>1813</v>
      </c>
    </row>
    <row r="1198" spans="1:15" x14ac:dyDescent="0.15">
      <c r="A1198" t="s">
        <v>1926</v>
      </c>
      <c r="B1198" t="s">
        <v>817</v>
      </c>
      <c r="C1198" t="s">
        <v>34</v>
      </c>
      <c r="D1198" t="s">
        <v>26</v>
      </c>
      <c r="E1198" s="18">
        <v>540.22499084472656</v>
      </c>
      <c r="F1198">
        <v>74.3</v>
      </c>
      <c r="G1198">
        <v>78.400000000000006</v>
      </c>
      <c r="H1198">
        <v>84</v>
      </c>
      <c r="I1198">
        <v>9.91</v>
      </c>
      <c r="J1198">
        <v>1.33</v>
      </c>
      <c r="K1198">
        <v>32.270000000000003</v>
      </c>
      <c r="L1198">
        <v>1.02</v>
      </c>
      <c r="M1198" s="1">
        <v>43704.477312581017</v>
      </c>
      <c r="N1198" s="1">
        <v>43704.532947187501</v>
      </c>
      <c r="O1198" s="1" t="s">
        <v>1813</v>
      </c>
    </row>
    <row r="1199" spans="1:15" x14ac:dyDescent="0.15">
      <c r="A1199" t="s">
        <v>1927</v>
      </c>
      <c r="B1199" t="s">
        <v>23</v>
      </c>
      <c r="C1199" t="s">
        <v>21</v>
      </c>
      <c r="D1199" t="s">
        <v>23</v>
      </c>
      <c r="E1199" s="18">
        <v>261.72099685668945</v>
      </c>
      <c r="F1199">
        <v>78.599999999999994</v>
      </c>
      <c r="G1199">
        <v>82.9</v>
      </c>
      <c r="H1199">
        <v>89.8</v>
      </c>
      <c r="I1199">
        <v>1.73</v>
      </c>
      <c r="J1199">
        <v>0.87</v>
      </c>
      <c r="K1199">
        <v>31.31</v>
      </c>
      <c r="L1199">
        <v>0.9</v>
      </c>
      <c r="M1199" s="1">
        <v>43703.910891400461</v>
      </c>
      <c r="N1199" s="1">
        <v>43703.938232835651</v>
      </c>
      <c r="O1199" s="1" t="s">
        <v>45</v>
      </c>
    </row>
    <row r="1200" spans="1:15" x14ac:dyDescent="0.15">
      <c r="A1200" t="s">
        <v>145</v>
      </c>
      <c r="B1200" t="s">
        <v>14</v>
      </c>
      <c r="C1200" t="s">
        <v>38</v>
      </c>
      <c r="D1200" t="s">
        <v>14</v>
      </c>
      <c r="E1200" s="18">
        <v>149.86499786376953</v>
      </c>
      <c r="F1200" s="18">
        <v>77</v>
      </c>
      <c r="G1200" s="18">
        <v>81.099999999999994</v>
      </c>
      <c r="H1200" s="18">
        <v>87.8</v>
      </c>
      <c r="I1200" s="18">
        <v>1.93</v>
      </c>
      <c r="J1200" s="18">
        <v>0.83</v>
      </c>
      <c r="K1200" s="18">
        <v>31.44</v>
      </c>
      <c r="L1200" s="18">
        <v>1.1599999999999999</v>
      </c>
      <c r="M1200" s="1">
        <v>43703.891296562499</v>
      </c>
      <c r="N1200" s="1">
        <v>43703.905596909724</v>
      </c>
      <c r="O1200" s="1" t="s">
        <v>45</v>
      </c>
    </row>
    <row r="1201" spans="1:15" x14ac:dyDescent="0.15">
      <c r="A1201" t="s">
        <v>1928</v>
      </c>
      <c r="B1201" t="s">
        <v>23</v>
      </c>
      <c r="C1201" t="s">
        <v>24</v>
      </c>
      <c r="D1201" t="s">
        <v>23</v>
      </c>
      <c r="E1201" s="18">
        <v>110.67499923706055</v>
      </c>
      <c r="F1201">
        <v>81.7</v>
      </c>
      <c r="G1201">
        <v>86</v>
      </c>
      <c r="H1201">
        <v>93.3</v>
      </c>
      <c r="I1201">
        <v>1.32</v>
      </c>
      <c r="J1201">
        <v>0.6</v>
      </c>
      <c r="K1201">
        <v>31.39</v>
      </c>
      <c r="L1201">
        <v>0.54</v>
      </c>
      <c r="M1201" s="1">
        <v>43703.877634178243</v>
      </c>
      <c r="N1201" s="1">
        <v>43703.887287233796</v>
      </c>
      <c r="O1201" s="1" t="s">
        <v>45</v>
      </c>
    </row>
    <row r="1202" spans="1:15" x14ac:dyDescent="0.15">
      <c r="A1202" t="s">
        <v>1929</v>
      </c>
      <c r="B1202" t="s">
        <v>23</v>
      </c>
      <c r="C1202" t="s">
        <v>21</v>
      </c>
      <c r="D1202" t="s">
        <v>23</v>
      </c>
      <c r="E1202" s="18">
        <v>217.81299591064453</v>
      </c>
      <c r="F1202">
        <v>80.099999999999994</v>
      </c>
      <c r="G1202">
        <v>84.4</v>
      </c>
      <c r="H1202">
        <v>91.4</v>
      </c>
      <c r="I1202">
        <v>2.19</v>
      </c>
      <c r="J1202">
        <v>0.65</v>
      </c>
      <c r="K1202">
        <v>31.53</v>
      </c>
      <c r="L1202">
        <v>0.78</v>
      </c>
      <c r="M1202" s="1">
        <v>43704.297067395833</v>
      </c>
      <c r="N1202" s="1">
        <v>43704.314780127315</v>
      </c>
      <c r="O1202" s="1" t="s">
        <v>45</v>
      </c>
    </row>
    <row r="1203" spans="1:15" x14ac:dyDescent="0.15">
      <c r="A1203" t="s">
        <v>1930</v>
      </c>
      <c r="B1203" t="s">
        <v>20</v>
      </c>
      <c r="C1203" t="s">
        <v>35</v>
      </c>
      <c r="D1203" t="s">
        <v>20</v>
      </c>
      <c r="E1203" s="18">
        <v>187.24199676513672</v>
      </c>
      <c r="F1203">
        <v>79.099999999999994</v>
      </c>
      <c r="G1203">
        <v>83.3</v>
      </c>
      <c r="H1203">
        <v>89.9</v>
      </c>
      <c r="I1203">
        <v>5.18</v>
      </c>
      <c r="J1203">
        <v>0.89</v>
      </c>
      <c r="K1203">
        <v>31.81</v>
      </c>
      <c r="L1203">
        <v>0.51</v>
      </c>
      <c r="M1203" s="1">
        <v>43703.798345370371</v>
      </c>
      <c r="N1203" s="1">
        <v>43703.819832986112</v>
      </c>
      <c r="O1203" s="1" t="s">
        <v>46</v>
      </c>
    </row>
    <row r="1204" spans="1:15" x14ac:dyDescent="0.15">
      <c r="A1204" t="s">
        <v>1931</v>
      </c>
      <c r="B1204" t="s">
        <v>14</v>
      </c>
      <c r="C1204" t="s">
        <v>31</v>
      </c>
      <c r="D1204" t="s">
        <v>14</v>
      </c>
      <c r="E1204" s="18">
        <v>138.9789981842041</v>
      </c>
      <c r="F1204">
        <v>75.5</v>
      </c>
      <c r="G1204">
        <v>79.599999999999994</v>
      </c>
      <c r="H1204">
        <v>86</v>
      </c>
      <c r="I1204">
        <v>5.71</v>
      </c>
      <c r="J1204">
        <v>1.02</v>
      </c>
      <c r="K1204">
        <v>31.83</v>
      </c>
      <c r="L1204">
        <v>0.73</v>
      </c>
      <c r="M1204" s="1">
        <v>43704.282813078702</v>
      </c>
      <c r="N1204" s="1">
        <v>43704.293483298614</v>
      </c>
      <c r="O1204" s="1" t="s">
        <v>45</v>
      </c>
    </row>
    <row r="1205" spans="1:15" x14ac:dyDescent="0.15">
      <c r="A1205" t="s">
        <v>1932</v>
      </c>
      <c r="B1205" t="s">
        <v>826</v>
      </c>
      <c r="C1205" t="s">
        <v>21</v>
      </c>
      <c r="D1205" t="s">
        <v>23</v>
      </c>
      <c r="E1205" s="18">
        <v>225.88699722290039</v>
      </c>
      <c r="F1205">
        <v>79</v>
      </c>
      <c r="G1205">
        <v>83.3</v>
      </c>
      <c r="H1205">
        <v>90.2</v>
      </c>
      <c r="I1205">
        <v>1.69</v>
      </c>
      <c r="J1205">
        <v>0.68</v>
      </c>
      <c r="K1205">
        <v>31.39</v>
      </c>
      <c r="L1205">
        <v>0.69</v>
      </c>
      <c r="M1205" s="1">
        <v>43703.852020335646</v>
      </c>
      <c r="N1205" s="1">
        <v>43703.874918946756</v>
      </c>
      <c r="O1205" s="1" t="s">
        <v>45</v>
      </c>
    </row>
    <row r="1206" spans="1:15" x14ac:dyDescent="0.15">
      <c r="A1206" t="s">
        <v>1933</v>
      </c>
      <c r="B1206" t="s">
        <v>26</v>
      </c>
      <c r="C1206" t="s">
        <v>28</v>
      </c>
      <c r="D1206" t="s">
        <v>26</v>
      </c>
      <c r="E1206" s="18">
        <v>77.201000213623047</v>
      </c>
      <c r="F1206">
        <v>70.5</v>
      </c>
      <c r="G1206">
        <v>74.3</v>
      </c>
      <c r="H1206">
        <v>79.599999999999994</v>
      </c>
      <c r="I1206">
        <v>11.02</v>
      </c>
      <c r="J1206">
        <v>1.41</v>
      </c>
      <c r="K1206">
        <v>32.25</v>
      </c>
      <c r="L1206">
        <v>2.31</v>
      </c>
      <c r="M1206" s="1">
        <v>43703.819949108794</v>
      </c>
      <c r="N1206" s="1">
        <v>43703.825162384259</v>
      </c>
      <c r="O1206" s="1" t="s">
        <v>46</v>
      </c>
    </row>
    <row r="1207" spans="1:15" x14ac:dyDescent="0.15">
      <c r="A1207" t="s">
        <v>1934</v>
      </c>
      <c r="B1207" t="s">
        <v>14</v>
      </c>
      <c r="C1207" t="s">
        <v>31</v>
      </c>
      <c r="D1207" t="s">
        <v>14</v>
      </c>
      <c r="E1207" s="18">
        <v>213.82199859619141</v>
      </c>
      <c r="F1207">
        <v>77.400000000000006</v>
      </c>
      <c r="G1207">
        <v>81.7</v>
      </c>
      <c r="H1207">
        <v>87.4</v>
      </c>
      <c r="I1207">
        <v>8.64</v>
      </c>
      <c r="J1207">
        <v>1.1399999999999999</v>
      </c>
      <c r="K1207">
        <v>32.01</v>
      </c>
      <c r="L1207">
        <v>0.93</v>
      </c>
      <c r="M1207" s="1">
        <v>43704.333063622682</v>
      </c>
      <c r="N1207" s="1">
        <v>43704.351441932871</v>
      </c>
      <c r="O1207" s="1" t="s">
        <v>45</v>
      </c>
    </row>
    <row r="1208" spans="1:15" x14ac:dyDescent="0.15">
      <c r="A1208" t="s">
        <v>146</v>
      </c>
      <c r="B1208" t="s">
        <v>14</v>
      </c>
      <c r="C1208" t="s">
        <v>38</v>
      </c>
      <c r="D1208" t="s">
        <v>14</v>
      </c>
      <c r="E1208" s="18">
        <v>123.1039981842041</v>
      </c>
      <c r="F1208" s="18">
        <v>78.5</v>
      </c>
      <c r="G1208" s="18">
        <v>82.8</v>
      </c>
      <c r="H1208" s="18">
        <v>89.3</v>
      </c>
      <c r="I1208" s="18">
        <v>3.93</v>
      </c>
      <c r="J1208" s="18">
        <v>0.84</v>
      </c>
      <c r="K1208" s="18">
        <v>31.62</v>
      </c>
      <c r="L1208" s="18">
        <v>1.22</v>
      </c>
      <c r="M1208" s="1">
        <v>43704.354960879631</v>
      </c>
      <c r="N1208" s="1">
        <v>43704.366186805557</v>
      </c>
      <c r="O1208" s="1" t="s">
        <v>45</v>
      </c>
    </row>
    <row r="1209" spans="1:15" x14ac:dyDescent="0.15">
      <c r="A1209" t="s">
        <v>1935</v>
      </c>
      <c r="B1209" t="s">
        <v>26</v>
      </c>
      <c r="C1209" t="s">
        <v>27</v>
      </c>
      <c r="D1209" t="s">
        <v>26</v>
      </c>
      <c r="E1209" s="18">
        <v>180.07499694824219</v>
      </c>
      <c r="F1209">
        <v>71.599999999999994</v>
      </c>
      <c r="G1209">
        <v>75.5</v>
      </c>
      <c r="H1209">
        <v>81.3</v>
      </c>
      <c r="I1209">
        <v>6.24</v>
      </c>
      <c r="J1209">
        <v>1.21</v>
      </c>
      <c r="K1209">
        <v>31.76</v>
      </c>
      <c r="L1209">
        <v>1.38</v>
      </c>
      <c r="M1209" s="1">
        <v>43704.368112465279</v>
      </c>
      <c r="N1209" s="1">
        <v>43704.38790494213</v>
      </c>
      <c r="O1209" s="1" t="s">
        <v>45</v>
      </c>
    </row>
    <row r="1210" spans="1:15" x14ac:dyDescent="0.15">
      <c r="A1210" t="s">
        <v>1936</v>
      </c>
      <c r="B1210" t="s">
        <v>18</v>
      </c>
      <c r="C1210" t="s">
        <v>15</v>
      </c>
      <c r="D1210" t="s">
        <v>18</v>
      </c>
      <c r="E1210" s="18">
        <v>323.49799346923828</v>
      </c>
      <c r="F1210">
        <v>77.3</v>
      </c>
      <c r="G1210">
        <v>81.5</v>
      </c>
      <c r="H1210">
        <v>87.5</v>
      </c>
      <c r="I1210">
        <v>6.45</v>
      </c>
      <c r="J1210">
        <v>1.1100000000000001</v>
      </c>
      <c r="K1210">
        <v>31.74</v>
      </c>
      <c r="L1210">
        <v>0.9</v>
      </c>
      <c r="M1210" s="1">
        <v>43705.262866817131</v>
      </c>
      <c r="N1210" s="1">
        <v>43705.298005590281</v>
      </c>
      <c r="O1210" s="1" t="s">
        <v>45</v>
      </c>
    </row>
    <row r="1211" spans="1:15" x14ac:dyDescent="0.15">
      <c r="A1211" t="s">
        <v>1937</v>
      </c>
      <c r="B1211" t="s">
        <v>20</v>
      </c>
      <c r="C1211" t="s">
        <v>35</v>
      </c>
      <c r="D1211" t="s">
        <v>20</v>
      </c>
      <c r="E1211" s="18">
        <v>225.97799682617187</v>
      </c>
      <c r="F1211">
        <v>78.7</v>
      </c>
      <c r="G1211">
        <v>82.9</v>
      </c>
      <c r="H1211">
        <v>89.3</v>
      </c>
      <c r="I1211">
        <v>5.32</v>
      </c>
      <c r="J1211">
        <v>0.78</v>
      </c>
      <c r="K1211">
        <v>31.7</v>
      </c>
      <c r="L1211">
        <v>0.77</v>
      </c>
      <c r="M1211" s="1">
        <v>43705.624021990741</v>
      </c>
      <c r="N1211" s="1">
        <v>43705.657881793981</v>
      </c>
      <c r="O1211" s="1" t="s">
        <v>46</v>
      </c>
    </row>
    <row r="1212" spans="1:15" x14ac:dyDescent="0.15">
      <c r="A1212" t="s">
        <v>1938</v>
      </c>
      <c r="B1212" t="s">
        <v>33</v>
      </c>
      <c r="C1212" t="s">
        <v>39</v>
      </c>
      <c r="D1212" t="s">
        <v>33</v>
      </c>
      <c r="E1212" s="18">
        <v>86.452998161315918</v>
      </c>
      <c r="F1212">
        <v>73.599999999999994</v>
      </c>
      <c r="G1212">
        <v>77.599999999999994</v>
      </c>
      <c r="H1212">
        <v>83.9</v>
      </c>
      <c r="I1212">
        <v>3.6</v>
      </c>
      <c r="J1212">
        <v>0.98</v>
      </c>
      <c r="K1212">
        <v>31.5</v>
      </c>
      <c r="L1212">
        <v>1.02</v>
      </c>
      <c r="M1212" s="1">
        <v>43705.369278356484</v>
      </c>
      <c r="N1212" s="1">
        <v>43705.377055983794</v>
      </c>
      <c r="O1212" s="1" t="s">
        <v>47</v>
      </c>
    </row>
    <row r="1213" spans="1:15" x14ac:dyDescent="0.15">
      <c r="A1213" t="s">
        <v>1939</v>
      </c>
      <c r="B1213" t="s">
        <v>14</v>
      </c>
      <c r="C1213" t="s">
        <v>31</v>
      </c>
      <c r="D1213" t="s">
        <v>14</v>
      </c>
      <c r="E1213" s="18">
        <v>305.59700107574463</v>
      </c>
      <c r="F1213">
        <v>75.099999999999994</v>
      </c>
      <c r="G1213">
        <v>79.2</v>
      </c>
      <c r="H1213">
        <v>85.2</v>
      </c>
      <c r="I1213">
        <v>6.12</v>
      </c>
      <c r="J1213">
        <v>1.1200000000000001</v>
      </c>
      <c r="K1213">
        <v>31.88</v>
      </c>
      <c r="L1213">
        <v>0.68</v>
      </c>
      <c r="M1213" s="1">
        <v>43705.380381678238</v>
      </c>
      <c r="N1213" s="1">
        <v>43705.592309918982</v>
      </c>
      <c r="O1213" s="1" t="s">
        <v>47</v>
      </c>
    </row>
    <row r="1214" spans="1:15" x14ac:dyDescent="0.15">
      <c r="A1214" t="s">
        <v>1940</v>
      </c>
      <c r="B1214" t="s">
        <v>33</v>
      </c>
      <c r="C1214" t="s">
        <v>39</v>
      </c>
      <c r="D1214" t="s">
        <v>33</v>
      </c>
      <c r="E1214" s="18">
        <v>177.08099746704102</v>
      </c>
      <c r="F1214">
        <v>73.3</v>
      </c>
      <c r="G1214">
        <v>77.2</v>
      </c>
      <c r="H1214">
        <v>83.5</v>
      </c>
      <c r="I1214">
        <v>3.19</v>
      </c>
      <c r="J1214">
        <v>0.88</v>
      </c>
      <c r="K1214">
        <v>31.38</v>
      </c>
      <c r="L1214">
        <v>1.52</v>
      </c>
      <c r="M1214" s="1">
        <v>43705.439271875002</v>
      </c>
      <c r="N1214" s="1">
        <v>43705.455590243058</v>
      </c>
      <c r="O1214" s="1" t="s">
        <v>47</v>
      </c>
    </row>
    <row r="1215" spans="1:15" x14ac:dyDescent="0.15">
      <c r="A1215" t="s">
        <v>1941</v>
      </c>
      <c r="B1215" t="s">
        <v>26</v>
      </c>
      <c r="C1215" t="s">
        <v>28</v>
      </c>
      <c r="D1215" t="s">
        <v>26</v>
      </c>
      <c r="E1215" s="18">
        <v>374.84499740600586</v>
      </c>
      <c r="F1215">
        <v>68.400000000000006</v>
      </c>
      <c r="G1215">
        <v>72.099999999999994</v>
      </c>
      <c r="H1215">
        <v>77.3</v>
      </c>
      <c r="I1215">
        <v>12.68</v>
      </c>
      <c r="J1215">
        <v>1.6</v>
      </c>
      <c r="K1215">
        <v>32.56</v>
      </c>
      <c r="L1215">
        <v>0.53</v>
      </c>
      <c r="M1215" s="1">
        <v>43706.695799502311</v>
      </c>
      <c r="N1215" s="1">
        <v>43706.803248113429</v>
      </c>
      <c r="O1215" s="1" t="s">
        <v>53</v>
      </c>
    </row>
    <row r="1216" spans="1:15" x14ac:dyDescent="0.15">
      <c r="A1216" t="s">
        <v>1942</v>
      </c>
      <c r="B1216" t="s">
        <v>26</v>
      </c>
      <c r="C1216" t="s">
        <v>28</v>
      </c>
      <c r="D1216" t="s">
        <v>26</v>
      </c>
      <c r="E1216" s="18">
        <v>363.87899627685545</v>
      </c>
      <c r="F1216">
        <v>70.400000000000006</v>
      </c>
      <c r="G1216">
        <v>74.2</v>
      </c>
      <c r="H1216">
        <v>79.3</v>
      </c>
      <c r="I1216">
        <v>12.17</v>
      </c>
      <c r="J1216">
        <v>1.65</v>
      </c>
      <c r="K1216">
        <v>32.479999999999997</v>
      </c>
      <c r="L1216">
        <v>0.47</v>
      </c>
      <c r="M1216" s="1">
        <v>43706.504270567129</v>
      </c>
      <c r="N1216" s="1">
        <v>43706.697001701388</v>
      </c>
      <c r="O1216" s="1" t="s">
        <v>53</v>
      </c>
    </row>
    <row r="1217" spans="1:15" x14ac:dyDescent="0.15">
      <c r="A1217" t="s">
        <v>1943</v>
      </c>
      <c r="B1217" t="s">
        <v>26</v>
      </c>
      <c r="C1217" t="s">
        <v>28</v>
      </c>
      <c r="D1217" t="s">
        <v>26</v>
      </c>
      <c r="E1217" s="18">
        <v>332.75299835205078</v>
      </c>
      <c r="F1217">
        <v>70.5</v>
      </c>
      <c r="G1217">
        <v>74.3</v>
      </c>
      <c r="H1217">
        <v>79.599999999999994</v>
      </c>
      <c r="I1217">
        <v>11.85</v>
      </c>
      <c r="J1217">
        <v>1.67</v>
      </c>
      <c r="K1217">
        <v>32.5</v>
      </c>
      <c r="L1217">
        <v>0.6</v>
      </c>
      <c r="M1217" s="1">
        <v>43706.558698692126</v>
      </c>
      <c r="N1217" s="1">
        <v>43706.613432951388</v>
      </c>
      <c r="O1217" s="1" t="s">
        <v>53</v>
      </c>
    </row>
    <row r="1218" spans="1:15" x14ac:dyDescent="0.15">
      <c r="A1218" t="s">
        <v>1944</v>
      </c>
      <c r="B1218" t="s">
        <v>18</v>
      </c>
      <c r="C1218" t="s">
        <v>15</v>
      </c>
      <c r="D1218" t="s">
        <v>18</v>
      </c>
      <c r="E1218" s="18">
        <v>71.304000854492188</v>
      </c>
      <c r="F1218">
        <v>75.8</v>
      </c>
      <c r="G1218">
        <v>80.099999999999994</v>
      </c>
      <c r="H1218">
        <v>84</v>
      </c>
      <c r="I1218">
        <v>16.100000000000001</v>
      </c>
      <c r="J1218">
        <v>2.61</v>
      </c>
      <c r="K1218">
        <v>32.72</v>
      </c>
      <c r="L1218">
        <v>0.43</v>
      </c>
      <c r="M1218" s="1">
        <v>43712.878653159722</v>
      </c>
      <c r="N1218" s="1">
        <v>43712.882993437503</v>
      </c>
      <c r="O1218" s="1" t="s">
        <v>53</v>
      </c>
    </row>
    <row r="1219" spans="1:15" x14ac:dyDescent="0.15">
      <c r="A1219" t="s">
        <v>1945</v>
      </c>
      <c r="B1219" t="s">
        <v>23</v>
      </c>
      <c r="C1219" t="s">
        <v>21</v>
      </c>
      <c r="D1219" t="s">
        <v>23</v>
      </c>
      <c r="E1219" s="18">
        <v>238.37099571228026</v>
      </c>
      <c r="F1219">
        <v>81.099999999999994</v>
      </c>
      <c r="G1219">
        <v>85.4</v>
      </c>
      <c r="H1219">
        <v>92.4</v>
      </c>
      <c r="I1219">
        <v>2.72</v>
      </c>
      <c r="J1219">
        <v>0.66</v>
      </c>
      <c r="K1219">
        <v>31.46</v>
      </c>
      <c r="L1219">
        <v>0.82</v>
      </c>
      <c r="M1219" s="1">
        <v>43705.47247241898</v>
      </c>
      <c r="N1219" s="1">
        <v>43705.494162847222</v>
      </c>
      <c r="O1219" s="1" t="s">
        <v>47</v>
      </c>
    </row>
    <row r="1220" spans="1:15" x14ac:dyDescent="0.15">
      <c r="A1220" t="s">
        <v>1946</v>
      </c>
      <c r="B1220" t="s">
        <v>20</v>
      </c>
      <c r="C1220" t="s">
        <v>36</v>
      </c>
      <c r="D1220" t="s">
        <v>20</v>
      </c>
      <c r="E1220" s="18">
        <v>332.99599533081056</v>
      </c>
      <c r="F1220">
        <v>81.3</v>
      </c>
      <c r="G1220">
        <v>85.6</v>
      </c>
      <c r="H1220">
        <v>91.7</v>
      </c>
      <c r="I1220">
        <v>6.11</v>
      </c>
      <c r="J1220">
        <v>0.89</v>
      </c>
      <c r="K1220">
        <v>31.79</v>
      </c>
      <c r="L1220">
        <v>0.47</v>
      </c>
      <c r="M1220" s="1">
        <v>43705.49922607639</v>
      </c>
      <c r="N1220" s="1">
        <v>43705.531087766205</v>
      </c>
      <c r="O1220" s="1" t="s">
        <v>47</v>
      </c>
    </row>
    <row r="1221" spans="1:15" x14ac:dyDescent="0.15">
      <c r="A1221" t="s">
        <v>1947</v>
      </c>
      <c r="B1221" t="s">
        <v>817</v>
      </c>
      <c r="C1221" t="s">
        <v>34</v>
      </c>
      <c r="D1221" t="s">
        <v>26</v>
      </c>
      <c r="E1221" s="18">
        <v>125.55299949645996</v>
      </c>
      <c r="F1221">
        <v>73.599999999999994</v>
      </c>
      <c r="G1221">
        <v>77.599999999999994</v>
      </c>
      <c r="H1221">
        <v>82.8</v>
      </c>
      <c r="I1221">
        <v>10.51</v>
      </c>
      <c r="J1221">
        <v>1.37</v>
      </c>
      <c r="K1221">
        <v>32.21</v>
      </c>
      <c r="L1221">
        <v>1.34</v>
      </c>
      <c r="M1221" s="1">
        <v>43711.815914085651</v>
      </c>
      <c r="N1221" s="1">
        <v>43711.825806168985</v>
      </c>
      <c r="O1221" s="1" t="s">
        <v>52</v>
      </c>
    </row>
    <row r="1222" spans="1:15" x14ac:dyDescent="0.15">
      <c r="A1222" t="s">
        <v>1948</v>
      </c>
      <c r="B1222" t="s">
        <v>26</v>
      </c>
      <c r="C1222" t="s">
        <v>28</v>
      </c>
      <c r="D1222" t="s">
        <v>26</v>
      </c>
      <c r="E1222" s="18">
        <v>202.93399810791016</v>
      </c>
      <c r="F1222">
        <v>68.599999999999994</v>
      </c>
      <c r="G1222">
        <v>72.3</v>
      </c>
      <c r="H1222">
        <v>77.5</v>
      </c>
      <c r="I1222">
        <v>10.82</v>
      </c>
      <c r="J1222">
        <v>1.39</v>
      </c>
      <c r="K1222">
        <v>32.31</v>
      </c>
      <c r="L1222">
        <v>2.87</v>
      </c>
      <c r="M1222" s="1">
        <v>43711.770915543981</v>
      </c>
      <c r="N1222" s="1">
        <v>43711.790516400462</v>
      </c>
      <c r="O1222" s="1" t="s">
        <v>47</v>
      </c>
    </row>
    <row r="1223" spans="1:15" x14ac:dyDescent="0.15">
      <c r="A1223" t="s">
        <v>1949</v>
      </c>
      <c r="B1223" t="s">
        <v>14</v>
      </c>
      <c r="C1223" t="s">
        <v>31</v>
      </c>
      <c r="D1223" t="s">
        <v>14</v>
      </c>
      <c r="E1223" s="18">
        <v>255.09799575805664</v>
      </c>
      <c r="F1223">
        <v>75.3</v>
      </c>
      <c r="G1223">
        <v>79.400000000000006</v>
      </c>
      <c r="H1223">
        <v>85.3</v>
      </c>
      <c r="I1223">
        <v>6.78</v>
      </c>
      <c r="J1223">
        <v>1.17</v>
      </c>
      <c r="K1223">
        <v>31.94</v>
      </c>
      <c r="L1223">
        <v>1.1000000000000001</v>
      </c>
      <c r="M1223" s="1">
        <v>43705.304503587962</v>
      </c>
      <c r="N1223" s="1">
        <v>43705.33108059028</v>
      </c>
      <c r="O1223" s="1" t="s">
        <v>45</v>
      </c>
    </row>
    <row r="1224" spans="1:15" x14ac:dyDescent="0.15">
      <c r="A1224" t="s">
        <v>147</v>
      </c>
      <c r="B1224" t="s">
        <v>14</v>
      </c>
      <c r="C1224" t="s">
        <v>38</v>
      </c>
      <c r="D1224" t="s">
        <v>14</v>
      </c>
      <c r="E1224" s="18">
        <v>145.5109977722168</v>
      </c>
      <c r="F1224" s="18">
        <v>76</v>
      </c>
      <c r="G1224" s="18">
        <v>80.099999999999994</v>
      </c>
      <c r="H1224" s="18">
        <v>86.7</v>
      </c>
      <c r="I1224" s="18">
        <v>2.71</v>
      </c>
      <c r="J1224" s="18">
        <v>0.93</v>
      </c>
      <c r="K1224" s="18">
        <v>31.36</v>
      </c>
      <c r="L1224" s="18">
        <v>2.09</v>
      </c>
      <c r="M1224" s="1">
        <v>43705.338075312502</v>
      </c>
      <c r="N1224" s="1">
        <v>43705.352627627311</v>
      </c>
      <c r="O1224" s="1" t="s">
        <v>45</v>
      </c>
    </row>
    <row r="1225" spans="1:15" x14ac:dyDescent="0.15">
      <c r="A1225" t="s">
        <v>1950</v>
      </c>
      <c r="B1225" t="s">
        <v>14</v>
      </c>
      <c r="C1225" t="s">
        <v>31</v>
      </c>
      <c r="D1225" t="s">
        <v>14</v>
      </c>
      <c r="E1225" s="18">
        <v>247.3860034942627</v>
      </c>
      <c r="F1225">
        <v>78.5</v>
      </c>
      <c r="G1225">
        <v>82.7</v>
      </c>
      <c r="H1225">
        <v>89.7</v>
      </c>
      <c r="I1225">
        <v>4.1900000000000004</v>
      </c>
      <c r="J1225">
        <v>0.81</v>
      </c>
      <c r="K1225">
        <v>31.76</v>
      </c>
      <c r="L1225">
        <v>0.38</v>
      </c>
      <c r="M1225" s="1">
        <v>43705.729387881947</v>
      </c>
      <c r="N1225" s="1">
        <v>43705.794763506943</v>
      </c>
      <c r="O1225" s="1" t="s">
        <v>46</v>
      </c>
    </row>
    <row r="1226" spans="1:15" x14ac:dyDescent="0.15">
      <c r="A1226" t="s">
        <v>1951</v>
      </c>
      <c r="B1226" t="s">
        <v>817</v>
      </c>
      <c r="C1226" t="s">
        <v>28</v>
      </c>
      <c r="D1226" t="s">
        <v>26</v>
      </c>
      <c r="E1226" s="18">
        <v>216.54199981689453</v>
      </c>
      <c r="F1226">
        <v>72.2</v>
      </c>
      <c r="G1226">
        <v>76.099999999999994</v>
      </c>
      <c r="H1226">
        <v>81.5</v>
      </c>
      <c r="I1226">
        <v>9.5299999999999994</v>
      </c>
      <c r="J1226">
        <v>1.43</v>
      </c>
      <c r="K1226">
        <v>32.17</v>
      </c>
      <c r="L1226">
        <v>0.56999999999999995</v>
      </c>
      <c r="M1226" s="1">
        <v>43705.671258136572</v>
      </c>
      <c r="N1226" s="1">
        <v>43705.71977635417</v>
      </c>
      <c r="O1226" s="1" t="s">
        <v>46</v>
      </c>
    </row>
    <row r="1227" spans="1:15" x14ac:dyDescent="0.15">
      <c r="A1227" t="s">
        <v>1952</v>
      </c>
      <c r="B1227" t="s">
        <v>23</v>
      </c>
      <c r="C1227" t="s">
        <v>21</v>
      </c>
      <c r="D1227" t="s">
        <v>23</v>
      </c>
      <c r="E1227" s="18">
        <v>198.39799842834472</v>
      </c>
      <c r="F1227">
        <v>79.599999999999994</v>
      </c>
      <c r="G1227">
        <v>83.9</v>
      </c>
      <c r="H1227">
        <v>90.7</v>
      </c>
      <c r="I1227">
        <v>3</v>
      </c>
      <c r="J1227">
        <v>0.85</v>
      </c>
      <c r="K1227">
        <v>31.51</v>
      </c>
      <c r="L1227">
        <v>1.03</v>
      </c>
      <c r="M1227" s="1">
        <v>43705.573086192133</v>
      </c>
      <c r="N1227" s="1">
        <v>43705.611105752316</v>
      </c>
      <c r="O1227" s="1" t="s">
        <v>45</v>
      </c>
    </row>
    <row r="1228" spans="1:15" x14ac:dyDescent="0.15">
      <c r="A1228" t="s">
        <v>1953</v>
      </c>
      <c r="B1228" t="s">
        <v>20</v>
      </c>
      <c r="C1228" t="s">
        <v>36</v>
      </c>
      <c r="D1228" t="s">
        <v>20</v>
      </c>
      <c r="E1228" s="18">
        <v>143.15200042724609</v>
      </c>
      <c r="F1228">
        <v>81.7</v>
      </c>
      <c r="G1228">
        <v>86.2</v>
      </c>
      <c r="H1228">
        <v>91.9</v>
      </c>
      <c r="I1228">
        <v>7.53</v>
      </c>
      <c r="J1228">
        <v>0.91</v>
      </c>
      <c r="K1228">
        <v>32.1</v>
      </c>
      <c r="L1228">
        <v>0.84</v>
      </c>
      <c r="M1228" s="1">
        <v>43710.533802662037</v>
      </c>
      <c r="N1228" s="1">
        <v>43710.544601817128</v>
      </c>
      <c r="O1228" s="1" t="s">
        <v>45</v>
      </c>
    </row>
    <row r="1229" spans="1:15" x14ac:dyDescent="0.15">
      <c r="A1229" t="s">
        <v>1954</v>
      </c>
      <c r="B1229" t="s">
        <v>817</v>
      </c>
      <c r="C1229" t="s">
        <v>34</v>
      </c>
      <c r="D1229" t="s">
        <v>26</v>
      </c>
      <c r="E1229" s="18">
        <v>215.81699752807617</v>
      </c>
      <c r="F1229">
        <v>73.099999999999994</v>
      </c>
      <c r="G1229">
        <v>77.099999999999994</v>
      </c>
      <c r="H1229">
        <v>82.5</v>
      </c>
      <c r="I1229">
        <v>9.74</v>
      </c>
      <c r="J1229">
        <v>1.48</v>
      </c>
      <c r="K1229">
        <v>32.26</v>
      </c>
      <c r="L1229">
        <v>1.1299999999999999</v>
      </c>
      <c r="M1229" s="1">
        <v>43707.277460763886</v>
      </c>
      <c r="N1229" s="1">
        <v>43707.294566400466</v>
      </c>
      <c r="O1229" s="1" t="s">
        <v>45</v>
      </c>
    </row>
    <row r="1230" spans="1:15" x14ac:dyDescent="0.15">
      <c r="A1230" t="s">
        <v>1955</v>
      </c>
      <c r="B1230" t="s">
        <v>817</v>
      </c>
      <c r="C1230" t="s">
        <v>15</v>
      </c>
      <c r="D1230" t="s">
        <v>18</v>
      </c>
      <c r="E1230" s="18">
        <v>216.90599822998047</v>
      </c>
      <c r="F1230">
        <v>75.2</v>
      </c>
      <c r="G1230">
        <v>79.3</v>
      </c>
      <c r="H1230">
        <v>85.1</v>
      </c>
      <c r="I1230">
        <v>8.08</v>
      </c>
      <c r="J1230">
        <v>1.44</v>
      </c>
      <c r="K1230">
        <v>32</v>
      </c>
      <c r="L1230">
        <v>0.65</v>
      </c>
      <c r="M1230" s="1">
        <v>43706.361962465278</v>
      </c>
      <c r="N1230" s="1">
        <v>43706.38799664352</v>
      </c>
      <c r="O1230" s="1" t="s">
        <v>48</v>
      </c>
    </row>
    <row r="1231" spans="1:15" x14ac:dyDescent="0.15">
      <c r="A1231" t="s">
        <v>1956</v>
      </c>
      <c r="B1231" t="s">
        <v>26</v>
      </c>
      <c r="C1231" t="s">
        <v>27</v>
      </c>
      <c r="D1231" t="s">
        <v>26</v>
      </c>
      <c r="E1231" s="18">
        <v>111.03799819946289</v>
      </c>
      <c r="F1231">
        <v>72.400000000000006</v>
      </c>
      <c r="G1231">
        <v>76.3</v>
      </c>
      <c r="H1231">
        <v>82.3</v>
      </c>
      <c r="I1231">
        <v>5.36</v>
      </c>
      <c r="J1231">
        <v>1.29</v>
      </c>
      <c r="K1231">
        <v>31.76</v>
      </c>
      <c r="L1231">
        <v>1.19</v>
      </c>
      <c r="M1231" s="1">
        <v>43707.461996990744</v>
      </c>
      <c r="N1231" s="1">
        <v>43707.470008761571</v>
      </c>
      <c r="O1231" s="1" t="s">
        <v>45</v>
      </c>
    </row>
    <row r="1232" spans="1:15" x14ac:dyDescent="0.15">
      <c r="A1232" t="s">
        <v>1957</v>
      </c>
      <c r="B1232" t="s">
        <v>817</v>
      </c>
      <c r="C1232" t="s">
        <v>34</v>
      </c>
      <c r="D1232" t="s">
        <v>26</v>
      </c>
      <c r="E1232" s="18">
        <v>208.92299842834473</v>
      </c>
      <c r="F1232">
        <v>73.599999999999994</v>
      </c>
      <c r="G1232">
        <v>77.599999999999994</v>
      </c>
      <c r="H1232">
        <v>83.6</v>
      </c>
      <c r="I1232">
        <v>5.09</v>
      </c>
      <c r="J1232">
        <v>1.02</v>
      </c>
      <c r="K1232">
        <v>31.61</v>
      </c>
      <c r="L1232">
        <v>1.34</v>
      </c>
      <c r="M1232" s="1">
        <v>43707.332974849538</v>
      </c>
      <c r="N1232" s="1">
        <v>43707.350945486112</v>
      </c>
      <c r="O1232" s="1" t="s">
        <v>45</v>
      </c>
    </row>
    <row r="1233" spans="1:15" x14ac:dyDescent="0.15">
      <c r="A1233" t="s">
        <v>1958</v>
      </c>
      <c r="B1233" t="s">
        <v>20</v>
      </c>
      <c r="C1233" t="s">
        <v>35</v>
      </c>
      <c r="D1233" t="s">
        <v>20</v>
      </c>
      <c r="E1233" s="18">
        <v>147.32499694824219</v>
      </c>
      <c r="F1233">
        <v>78.2</v>
      </c>
      <c r="G1233">
        <v>82.5</v>
      </c>
      <c r="H1233">
        <v>89.1</v>
      </c>
      <c r="I1233">
        <v>4.4400000000000004</v>
      </c>
      <c r="J1233">
        <v>0.85</v>
      </c>
      <c r="K1233">
        <v>31.66</v>
      </c>
      <c r="L1233">
        <v>0.64</v>
      </c>
      <c r="M1233" s="1">
        <v>43707.400875266205</v>
      </c>
      <c r="N1233" s="1">
        <v>43707.456732488426</v>
      </c>
      <c r="O1233" s="1" t="s">
        <v>45</v>
      </c>
    </row>
    <row r="1234" spans="1:15" x14ac:dyDescent="0.15">
      <c r="A1234" t="s">
        <v>1959</v>
      </c>
      <c r="B1234" t="s">
        <v>26</v>
      </c>
      <c r="C1234" t="s">
        <v>28</v>
      </c>
      <c r="D1234" t="s">
        <v>26</v>
      </c>
      <c r="E1234" s="18">
        <v>215.09199905395508</v>
      </c>
      <c r="F1234">
        <v>69.3</v>
      </c>
      <c r="G1234">
        <v>73.099999999999994</v>
      </c>
      <c r="H1234">
        <v>78.5</v>
      </c>
      <c r="I1234">
        <v>10.29</v>
      </c>
      <c r="J1234">
        <v>1.41</v>
      </c>
      <c r="K1234">
        <v>32.270000000000003</v>
      </c>
      <c r="L1234">
        <v>0.72</v>
      </c>
      <c r="M1234" s="1">
        <v>43711.852863113425</v>
      </c>
      <c r="N1234" s="1">
        <v>43711.876932905092</v>
      </c>
      <c r="O1234" s="1" t="s">
        <v>46</v>
      </c>
    </row>
    <row r="1235" spans="1:15" x14ac:dyDescent="0.15">
      <c r="A1235" t="s">
        <v>1960</v>
      </c>
      <c r="B1235" t="s">
        <v>23</v>
      </c>
      <c r="C1235" t="s">
        <v>24</v>
      </c>
      <c r="D1235" t="s">
        <v>23</v>
      </c>
      <c r="E1235" s="18">
        <v>131.81299781799316</v>
      </c>
      <c r="F1235">
        <v>81.5</v>
      </c>
      <c r="G1235">
        <v>85.9</v>
      </c>
      <c r="H1235">
        <v>92.9</v>
      </c>
      <c r="I1235">
        <v>2.7</v>
      </c>
      <c r="J1235">
        <v>0.68</v>
      </c>
      <c r="K1235">
        <v>31.37</v>
      </c>
      <c r="L1235">
        <v>0.64</v>
      </c>
      <c r="M1235" s="1">
        <v>43707.315168437497</v>
      </c>
      <c r="N1235" s="1">
        <v>43707.32923221065</v>
      </c>
      <c r="O1235" s="1" t="s">
        <v>45</v>
      </c>
    </row>
    <row r="1236" spans="1:15" x14ac:dyDescent="0.15">
      <c r="A1236" t="s">
        <v>1961</v>
      </c>
      <c r="B1236" t="s">
        <v>26</v>
      </c>
      <c r="C1236" t="s">
        <v>28</v>
      </c>
      <c r="D1236" t="s">
        <v>26</v>
      </c>
      <c r="E1236" s="18">
        <v>146.92999877929688</v>
      </c>
      <c r="F1236">
        <v>69.900000000000006</v>
      </c>
      <c r="G1236">
        <v>73.7</v>
      </c>
      <c r="H1236">
        <v>78.7</v>
      </c>
      <c r="I1236">
        <v>11.54</v>
      </c>
      <c r="J1236">
        <v>1.89</v>
      </c>
      <c r="K1236">
        <v>32.270000000000003</v>
      </c>
      <c r="L1236">
        <v>1.64</v>
      </c>
      <c r="M1236" s="1">
        <v>43733.375433680558</v>
      </c>
      <c r="N1236" s="1">
        <v>43733.386348414351</v>
      </c>
      <c r="O1236" s="1" t="s">
        <v>41</v>
      </c>
    </row>
    <row r="1237" spans="1:15" x14ac:dyDescent="0.15">
      <c r="A1237" t="s">
        <v>1962</v>
      </c>
      <c r="B1237" t="s">
        <v>49</v>
      </c>
      <c r="C1237" t="s">
        <v>42</v>
      </c>
      <c r="D1237" t="s">
        <v>26</v>
      </c>
      <c r="E1237" s="18">
        <v>147.84499816894532</v>
      </c>
      <c r="F1237">
        <v>71.5</v>
      </c>
      <c r="G1237">
        <v>75.3</v>
      </c>
      <c r="H1237">
        <v>81.900000000000006</v>
      </c>
      <c r="I1237">
        <v>2.81</v>
      </c>
      <c r="J1237">
        <v>0.73</v>
      </c>
      <c r="K1237">
        <v>31.51</v>
      </c>
      <c r="L1237">
        <v>0.54</v>
      </c>
      <c r="M1237" s="1">
        <v>43710.349665011578</v>
      </c>
      <c r="N1237" s="1">
        <v>43710.368001539355</v>
      </c>
      <c r="O1237" s="1" t="s">
        <v>48</v>
      </c>
    </row>
    <row r="1238" spans="1:15" x14ac:dyDescent="0.15">
      <c r="A1238" t="s">
        <v>1963</v>
      </c>
      <c r="B1238" t="s">
        <v>20</v>
      </c>
      <c r="C1238" t="s">
        <v>35</v>
      </c>
      <c r="D1238" t="s">
        <v>20</v>
      </c>
      <c r="E1238" s="18">
        <v>333.65900039672852</v>
      </c>
      <c r="F1238">
        <v>79.599999999999994</v>
      </c>
      <c r="G1238">
        <v>84.1</v>
      </c>
      <c r="H1238">
        <v>89.7</v>
      </c>
      <c r="I1238">
        <v>9.74</v>
      </c>
      <c r="J1238">
        <v>1.1000000000000001</v>
      </c>
      <c r="K1238">
        <v>32.24</v>
      </c>
      <c r="L1238">
        <v>0.52</v>
      </c>
      <c r="M1238" s="1">
        <v>43707.869340081015</v>
      </c>
      <c r="N1238" s="1">
        <v>43707.929109108794</v>
      </c>
      <c r="O1238" s="1" t="s">
        <v>48</v>
      </c>
    </row>
    <row r="1239" spans="1:15" x14ac:dyDescent="0.15">
      <c r="A1239" t="s">
        <v>1964</v>
      </c>
      <c r="B1239" t="s">
        <v>20</v>
      </c>
      <c r="C1239" t="s">
        <v>35</v>
      </c>
      <c r="D1239" t="s">
        <v>20</v>
      </c>
      <c r="E1239" s="18">
        <v>180.79999923706055</v>
      </c>
      <c r="F1239">
        <v>78.599999999999994</v>
      </c>
      <c r="G1239">
        <v>82.9</v>
      </c>
      <c r="H1239">
        <v>89.4</v>
      </c>
      <c r="I1239">
        <v>5.0999999999999996</v>
      </c>
      <c r="J1239">
        <v>0.89</v>
      </c>
      <c r="K1239">
        <v>31.59</v>
      </c>
      <c r="L1239">
        <v>0.67</v>
      </c>
      <c r="M1239" s="1">
        <v>43710.230034525463</v>
      </c>
      <c r="N1239" s="1">
        <v>43710.252298993059</v>
      </c>
      <c r="O1239" s="1" t="s">
        <v>48</v>
      </c>
    </row>
    <row r="1240" spans="1:15" x14ac:dyDescent="0.15">
      <c r="A1240" t="s">
        <v>1965</v>
      </c>
      <c r="B1240" t="s">
        <v>826</v>
      </c>
      <c r="C1240" t="s">
        <v>21</v>
      </c>
      <c r="D1240" t="s">
        <v>23</v>
      </c>
      <c r="E1240" s="18">
        <v>112.67099761962891</v>
      </c>
      <c r="F1240">
        <v>78.8</v>
      </c>
      <c r="G1240">
        <v>83</v>
      </c>
      <c r="H1240">
        <v>89.9</v>
      </c>
      <c r="I1240">
        <v>2.98</v>
      </c>
      <c r="J1240">
        <v>0.83</v>
      </c>
      <c r="K1240">
        <v>31.37</v>
      </c>
      <c r="L1240">
        <v>0.32</v>
      </c>
      <c r="M1240" s="1">
        <v>43710.258553321757</v>
      </c>
      <c r="N1240" s="1">
        <v>43710.268270405089</v>
      </c>
      <c r="O1240" s="1" t="s">
        <v>48</v>
      </c>
    </row>
    <row r="1241" spans="1:15" x14ac:dyDescent="0.15">
      <c r="A1241" t="s">
        <v>1966</v>
      </c>
      <c r="B1241" t="s">
        <v>14</v>
      </c>
      <c r="C1241" t="s">
        <v>31</v>
      </c>
      <c r="D1241" t="s">
        <v>14</v>
      </c>
      <c r="E1241" s="18">
        <v>109.02999877929687</v>
      </c>
      <c r="F1241">
        <v>75.400000000000006</v>
      </c>
      <c r="G1241">
        <v>79.5</v>
      </c>
      <c r="H1241">
        <v>85.9</v>
      </c>
      <c r="I1241">
        <v>4.2699999999999996</v>
      </c>
      <c r="J1241">
        <v>1.1399999999999999</v>
      </c>
      <c r="K1241">
        <v>31.58</v>
      </c>
      <c r="L1241">
        <v>0.87</v>
      </c>
      <c r="M1241" s="1">
        <v>43710.292299918983</v>
      </c>
      <c r="N1241" s="1">
        <v>43710.305196956018</v>
      </c>
      <c r="O1241" s="1" t="s">
        <v>48</v>
      </c>
    </row>
    <row r="1242" spans="1:15" x14ac:dyDescent="0.15">
      <c r="A1242" t="s">
        <v>1967</v>
      </c>
      <c r="B1242" t="s">
        <v>26</v>
      </c>
      <c r="C1242" t="s">
        <v>27</v>
      </c>
      <c r="D1242" t="s">
        <v>26</v>
      </c>
      <c r="E1242" s="18">
        <v>220.17100143432617</v>
      </c>
      <c r="F1242">
        <v>71.2</v>
      </c>
      <c r="G1242">
        <v>75.099999999999994</v>
      </c>
      <c r="H1242">
        <v>80.8</v>
      </c>
      <c r="I1242">
        <v>7.48</v>
      </c>
      <c r="J1242">
        <v>1.17</v>
      </c>
      <c r="K1242">
        <v>31.92</v>
      </c>
      <c r="L1242">
        <v>0.99</v>
      </c>
      <c r="M1242" s="1">
        <v>43711.795381631942</v>
      </c>
      <c r="N1242" s="1">
        <v>43711.812345023151</v>
      </c>
      <c r="O1242" s="1" t="s">
        <v>1813</v>
      </c>
    </row>
    <row r="1243" spans="1:15" x14ac:dyDescent="0.15">
      <c r="A1243" t="s">
        <v>148</v>
      </c>
      <c r="B1243" t="s">
        <v>14</v>
      </c>
      <c r="C1243" t="s">
        <v>38</v>
      </c>
      <c r="D1243" t="s">
        <v>14</v>
      </c>
      <c r="E1243" s="18">
        <v>182.88700103759766</v>
      </c>
      <c r="F1243" s="18">
        <v>76</v>
      </c>
      <c r="G1243" s="18">
        <v>80.099999999999994</v>
      </c>
      <c r="H1243" s="18">
        <v>86.8</v>
      </c>
      <c r="I1243" s="18">
        <v>2.72</v>
      </c>
      <c r="J1243" s="18">
        <v>0.82</v>
      </c>
      <c r="K1243" s="18">
        <v>31.52</v>
      </c>
      <c r="L1243" s="18">
        <v>0.67</v>
      </c>
      <c r="M1243" s="1">
        <v>43711.831100613424</v>
      </c>
      <c r="N1243" s="1">
        <v>43711.845590011573</v>
      </c>
      <c r="O1243" s="1" t="s">
        <v>47</v>
      </c>
    </row>
    <row r="1244" spans="1:15" x14ac:dyDescent="0.15">
      <c r="A1244" t="s">
        <v>1968</v>
      </c>
      <c r="B1244" t="s">
        <v>26</v>
      </c>
      <c r="C1244" t="s">
        <v>27</v>
      </c>
      <c r="D1244" t="s">
        <v>26</v>
      </c>
      <c r="E1244" s="18">
        <v>147.92999877929688</v>
      </c>
      <c r="F1244">
        <v>71.8</v>
      </c>
      <c r="G1244">
        <v>75.7</v>
      </c>
      <c r="H1244">
        <v>81.599999999999994</v>
      </c>
      <c r="I1244">
        <v>6.21</v>
      </c>
      <c r="J1244">
        <v>0.97</v>
      </c>
      <c r="K1244">
        <v>31.96</v>
      </c>
      <c r="L1244">
        <v>0.62</v>
      </c>
      <c r="M1244" s="1">
        <v>43719.780561886575</v>
      </c>
      <c r="N1244" s="1">
        <v>43719.792419178244</v>
      </c>
      <c r="O1244" s="1" t="s">
        <v>1813</v>
      </c>
    </row>
    <row r="1245" spans="1:15" x14ac:dyDescent="0.15">
      <c r="A1245" t="s">
        <v>1969</v>
      </c>
      <c r="B1245" t="s">
        <v>23</v>
      </c>
      <c r="C1245" t="s">
        <v>21</v>
      </c>
      <c r="D1245" t="s">
        <v>23</v>
      </c>
      <c r="E1245" s="18">
        <v>414.70200119018551</v>
      </c>
      <c r="F1245">
        <v>79.5</v>
      </c>
      <c r="G1245">
        <v>83.8</v>
      </c>
      <c r="H1245">
        <v>90.3</v>
      </c>
      <c r="I1245">
        <v>3.79</v>
      </c>
      <c r="J1245">
        <v>0.8</v>
      </c>
      <c r="K1245">
        <v>31.44</v>
      </c>
      <c r="L1245">
        <v>0.33</v>
      </c>
      <c r="M1245" s="1">
        <v>43706.732518483797</v>
      </c>
      <c r="N1245" s="1">
        <v>43707.612625150461</v>
      </c>
      <c r="O1245" s="1" t="s">
        <v>45</v>
      </c>
    </row>
    <row r="1246" spans="1:15" x14ac:dyDescent="0.15">
      <c r="A1246" t="s">
        <v>1970</v>
      </c>
      <c r="B1246" t="s">
        <v>14</v>
      </c>
      <c r="C1246" t="s">
        <v>31</v>
      </c>
      <c r="D1246" t="s">
        <v>14</v>
      </c>
      <c r="E1246" s="18">
        <v>149.68399810791016</v>
      </c>
      <c r="F1246">
        <v>74.599999999999994</v>
      </c>
      <c r="G1246">
        <v>78.599999999999994</v>
      </c>
      <c r="H1246">
        <v>84.8</v>
      </c>
      <c r="I1246">
        <v>5.25</v>
      </c>
      <c r="J1246">
        <v>1.01</v>
      </c>
      <c r="K1246">
        <v>31.86</v>
      </c>
      <c r="L1246">
        <v>0.82</v>
      </c>
      <c r="M1246" s="1">
        <v>43706.889456562501</v>
      </c>
      <c r="N1246" s="1">
        <v>43706.910793136572</v>
      </c>
      <c r="O1246" s="1" t="s">
        <v>45</v>
      </c>
    </row>
    <row r="1247" spans="1:15" x14ac:dyDescent="0.15">
      <c r="A1247" t="s">
        <v>149</v>
      </c>
      <c r="B1247" t="s">
        <v>14</v>
      </c>
      <c r="C1247" t="s">
        <v>38</v>
      </c>
      <c r="D1247" t="s">
        <v>14</v>
      </c>
      <c r="E1247" s="18">
        <v>235.59299659729004</v>
      </c>
      <c r="F1247" s="18">
        <v>79.7</v>
      </c>
      <c r="G1247" s="18">
        <v>82.9</v>
      </c>
      <c r="H1247" s="18">
        <v>89.9</v>
      </c>
      <c r="I1247" s="18">
        <v>2.67</v>
      </c>
      <c r="J1247" s="18">
        <v>0.72</v>
      </c>
      <c r="K1247" s="18">
        <v>31.47</v>
      </c>
      <c r="L1247" s="18">
        <v>1.1399999999999999</v>
      </c>
      <c r="M1247" s="1">
        <v>43707.366260798612</v>
      </c>
      <c r="N1247" s="1">
        <v>43707.392090891204</v>
      </c>
      <c r="O1247" s="1" t="s">
        <v>45</v>
      </c>
    </row>
    <row r="1248" spans="1:15" x14ac:dyDescent="0.15">
      <c r="A1248" t="s">
        <v>1971</v>
      </c>
      <c r="B1248" t="s">
        <v>18</v>
      </c>
      <c r="C1248" t="s">
        <v>44</v>
      </c>
      <c r="D1248" t="s">
        <v>18</v>
      </c>
      <c r="E1248" s="18">
        <v>73.118000030517578</v>
      </c>
      <c r="F1248">
        <v>80.099999999999994</v>
      </c>
      <c r="G1248">
        <v>84.5</v>
      </c>
      <c r="H1248">
        <v>90.3</v>
      </c>
      <c r="I1248">
        <v>7.01</v>
      </c>
      <c r="J1248">
        <v>0.92</v>
      </c>
      <c r="K1248">
        <v>32.01</v>
      </c>
      <c r="L1248">
        <v>0.43</v>
      </c>
      <c r="M1248" s="1">
        <v>43706.82495396991</v>
      </c>
      <c r="N1248" s="1">
        <v>43706.835851307871</v>
      </c>
      <c r="O1248" s="1" t="s">
        <v>45</v>
      </c>
    </row>
    <row r="1249" spans="1:15" x14ac:dyDescent="0.15">
      <c r="A1249" t="s">
        <v>1972</v>
      </c>
      <c r="B1249" t="s">
        <v>817</v>
      </c>
      <c r="C1249" t="s">
        <v>15</v>
      </c>
      <c r="D1249" t="s">
        <v>18</v>
      </c>
      <c r="E1249" s="18">
        <v>258.25699996948242</v>
      </c>
      <c r="F1249">
        <v>75.5</v>
      </c>
      <c r="G1249">
        <v>79.599999999999994</v>
      </c>
      <c r="H1249">
        <v>85.5</v>
      </c>
      <c r="I1249">
        <v>7.27</v>
      </c>
      <c r="J1249">
        <v>1.1399999999999999</v>
      </c>
      <c r="K1249">
        <v>31.95</v>
      </c>
      <c r="L1249">
        <v>0.61</v>
      </c>
      <c r="M1249" s="1">
        <v>43706.843368287038</v>
      </c>
      <c r="N1249" s="1">
        <v>43707.606115162038</v>
      </c>
      <c r="O1249" s="1" t="s">
        <v>45</v>
      </c>
    </row>
    <row r="1250" spans="1:15" x14ac:dyDescent="0.15">
      <c r="A1250" t="s">
        <v>1973</v>
      </c>
      <c r="B1250" t="s">
        <v>18</v>
      </c>
      <c r="C1250" t="s">
        <v>44</v>
      </c>
      <c r="D1250" t="s">
        <v>18</v>
      </c>
      <c r="E1250" s="18">
        <v>108.39299774169922</v>
      </c>
      <c r="F1250">
        <v>78.099999999999994</v>
      </c>
      <c r="G1250">
        <v>82.4</v>
      </c>
      <c r="H1250">
        <v>88.6</v>
      </c>
      <c r="I1250">
        <v>5.31</v>
      </c>
      <c r="J1250">
        <v>0.89</v>
      </c>
      <c r="K1250">
        <v>31.78</v>
      </c>
      <c r="L1250">
        <v>1.6</v>
      </c>
      <c r="M1250" s="1">
        <v>43707.354432673608</v>
      </c>
      <c r="N1250" s="1">
        <v>43707.36351408565</v>
      </c>
      <c r="O1250" s="1" t="s">
        <v>45</v>
      </c>
    </row>
    <row r="1251" spans="1:15" x14ac:dyDescent="0.15">
      <c r="A1251" t="s">
        <v>1974</v>
      </c>
      <c r="B1251" t="s">
        <v>26</v>
      </c>
      <c r="C1251" t="s">
        <v>28</v>
      </c>
      <c r="D1251" t="s">
        <v>26</v>
      </c>
      <c r="E1251" s="18">
        <v>461.31799736022947</v>
      </c>
      <c r="F1251">
        <v>72</v>
      </c>
      <c r="G1251">
        <v>75.900000000000006</v>
      </c>
      <c r="H1251">
        <v>81.3</v>
      </c>
      <c r="I1251">
        <v>9.51</v>
      </c>
      <c r="J1251">
        <v>1.38</v>
      </c>
      <c r="K1251">
        <v>32.119999999999997</v>
      </c>
      <c r="L1251">
        <v>0.47</v>
      </c>
      <c r="M1251" s="1">
        <v>43711.880470219905</v>
      </c>
      <c r="N1251" s="1">
        <v>43711.926256979168</v>
      </c>
      <c r="O1251" s="1" t="s">
        <v>46</v>
      </c>
    </row>
    <row r="1252" spans="1:15" x14ac:dyDescent="0.15">
      <c r="A1252" t="s">
        <v>1975</v>
      </c>
      <c r="B1252" t="s">
        <v>817</v>
      </c>
      <c r="C1252" t="s">
        <v>15</v>
      </c>
      <c r="D1252" t="s">
        <v>18</v>
      </c>
      <c r="E1252" s="18">
        <v>223.11599655151366</v>
      </c>
      <c r="F1252">
        <v>75.2</v>
      </c>
      <c r="G1252">
        <v>79.3</v>
      </c>
      <c r="H1252">
        <v>84.7</v>
      </c>
      <c r="I1252">
        <v>10.210000000000001</v>
      </c>
      <c r="J1252">
        <v>1.42</v>
      </c>
      <c r="K1252">
        <v>32.200000000000003</v>
      </c>
      <c r="L1252">
        <v>0.95</v>
      </c>
      <c r="M1252" s="1">
        <v>43712.285075196756</v>
      </c>
      <c r="N1252" s="1">
        <v>43712.312379594907</v>
      </c>
      <c r="O1252" s="1" t="s">
        <v>46</v>
      </c>
    </row>
    <row r="1253" spans="1:15" x14ac:dyDescent="0.15">
      <c r="A1253" t="s">
        <v>1976</v>
      </c>
      <c r="B1253" t="s">
        <v>26</v>
      </c>
      <c r="C1253" t="s">
        <v>28</v>
      </c>
      <c r="D1253" t="s">
        <v>26</v>
      </c>
      <c r="E1253" s="18">
        <v>302.81599426269531</v>
      </c>
      <c r="F1253">
        <v>72.900000000000006</v>
      </c>
      <c r="G1253">
        <v>76.8</v>
      </c>
      <c r="H1253">
        <v>82.3</v>
      </c>
      <c r="I1253">
        <v>8.3699999999999992</v>
      </c>
      <c r="J1253">
        <v>1.4</v>
      </c>
      <c r="K1253">
        <v>32.020000000000003</v>
      </c>
      <c r="L1253">
        <v>0.59</v>
      </c>
      <c r="M1253" s="1">
        <v>43711.483467511571</v>
      </c>
      <c r="N1253" s="1">
        <v>43711.518182719905</v>
      </c>
      <c r="O1253" s="1" t="s">
        <v>45</v>
      </c>
    </row>
    <row r="1254" spans="1:15" x14ac:dyDescent="0.15">
      <c r="A1254" t="s">
        <v>1977</v>
      </c>
      <c r="B1254" t="s">
        <v>20</v>
      </c>
      <c r="C1254" t="s">
        <v>36</v>
      </c>
      <c r="D1254" t="s">
        <v>20</v>
      </c>
      <c r="E1254" s="18">
        <v>229.95399922132492</v>
      </c>
      <c r="F1254">
        <v>80.599999999999994</v>
      </c>
      <c r="G1254">
        <v>84.9</v>
      </c>
      <c r="H1254">
        <v>91.6</v>
      </c>
      <c r="I1254">
        <v>4.7300000000000004</v>
      </c>
      <c r="J1254">
        <v>0.78</v>
      </c>
      <c r="K1254">
        <v>31.69</v>
      </c>
      <c r="L1254">
        <v>0.28999999999999998</v>
      </c>
      <c r="M1254" s="1">
        <v>43710.387008645834</v>
      </c>
      <c r="N1254" s="1">
        <v>43711.304332557869</v>
      </c>
      <c r="O1254" s="1" t="s">
        <v>45</v>
      </c>
    </row>
    <row r="1255" spans="1:15" x14ac:dyDescent="0.15">
      <c r="A1255" t="s">
        <v>1978</v>
      </c>
      <c r="B1255" t="s">
        <v>20</v>
      </c>
      <c r="C1255" t="s">
        <v>35</v>
      </c>
      <c r="D1255" t="s">
        <v>20</v>
      </c>
      <c r="E1255" s="18">
        <v>145.64499816894531</v>
      </c>
      <c r="F1255">
        <v>79.099999999999994</v>
      </c>
      <c r="G1255">
        <v>83.4</v>
      </c>
      <c r="H1255">
        <v>89.1</v>
      </c>
      <c r="I1255">
        <v>10.42</v>
      </c>
      <c r="J1255">
        <v>1.17</v>
      </c>
      <c r="K1255">
        <v>32.22</v>
      </c>
      <c r="L1255">
        <v>0.62</v>
      </c>
      <c r="M1255" s="1">
        <v>43710.275335879633</v>
      </c>
      <c r="N1255" s="1">
        <v>43710.289317824077</v>
      </c>
      <c r="O1255" s="1" t="s">
        <v>48</v>
      </c>
    </row>
    <row r="1256" spans="1:15" x14ac:dyDescent="0.15">
      <c r="A1256" t="s">
        <v>1979</v>
      </c>
      <c r="B1256" t="s">
        <v>26</v>
      </c>
      <c r="C1256" t="s">
        <v>28</v>
      </c>
      <c r="D1256" t="s">
        <v>26</v>
      </c>
      <c r="E1256" s="18">
        <v>186.78300018310546</v>
      </c>
      <c r="F1256">
        <v>70.2</v>
      </c>
      <c r="G1256">
        <v>74</v>
      </c>
      <c r="H1256">
        <v>79.5</v>
      </c>
      <c r="I1256">
        <v>10.82</v>
      </c>
      <c r="J1256">
        <v>1.53</v>
      </c>
      <c r="K1256">
        <v>32.25</v>
      </c>
      <c r="L1256">
        <v>2.92</v>
      </c>
      <c r="M1256" s="1">
        <v>43719.795295451389</v>
      </c>
      <c r="N1256" s="1">
        <v>43719.809960185186</v>
      </c>
      <c r="O1256" s="1" t="s">
        <v>1813</v>
      </c>
    </row>
    <row r="1257" spans="1:15" x14ac:dyDescent="0.15">
      <c r="A1257" t="s">
        <v>1980</v>
      </c>
      <c r="B1257" t="s">
        <v>14</v>
      </c>
      <c r="C1257" t="s">
        <v>31</v>
      </c>
      <c r="D1257" t="s">
        <v>14</v>
      </c>
      <c r="E1257" s="18">
        <v>183.84499816894532</v>
      </c>
      <c r="F1257">
        <v>74.8</v>
      </c>
      <c r="G1257">
        <v>78.8</v>
      </c>
      <c r="H1257">
        <v>85.5</v>
      </c>
      <c r="I1257">
        <v>6.43</v>
      </c>
      <c r="J1257">
        <v>0.99</v>
      </c>
      <c r="K1257">
        <v>31.91</v>
      </c>
      <c r="L1257">
        <v>0.67</v>
      </c>
      <c r="M1257" s="1">
        <v>43719.814339699071</v>
      </c>
      <c r="N1257" s="1">
        <v>43719.831261886575</v>
      </c>
      <c r="O1257" s="1" t="s">
        <v>1813</v>
      </c>
    </row>
    <row r="1258" spans="1:15" x14ac:dyDescent="0.15">
      <c r="A1258" t="s">
        <v>1981</v>
      </c>
      <c r="B1258" t="s">
        <v>14</v>
      </c>
      <c r="C1258" t="s">
        <v>31</v>
      </c>
      <c r="D1258" t="s">
        <v>14</v>
      </c>
      <c r="E1258" s="18">
        <v>206.99799957275391</v>
      </c>
      <c r="F1258">
        <v>74.400000000000006</v>
      </c>
      <c r="G1258">
        <v>78.400000000000006</v>
      </c>
      <c r="H1258">
        <v>84.4</v>
      </c>
      <c r="I1258">
        <v>6.64</v>
      </c>
      <c r="J1258">
        <v>0.99</v>
      </c>
      <c r="K1258">
        <v>31.83</v>
      </c>
      <c r="L1258">
        <v>1</v>
      </c>
      <c r="M1258" s="1">
        <v>43712.256696296296</v>
      </c>
      <c r="N1258" s="1">
        <v>43712.279485266205</v>
      </c>
      <c r="O1258" s="1" t="s">
        <v>46</v>
      </c>
    </row>
    <row r="1259" spans="1:15" x14ac:dyDescent="0.15">
      <c r="A1259" t="s">
        <v>1982</v>
      </c>
      <c r="B1259" t="s">
        <v>817</v>
      </c>
      <c r="C1259" t="s">
        <v>34</v>
      </c>
      <c r="D1259" t="s">
        <v>26</v>
      </c>
      <c r="E1259" s="18">
        <v>274.69299793243408</v>
      </c>
      <c r="F1259">
        <v>74.400000000000006</v>
      </c>
      <c r="G1259">
        <v>78.400000000000006</v>
      </c>
      <c r="H1259">
        <v>84.2</v>
      </c>
      <c r="I1259">
        <v>6.59</v>
      </c>
      <c r="J1259">
        <v>1.1599999999999999</v>
      </c>
      <c r="K1259">
        <v>31.8</v>
      </c>
      <c r="L1259">
        <v>0.59</v>
      </c>
      <c r="M1259" s="1">
        <v>43707.772338310184</v>
      </c>
      <c r="N1259" s="1">
        <v>43707.80890679398</v>
      </c>
      <c r="O1259" s="1" t="s">
        <v>48</v>
      </c>
    </row>
    <row r="1260" spans="1:15" x14ac:dyDescent="0.15">
      <c r="A1260" t="s">
        <v>1983</v>
      </c>
      <c r="B1260" t="s">
        <v>26</v>
      </c>
      <c r="C1260" t="s">
        <v>27</v>
      </c>
      <c r="D1260" t="s">
        <v>26</v>
      </c>
      <c r="E1260" s="18">
        <v>294.81699752807617</v>
      </c>
      <c r="F1260">
        <v>72.5</v>
      </c>
      <c r="G1260">
        <v>76.400000000000006</v>
      </c>
      <c r="H1260">
        <v>82.1</v>
      </c>
      <c r="I1260">
        <v>8.41</v>
      </c>
      <c r="J1260">
        <v>1.35</v>
      </c>
      <c r="K1260">
        <v>31.86</v>
      </c>
      <c r="L1260">
        <v>1.56</v>
      </c>
      <c r="M1260" s="1">
        <v>43707.818645868058</v>
      </c>
      <c r="N1260" s="1">
        <v>43707.859614386573</v>
      </c>
      <c r="O1260" s="1" t="s">
        <v>48</v>
      </c>
    </row>
    <row r="1261" spans="1:15" x14ac:dyDescent="0.15">
      <c r="A1261" t="s">
        <v>150</v>
      </c>
      <c r="B1261" t="s">
        <v>14</v>
      </c>
      <c r="C1261" t="s">
        <v>38</v>
      </c>
      <c r="D1261" t="s">
        <v>14</v>
      </c>
      <c r="E1261" s="18">
        <v>216.08999633789063</v>
      </c>
      <c r="F1261" s="18">
        <v>76.3</v>
      </c>
      <c r="G1261" s="18">
        <v>80.3</v>
      </c>
      <c r="H1261" s="18">
        <v>87.6</v>
      </c>
      <c r="I1261" s="18">
        <v>1.53</v>
      </c>
      <c r="J1261" s="18">
        <v>0.89</v>
      </c>
      <c r="K1261" s="18">
        <v>31.3</v>
      </c>
      <c r="L1261" s="18">
        <v>0.49</v>
      </c>
      <c r="M1261" s="1">
        <v>43712.670011458336</v>
      </c>
      <c r="N1261" s="1">
        <v>43712.698107951386</v>
      </c>
      <c r="O1261" s="1" t="s">
        <v>48</v>
      </c>
    </row>
    <row r="1262" spans="1:15" x14ac:dyDescent="0.15">
      <c r="A1262" t="s">
        <v>1984</v>
      </c>
      <c r="B1262" t="s">
        <v>26</v>
      </c>
      <c r="C1262" t="s">
        <v>28</v>
      </c>
      <c r="D1262" t="s">
        <v>26</v>
      </c>
      <c r="E1262" s="18">
        <v>141.15699768066406</v>
      </c>
      <c r="F1262">
        <v>67.400000000000006</v>
      </c>
      <c r="G1262">
        <v>71.099999999999994</v>
      </c>
      <c r="H1262">
        <v>76.7</v>
      </c>
      <c r="I1262">
        <v>10.77</v>
      </c>
      <c r="J1262">
        <v>1.8</v>
      </c>
      <c r="K1262">
        <v>32.31</v>
      </c>
      <c r="L1262">
        <v>0.88</v>
      </c>
      <c r="M1262" s="1">
        <v>43712.648270520833</v>
      </c>
      <c r="N1262" s="1">
        <v>43712.663722418984</v>
      </c>
      <c r="O1262" s="1" t="s">
        <v>48</v>
      </c>
    </row>
    <row r="1263" spans="1:15" x14ac:dyDescent="0.15">
      <c r="A1263" t="s">
        <v>1985</v>
      </c>
      <c r="B1263" t="s">
        <v>26</v>
      </c>
      <c r="C1263" t="s">
        <v>27</v>
      </c>
      <c r="D1263" t="s">
        <v>26</v>
      </c>
      <c r="E1263" s="18">
        <v>205.29400062561035</v>
      </c>
      <c r="F1263">
        <v>72.2</v>
      </c>
      <c r="G1263">
        <v>76.3</v>
      </c>
      <c r="H1263">
        <v>81.8</v>
      </c>
      <c r="I1263">
        <v>6.76</v>
      </c>
      <c r="J1263">
        <v>1.24</v>
      </c>
      <c r="K1263">
        <v>31.75</v>
      </c>
      <c r="L1263">
        <v>1.89</v>
      </c>
      <c r="M1263" s="1">
        <v>43711.433675925924</v>
      </c>
      <c r="N1263" s="1">
        <v>43711.461524918981</v>
      </c>
      <c r="O1263" s="1" t="s">
        <v>45</v>
      </c>
    </row>
    <row r="1264" spans="1:15" x14ac:dyDescent="0.15">
      <c r="A1264" t="s">
        <v>1986</v>
      </c>
      <c r="B1264" t="s">
        <v>23</v>
      </c>
      <c r="C1264" t="s">
        <v>21</v>
      </c>
      <c r="D1264" t="s">
        <v>23</v>
      </c>
      <c r="E1264" s="18">
        <v>248.20299530029297</v>
      </c>
      <c r="F1264">
        <v>81.2</v>
      </c>
      <c r="G1264">
        <v>85.6</v>
      </c>
      <c r="H1264">
        <v>92.6</v>
      </c>
      <c r="I1264">
        <v>2.86</v>
      </c>
      <c r="J1264">
        <v>0.68</v>
      </c>
      <c r="K1264">
        <v>31.32</v>
      </c>
      <c r="L1264">
        <v>0.79</v>
      </c>
      <c r="M1264" s="1">
        <v>43711.521846990741</v>
      </c>
      <c r="N1264" s="1">
        <v>43711.548131516203</v>
      </c>
      <c r="O1264" s="1" t="s">
        <v>45</v>
      </c>
    </row>
    <row r="1265" spans="1:15" x14ac:dyDescent="0.15">
      <c r="A1265" t="s">
        <v>1987</v>
      </c>
      <c r="B1265" t="s">
        <v>26</v>
      </c>
      <c r="C1265" t="s">
        <v>27</v>
      </c>
      <c r="D1265" t="s">
        <v>26</v>
      </c>
      <c r="E1265" s="18">
        <v>210.01199531555176</v>
      </c>
      <c r="F1265">
        <v>72.7</v>
      </c>
      <c r="G1265">
        <v>76.599999999999994</v>
      </c>
      <c r="H1265">
        <v>82.4</v>
      </c>
      <c r="I1265">
        <v>7.61</v>
      </c>
      <c r="J1265">
        <v>1.26</v>
      </c>
      <c r="K1265">
        <v>31.98</v>
      </c>
      <c r="L1265">
        <v>0.99</v>
      </c>
      <c r="M1265" s="1">
        <v>43711.553970833331</v>
      </c>
      <c r="N1265" s="1">
        <v>43711.57217068287</v>
      </c>
      <c r="O1265" s="1" t="s">
        <v>45</v>
      </c>
    </row>
    <row r="1266" spans="1:15" x14ac:dyDescent="0.15">
      <c r="A1266" t="s">
        <v>1988</v>
      </c>
      <c r="B1266" t="s">
        <v>20</v>
      </c>
      <c r="C1266" t="s">
        <v>36</v>
      </c>
      <c r="D1266" t="s">
        <v>20</v>
      </c>
      <c r="E1266" s="18">
        <v>433.34199333190918</v>
      </c>
      <c r="F1266">
        <v>81</v>
      </c>
      <c r="G1266">
        <v>85.4</v>
      </c>
      <c r="H1266">
        <v>92.1</v>
      </c>
      <c r="I1266">
        <v>4.5</v>
      </c>
      <c r="J1266">
        <v>0.71</v>
      </c>
      <c r="K1266">
        <v>31.59</v>
      </c>
      <c r="L1266">
        <v>0.4</v>
      </c>
      <c r="M1266" s="1">
        <v>43710.450659988426</v>
      </c>
      <c r="N1266" s="1">
        <v>43711.3045746875</v>
      </c>
      <c r="O1266" s="1" t="s">
        <v>45</v>
      </c>
    </row>
    <row r="1267" spans="1:15" x14ac:dyDescent="0.15">
      <c r="A1267" t="s">
        <v>1989</v>
      </c>
      <c r="B1267" t="s">
        <v>14</v>
      </c>
      <c r="C1267" t="s">
        <v>31</v>
      </c>
      <c r="D1267" t="s">
        <v>14</v>
      </c>
      <c r="E1267" s="18">
        <v>179.78299713134766</v>
      </c>
      <c r="F1267">
        <v>75</v>
      </c>
      <c r="G1267">
        <v>79.099999999999994</v>
      </c>
      <c r="H1267">
        <v>85.2</v>
      </c>
      <c r="I1267">
        <v>5.34</v>
      </c>
      <c r="J1267">
        <v>0.95</v>
      </c>
      <c r="K1267">
        <v>31.65</v>
      </c>
      <c r="L1267">
        <v>0.96</v>
      </c>
      <c r="M1267" s="1">
        <v>43711.931238043981</v>
      </c>
      <c r="N1267" s="1">
        <v>43712.25153483796</v>
      </c>
      <c r="O1267" s="1" t="s">
        <v>45</v>
      </c>
    </row>
    <row r="1268" spans="1:15" x14ac:dyDescent="0.15">
      <c r="A1268" t="s">
        <v>1990</v>
      </c>
      <c r="B1268" t="s">
        <v>14</v>
      </c>
      <c r="C1268" t="s">
        <v>31</v>
      </c>
      <c r="D1268" t="s">
        <v>14</v>
      </c>
      <c r="E1268" s="18">
        <v>196.1309986114502</v>
      </c>
      <c r="F1268">
        <v>75.2</v>
      </c>
      <c r="G1268">
        <v>79.3</v>
      </c>
      <c r="H1268">
        <v>86</v>
      </c>
      <c r="I1268">
        <v>4.62</v>
      </c>
      <c r="J1268">
        <v>0.87</v>
      </c>
      <c r="K1268">
        <v>31.57</v>
      </c>
      <c r="L1268">
        <v>1.75</v>
      </c>
      <c r="M1268" s="1">
        <v>43711.599547800928</v>
      </c>
      <c r="N1268" s="1">
        <v>43711.620816979164</v>
      </c>
      <c r="O1268" s="1" t="s">
        <v>45</v>
      </c>
    </row>
    <row r="1269" spans="1:15" x14ac:dyDescent="0.15">
      <c r="A1269" t="s">
        <v>1991</v>
      </c>
      <c r="B1269" t="s">
        <v>20</v>
      </c>
      <c r="C1269" t="s">
        <v>35</v>
      </c>
      <c r="D1269" t="s">
        <v>20</v>
      </c>
      <c r="E1269" s="18">
        <v>220.26299667358398</v>
      </c>
      <c r="F1269">
        <v>79.2</v>
      </c>
      <c r="G1269">
        <v>83.5</v>
      </c>
      <c r="H1269">
        <v>90</v>
      </c>
      <c r="I1269">
        <v>6.68</v>
      </c>
      <c r="J1269">
        <v>0.95</v>
      </c>
      <c r="K1269">
        <v>31.9</v>
      </c>
      <c r="L1269">
        <v>0.66</v>
      </c>
      <c r="M1269" s="1">
        <v>43711.651742442133</v>
      </c>
      <c r="N1269" s="1">
        <v>43711.675266006947</v>
      </c>
      <c r="O1269" s="1" t="s">
        <v>45</v>
      </c>
    </row>
    <row r="1270" spans="1:15" x14ac:dyDescent="0.15">
      <c r="A1270" t="s">
        <v>1992</v>
      </c>
      <c r="B1270" t="s">
        <v>29</v>
      </c>
      <c r="C1270" t="s">
        <v>22</v>
      </c>
      <c r="D1270" t="s">
        <v>29</v>
      </c>
      <c r="E1270" s="18">
        <v>125.82499885559082</v>
      </c>
      <c r="F1270">
        <v>81.599999999999994</v>
      </c>
      <c r="G1270">
        <v>86</v>
      </c>
      <c r="H1270">
        <v>92.1</v>
      </c>
      <c r="I1270">
        <v>9.7899999999999991</v>
      </c>
      <c r="J1270">
        <v>1.0900000000000001</v>
      </c>
      <c r="K1270">
        <v>32.26</v>
      </c>
      <c r="L1270">
        <v>0.48</v>
      </c>
      <c r="M1270" s="1">
        <v>43711.63167318287</v>
      </c>
      <c r="N1270" s="1">
        <v>43711.646885648152</v>
      </c>
      <c r="O1270" s="1" t="s">
        <v>45</v>
      </c>
    </row>
    <row r="1271" spans="1:15" x14ac:dyDescent="0.15">
      <c r="A1271" t="s">
        <v>1993</v>
      </c>
      <c r="B1271" t="s">
        <v>23</v>
      </c>
      <c r="C1271" t="s">
        <v>24</v>
      </c>
      <c r="D1271" t="s">
        <v>23</v>
      </c>
      <c r="E1271" s="18">
        <v>90.898998260498047</v>
      </c>
      <c r="F1271">
        <v>81.5</v>
      </c>
      <c r="G1271">
        <v>85.9</v>
      </c>
      <c r="H1271">
        <v>93.2</v>
      </c>
      <c r="I1271">
        <v>2.81</v>
      </c>
      <c r="J1271">
        <v>0.69</v>
      </c>
      <c r="K1271">
        <v>31.54</v>
      </c>
      <c r="L1271">
        <v>0.43</v>
      </c>
      <c r="M1271" s="1">
        <v>43711.582534340276</v>
      </c>
      <c r="N1271" s="1">
        <v>43711.595782407407</v>
      </c>
      <c r="O1271" s="1" t="s">
        <v>45</v>
      </c>
    </row>
    <row r="1272" spans="1:15" x14ac:dyDescent="0.15">
      <c r="A1272" t="s">
        <v>1994</v>
      </c>
      <c r="B1272" t="s">
        <v>26</v>
      </c>
      <c r="C1272" t="s">
        <v>28</v>
      </c>
      <c r="D1272" t="s">
        <v>26</v>
      </c>
      <c r="E1272" s="18">
        <v>301.18199920654297</v>
      </c>
      <c r="F1272">
        <v>71.8</v>
      </c>
      <c r="G1272">
        <v>75.7</v>
      </c>
      <c r="H1272">
        <v>80.8</v>
      </c>
      <c r="I1272">
        <v>11.16</v>
      </c>
      <c r="J1272">
        <v>1.77</v>
      </c>
      <c r="K1272">
        <v>32.409999999999997</v>
      </c>
      <c r="L1272">
        <v>0.68</v>
      </c>
      <c r="M1272" s="1">
        <v>43712.392440277777</v>
      </c>
      <c r="N1272" s="1">
        <v>43712.450261423612</v>
      </c>
      <c r="O1272" s="1" t="s">
        <v>819</v>
      </c>
    </row>
    <row r="1273" spans="1:15" x14ac:dyDescent="0.15">
      <c r="A1273" t="s">
        <v>1995</v>
      </c>
      <c r="B1273" t="s">
        <v>49</v>
      </c>
      <c r="C1273" t="s">
        <v>42</v>
      </c>
      <c r="D1273" t="s">
        <v>26</v>
      </c>
      <c r="E1273" s="18">
        <v>163.01900005340576</v>
      </c>
      <c r="F1273">
        <v>70.599999999999994</v>
      </c>
      <c r="G1273">
        <v>74.400000000000006</v>
      </c>
      <c r="H1273">
        <v>81</v>
      </c>
      <c r="I1273">
        <v>3.25</v>
      </c>
      <c r="J1273">
        <v>1.23</v>
      </c>
      <c r="K1273">
        <v>31.44</v>
      </c>
      <c r="L1273">
        <v>1.29</v>
      </c>
      <c r="M1273" s="1">
        <v>43712.526307905093</v>
      </c>
      <c r="N1273" s="1">
        <v>43712.542032291669</v>
      </c>
      <c r="O1273" s="1" t="s">
        <v>48</v>
      </c>
    </row>
    <row r="1274" spans="1:15" x14ac:dyDescent="0.15">
      <c r="A1274" t="s">
        <v>1996</v>
      </c>
      <c r="B1274" t="s">
        <v>26</v>
      </c>
      <c r="C1274" t="s">
        <v>28</v>
      </c>
      <c r="D1274" t="s">
        <v>26</v>
      </c>
      <c r="E1274" s="18">
        <v>110.85699844360352</v>
      </c>
      <c r="F1274">
        <v>69.3</v>
      </c>
      <c r="G1274">
        <v>73</v>
      </c>
      <c r="H1274">
        <v>77.900000000000006</v>
      </c>
      <c r="I1274">
        <v>11.35</v>
      </c>
      <c r="J1274">
        <v>1.76</v>
      </c>
      <c r="K1274">
        <v>32.299999999999997</v>
      </c>
      <c r="L1274">
        <v>1.26</v>
      </c>
      <c r="M1274" s="1">
        <v>43712.33683521991</v>
      </c>
      <c r="N1274" s="1">
        <v>43712.345596956016</v>
      </c>
      <c r="O1274" s="1" t="s">
        <v>819</v>
      </c>
    </row>
    <row r="1275" spans="1:15" x14ac:dyDescent="0.15">
      <c r="A1275" t="s">
        <v>1997</v>
      </c>
      <c r="B1275" t="s">
        <v>817</v>
      </c>
      <c r="C1275" t="s">
        <v>15</v>
      </c>
      <c r="D1275" t="s">
        <v>18</v>
      </c>
      <c r="E1275" s="18">
        <v>266.52799987792969</v>
      </c>
      <c r="F1275">
        <v>76.400000000000006</v>
      </c>
      <c r="G1275">
        <v>80.5</v>
      </c>
      <c r="H1275">
        <v>86.3</v>
      </c>
      <c r="I1275">
        <v>8.35</v>
      </c>
      <c r="J1275">
        <v>1.19</v>
      </c>
      <c r="K1275">
        <v>32.11</v>
      </c>
      <c r="L1275">
        <v>0.47</v>
      </c>
      <c r="M1275" s="1">
        <v>43713.306707754629</v>
      </c>
      <c r="N1275" s="1">
        <v>43713.333085995371</v>
      </c>
      <c r="O1275" s="1" t="s">
        <v>45</v>
      </c>
    </row>
    <row r="1276" spans="1:15" x14ac:dyDescent="0.15">
      <c r="A1276" t="s">
        <v>1998</v>
      </c>
      <c r="B1276" t="s">
        <v>817</v>
      </c>
      <c r="C1276" t="s">
        <v>15</v>
      </c>
      <c r="D1276" t="s">
        <v>18</v>
      </c>
      <c r="E1276" s="18">
        <v>337.8329963684082</v>
      </c>
      <c r="F1276">
        <v>75.599999999999994</v>
      </c>
      <c r="G1276">
        <v>79.7</v>
      </c>
      <c r="H1276">
        <v>85.5</v>
      </c>
      <c r="I1276">
        <v>8.4700000000000006</v>
      </c>
      <c r="J1276">
        <v>1.25</v>
      </c>
      <c r="K1276">
        <v>32.200000000000003</v>
      </c>
      <c r="L1276">
        <v>0.37</v>
      </c>
      <c r="M1276" s="1">
        <v>43713.337043518521</v>
      </c>
      <c r="N1276" s="1">
        <v>43713.373155243054</v>
      </c>
      <c r="O1276" s="1" t="s">
        <v>45</v>
      </c>
    </row>
    <row r="1277" spans="1:15" x14ac:dyDescent="0.15">
      <c r="A1277" t="s">
        <v>1999</v>
      </c>
      <c r="B1277" t="s">
        <v>14</v>
      </c>
      <c r="C1277" t="s">
        <v>31</v>
      </c>
      <c r="D1277" t="s">
        <v>14</v>
      </c>
      <c r="E1277" s="18">
        <v>287.39099550247192</v>
      </c>
      <c r="F1277">
        <v>73.400000000000006</v>
      </c>
      <c r="G1277">
        <v>77.400000000000006</v>
      </c>
      <c r="H1277">
        <v>83.1</v>
      </c>
      <c r="I1277">
        <v>7.89</v>
      </c>
      <c r="J1277">
        <v>1.35</v>
      </c>
      <c r="K1277">
        <v>32.08</v>
      </c>
      <c r="L1277">
        <v>0.99</v>
      </c>
      <c r="M1277" s="1">
        <v>43712.897114814812</v>
      </c>
      <c r="N1277" s="1">
        <v>43712.930759687501</v>
      </c>
      <c r="O1277" s="1" t="s">
        <v>45</v>
      </c>
    </row>
    <row r="1278" spans="1:15" x14ac:dyDescent="0.15">
      <c r="A1278" t="s">
        <v>2000</v>
      </c>
      <c r="B1278" t="s">
        <v>14</v>
      </c>
      <c r="C1278" t="s">
        <v>31</v>
      </c>
      <c r="D1278" t="s">
        <v>14</v>
      </c>
      <c r="E1278" s="18">
        <v>262.62699365615845</v>
      </c>
      <c r="F1278">
        <v>76</v>
      </c>
      <c r="G1278">
        <v>80.099999999999994</v>
      </c>
      <c r="H1278">
        <v>86.3</v>
      </c>
      <c r="I1278">
        <v>7.15</v>
      </c>
      <c r="J1278">
        <v>1.19</v>
      </c>
      <c r="K1278">
        <v>32</v>
      </c>
      <c r="L1278">
        <v>0.56999999999999995</v>
      </c>
      <c r="M1278" s="1">
        <v>43713.561465162034</v>
      </c>
      <c r="N1278" s="1">
        <v>43713.610932442127</v>
      </c>
      <c r="O1278" s="1" t="s">
        <v>45</v>
      </c>
    </row>
    <row r="1279" spans="1:15" x14ac:dyDescent="0.15">
      <c r="A1279" t="s">
        <v>2001</v>
      </c>
      <c r="B1279" t="s">
        <v>14</v>
      </c>
      <c r="C1279" t="s">
        <v>31</v>
      </c>
      <c r="D1279" t="s">
        <v>14</v>
      </c>
      <c r="E1279" s="18">
        <v>374.66799621582032</v>
      </c>
      <c r="F1279">
        <v>74.099999999999994</v>
      </c>
      <c r="G1279">
        <v>78.099999999999994</v>
      </c>
      <c r="H1279">
        <v>84.2</v>
      </c>
      <c r="I1279">
        <v>6.83</v>
      </c>
      <c r="J1279">
        <v>1.18</v>
      </c>
      <c r="K1279">
        <v>32.03</v>
      </c>
      <c r="L1279">
        <v>0.42</v>
      </c>
      <c r="M1279" s="1">
        <v>43713.514046412034</v>
      </c>
      <c r="N1279" s="1">
        <v>43713.556510960647</v>
      </c>
      <c r="O1279" s="1" t="s">
        <v>45</v>
      </c>
    </row>
    <row r="1280" spans="1:15" x14ac:dyDescent="0.15">
      <c r="A1280" t="s">
        <v>2002</v>
      </c>
      <c r="B1280" t="s">
        <v>33</v>
      </c>
      <c r="C1280" t="s">
        <v>39</v>
      </c>
      <c r="D1280" t="s">
        <v>33</v>
      </c>
      <c r="E1280" s="18">
        <v>269.34000015258789</v>
      </c>
      <c r="F1280">
        <v>76.599999999999994</v>
      </c>
      <c r="G1280">
        <v>80.7</v>
      </c>
      <c r="H1280">
        <v>87.4</v>
      </c>
      <c r="I1280">
        <v>2.0299999999999998</v>
      </c>
      <c r="J1280">
        <v>0.8</v>
      </c>
      <c r="K1280">
        <v>31.35</v>
      </c>
      <c r="L1280">
        <v>1.66</v>
      </c>
      <c r="M1280" s="1">
        <v>43713.377391006943</v>
      </c>
      <c r="N1280" s="1">
        <v>43713.441059803241</v>
      </c>
      <c r="O1280" s="1" t="s">
        <v>45</v>
      </c>
    </row>
    <row r="1281" spans="1:15" x14ac:dyDescent="0.15">
      <c r="A1281" t="s">
        <v>2003</v>
      </c>
      <c r="B1281" t="s">
        <v>20</v>
      </c>
      <c r="C1281" t="s">
        <v>36</v>
      </c>
      <c r="D1281" t="s">
        <v>20</v>
      </c>
      <c r="E1281" s="18">
        <v>288.1199951171875</v>
      </c>
      <c r="F1281">
        <v>80.400000000000006</v>
      </c>
      <c r="G1281">
        <v>84.8</v>
      </c>
      <c r="H1281">
        <v>90.6</v>
      </c>
      <c r="I1281">
        <v>12.45</v>
      </c>
      <c r="J1281">
        <v>1.17</v>
      </c>
      <c r="K1281">
        <v>32.630000000000003</v>
      </c>
      <c r="L1281">
        <v>0.4</v>
      </c>
      <c r="M1281" s="1">
        <v>43712.784405057871</v>
      </c>
      <c r="N1281" s="1">
        <v>43712.822626932873</v>
      </c>
      <c r="O1281" s="1" t="s">
        <v>48</v>
      </c>
    </row>
    <row r="1282" spans="1:15" x14ac:dyDescent="0.15">
      <c r="A1282" t="s">
        <v>2004</v>
      </c>
      <c r="B1282" t="s">
        <v>14</v>
      </c>
      <c r="C1282" t="s">
        <v>31</v>
      </c>
      <c r="D1282" t="s">
        <v>14</v>
      </c>
      <c r="E1282" s="18">
        <v>288.1199951171875</v>
      </c>
      <c r="F1282">
        <v>76.3</v>
      </c>
      <c r="G1282">
        <v>80.400000000000006</v>
      </c>
      <c r="H1282">
        <v>87.1</v>
      </c>
      <c r="I1282">
        <v>4.46</v>
      </c>
      <c r="J1282">
        <v>0.99</v>
      </c>
      <c r="K1282">
        <v>31.73</v>
      </c>
      <c r="L1282">
        <v>0.37</v>
      </c>
      <c r="M1282" s="1">
        <v>43712.703806944446</v>
      </c>
      <c r="N1282" s="1">
        <v>43712.778229201387</v>
      </c>
      <c r="O1282" s="1" t="s">
        <v>48</v>
      </c>
    </row>
    <row r="1283" spans="1:15" x14ac:dyDescent="0.15">
      <c r="A1283" t="s">
        <v>151</v>
      </c>
      <c r="B1283" t="s">
        <v>14</v>
      </c>
      <c r="C1283" t="s">
        <v>38</v>
      </c>
      <c r="D1283" t="s">
        <v>14</v>
      </c>
      <c r="E1283" s="18">
        <v>72.119998782873154</v>
      </c>
      <c r="F1283" s="18">
        <v>75.900000000000006</v>
      </c>
      <c r="G1283" s="18">
        <v>80</v>
      </c>
      <c r="H1283" s="18">
        <v>86.8</v>
      </c>
      <c r="I1283" s="18">
        <v>3.68</v>
      </c>
      <c r="J1283" s="18">
        <v>0.98</v>
      </c>
      <c r="K1283" s="18">
        <v>31.48</v>
      </c>
      <c r="L1283" s="18">
        <v>1.48</v>
      </c>
      <c r="M1283" s="1">
        <v>43712.857958414352</v>
      </c>
      <c r="N1283" s="1">
        <v>43712.869613043978</v>
      </c>
      <c r="O1283" s="1" t="s">
        <v>48</v>
      </c>
    </row>
    <row r="1284" spans="1:15" x14ac:dyDescent="0.15">
      <c r="A1284" t="s">
        <v>2005</v>
      </c>
      <c r="B1284" t="s">
        <v>826</v>
      </c>
      <c r="C1284" t="s">
        <v>21</v>
      </c>
      <c r="D1284" t="s">
        <v>23</v>
      </c>
      <c r="E1284" s="18">
        <v>334.88000030517577</v>
      </c>
      <c r="F1284">
        <v>78.3</v>
      </c>
      <c r="G1284">
        <v>82.5</v>
      </c>
      <c r="H1284">
        <v>89.4</v>
      </c>
      <c r="I1284">
        <v>2.12</v>
      </c>
      <c r="J1284">
        <v>0.76</v>
      </c>
      <c r="K1284">
        <v>31.4</v>
      </c>
      <c r="L1284">
        <v>0.93</v>
      </c>
      <c r="M1284" s="1">
        <v>43713.47637222222</v>
      </c>
      <c r="N1284" s="1">
        <v>43713.50799421296</v>
      </c>
      <c r="O1284" s="1" t="s">
        <v>45</v>
      </c>
    </row>
    <row r="1285" spans="1:15" x14ac:dyDescent="0.15">
      <c r="A1285" t="s">
        <v>2006</v>
      </c>
      <c r="B1285" t="s">
        <v>817</v>
      </c>
      <c r="C1285" t="s">
        <v>15</v>
      </c>
      <c r="D1285" t="s">
        <v>18</v>
      </c>
      <c r="E1285" s="18">
        <v>252.01299667358398</v>
      </c>
      <c r="F1285">
        <v>75.8</v>
      </c>
      <c r="G1285">
        <v>80</v>
      </c>
      <c r="H1285">
        <v>85.5</v>
      </c>
      <c r="I1285">
        <v>8.58</v>
      </c>
      <c r="J1285">
        <v>1.35</v>
      </c>
      <c r="K1285">
        <v>32.11</v>
      </c>
      <c r="L1285">
        <v>0.4</v>
      </c>
      <c r="M1285" s="1">
        <v>43713.614682256943</v>
      </c>
      <c r="N1285" s="1">
        <v>43713.643478900463</v>
      </c>
      <c r="O1285" s="1" t="s">
        <v>45</v>
      </c>
    </row>
    <row r="1286" spans="1:15" x14ac:dyDescent="0.15">
      <c r="A1286" t="s">
        <v>2007</v>
      </c>
      <c r="B1286" t="s">
        <v>26</v>
      </c>
      <c r="C1286" t="s">
        <v>28</v>
      </c>
      <c r="D1286" t="s">
        <v>26</v>
      </c>
      <c r="E1286" s="18">
        <v>335.20499725341796</v>
      </c>
      <c r="F1286">
        <v>72</v>
      </c>
      <c r="G1286">
        <v>75.900000000000006</v>
      </c>
      <c r="H1286">
        <v>81.400000000000006</v>
      </c>
      <c r="I1286">
        <v>8.3000000000000007</v>
      </c>
      <c r="J1286">
        <v>1.4</v>
      </c>
      <c r="K1286">
        <v>32.03</v>
      </c>
      <c r="L1286">
        <v>2.1800000000000002</v>
      </c>
      <c r="M1286" s="1">
        <v>43713.262506446757</v>
      </c>
      <c r="N1286" s="1">
        <v>43713.299172187501</v>
      </c>
      <c r="O1286" s="1" t="s">
        <v>45</v>
      </c>
    </row>
    <row r="1287" spans="1:15" x14ac:dyDescent="0.15">
      <c r="A1287" t="s">
        <v>2008</v>
      </c>
      <c r="B1287" t="s">
        <v>26</v>
      </c>
      <c r="C1287" t="s">
        <v>28</v>
      </c>
      <c r="D1287" t="s">
        <v>26</v>
      </c>
      <c r="E1287" s="18">
        <v>217.82099838256835</v>
      </c>
      <c r="F1287">
        <v>69.5</v>
      </c>
      <c r="G1287">
        <v>73.3</v>
      </c>
      <c r="H1287">
        <v>78.599999999999994</v>
      </c>
      <c r="I1287">
        <v>8.9700000000000006</v>
      </c>
      <c r="J1287">
        <v>1.61</v>
      </c>
      <c r="K1287">
        <v>32.130000000000003</v>
      </c>
      <c r="L1287">
        <v>0.74</v>
      </c>
      <c r="M1287" s="1">
        <v>43712.349151006943</v>
      </c>
      <c r="N1287" s="1">
        <v>43712.375781631941</v>
      </c>
      <c r="O1287" s="1" t="s">
        <v>819</v>
      </c>
    </row>
    <row r="1288" spans="1:15" x14ac:dyDescent="0.15">
      <c r="A1288" t="s">
        <v>2009</v>
      </c>
      <c r="B1288" t="s">
        <v>26</v>
      </c>
      <c r="C1288" t="s">
        <v>28</v>
      </c>
      <c r="D1288" t="s">
        <v>26</v>
      </c>
      <c r="E1288" s="18">
        <v>559.40399322509768</v>
      </c>
      <c r="F1288">
        <v>69.599999999999994</v>
      </c>
      <c r="G1288">
        <v>73.400000000000006</v>
      </c>
      <c r="H1288">
        <v>78.400000000000006</v>
      </c>
      <c r="I1288">
        <v>10.28</v>
      </c>
      <c r="J1288">
        <v>1.61</v>
      </c>
      <c r="K1288">
        <v>32.29</v>
      </c>
      <c r="L1288">
        <v>1.21</v>
      </c>
      <c r="M1288" s="1">
        <v>43712.455404826389</v>
      </c>
      <c r="N1288" s="1">
        <v>43712.521070752315</v>
      </c>
      <c r="O1288" s="1" t="s">
        <v>931</v>
      </c>
    </row>
    <row r="1289" spans="1:15" x14ac:dyDescent="0.15">
      <c r="A1289" t="s">
        <v>2010</v>
      </c>
      <c r="B1289" t="s">
        <v>20</v>
      </c>
      <c r="C1289" t="s">
        <v>35</v>
      </c>
      <c r="D1289" t="s">
        <v>20</v>
      </c>
      <c r="E1289" s="18">
        <v>180.07499694824219</v>
      </c>
      <c r="F1289">
        <v>80</v>
      </c>
      <c r="G1289">
        <v>84.4</v>
      </c>
      <c r="H1289">
        <v>90.3</v>
      </c>
      <c r="I1289">
        <v>8.85</v>
      </c>
      <c r="J1289">
        <v>1.06</v>
      </c>
      <c r="K1289">
        <v>32.18</v>
      </c>
      <c r="L1289">
        <v>0.45</v>
      </c>
      <c r="M1289" s="1">
        <v>43712.829288506946</v>
      </c>
      <c r="N1289" s="1">
        <v>43712.852460381946</v>
      </c>
      <c r="O1289" s="1" t="s">
        <v>48</v>
      </c>
    </row>
    <row r="1290" spans="1:15" x14ac:dyDescent="0.15">
      <c r="A1290" t="s">
        <v>2011</v>
      </c>
      <c r="B1290" t="s">
        <v>817</v>
      </c>
      <c r="C1290" t="s">
        <v>34</v>
      </c>
      <c r="D1290" t="s">
        <v>26</v>
      </c>
      <c r="E1290" s="18">
        <v>332.02699661254883</v>
      </c>
      <c r="F1290">
        <v>74</v>
      </c>
      <c r="G1290">
        <v>78</v>
      </c>
      <c r="H1290">
        <v>83.7</v>
      </c>
      <c r="I1290">
        <v>8.8699999999999992</v>
      </c>
      <c r="J1290">
        <v>1.39</v>
      </c>
      <c r="K1290">
        <v>32.159999999999997</v>
      </c>
      <c r="L1290">
        <v>1.44</v>
      </c>
      <c r="M1290" s="1">
        <v>43712.545978784721</v>
      </c>
      <c r="N1290" s="1">
        <v>43712.597645601854</v>
      </c>
      <c r="O1290" s="1" t="s">
        <v>819</v>
      </c>
    </row>
    <row r="1291" spans="1:15" x14ac:dyDescent="0.15">
      <c r="A1291" t="s">
        <v>2012</v>
      </c>
      <c r="B1291" t="s">
        <v>817</v>
      </c>
      <c r="C1291" t="s">
        <v>15</v>
      </c>
      <c r="D1291" t="s">
        <v>18</v>
      </c>
      <c r="E1291" s="18">
        <v>191.59499835968018</v>
      </c>
      <c r="F1291">
        <v>76.900000000000006</v>
      </c>
      <c r="G1291">
        <v>81.099999999999994</v>
      </c>
      <c r="H1291">
        <v>86.7</v>
      </c>
      <c r="I1291">
        <v>8.0299999999999994</v>
      </c>
      <c r="J1291">
        <v>1.31</v>
      </c>
      <c r="K1291">
        <v>32.090000000000003</v>
      </c>
      <c r="L1291">
        <v>0.83</v>
      </c>
      <c r="M1291" s="1">
        <v>43712.602159641203</v>
      </c>
      <c r="N1291" s="1">
        <v>43712.625018946761</v>
      </c>
      <c r="O1291" s="1" t="s">
        <v>931</v>
      </c>
    </row>
    <row r="1292" spans="1:15" x14ac:dyDescent="0.15">
      <c r="A1292" t="s">
        <v>2013</v>
      </c>
      <c r="B1292" t="s">
        <v>817</v>
      </c>
      <c r="C1292" t="s">
        <v>15</v>
      </c>
      <c r="D1292" t="s">
        <v>18</v>
      </c>
      <c r="E1292" s="18">
        <v>300.6929962158203</v>
      </c>
      <c r="F1292">
        <v>76.599999999999994</v>
      </c>
      <c r="G1292">
        <v>80.8</v>
      </c>
      <c r="H1292">
        <v>87.5</v>
      </c>
      <c r="I1292">
        <v>9.15</v>
      </c>
      <c r="J1292">
        <v>1.19</v>
      </c>
      <c r="K1292">
        <v>32.18</v>
      </c>
      <c r="L1292">
        <v>0.81</v>
      </c>
      <c r="M1292" s="1">
        <v>43714.488733298611</v>
      </c>
      <c r="N1292" s="1">
        <v>43714.53378070602</v>
      </c>
      <c r="O1292" s="1" t="s">
        <v>48</v>
      </c>
    </row>
    <row r="1293" spans="1:15" x14ac:dyDescent="0.15">
      <c r="A1293" t="s">
        <v>2014</v>
      </c>
      <c r="B1293" t="s">
        <v>29</v>
      </c>
      <c r="C1293" t="s">
        <v>22</v>
      </c>
      <c r="D1293" t="s">
        <v>29</v>
      </c>
      <c r="E1293" s="18">
        <v>221.44199752807617</v>
      </c>
      <c r="F1293">
        <v>80</v>
      </c>
      <c r="G1293">
        <v>84.5</v>
      </c>
      <c r="H1293">
        <v>90.7</v>
      </c>
      <c r="I1293">
        <v>14.62</v>
      </c>
      <c r="J1293">
        <v>1.28</v>
      </c>
      <c r="K1293">
        <v>32.799999999999997</v>
      </c>
      <c r="L1293">
        <v>0.74</v>
      </c>
      <c r="M1293" s="1">
        <v>43714.449867442127</v>
      </c>
      <c r="N1293" s="1">
        <v>43714.486065011573</v>
      </c>
      <c r="O1293" s="1" t="s">
        <v>48</v>
      </c>
    </row>
    <row r="1294" spans="1:15" x14ac:dyDescent="0.15">
      <c r="A1294" t="s">
        <v>152</v>
      </c>
      <c r="B1294" t="s">
        <v>14</v>
      </c>
      <c r="C1294" t="s">
        <v>38</v>
      </c>
      <c r="D1294" t="s">
        <v>14</v>
      </c>
      <c r="E1294" s="18">
        <v>173.82400054931639</v>
      </c>
      <c r="F1294" s="18">
        <v>76.2</v>
      </c>
      <c r="G1294" s="18">
        <v>80.3</v>
      </c>
      <c r="H1294" s="18">
        <v>86.7</v>
      </c>
      <c r="I1294" s="18">
        <v>3.37</v>
      </c>
      <c r="J1294" s="18">
        <v>0.88</v>
      </c>
      <c r="K1294" s="18">
        <v>31.59</v>
      </c>
      <c r="L1294" s="18">
        <v>1.1000000000000001</v>
      </c>
      <c r="M1294" s="1">
        <v>43713.240434988424</v>
      </c>
      <c r="N1294" s="1">
        <v>43713.257738229164</v>
      </c>
      <c r="O1294" s="1" t="s">
        <v>45</v>
      </c>
    </row>
    <row r="1295" spans="1:15" x14ac:dyDescent="0.15">
      <c r="A1295" t="s">
        <v>2015</v>
      </c>
      <c r="B1295" t="s">
        <v>26</v>
      </c>
      <c r="C1295" t="s">
        <v>28</v>
      </c>
      <c r="D1295" t="s">
        <v>26</v>
      </c>
      <c r="E1295" s="18">
        <v>166.41499938964844</v>
      </c>
      <c r="F1295">
        <v>68</v>
      </c>
      <c r="G1295">
        <v>71.7</v>
      </c>
      <c r="H1295">
        <v>76.7</v>
      </c>
      <c r="I1295">
        <v>9.81</v>
      </c>
      <c r="J1295">
        <v>2.02</v>
      </c>
      <c r="K1295">
        <v>32.15</v>
      </c>
      <c r="L1295">
        <v>1.3</v>
      </c>
      <c r="M1295" s="1">
        <v>43733.354010497686</v>
      </c>
      <c r="N1295" s="1">
        <v>43733.369705243058</v>
      </c>
      <c r="O1295" s="1" t="s">
        <v>41</v>
      </c>
    </row>
    <row r="1296" spans="1:15" x14ac:dyDescent="0.15">
      <c r="A1296" t="s">
        <v>2016</v>
      </c>
      <c r="B1296" t="s">
        <v>20</v>
      </c>
      <c r="C1296" t="s">
        <v>35</v>
      </c>
      <c r="D1296" t="s">
        <v>20</v>
      </c>
      <c r="E1296" s="18">
        <v>141.48400115966797</v>
      </c>
      <c r="F1296">
        <v>77.3</v>
      </c>
      <c r="G1296">
        <v>81.599999999999994</v>
      </c>
      <c r="H1296">
        <v>87.3</v>
      </c>
      <c r="I1296">
        <v>8.26</v>
      </c>
      <c r="J1296">
        <v>1.05</v>
      </c>
      <c r="K1296">
        <v>32.07</v>
      </c>
      <c r="L1296">
        <v>0.63</v>
      </c>
      <c r="M1296" s="1">
        <v>43712.937582094906</v>
      </c>
      <c r="N1296" s="1">
        <v>43713.234520405094</v>
      </c>
      <c r="O1296" s="1" t="s">
        <v>45</v>
      </c>
    </row>
    <row r="1297" spans="1:15" x14ac:dyDescent="0.15">
      <c r="A1297" t="s">
        <v>2017</v>
      </c>
      <c r="B1297" t="s">
        <v>26</v>
      </c>
      <c r="C1297" t="s">
        <v>28</v>
      </c>
      <c r="D1297" t="s">
        <v>26</v>
      </c>
      <c r="E1297" s="18">
        <v>375.48099517822266</v>
      </c>
      <c r="F1297">
        <v>66.8</v>
      </c>
      <c r="G1297">
        <v>70.400000000000006</v>
      </c>
      <c r="H1297">
        <v>75.900000000000006</v>
      </c>
      <c r="I1297">
        <v>9.7799999999999994</v>
      </c>
      <c r="J1297">
        <v>1.3</v>
      </c>
      <c r="K1297">
        <v>32.14</v>
      </c>
      <c r="L1297">
        <v>0.39</v>
      </c>
      <c r="M1297" s="1">
        <v>43714.277530474537</v>
      </c>
      <c r="N1297" s="1">
        <v>43714.326724305552</v>
      </c>
      <c r="O1297" s="1" t="s">
        <v>966</v>
      </c>
    </row>
    <row r="1298" spans="1:15" x14ac:dyDescent="0.15">
      <c r="A1298" t="s">
        <v>2018</v>
      </c>
      <c r="B1298" t="s">
        <v>26</v>
      </c>
      <c r="C1298" t="s">
        <v>28</v>
      </c>
      <c r="D1298" t="s">
        <v>26</v>
      </c>
      <c r="E1298" s="18">
        <v>109.13299942016602</v>
      </c>
      <c r="F1298">
        <v>71.2</v>
      </c>
      <c r="G1298">
        <v>75.099999999999994</v>
      </c>
      <c r="H1298">
        <v>79.7</v>
      </c>
      <c r="I1298">
        <v>16.64</v>
      </c>
      <c r="J1298">
        <v>1.86</v>
      </c>
      <c r="K1298">
        <v>32.78</v>
      </c>
      <c r="L1298">
        <v>0.56999999999999995</v>
      </c>
      <c r="M1298" s="1">
        <v>43714.263691817127</v>
      </c>
      <c r="N1298" s="1">
        <v>43714.27366890046</v>
      </c>
      <c r="O1298" s="1" t="s">
        <v>46</v>
      </c>
    </row>
    <row r="1299" spans="1:15" x14ac:dyDescent="0.15">
      <c r="A1299" t="s">
        <v>2019</v>
      </c>
      <c r="B1299" t="s">
        <v>26</v>
      </c>
      <c r="C1299" t="s">
        <v>28</v>
      </c>
      <c r="D1299" t="s">
        <v>26</v>
      </c>
      <c r="E1299" s="18">
        <v>146.2449981689453</v>
      </c>
      <c r="F1299">
        <v>64.8</v>
      </c>
      <c r="G1299">
        <v>68.400000000000006</v>
      </c>
      <c r="H1299">
        <v>72.8</v>
      </c>
      <c r="I1299">
        <v>14.84</v>
      </c>
      <c r="J1299">
        <v>2.83</v>
      </c>
      <c r="K1299">
        <v>32.6</v>
      </c>
      <c r="L1299">
        <v>0.3</v>
      </c>
      <c r="M1299" s="1">
        <v>43714.234381018519</v>
      </c>
      <c r="N1299" s="1">
        <v>43714.256661423613</v>
      </c>
      <c r="O1299" s="1" t="s">
        <v>46</v>
      </c>
    </row>
    <row r="1300" spans="1:15" x14ac:dyDescent="0.15">
      <c r="A1300" t="s">
        <v>2020</v>
      </c>
      <c r="B1300" t="s">
        <v>817</v>
      </c>
      <c r="C1300" t="s">
        <v>34</v>
      </c>
      <c r="D1300" t="s">
        <v>26</v>
      </c>
      <c r="E1300" s="18">
        <v>134.71599769592285</v>
      </c>
      <c r="F1300">
        <v>73</v>
      </c>
      <c r="G1300">
        <v>77.099999999999994</v>
      </c>
      <c r="H1300">
        <v>81.400000000000006</v>
      </c>
      <c r="I1300">
        <v>15.87</v>
      </c>
      <c r="J1300">
        <v>2.15</v>
      </c>
      <c r="K1300">
        <v>32.93</v>
      </c>
      <c r="L1300">
        <v>0.36</v>
      </c>
      <c r="M1300" s="1">
        <v>43713.936493136571</v>
      </c>
      <c r="N1300" s="1">
        <v>43714.230261770834</v>
      </c>
      <c r="O1300" s="1" t="s">
        <v>46</v>
      </c>
    </row>
    <row r="1301" spans="1:15" x14ac:dyDescent="0.15">
      <c r="A1301" t="s">
        <v>2021</v>
      </c>
      <c r="B1301" t="s">
        <v>826</v>
      </c>
      <c r="C1301" t="s">
        <v>21</v>
      </c>
      <c r="D1301" t="s">
        <v>23</v>
      </c>
      <c r="E1301" s="18">
        <v>107.95399856567383</v>
      </c>
      <c r="F1301">
        <v>79.599999999999994</v>
      </c>
      <c r="G1301">
        <v>83.9</v>
      </c>
      <c r="H1301">
        <v>90.9</v>
      </c>
      <c r="I1301">
        <v>1.81</v>
      </c>
      <c r="J1301">
        <v>0.65</v>
      </c>
      <c r="K1301">
        <v>31.45</v>
      </c>
      <c r="L1301">
        <v>0.57999999999999996</v>
      </c>
      <c r="M1301" s="1">
        <v>43713.895289386572</v>
      </c>
      <c r="N1301" s="1">
        <v>43713.90436385417</v>
      </c>
      <c r="O1301" s="1" t="s">
        <v>45</v>
      </c>
    </row>
    <row r="1302" spans="1:15" x14ac:dyDescent="0.15">
      <c r="A1302" t="s">
        <v>2022</v>
      </c>
      <c r="B1302" t="s">
        <v>26</v>
      </c>
      <c r="C1302" t="s">
        <v>28</v>
      </c>
      <c r="D1302" t="s">
        <v>26</v>
      </c>
      <c r="E1302" s="18">
        <v>318.9629955291748</v>
      </c>
      <c r="F1302">
        <v>70.599999999999994</v>
      </c>
      <c r="G1302">
        <v>74.5</v>
      </c>
      <c r="H1302">
        <v>80</v>
      </c>
      <c r="I1302">
        <v>9.69</v>
      </c>
      <c r="J1302">
        <v>1.43</v>
      </c>
      <c r="K1302">
        <v>32.26</v>
      </c>
      <c r="L1302">
        <v>0.62</v>
      </c>
      <c r="M1302" s="1">
        <v>43713.85405829861</v>
      </c>
      <c r="N1302" s="1">
        <v>43713.889104548609</v>
      </c>
      <c r="O1302" s="1" t="s">
        <v>45</v>
      </c>
    </row>
    <row r="1303" spans="1:15" x14ac:dyDescent="0.15">
      <c r="A1303" t="s">
        <v>2023</v>
      </c>
      <c r="B1303" t="s">
        <v>14</v>
      </c>
      <c r="C1303" t="s">
        <v>31</v>
      </c>
      <c r="D1303" t="s">
        <v>14</v>
      </c>
      <c r="E1303" s="18">
        <v>257.81999588012695</v>
      </c>
      <c r="F1303">
        <v>75.3</v>
      </c>
      <c r="G1303">
        <v>79.400000000000006</v>
      </c>
      <c r="H1303">
        <v>85.6</v>
      </c>
      <c r="I1303">
        <v>5.39</v>
      </c>
      <c r="J1303">
        <v>1</v>
      </c>
      <c r="K1303">
        <v>31.75</v>
      </c>
      <c r="L1303">
        <v>1.1200000000000001</v>
      </c>
      <c r="M1303" s="1">
        <v>43713.679775578705</v>
      </c>
      <c r="N1303" s="1">
        <v>43713.718294907405</v>
      </c>
      <c r="O1303" s="1" t="s">
        <v>45</v>
      </c>
    </row>
    <row r="1304" spans="1:15" x14ac:dyDescent="0.15">
      <c r="A1304" t="s">
        <v>2024</v>
      </c>
      <c r="B1304" t="s">
        <v>817</v>
      </c>
      <c r="C1304" t="s">
        <v>34</v>
      </c>
      <c r="D1304" t="s">
        <v>26</v>
      </c>
      <c r="E1304" s="18">
        <v>179.16599941253662</v>
      </c>
      <c r="F1304">
        <v>74.2</v>
      </c>
      <c r="G1304">
        <v>78.2</v>
      </c>
      <c r="H1304">
        <v>83.9</v>
      </c>
      <c r="I1304">
        <v>8.82</v>
      </c>
      <c r="J1304">
        <v>1.07</v>
      </c>
      <c r="K1304">
        <v>32.17</v>
      </c>
      <c r="L1304">
        <v>1.32</v>
      </c>
      <c r="M1304" s="1">
        <v>43714.355243865743</v>
      </c>
      <c r="N1304" s="1">
        <v>43714.37992511574</v>
      </c>
      <c r="O1304" s="1" t="s">
        <v>46</v>
      </c>
    </row>
    <row r="1305" spans="1:15" x14ac:dyDescent="0.15">
      <c r="A1305" t="s">
        <v>2025</v>
      </c>
      <c r="B1305" t="s">
        <v>26</v>
      </c>
      <c r="C1305" t="s">
        <v>28</v>
      </c>
      <c r="D1305" t="s">
        <v>26</v>
      </c>
      <c r="E1305" s="18">
        <v>443.26099624633787</v>
      </c>
      <c r="F1305">
        <v>68.599999999999994</v>
      </c>
      <c r="G1305">
        <v>72.3</v>
      </c>
      <c r="H1305">
        <v>77.8</v>
      </c>
      <c r="I1305">
        <v>9.09</v>
      </c>
      <c r="J1305">
        <v>1.34</v>
      </c>
      <c r="K1305">
        <v>32.229999999999997</v>
      </c>
      <c r="L1305">
        <v>0.88</v>
      </c>
      <c r="M1305" s="1">
        <v>43714.385127199072</v>
      </c>
      <c r="N1305" s="1">
        <v>43714.487854513885</v>
      </c>
      <c r="O1305" s="1" t="s">
        <v>46</v>
      </c>
    </row>
    <row r="1306" spans="1:15" x14ac:dyDescent="0.15">
      <c r="A1306" t="s">
        <v>153</v>
      </c>
      <c r="B1306" t="s">
        <v>14</v>
      </c>
      <c r="C1306" t="s">
        <v>38</v>
      </c>
      <c r="D1306" t="s">
        <v>14</v>
      </c>
      <c r="E1306" s="18">
        <v>324.13499450683594</v>
      </c>
      <c r="F1306" s="18">
        <v>75.400000000000006</v>
      </c>
      <c r="G1306" s="18">
        <v>79.400000000000006</v>
      </c>
      <c r="H1306" s="18">
        <v>85.8</v>
      </c>
      <c r="I1306" s="18">
        <v>2.66</v>
      </c>
      <c r="J1306" s="18">
        <v>0.47</v>
      </c>
      <c r="K1306" s="18">
        <v>29.15</v>
      </c>
      <c r="L1306" s="18">
        <v>0.26</v>
      </c>
      <c r="M1306" s="1">
        <v>43721.812345023151</v>
      </c>
      <c r="N1306" s="1">
        <v>43721.846465659721</v>
      </c>
      <c r="O1306" s="1" t="s">
        <v>46</v>
      </c>
    </row>
    <row r="1307" spans="1:15" x14ac:dyDescent="0.15">
      <c r="A1307" t="s">
        <v>2026</v>
      </c>
      <c r="B1307" t="s">
        <v>826</v>
      </c>
      <c r="C1307" t="s">
        <v>21</v>
      </c>
      <c r="D1307" t="s">
        <v>23</v>
      </c>
      <c r="E1307" s="18">
        <v>131.93799934387206</v>
      </c>
      <c r="F1307">
        <v>78.7</v>
      </c>
      <c r="G1307">
        <v>83</v>
      </c>
      <c r="H1307">
        <v>90</v>
      </c>
      <c r="I1307">
        <v>1.71</v>
      </c>
      <c r="J1307">
        <v>0.66</v>
      </c>
      <c r="K1307">
        <v>31.5</v>
      </c>
      <c r="L1307">
        <v>0.59</v>
      </c>
      <c r="M1307" s="1">
        <v>43713.909232094906</v>
      </c>
      <c r="N1307" s="1">
        <v>43713.924822071756</v>
      </c>
      <c r="O1307" s="1" t="s">
        <v>45</v>
      </c>
    </row>
    <row r="1308" spans="1:15" x14ac:dyDescent="0.15">
      <c r="A1308" t="s">
        <v>2027</v>
      </c>
      <c r="B1308" t="s">
        <v>20</v>
      </c>
      <c r="C1308" t="s">
        <v>35</v>
      </c>
      <c r="D1308" t="s">
        <v>20</v>
      </c>
      <c r="E1308" s="18">
        <v>215.1819953918457</v>
      </c>
      <c r="F1308">
        <v>79.099999999999994</v>
      </c>
      <c r="G1308">
        <v>83.3</v>
      </c>
      <c r="H1308">
        <v>89.8</v>
      </c>
      <c r="I1308">
        <v>4.5599999999999996</v>
      </c>
      <c r="J1308">
        <v>0.84</v>
      </c>
      <c r="K1308">
        <v>31.66</v>
      </c>
      <c r="L1308">
        <v>0.81</v>
      </c>
      <c r="M1308" s="1">
        <v>43713.722043865739</v>
      </c>
      <c r="N1308" s="1">
        <v>43713.770053819448</v>
      </c>
      <c r="O1308" s="1" t="s">
        <v>45</v>
      </c>
    </row>
    <row r="1309" spans="1:15" x14ac:dyDescent="0.15">
      <c r="A1309" t="s">
        <v>2028</v>
      </c>
      <c r="B1309" t="s">
        <v>826</v>
      </c>
      <c r="C1309" t="s">
        <v>21</v>
      </c>
      <c r="D1309" t="s">
        <v>23</v>
      </c>
      <c r="E1309" s="18">
        <v>107.31900024414062</v>
      </c>
      <c r="F1309">
        <v>77.8</v>
      </c>
      <c r="G1309">
        <v>82</v>
      </c>
      <c r="H1309">
        <v>88.5</v>
      </c>
      <c r="I1309">
        <v>3.33</v>
      </c>
      <c r="J1309">
        <v>0.78</v>
      </c>
      <c r="K1309">
        <v>31.63</v>
      </c>
      <c r="L1309">
        <v>0.73</v>
      </c>
      <c r="M1309" s="1">
        <v>43713.840659837966</v>
      </c>
      <c r="N1309" s="1">
        <v>43713.849872719904</v>
      </c>
      <c r="O1309" s="1" t="s">
        <v>45</v>
      </c>
    </row>
    <row r="1310" spans="1:15" x14ac:dyDescent="0.15">
      <c r="A1310" t="s">
        <v>2029</v>
      </c>
      <c r="B1310" t="s">
        <v>26</v>
      </c>
      <c r="C1310" t="s">
        <v>27</v>
      </c>
      <c r="D1310" t="s">
        <v>26</v>
      </c>
      <c r="E1310" s="18">
        <v>130.17900085449219</v>
      </c>
      <c r="F1310">
        <v>71.599999999999994</v>
      </c>
      <c r="G1310">
        <v>75.5</v>
      </c>
      <c r="H1310">
        <v>81.400000000000006</v>
      </c>
      <c r="I1310">
        <v>7.35</v>
      </c>
      <c r="J1310">
        <v>1.31</v>
      </c>
      <c r="K1310">
        <v>32.07</v>
      </c>
      <c r="L1310">
        <v>0.54</v>
      </c>
      <c r="M1310" s="1">
        <v>43714.333711423613</v>
      </c>
      <c r="N1310" s="1">
        <v>43714.346280243059</v>
      </c>
      <c r="O1310" s="1" t="s">
        <v>46</v>
      </c>
    </row>
    <row r="1311" spans="1:15" x14ac:dyDescent="0.15">
      <c r="A1311" t="s">
        <v>2030</v>
      </c>
      <c r="B1311" t="s">
        <v>26</v>
      </c>
      <c r="C1311" t="s">
        <v>28</v>
      </c>
      <c r="D1311" t="s">
        <v>26</v>
      </c>
      <c r="E1311" s="18">
        <v>505.65999412536621</v>
      </c>
      <c r="F1311">
        <v>70.099999999999994</v>
      </c>
      <c r="G1311">
        <v>73.900000000000006</v>
      </c>
      <c r="H1311">
        <v>79.7</v>
      </c>
      <c r="I1311">
        <v>8.1999999999999993</v>
      </c>
      <c r="J1311">
        <v>1.33</v>
      </c>
      <c r="K1311">
        <v>32.15</v>
      </c>
      <c r="L1311">
        <v>0.77</v>
      </c>
      <c r="M1311" s="1">
        <v>43713.77523796296</v>
      </c>
      <c r="N1311" s="1">
        <v>43713.835042048609</v>
      </c>
      <c r="O1311" s="1" t="s">
        <v>45</v>
      </c>
    </row>
    <row r="1312" spans="1:15" x14ac:dyDescent="0.15">
      <c r="A1312" t="s">
        <v>154</v>
      </c>
      <c r="B1312" t="s">
        <v>14</v>
      </c>
      <c r="C1312" t="s">
        <v>38</v>
      </c>
      <c r="D1312" t="s">
        <v>14</v>
      </c>
      <c r="E1312" s="18">
        <v>222.70100021362305</v>
      </c>
      <c r="F1312" s="18">
        <v>75.3</v>
      </c>
      <c r="G1312" s="18">
        <v>79.3</v>
      </c>
      <c r="H1312" s="18">
        <v>86.7</v>
      </c>
      <c r="I1312" s="18">
        <v>1.67</v>
      </c>
      <c r="J1312" s="18">
        <v>0.69</v>
      </c>
      <c r="K1312" s="18">
        <v>31.43</v>
      </c>
      <c r="L1312" s="18">
        <v>1.46</v>
      </c>
      <c r="M1312" s="1">
        <v>43718.859660069444</v>
      </c>
      <c r="N1312" s="1">
        <v>43718.879382789353</v>
      </c>
      <c r="O1312" s="1" t="s">
        <v>45</v>
      </c>
    </row>
    <row r="1313" spans="1:15" x14ac:dyDescent="0.15">
      <c r="A1313" t="s">
        <v>155</v>
      </c>
      <c r="B1313" t="s">
        <v>14</v>
      </c>
      <c r="C1313" t="s">
        <v>38</v>
      </c>
      <c r="D1313" t="s">
        <v>14</v>
      </c>
      <c r="E1313" s="18">
        <v>147.32999877929689</v>
      </c>
      <c r="F1313" s="18">
        <v>76.900000000000006</v>
      </c>
      <c r="G1313" s="18">
        <v>81.099999999999994</v>
      </c>
      <c r="H1313" s="18">
        <v>88.2</v>
      </c>
      <c r="I1313" s="18">
        <v>2.65</v>
      </c>
      <c r="J1313" s="18">
        <v>0.81</v>
      </c>
      <c r="K1313" s="18">
        <v>31.41</v>
      </c>
      <c r="L1313" s="18">
        <v>1.7</v>
      </c>
      <c r="M1313" s="1">
        <v>43718.842125428244</v>
      </c>
      <c r="N1313" s="1">
        <v>43718.854728969905</v>
      </c>
      <c r="O1313" s="1" t="s">
        <v>45</v>
      </c>
    </row>
    <row r="1314" spans="1:15" x14ac:dyDescent="0.15">
      <c r="A1314" t="s">
        <v>2031</v>
      </c>
      <c r="B1314" t="s">
        <v>26</v>
      </c>
      <c r="C1314" t="s">
        <v>28</v>
      </c>
      <c r="D1314" t="s">
        <v>26</v>
      </c>
      <c r="E1314" s="18">
        <v>190.14399719238281</v>
      </c>
      <c r="F1314">
        <v>66.8</v>
      </c>
      <c r="G1314">
        <v>70.400000000000006</v>
      </c>
      <c r="H1314">
        <v>76.099999999999994</v>
      </c>
      <c r="I1314">
        <v>9.11</v>
      </c>
      <c r="J1314">
        <v>1.42</v>
      </c>
      <c r="K1314">
        <v>32.07</v>
      </c>
      <c r="L1314">
        <v>1.1499999999999999</v>
      </c>
      <c r="M1314" s="1">
        <v>43724.333491122685</v>
      </c>
      <c r="N1314" s="1">
        <v>43724.349670717595</v>
      </c>
      <c r="O1314" s="1" t="s">
        <v>966</v>
      </c>
    </row>
    <row r="1315" spans="1:15" x14ac:dyDescent="0.15">
      <c r="A1315" t="s">
        <v>2032</v>
      </c>
      <c r="B1315" t="s">
        <v>26</v>
      </c>
      <c r="C1315" t="s">
        <v>27</v>
      </c>
      <c r="D1315" t="s">
        <v>26</v>
      </c>
      <c r="E1315" s="18">
        <v>150.76199722290039</v>
      </c>
      <c r="F1315">
        <v>71.2</v>
      </c>
      <c r="G1315">
        <v>75</v>
      </c>
      <c r="H1315">
        <v>81</v>
      </c>
      <c r="I1315">
        <v>5.32</v>
      </c>
      <c r="J1315">
        <v>1.1399999999999999</v>
      </c>
      <c r="K1315">
        <v>31.51</v>
      </c>
      <c r="L1315">
        <v>1.34</v>
      </c>
      <c r="M1315" s="1">
        <v>43719.395914386572</v>
      </c>
      <c r="N1315" s="1">
        <v>43719.435204398149</v>
      </c>
      <c r="O1315" s="1" t="s">
        <v>45</v>
      </c>
    </row>
    <row r="1316" spans="1:15" x14ac:dyDescent="0.15">
      <c r="A1316" t="s">
        <v>2033</v>
      </c>
      <c r="B1316" t="s">
        <v>26</v>
      </c>
      <c r="C1316" t="s">
        <v>27</v>
      </c>
      <c r="D1316" t="s">
        <v>26</v>
      </c>
      <c r="E1316" s="18">
        <v>217.54099655151367</v>
      </c>
      <c r="F1316">
        <v>70.900000000000006</v>
      </c>
      <c r="G1316">
        <v>74.7</v>
      </c>
      <c r="H1316">
        <v>80.7</v>
      </c>
      <c r="I1316">
        <v>5.05</v>
      </c>
      <c r="J1316">
        <v>1.41</v>
      </c>
      <c r="K1316">
        <v>31.64</v>
      </c>
      <c r="L1316">
        <v>1.01</v>
      </c>
      <c r="M1316" s="1">
        <v>43719.453826504629</v>
      </c>
      <c r="N1316" s="1">
        <v>43719.485844791663</v>
      </c>
      <c r="O1316" s="1" t="s">
        <v>45</v>
      </c>
    </row>
    <row r="1317" spans="1:15" x14ac:dyDescent="0.15">
      <c r="A1317" t="s">
        <v>2034</v>
      </c>
      <c r="B1317" t="s">
        <v>26</v>
      </c>
      <c r="C1317" t="s">
        <v>27</v>
      </c>
      <c r="D1317" t="s">
        <v>26</v>
      </c>
      <c r="E1317" s="18">
        <v>297.85100021362302</v>
      </c>
      <c r="F1317">
        <v>72.7</v>
      </c>
      <c r="G1317">
        <v>76.7</v>
      </c>
      <c r="H1317">
        <v>82.4</v>
      </c>
      <c r="I1317">
        <v>7.87</v>
      </c>
      <c r="J1317">
        <v>1.35</v>
      </c>
      <c r="K1317">
        <v>32.07</v>
      </c>
      <c r="L1317">
        <v>1</v>
      </c>
      <c r="M1317" s="1">
        <v>43718.815585763892</v>
      </c>
      <c r="N1317" s="1">
        <v>43718.907993287037</v>
      </c>
      <c r="O1317" s="1" t="s">
        <v>45</v>
      </c>
    </row>
    <row r="1318" spans="1:15" x14ac:dyDescent="0.15">
      <c r="A1318" t="s">
        <v>2035</v>
      </c>
      <c r="B1318" t="s">
        <v>14</v>
      </c>
      <c r="C1318" t="s">
        <v>31</v>
      </c>
      <c r="D1318" t="s">
        <v>14</v>
      </c>
      <c r="E1318" s="18">
        <v>550.47399520874023</v>
      </c>
      <c r="F1318">
        <v>77.3</v>
      </c>
      <c r="G1318">
        <v>81.5</v>
      </c>
      <c r="H1318">
        <v>87.9</v>
      </c>
      <c r="I1318">
        <v>5.41</v>
      </c>
      <c r="J1318">
        <v>0.88</v>
      </c>
      <c r="K1318">
        <v>31.72</v>
      </c>
      <c r="L1318">
        <v>0.81</v>
      </c>
      <c r="M1318" s="1">
        <v>43719.278228935182</v>
      </c>
      <c r="N1318" s="1">
        <v>43719.332279050926</v>
      </c>
      <c r="O1318" s="1" t="s">
        <v>45</v>
      </c>
    </row>
    <row r="1319" spans="1:15" x14ac:dyDescent="0.15">
      <c r="A1319" t="s">
        <v>2036</v>
      </c>
      <c r="B1319" t="s">
        <v>817</v>
      </c>
      <c r="C1319" t="s">
        <v>34</v>
      </c>
      <c r="D1319" t="s">
        <v>26</v>
      </c>
      <c r="E1319" s="18">
        <v>372.65699768066406</v>
      </c>
      <c r="F1319">
        <v>74.3</v>
      </c>
      <c r="G1319">
        <v>78.2</v>
      </c>
      <c r="H1319">
        <v>84.3</v>
      </c>
      <c r="I1319">
        <v>6.35</v>
      </c>
      <c r="J1319">
        <v>0.99</v>
      </c>
      <c r="K1319">
        <v>31.89</v>
      </c>
      <c r="L1319">
        <v>0.68</v>
      </c>
      <c r="M1319" s="1">
        <v>43719.555891400465</v>
      </c>
      <c r="N1319" s="1">
        <v>43719.597881597219</v>
      </c>
      <c r="O1319" s="1" t="s">
        <v>45</v>
      </c>
    </row>
    <row r="1320" spans="1:15" x14ac:dyDescent="0.15">
      <c r="A1320" t="s">
        <v>156</v>
      </c>
      <c r="B1320" t="s">
        <v>14</v>
      </c>
      <c r="C1320" t="s">
        <v>38</v>
      </c>
      <c r="D1320" t="s">
        <v>14</v>
      </c>
      <c r="E1320" s="18">
        <v>187.33199691772461</v>
      </c>
      <c r="F1320" s="18">
        <v>75.900000000000006</v>
      </c>
      <c r="G1320" s="18">
        <v>80</v>
      </c>
      <c r="H1320" s="18">
        <v>86.6</v>
      </c>
      <c r="I1320" s="18">
        <v>3.12</v>
      </c>
      <c r="J1320" s="18">
        <v>0.88</v>
      </c>
      <c r="K1320" s="18">
        <v>31.49</v>
      </c>
      <c r="L1320" s="18">
        <v>1.01</v>
      </c>
      <c r="M1320" s="1">
        <v>43719.498305358793</v>
      </c>
      <c r="N1320" s="1">
        <v>43719.518848263891</v>
      </c>
      <c r="O1320" s="1" t="s">
        <v>45</v>
      </c>
    </row>
    <row r="1321" spans="1:15" x14ac:dyDescent="0.15">
      <c r="A1321" t="s">
        <v>2037</v>
      </c>
      <c r="B1321" t="s">
        <v>26</v>
      </c>
      <c r="C1321" t="s">
        <v>28</v>
      </c>
      <c r="D1321" t="s">
        <v>26</v>
      </c>
      <c r="E1321" s="18">
        <v>294.10699462890625</v>
      </c>
      <c r="F1321">
        <v>71.7</v>
      </c>
      <c r="G1321">
        <v>75.599999999999994</v>
      </c>
      <c r="H1321">
        <v>80.7</v>
      </c>
      <c r="I1321">
        <v>11.35</v>
      </c>
      <c r="J1321">
        <v>1.59</v>
      </c>
      <c r="K1321">
        <v>32.46</v>
      </c>
      <c r="L1321">
        <v>1.36</v>
      </c>
      <c r="M1321" s="1">
        <v>43714.53780795139</v>
      </c>
      <c r="N1321" s="1">
        <v>43714.601765821761</v>
      </c>
      <c r="O1321" s="1" t="s">
        <v>48</v>
      </c>
    </row>
    <row r="1322" spans="1:15" x14ac:dyDescent="0.15">
      <c r="A1322" t="s">
        <v>2038</v>
      </c>
      <c r="B1322" t="s">
        <v>26</v>
      </c>
      <c r="C1322" t="s">
        <v>27</v>
      </c>
      <c r="D1322" t="s">
        <v>26</v>
      </c>
      <c r="E1322" s="18">
        <v>95.615999221801758</v>
      </c>
      <c r="F1322">
        <v>71.099999999999994</v>
      </c>
      <c r="G1322">
        <v>74.900000000000006</v>
      </c>
      <c r="H1322">
        <v>80.599999999999994</v>
      </c>
      <c r="I1322">
        <v>7.93</v>
      </c>
      <c r="J1322">
        <v>1.4</v>
      </c>
      <c r="K1322">
        <v>31.98</v>
      </c>
      <c r="L1322">
        <v>1.69</v>
      </c>
      <c r="M1322" s="1">
        <v>43714.613456562503</v>
      </c>
      <c r="N1322" s="1">
        <v>43714.626305752317</v>
      </c>
      <c r="O1322" s="1" t="s">
        <v>48</v>
      </c>
    </row>
    <row r="1323" spans="1:15" x14ac:dyDescent="0.15">
      <c r="A1323" t="s">
        <v>2039</v>
      </c>
      <c r="B1323" t="s">
        <v>26</v>
      </c>
      <c r="C1323" t="s">
        <v>28</v>
      </c>
      <c r="D1323" t="s">
        <v>26</v>
      </c>
      <c r="E1323" s="18">
        <v>799.77099075317392</v>
      </c>
      <c r="F1323">
        <v>70.2</v>
      </c>
      <c r="G1323">
        <v>74</v>
      </c>
      <c r="H1323">
        <v>79</v>
      </c>
      <c r="I1323">
        <v>10.46</v>
      </c>
      <c r="J1323">
        <v>1.66</v>
      </c>
      <c r="K1323">
        <v>32.18</v>
      </c>
      <c r="L1323">
        <v>0.76</v>
      </c>
      <c r="M1323" s="1">
        <v>43718.306515706019</v>
      </c>
      <c r="N1323" s="1">
        <v>43718.4380159375</v>
      </c>
      <c r="O1323" s="1" t="s">
        <v>48</v>
      </c>
    </row>
    <row r="1324" spans="1:15" x14ac:dyDescent="0.15">
      <c r="A1324" t="s">
        <v>2040</v>
      </c>
      <c r="B1324" t="s">
        <v>26</v>
      </c>
      <c r="C1324" t="s">
        <v>27</v>
      </c>
      <c r="D1324" t="s">
        <v>26</v>
      </c>
      <c r="E1324" s="18">
        <v>293.49099731445312</v>
      </c>
      <c r="F1324">
        <v>67.099999999999994</v>
      </c>
      <c r="G1324">
        <v>70.7</v>
      </c>
      <c r="H1324">
        <v>75.900000000000006</v>
      </c>
      <c r="I1324">
        <v>8.8000000000000007</v>
      </c>
      <c r="J1324">
        <v>1.44</v>
      </c>
      <c r="K1324">
        <v>31.91</v>
      </c>
      <c r="L1324">
        <v>5.27</v>
      </c>
      <c r="M1324" s="1">
        <v>43718.25894146991</v>
      </c>
      <c r="N1324" s="1">
        <v>43718.299311724535</v>
      </c>
      <c r="O1324" s="1" t="s">
        <v>819</v>
      </c>
    </row>
    <row r="1325" spans="1:15" x14ac:dyDescent="0.15">
      <c r="A1325" t="s">
        <v>2041</v>
      </c>
      <c r="B1325" t="s">
        <v>26</v>
      </c>
      <c r="C1325" t="s">
        <v>27</v>
      </c>
      <c r="D1325" t="s">
        <v>26</v>
      </c>
      <c r="E1325" s="18">
        <v>186.15299987792969</v>
      </c>
      <c r="F1325">
        <v>63.6</v>
      </c>
      <c r="G1325">
        <v>67</v>
      </c>
      <c r="H1325">
        <v>72.5</v>
      </c>
      <c r="I1325">
        <v>7.36</v>
      </c>
      <c r="J1325">
        <v>1.65</v>
      </c>
      <c r="K1325">
        <v>31.93</v>
      </c>
      <c r="L1325">
        <v>2.04</v>
      </c>
      <c r="M1325" s="1">
        <v>43719.763043946761</v>
      </c>
      <c r="N1325" s="1">
        <v>43719.777882210648</v>
      </c>
      <c r="O1325" s="1" t="s">
        <v>47</v>
      </c>
    </row>
    <row r="1326" spans="1:15" x14ac:dyDescent="0.15">
      <c r="A1326" t="s">
        <v>2042</v>
      </c>
      <c r="B1326" t="s">
        <v>14</v>
      </c>
      <c r="C1326" t="s">
        <v>31</v>
      </c>
      <c r="D1326" t="s">
        <v>14</v>
      </c>
      <c r="E1326" s="18">
        <v>260.79799957275395</v>
      </c>
      <c r="F1326">
        <v>73.7</v>
      </c>
      <c r="G1326">
        <v>77.7</v>
      </c>
      <c r="H1326">
        <v>83.8</v>
      </c>
      <c r="I1326">
        <v>4.83</v>
      </c>
      <c r="J1326">
        <v>0.96</v>
      </c>
      <c r="K1326">
        <v>31.49</v>
      </c>
      <c r="L1326">
        <v>0.77</v>
      </c>
      <c r="M1326" s="1">
        <v>43719.617228819443</v>
      </c>
      <c r="N1326" s="1">
        <v>43719.639971261575</v>
      </c>
      <c r="O1326" s="1" t="s">
        <v>47</v>
      </c>
    </row>
    <row r="1327" spans="1:15" x14ac:dyDescent="0.15">
      <c r="A1327" t="s">
        <v>2043</v>
      </c>
      <c r="B1327" t="s">
        <v>26</v>
      </c>
      <c r="C1327" t="s">
        <v>28</v>
      </c>
      <c r="D1327" t="s">
        <v>26</v>
      </c>
      <c r="E1327" s="18">
        <v>376.65999603271484</v>
      </c>
      <c r="F1327">
        <v>66.599999999999994</v>
      </c>
      <c r="G1327">
        <v>70.2</v>
      </c>
      <c r="H1327">
        <v>75.5</v>
      </c>
      <c r="I1327">
        <v>9.1</v>
      </c>
      <c r="J1327">
        <v>1.71</v>
      </c>
      <c r="K1327">
        <v>32.07</v>
      </c>
      <c r="L1327">
        <v>0.33</v>
      </c>
      <c r="M1327" s="1">
        <v>43724.509173842591</v>
      </c>
      <c r="N1327" s="1">
        <v>43724.545261770836</v>
      </c>
      <c r="O1327" s="1" t="s">
        <v>966</v>
      </c>
    </row>
    <row r="1328" spans="1:15" x14ac:dyDescent="0.15">
      <c r="A1328" t="s">
        <v>2044</v>
      </c>
      <c r="B1328" t="s">
        <v>817</v>
      </c>
      <c r="C1328" t="s">
        <v>34</v>
      </c>
      <c r="D1328" t="s">
        <v>26</v>
      </c>
      <c r="E1328" s="18">
        <v>435.61099357604979</v>
      </c>
      <c r="F1328">
        <v>74.3</v>
      </c>
      <c r="G1328">
        <v>78.3</v>
      </c>
      <c r="H1328">
        <v>83.8</v>
      </c>
      <c r="I1328">
        <v>8.9700000000000006</v>
      </c>
      <c r="J1328">
        <v>1.42</v>
      </c>
      <c r="K1328">
        <v>32.08</v>
      </c>
      <c r="L1328">
        <v>0.57999999999999996</v>
      </c>
      <c r="M1328" s="1">
        <v>43718.768525266205</v>
      </c>
      <c r="N1328" s="1">
        <v>43718.811453090275</v>
      </c>
      <c r="O1328" s="1" t="s">
        <v>45</v>
      </c>
    </row>
    <row r="1329" spans="1:15" x14ac:dyDescent="0.15">
      <c r="A1329" t="s">
        <v>2045</v>
      </c>
      <c r="B1329" t="s">
        <v>26</v>
      </c>
      <c r="C1329" t="s">
        <v>28</v>
      </c>
      <c r="D1329" t="s">
        <v>26</v>
      </c>
      <c r="E1329" s="18">
        <v>569.97799301147461</v>
      </c>
      <c r="F1329">
        <v>66.8</v>
      </c>
      <c r="G1329">
        <v>70.5</v>
      </c>
      <c r="H1329">
        <v>75.5</v>
      </c>
      <c r="I1329">
        <v>9.49</v>
      </c>
      <c r="J1329">
        <v>1.92</v>
      </c>
      <c r="K1329">
        <v>31.96</v>
      </c>
      <c r="L1329">
        <v>0.41</v>
      </c>
      <c r="M1329" s="1">
        <v>43724.437391631946</v>
      </c>
      <c r="N1329" s="1">
        <v>43724.496070868059</v>
      </c>
      <c r="O1329" s="1" t="s">
        <v>966</v>
      </c>
    </row>
    <row r="1330" spans="1:15" x14ac:dyDescent="0.15">
      <c r="A1330" t="s">
        <v>157</v>
      </c>
      <c r="B1330" t="s">
        <v>14</v>
      </c>
      <c r="C1330" t="s">
        <v>38</v>
      </c>
      <c r="D1330" t="s">
        <v>14</v>
      </c>
      <c r="E1330" s="18">
        <v>352.25599670410156</v>
      </c>
      <c r="F1330" s="18">
        <v>75.8</v>
      </c>
      <c r="G1330" s="18">
        <v>79.7</v>
      </c>
      <c r="H1330" s="18">
        <v>86.3</v>
      </c>
      <c r="I1330" s="18">
        <v>4.24</v>
      </c>
      <c r="J1330" s="18">
        <v>0.93</v>
      </c>
      <c r="K1330" s="18">
        <v>31.52</v>
      </c>
      <c r="L1330" s="18">
        <v>1.98</v>
      </c>
      <c r="M1330" s="1">
        <v>43719.348061655095</v>
      </c>
      <c r="N1330" s="1">
        <v>43719.38601292824</v>
      </c>
      <c r="O1330" s="1" t="s">
        <v>45</v>
      </c>
    </row>
    <row r="1331" spans="1:15" x14ac:dyDescent="0.15">
      <c r="A1331" t="s">
        <v>2046</v>
      </c>
      <c r="B1331" t="s">
        <v>817</v>
      </c>
      <c r="C1331" t="s">
        <v>34</v>
      </c>
      <c r="D1331" t="s">
        <v>26</v>
      </c>
      <c r="E1331" s="18">
        <v>240.57699775695801</v>
      </c>
      <c r="F1331">
        <v>73.7</v>
      </c>
      <c r="G1331">
        <v>77.7</v>
      </c>
      <c r="H1331">
        <v>83.8</v>
      </c>
      <c r="I1331">
        <v>7.39</v>
      </c>
      <c r="J1331">
        <v>1.33</v>
      </c>
      <c r="K1331">
        <v>31.84</v>
      </c>
      <c r="L1331">
        <v>0.69</v>
      </c>
      <c r="M1331" s="1">
        <v>43719.235087534726</v>
      </c>
      <c r="N1331" s="1">
        <v>43719.259450891201</v>
      </c>
      <c r="O1331" s="1" t="s">
        <v>45</v>
      </c>
    </row>
    <row r="1332" spans="1:15" x14ac:dyDescent="0.15">
      <c r="A1332" t="s">
        <v>2047</v>
      </c>
      <c r="B1332" t="s">
        <v>26</v>
      </c>
      <c r="C1332" t="s">
        <v>28</v>
      </c>
      <c r="D1332" t="s">
        <v>26</v>
      </c>
      <c r="E1332" s="18">
        <v>618.32099533081055</v>
      </c>
      <c r="F1332">
        <v>71.5</v>
      </c>
      <c r="G1332">
        <v>75.400000000000006</v>
      </c>
      <c r="H1332">
        <v>80.400000000000006</v>
      </c>
      <c r="I1332">
        <v>10.08</v>
      </c>
      <c r="J1332">
        <v>1.61</v>
      </c>
      <c r="K1332">
        <v>32.25</v>
      </c>
      <c r="L1332">
        <v>0.72</v>
      </c>
      <c r="M1332" s="1">
        <v>43718.447529942132</v>
      </c>
      <c r="N1332" s="1">
        <v>43718.532010150462</v>
      </c>
      <c r="O1332" s="1" t="s">
        <v>819</v>
      </c>
    </row>
    <row r="1333" spans="1:15" x14ac:dyDescent="0.15">
      <c r="A1333" t="s">
        <v>2048</v>
      </c>
      <c r="B1333" t="s">
        <v>26</v>
      </c>
      <c r="C1333" t="s">
        <v>27</v>
      </c>
      <c r="D1333" t="s">
        <v>26</v>
      </c>
      <c r="E1333" s="18">
        <v>186.06099853515624</v>
      </c>
      <c r="F1333">
        <v>69.7</v>
      </c>
      <c r="G1333">
        <v>73.5</v>
      </c>
      <c r="H1333">
        <v>79.3</v>
      </c>
      <c r="I1333">
        <v>6.43</v>
      </c>
      <c r="J1333">
        <v>1.44</v>
      </c>
      <c r="K1333">
        <v>31.67</v>
      </c>
      <c r="L1333">
        <v>0.47</v>
      </c>
      <c r="M1333" s="1">
        <v>43718.654045833333</v>
      </c>
      <c r="N1333" s="1">
        <v>43718.670543831016</v>
      </c>
      <c r="O1333" s="1" t="s">
        <v>48</v>
      </c>
    </row>
    <row r="1334" spans="1:15" x14ac:dyDescent="0.15">
      <c r="A1334" t="s">
        <v>2049</v>
      </c>
      <c r="B1334" t="s">
        <v>14</v>
      </c>
      <c r="C1334" t="s">
        <v>31</v>
      </c>
      <c r="D1334" t="s">
        <v>14</v>
      </c>
      <c r="E1334" s="18">
        <v>138.07199668884277</v>
      </c>
      <c r="F1334">
        <v>73.900000000000006</v>
      </c>
      <c r="G1334">
        <v>78</v>
      </c>
      <c r="H1334">
        <v>84.2</v>
      </c>
      <c r="I1334">
        <v>4.95</v>
      </c>
      <c r="J1334">
        <v>1.21</v>
      </c>
      <c r="K1334">
        <v>31.49</v>
      </c>
      <c r="L1334">
        <v>1.29</v>
      </c>
      <c r="M1334" s="1">
        <v>43718.674589618058</v>
      </c>
      <c r="N1334" s="1">
        <v>43718.690388275463</v>
      </c>
      <c r="O1334" s="1" t="s">
        <v>48</v>
      </c>
    </row>
    <row r="1335" spans="1:15" x14ac:dyDescent="0.15">
      <c r="A1335" t="s">
        <v>2050</v>
      </c>
      <c r="B1335" t="s">
        <v>20</v>
      </c>
      <c r="C1335" t="s">
        <v>36</v>
      </c>
      <c r="D1335" t="s">
        <v>20</v>
      </c>
      <c r="E1335" s="18">
        <v>328.58999633789062</v>
      </c>
      <c r="F1335">
        <v>81.099999999999994</v>
      </c>
      <c r="G1335">
        <v>85.5</v>
      </c>
      <c r="H1335">
        <v>92</v>
      </c>
      <c r="I1335">
        <v>4.5</v>
      </c>
      <c r="J1335">
        <v>0.79</v>
      </c>
      <c r="K1335">
        <v>31.4</v>
      </c>
      <c r="L1335">
        <v>0.67</v>
      </c>
      <c r="M1335" s="1">
        <v>43718.609640543982</v>
      </c>
      <c r="N1335" s="1">
        <v>43718.650377048609</v>
      </c>
      <c r="O1335" s="1" t="s">
        <v>48</v>
      </c>
    </row>
    <row r="1336" spans="1:15" x14ac:dyDescent="0.15">
      <c r="A1336" t="s">
        <v>2051</v>
      </c>
      <c r="B1336" t="s">
        <v>33</v>
      </c>
      <c r="C1336" t="s">
        <v>39</v>
      </c>
      <c r="D1336" t="s">
        <v>33</v>
      </c>
      <c r="E1336" s="18">
        <v>332.75599517822263</v>
      </c>
      <c r="F1336">
        <v>72.599999999999994</v>
      </c>
      <c r="G1336">
        <v>76.5</v>
      </c>
      <c r="H1336">
        <v>83.1</v>
      </c>
      <c r="I1336">
        <v>2.5</v>
      </c>
      <c r="J1336">
        <v>0.8</v>
      </c>
      <c r="K1336">
        <v>31.16</v>
      </c>
      <c r="L1336">
        <v>0.85</v>
      </c>
      <c r="M1336" s="1">
        <v>43719.64517369213</v>
      </c>
      <c r="N1336" s="1">
        <v>43719.678322222222</v>
      </c>
      <c r="O1336" s="1" t="s">
        <v>47</v>
      </c>
    </row>
    <row r="1337" spans="1:15" x14ac:dyDescent="0.15">
      <c r="A1337" t="s">
        <v>2052</v>
      </c>
      <c r="B1337" t="s">
        <v>33</v>
      </c>
      <c r="C1337" t="s">
        <v>39</v>
      </c>
      <c r="D1337" t="s">
        <v>33</v>
      </c>
      <c r="E1337" s="18">
        <v>149.22899780273437</v>
      </c>
      <c r="F1337">
        <v>75.5</v>
      </c>
      <c r="G1337">
        <v>79.5</v>
      </c>
      <c r="H1337">
        <v>86.2</v>
      </c>
      <c r="I1337">
        <v>3.22</v>
      </c>
      <c r="J1337">
        <v>0.8</v>
      </c>
      <c r="K1337">
        <v>31.41</v>
      </c>
      <c r="L1337">
        <v>1.29</v>
      </c>
      <c r="M1337" s="1">
        <v>43719.60303943287</v>
      </c>
      <c r="N1337" s="1">
        <v>43719.614548229169</v>
      </c>
      <c r="O1337" s="1" t="s">
        <v>47</v>
      </c>
    </row>
    <row r="1338" spans="1:15" x14ac:dyDescent="0.15">
      <c r="A1338" t="s">
        <v>2053</v>
      </c>
      <c r="B1338" t="s">
        <v>26</v>
      </c>
      <c r="C1338" t="s">
        <v>28</v>
      </c>
      <c r="D1338" t="s">
        <v>26</v>
      </c>
      <c r="E1338" s="18">
        <v>612.25498962402344</v>
      </c>
      <c r="F1338">
        <v>72.900000000000006</v>
      </c>
      <c r="G1338">
        <v>76.8</v>
      </c>
      <c r="H1338">
        <v>82.1</v>
      </c>
      <c r="I1338">
        <v>9.59</v>
      </c>
      <c r="J1338">
        <v>1.25</v>
      </c>
      <c r="K1338">
        <v>32.090000000000003</v>
      </c>
      <c r="L1338">
        <v>2.73</v>
      </c>
      <c r="M1338" s="1">
        <v>43720.256284108793</v>
      </c>
      <c r="N1338" s="1">
        <v>43720.322186840276</v>
      </c>
      <c r="O1338" s="1" t="s">
        <v>52</v>
      </c>
    </row>
    <row r="1339" spans="1:15" x14ac:dyDescent="0.15">
      <c r="A1339" t="s">
        <v>2054</v>
      </c>
      <c r="B1339" t="s">
        <v>18</v>
      </c>
      <c r="C1339" t="s">
        <v>44</v>
      </c>
      <c r="D1339" t="s">
        <v>18</v>
      </c>
      <c r="E1339" s="18">
        <v>329.01099700927733</v>
      </c>
      <c r="F1339">
        <v>79</v>
      </c>
      <c r="G1339">
        <v>83.3</v>
      </c>
      <c r="H1339">
        <v>89.3</v>
      </c>
      <c r="I1339">
        <v>11</v>
      </c>
      <c r="J1339">
        <v>1.1200000000000001</v>
      </c>
      <c r="K1339">
        <v>32.35</v>
      </c>
      <c r="L1339">
        <v>0.59</v>
      </c>
      <c r="M1339" s="1">
        <v>43718.557252743056</v>
      </c>
      <c r="N1339" s="1">
        <v>43718.605769525464</v>
      </c>
      <c r="O1339" s="1" t="s">
        <v>48</v>
      </c>
    </row>
    <row r="1340" spans="1:15" x14ac:dyDescent="0.15">
      <c r="A1340" t="s">
        <v>2055</v>
      </c>
      <c r="B1340" t="s">
        <v>14</v>
      </c>
      <c r="C1340" t="s">
        <v>31</v>
      </c>
      <c r="D1340" t="s">
        <v>14</v>
      </c>
      <c r="E1340" s="18">
        <v>253.09899673461913</v>
      </c>
      <c r="F1340">
        <v>73.7</v>
      </c>
      <c r="G1340">
        <v>77.7</v>
      </c>
      <c r="H1340">
        <v>84.1</v>
      </c>
      <c r="I1340">
        <v>5.15</v>
      </c>
      <c r="J1340">
        <v>1.1200000000000001</v>
      </c>
      <c r="K1340">
        <v>31.73</v>
      </c>
      <c r="L1340">
        <v>0.46</v>
      </c>
      <c r="M1340" s="1">
        <v>43720.49123796296</v>
      </c>
      <c r="N1340" s="1">
        <v>43720.532775150466</v>
      </c>
      <c r="O1340" s="1" t="s">
        <v>48</v>
      </c>
    </row>
    <row r="1341" spans="1:15" x14ac:dyDescent="0.15">
      <c r="A1341" t="s">
        <v>2056</v>
      </c>
      <c r="B1341" t="s">
        <v>14</v>
      </c>
      <c r="C1341" t="s">
        <v>31</v>
      </c>
      <c r="D1341" t="s">
        <v>14</v>
      </c>
      <c r="E1341" s="18">
        <v>181.75999755859374</v>
      </c>
      <c r="F1341">
        <v>76.5</v>
      </c>
      <c r="G1341">
        <v>80.7</v>
      </c>
      <c r="H1341">
        <v>86.9</v>
      </c>
      <c r="I1341">
        <v>7.38</v>
      </c>
      <c r="J1341">
        <v>1.1000000000000001</v>
      </c>
      <c r="K1341">
        <v>32</v>
      </c>
      <c r="L1341">
        <v>0.39</v>
      </c>
      <c r="M1341" s="1">
        <v>43720.465983831018</v>
      </c>
      <c r="N1341" s="1">
        <v>43720.488617129631</v>
      </c>
      <c r="O1341" s="1" t="s">
        <v>48</v>
      </c>
    </row>
    <row r="1342" spans="1:15" x14ac:dyDescent="0.15">
      <c r="A1342" t="s">
        <v>2057</v>
      </c>
      <c r="B1342" t="s">
        <v>26</v>
      </c>
      <c r="C1342" t="s">
        <v>27</v>
      </c>
      <c r="D1342" t="s">
        <v>26</v>
      </c>
      <c r="E1342" s="18">
        <v>374.21000061035159</v>
      </c>
      <c r="F1342">
        <v>72.099999999999994</v>
      </c>
      <c r="G1342">
        <v>76</v>
      </c>
      <c r="H1342">
        <v>81.599999999999994</v>
      </c>
      <c r="I1342">
        <v>7.43</v>
      </c>
      <c r="J1342">
        <v>1.33</v>
      </c>
      <c r="K1342">
        <v>31.84</v>
      </c>
      <c r="L1342">
        <v>0.65</v>
      </c>
      <c r="M1342" s="1">
        <v>43718.883678668979</v>
      </c>
      <c r="N1342" s="1">
        <v>43718.926002280095</v>
      </c>
      <c r="O1342" s="1" t="s">
        <v>45</v>
      </c>
    </row>
    <row r="1343" spans="1:15" x14ac:dyDescent="0.15">
      <c r="A1343" t="s">
        <v>2058</v>
      </c>
      <c r="B1343" t="s">
        <v>826</v>
      </c>
      <c r="C1343" t="s">
        <v>21</v>
      </c>
      <c r="D1343" t="s">
        <v>23</v>
      </c>
      <c r="E1343" s="18">
        <v>183.15899658203125</v>
      </c>
      <c r="F1343">
        <v>78.400000000000006</v>
      </c>
      <c r="G1343">
        <v>82.6</v>
      </c>
      <c r="H1343">
        <v>89.5</v>
      </c>
      <c r="I1343">
        <v>2.38</v>
      </c>
      <c r="J1343">
        <v>0.66</v>
      </c>
      <c r="K1343">
        <v>31.34</v>
      </c>
      <c r="L1343">
        <v>0.91</v>
      </c>
      <c r="M1343" s="1">
        <v>43718.92880277778</v>
      </c>
      <c r="N1343" s="1">
        <v>43719.232718784719</v>
      </c>
      <c r="O1343" s="1" t="s">
        <v>45</v>
      </c>
    </row>
    <row r="1344" spans="1:15" x14ac:dyDescent="0.15">
      <c r="A1344" t="s">
        <v>2059</v>
      </c>
      <c r="B1344" t="s">
        <v>26</v>
      </c>
      <c r="C1344" t="s">
        <v>27</v>
      </c>
      <c r="D1344" t="s">
        <v>26</v>
      </c>
      <c r="E1344" s="18">
        <v>220.58299713134767</v>
      </c>
      <c r="F1344">
        <v>69.400000000000006</v>
      </c>
      <c r="G1344">
        <v>73.2</v>
      </c>
      <c r="H1344">
        <v>78.900000000000006</v>
      </c>
      <c r="I1344">
        <v>7.63</v>
      </c>
      <c r="J1344">
        <v>1.5</v>
      </c>
      <c r="K1344">
        <v>32.03</v>
      </c>
      <c r="L1344">
        <v>0.74</v>
      </c>
      <c r="M1344" s="1">
        <v>43720.386858993057</v>
      </c>
      <c r="N1344" s="1">
        <v>43720.443322106483</v>
      </c>
      <c r="O1344" s="1" t="s">
        <v>45</v>
      </c>
    </row>
    <row r="1345" spans="1:15" x14ac:dyDescent="0.15">
      <c r="A1345" t="s">
        <v>2060</v>
      </c>
      <c r="B1345" t="s">
        <v>26</v>
      </c>
      <c r="C1345" t="s">
        <v>28</v>
      </c>
      <c r="D1345" t="s">
        <v>26</v>
      </c>
      <c r="E1345" s="18">
        <v>732.4799926757812</v>
      </c>
      <c r="F1345">
        <v>67.5</v>
      </c>
      <c r="G1345">
        <v>71.2</v>
      </c>
      <c r="H1345">
        <v>76.3</v>
      </c>
      <c r="I1345">
        <v>9.23</v>
      </c>
      <c r="J1345">
        <v>1.44</v>
      </c>
      <c r="K1345">
        <v>32.159999999999997</v>
      </c>
      <c r="L1345">
        <v>1.1499999999999999</v>
      </c>
      <c r="M1345" s="1">
        <v>43719.873884293978</v>
      </c>
      <c r="N1345" s="1">
        <v>43720.252668946756</v>
      </c>
      <c r="O1345" s="1" t="s">
        <v>52</v>
      </c>
    </row>
    <row r="1346" spans="1:15" x14ac:dyDescent="0.15">
      <c r="A1346" t="s">
        <v>158</v>
      </c>
      <c r="B1346" t="s">
        <v>14</v>
      </c>
      <c r="C1346" t="s">
        <v>38</v>
      </c>
      <c r="D1346" t="s">
        <v>14</v>
      </c>
      <c r="E1346" s="18">
        <v>324.13499450683594</v>
      </c>
      <c r="F1346" s="18">
        <v>76.8</v>
      </c>
      <c r="G1346" s="18">
        <v>80.900000000000006</v>
      </c>
      <c r="H1346" s="18">
        <v>87.5</v>
      </c>
      <c r="I1346" s="18">
        <v>3.06</v>
      </c>
      <c r="J1346" s="18">
        <v>0.77</v>
      </c>
      <c r="K1346" s="18">
        <v>31.26</v>
      </c>
      <c r="L1346" s="18">
        <v>1.73</v>
      </c>
      <c r="M1346" s="1">
        <v>43725.534629745373</v>
      </c>
      <c r="N1346" s="1">
        <v>43725.56880778935</v>
      </c>
      <c r="O1346" s="1" t="s">
        <v>47</v>
      </c>
    </row>
    <row r="1347" spans="1:15" x14ac:dyDescent="0.15">
      <c r="A1347" t="s">
        <v>2061</v>
      </c>
      <c r="B1347" t="s">
        <v>20</v>
      </c>
      <c r="C1347" t="s">
        <v>35</v>
      </c>
      <c r="D1347" t="s">
        <v>20</v>
      </c>
      <c r="E1347" s="18">
        <v>108.02999877929687</v>
      </c>
      <c r="F1347">
        <v>78.400000000000006</v>
      </c>
      <c r="G1347">
        <v>82.7</v>
      </c>
      <c r="H1347">
        <v>88.9</v>
      </c>
      <c r="I1347">
        <v>6.07</v>
      </c>
      <c r="J1347">
        <v>0.84</v>
      </c>
      <c r="K1347">
        <v>31.82</v>
      </c>
      <c r="L1347">
        <v>1.04</v>
      </c>
      <c r="M1347" s="1">
        <v>43725.58345648148</v>
      </c>
      <c r="N1347" s="1">
        <v>43725.592714733793</v>
      </c>
      <c r="O1347" s="1" t="s">
        <v>47</v>
      </c>
    </row>
    <row r="1348" spans="1:15" x14ac:dyDescent="0.15">
      <c r="A1348" t="s">
        <v>2062</v>
      </c>
      <c r="B1348" t="s">
        <v>20</v>
      </c>
      <c r="C1348" t="s">
        <v>35</v>
      </c>
      <c r="D1348" t="s">
        <v>20</v>
      </c>
      <c r="E1348" s="18">
        <v>362.11699981689458</v>
      </c>
      <c r="F1348">
        <v>79.7</v>
      </c>
      <c r="G1348">
        <v>84.1</v>
      </c>
      <c r="H1348">
        <v>90.4</v>
      </c>
      <c r="I1348">
        <v>5.9</v>
      </c>
      <c r="J1348">
        <v>0.93</v>
      </c>
      <c r="K1348">
        <v>31.84</v>
      </c>
      <c r="L1348">
        <v>0.73</v>
      </c>
      <c r="M1348" s="1">
        <v>43720.537032604167</v>
      </c>
      <c r="N1348" s="1">
        <v>43721.656855983798</v>
      </c>
      <c r="O1348" s="1" t="s">
        <v>48</v>
      </c>
    </row>
    <row r="1349" spans="1:15" x14ac:dyDescent="0.15">
      <c r="A1349" t="s">
        <v>2063</v>
      </c>
      <c r="B1349" t="s">
        <v>817</v>
      </c>
      <c r="C1349" t="s">
        <v>34</v>
      </c>
      <c r="D1349" t="s">
        <v>26</v>
      </c>
      <c r="E1349" s="18">
        <v>112.30899810791016</v>
      </c>
      <c r="F1349">
        <v>73.8</v>
      </c>
      <c r="G1349">
        <v>77.8</v>
      </c>
      <c r="H1349">
        <v>83.4</v>
      </c>
      <c r="I1349">
        <v>8.7200000000000006</v>
      </c>
      <c r="J1349">
        <v>1.45</v>
      </c>
      <c r="K1349">
        <v>32.08</v>
      </c>
      <c r="L1349">
        <v>0.76</v>
      </c>
      <c r="M1349" s="1">
        <v>43720.803964965278</v>
      </c>
      <c r="N1349" s="1">
        <v>43720.812488692129</v>
      </c>
      <c r="O1349" s="1" t="s">
        <v>819</v>
      </c>
    </row>
    <row r="1350" spans="1:15" x14ac:dyDescent="0.15">
      <c r="A1350" t="s">
        <v>2064</v>
      </c>
      <c r="B1350" t="s">
        <v>23</v>
      </c>
      <c r="C1350" t="s">
        <v>21</v>
      </c>
      <c r="D1350" t="s">
        <v>23</v>
      </c>
      <c r="E1350" s="18">
        <v>111.58300018310547</v>
      </c>
      <c r="F1350">
        <v>79.3</v>
      </c>
      <c r="G1350">
        <v>83.6</v>
      </c>
      <c r="H1350">
        <v>90.6</v>
      </c>
      <c r="I1350">
        <v>2.4500000000000002</v>
      </c>
      <c r="J1350">
        <v>0.73</v>
      </c>
      <c r="K1350">
        <v>31.49</v>
      </c>
      <c r="L1350">
        <v>0.71</v>
      </c>
      <c r="M1350" s="1">
        <v>43720.597187615742</v>
      </c>
      <c r="N1350" s="1">
        <v>43720.612743090278</v>
      </c>
      <c r="O1350" s="1" t="s">
        <v>48</v>
      </c>
    </row>
    <row r="1351" spans="1:15" x14ac:dyDescent="0.15">
      <c r="A1351" t="s">
        <v>159</v>
      </c>
      <c r="B1351" t="s">
        <v>14</v>
      </c>
      <c r="C1351" t="s">
        <v>38</v>
      </c>
      <c r="D1351" t="s">
        <v>14</v>
      </c>
      <c r="E1351" s="18">
        <v>362.33499450683593</v>
      </c>
      <c r="F1351" s="18">
        <v>76.8</v>
      </c>
      <c r="G1351" s="18">
        <v>80.900000000000006</v>
      </c>
      <c r="H1351" s="18">
        <v>87.9</v>
      </c>
      <c r="I1351" s="18">
        <v>1.79</v>
      </c>
      <c r="J1351" s="18">
        <v>0.71</v>
      </c>
      <c r="K1351" s="18">
        <v>31.36</v>
      </c>
      <c r="L1351" s="18">
        <v>1.71</v>
      </c>
      <c r="M1351" s="1">
        <v>43720.341255752312</v>
      </c>
      <c r="N1351" s="1">
        <v>43720.382043784724</v>
      </c>
      <c r="O1351" s="1" t="s">
        <v>45</v>
      </c>
    </row>
    <row r="1352" spans="1:15" x14ac:dyDescent="0.15">
      <c r="A1352" t="s">
        <v>2065</v>
      </c>
      <c r="B1352" t="s">
        <v>26</v>
      </c>
      <c r="C1352" t="s">
        <v>27</v>
      </c>
      <c r="D1352" t="s">
        <v>26</v>
      </c>
      <c r="E1352" s="18">
        <v>183.64499816894534</v>
      </c>
      <c r="F1352">
        <v>71.2</v>
      </c>
      <c r="G1352">
        <v>75.099999999999994</v>
      </c>
      <c r="H1352">
        <v>80.7</v>
      </c>
      <c r="I1352">
        <v>7.39</v>
      </c>
      <c r="J1352">
        <v>1.337</v>
      </c>
      <c r="K1352">
        <v>31.96</v>
      </c>
      <c r="L1352">
        <v>0.73</v>
      </c>
      <c r="M1352" s="1">
        <v>43719.854919062498</v>
      </c>
      <c r="N1352" s="1">
        <v>43719.870659340275</v>
      </c>
      <c r="O1352" s="1" t="s">
        <v>45</v>
      </c>
    </row>
    <row r="1353" spans="1:15" x14ac:dyDescent="0.15">
      <c r="A1353" t="s">
        <v>2066</v>
      </c>
      <c r="B1353" t="s">
        <v>826</v>
      </c>
      <c r="C1353" t="s">
        <v>21</v>
      </c>
      <c r="D1353" t="s">
        <v>23</v>
      </c>
      <c r="E1353" s="18">
        <v>179.45299758911133</v>
      </c>
      <c r="F1353">
        <v>79.099999999999994</v>
      </c>
      <c r="G1353">
        <v>83.3</v>
      </c>
      <c r="H1353">
        <v>90</v>
      </c>
      <c r="I1353">
        <v>3.55</v>
      </c>
      <c r="J1353">
        <v>0.79</v>
      </c>
      <c r="K1353">
        <v>31.63</v>
      </c>
      <c r="L1353">
        <v>0.33</v>
      </c>
      <c r="M1353" s="1">
        <v>43719.836813425929</v>
      </c>
      <c r="N1353" s="1">
        <v>43719.851731828705</v>
      </c>
      <c r="O1353" s="1" t="s">
        <v>45</v>
      </c>
    </row>
    <row r="1354" spans="1:15" x14ac:dyDescent="0.15">
      <c r="A1354" t="s">
        <v>160</v>
      </c>
      <c r="B1354" t="s">
        <v>14</v>
      </c>
      <c r="C1354" t="s">
        <v>38</v>
      </c>
      <c r="D1354" t="s">
        <v>14</v>
      </c>
      <c r="E1354" s="18">
        <v>72.029998779296875</v>
      </c>
      <c r="F1354" s="18">
        <v>75.2</v>
      </c>
      <c r="G1354" s="18">
        <v>79.3</v>
      </c>
      <c r="H1354" s="18">
        <v>85.6</v>
      </c>
      <c r="I1354" s="18">
        <v>3.95</v>
      </c>
      <c r="J1354" s="18">
        <v>1.0900000000000001</v>
      </c>
      <c r="K1354" s="18">
        <v>31.57</v>
      </c>
      <c r="L1354" s="18">
        <v>0.66</v>
      </c>
      <c r="M1354" s="1">
        <v>43721.614010104167</v>
      </c>
      <c r="N1354" s="1">
        <v>43721.620011805557</v>
      </c>
      <c r="O1354" s="1" t="s">
        <v>48</v>
      </c>
    </row>
    <row r="1355" spans="1:15" x14ac:dyDescent="0.15">
      <c r="A1355" t="s">
        <v>2067</v>
      </c>
      <c r="B1355" t="s">
        <v>26</v>
      </c>
      <c r="C1355" t="s">
        <v>28</v>
      </c>
      <c r="D1355" t="s">
        <v>26</v>
      </c>
      <c r="E1355" s="18">
        <v>342.82300186157227</v>
      </c>
      <c r="F1355">
        <v>64.7</v>
      </c>
      <c r="G1355">
        <v>68.2</v>
      </c>
      <c r="H1355">
        <v>73.599999999999994</v>
      </c>
      <c r="I1355">
        <v>8.3699999999999992</v>
      </c>
      <c r="J1355">
        <v>1.39</v>
      </c>
      <c r="K1355">
        <v>32.020000000000003</v>
      </c>
      <c r="L1355">
        <v>0.52</v>
      </c>
      <c r="M1355" s="1">
        <v>43724.356824803239</v>
      </c>
      <c r="N1355" s="1">
        <v>43724.384080983793</v>
      </c>
      <c r="O1355" s="1" t="s">
        <v>966</v>
      </c>
    </row>
    <row r="1356" spans="1:15" x14ac:dyDescent="0.15">
      <c r="A1356" t="s">
        <v>2068</v>
      </c>
      <c r="B1356" t="s">
        <v>20</v>
      </c>
      <c r="C1356" t="s">
        <v>35</v>
      </c>
      <c r="D1356" t="s">
        <v>20</v>
      </c>
      <c r="E1356" s="18">
        <v>151.86100006103516</v>
      </c>
      <c r="F1356">
        <v>79.2</v>
      </c>
      <c r="G1356">
        <v>83.5</v>
      </c>
      <c r="H1356">
        <v>89.9</v>
      </c>
      <c r="I1356">
        <v>5.14</v>
      </c>
      <c r="J1356">
        <v>0.9</v>
      </c>
      <c r="K1356">
        <v>31.73</v>
      </c>
      <c r="L1356">
        <v>0.33</v>
      </c>
      <c r="M1356" s="1">
        <v>43724.394242789349</v>
      </c>
      <c r="N1356" s="1">
        <v>43724.432854016202</v>
      </c>
      <c r="O1356" s="1" t="s">
        <v>966</v>
      </c>
    </row>
    <row r="1357" spans="1:15" x14ac:dyDescent="0.15">
      <c r="A1357" t="s">
        <v>2069</v>
      </c>
      <c r="B1357" t="s">
        <v>26</v>
      </c>
      <c r="C1357" t="s">
        <v>27</v>
      </c>
      <c r="D1357" t="s">
        <v>26</v>
      </c>
      <c r="E1357" s="18">
        <v>178.22399826049804</v>
      </c>
      <c r="F1357">
        <v>72.5</v>
      </c>
      <c r="G1357">
        <v>76.400000000000006</v>
      </c>
      <c r="H1357">
        <v>82.1</v>
      </c>
      <c r="I1357">
        <v>8.5299999999999994</v>
      </c>
      <c r="J1357">
        <v>1.4</v>
      </c>
      <c r="K1357">
        <v>32.11</v>
      </c>
      <c r="L1357">
        <v>1.2</v>
      </c>
      <c r="M1357" s="1">
        <v>43721.567116238424</v>
      </c>
      <c r="N1357" s="1">
        <v>43721.609589699074</v>
      </c>
      <c r="O1357" s="1" t="s">
        <v>48</v>
      </c>
    </row>
    <row r="1358" spans="1:15" x14ac:dyDescent="0.15">
      <c r="A1358" t="s">
        <v>2070</v>
      </c>
      <c r="B1358" t="s">
        <v>26</v>
      </c>
      <c r="C1358" t="s">
        <v>27</v>
      </c>
      <c r="D1358" t="s">
        <v>26</v>
      </c>
      <c r="E1358" s="18">
        <v>145.23899841308594</v>
      </c>
      <c r="F1358">
        <v>72.3</v>
      </c>
      <c r="G1358">
        <v>76.2</v>
      </c>
      <c r="H1358">
        <v>82.3</v>
      </c>
      <c r="I1358">
        <v>5.5</v>
      </c>
      <c r="J1358">
        <v>1.1599999999999999</v>
      </c>
      <c r="K1358">
        <v>31.74</v>
      </c>
      <c r="L1358">
        <v>1.22</v>
      </c>
      <c r="M1358" s="1">
        <v>43721.540891666664</v>
      </c>
      <c r="N1358" s="1">
        <v>43721.561817824077</v>
      </c>
      <c r="O1358" s="1" t="s">
        <v>48</v>
      </c>
    </row>
    <row r="1359" spans="1:15" x14ac:dyDescent="0.15">
      <c r="A1359" t="s">
        <v>2071</v>
      </c>
      <c r="B1359" t="s">
        <v>817</v>
      </c>
      <c r="C1359" t="s">
        <v>34</v>
      </c>
      <c r="D1359" t="s">
        <v>26</v>
      </c>
      <c r="E1359" s="18">
        <v>382.28499603271484</v>
      </c>
      <c r="F1359">
        <v>73.2</v>
      </c>
      <c r="G1359">
        <v>77.2</v>
      </c>
      <c r="H1359">
        <v>82.5</v>
      </c>
      <c r="I1359">
        <v>11.76</v>
      </c>
      <c r="J1359">
        <v>1.43</v>
      </c>
      <c r="K1359">
        <v>32.36</v>
      </c>
      <c r="L1359">
        <v>2.94</v>
      </c>
      <c r="M1359" s="1">
        <v>43724.292171678244</v>
      </c>
      <c r="N1359" s="1">
        <v>43724.327228784721</v>
      </c>
      <c r="O1359" s="1" t="s">
        <v>1813</v>
      </c>
    </row>
    <row r="1360" spans="1:15" x14ac:dyDescent="0.15">
      <c r="A1360" t="s">
        <v>2072</v>
      </c>
      <c r="B1360" t="s">
        <v>26</v>
      </c>
      <c r="C1360" t="s">
        <v>28</v>
      </c>
      <c r="D1360" t="s">
        <v>26</v>
      </c>
      <c r="E1360" s="18">
        <v>180.05999755859375</v>
      </c>
      <c r="F1360">
        <v>70.400000000000006</v>
      </c>
      <c r="G1360">
        <v>74.2</v>
      </c>
      <c r="H1360">
        <v>80.099999999999994</v>
      </c>
      <c r="I1360">
        <v>9.18</v>
      </c>
      <c r="J1360">
        <v>1.39</v>
      </c>
      <c r="K1360">
        <v>32.21</v>
      </c>
      <c r="L1360">
        <v>1.33</v>
      </c>
      <c r="M1360" s="1">
        <v>43721.851979247687</v>
      </c>
      <c r="N1360" s="1">
        <v>43721.86667855324</v>
      </c>
      <c r="O1360" s="1" t="s">
        <v>52</v>
      </c>
    </row>
    <row r="1361" spans="1:15" x14ac:dyDescent="0.15">
      <c r="A1361" t="s">
        <v>2073</v>
      </c>
      <c r="B1361" t="s">
        <v>26</v>
      </c>
      <c r="C1361" t="s">
        <v>28</v>
      </c>
      <c r="D1361" t="s">
        <v>26</v>
      </c>
      <c r="E1361" s="18">
        <v>188.05699920654297</v>
      </c>
      <c r="F1361">
        <v>67.3</v>
      </c>
      <c r="G1361">
        <v>71</v>
      </c>
      <c r="H1361">
        <v>76.400000000000006</v>
      </c>
      <c r="I1361">
        <v>8.7100000000000009</v>
      </c>
      <c r="J1361">
        <v>1.3</v>
      </c>
      <c r="K1361">
        <v>32.18</v>
      </c>
      <c r="L1361">
        <v>1.65</v>
      </c>
      <c r="M1361" s="1">
        <v>43724.252714386574</v>
      </c>
      <c r="N1361" s="1">
        <v>43724.270052893517</v>
      </c>
      <c r="O1361" s="1" t="s">
        <v>1482</v>
      </c>
    </row>
    <row r="1362" spans="1:15" x14ac:dyDescent="0.15">
      <c r="A1362" t="s">
        <v>2074</v>
      </c>
      <c r="B1362" t="s">
        <v>49</v>
      </c>
      <c r="C1362" t="s">
        <v>42</v>
      </c>
      <c r="D1362" t="s">
        <v>49</v>
      </c>
      <c r="E1362" s="18">
        <v>327.47299499511718</v>
      </c>
      <c r="F1362">
        <v>71.3</v>
      </c>
      <c r="G1362">
        <v>75.099999999999994</v>
      </c>
      <c r="H1362">
        <v>81.599999999999994</v>
      </c>
      <c r="I1362">
        <v>3.63</v>
      </c>
      <c r="J1362">
        <v>1.2</v>
      </c>
      <c r="K1362">
        <v>31.52</v>
      </c>
      <c r="L1362">
        <v>0.7</v>
      </c>
      <c r="M1362" s="1">
        <v>43735.275631597222</v>
      </c>
      <c r="N1362" s="1">
        <v>43735.305561921297</v>
      </c>
      <c r="O1362" s="1" t="s">
        <v>41</v>
      </c>
    </row>
    <row r="1363" spans="1:15" x14ac:dyDescent="0.15">
      <c r="A1363" t="s">
        <v>2075</v>
      </c>
      <c r="B1363" t="s">
        <v>26</v>
      </c>
      <c r="C1363" t="s">
        <v>27</v>
      </c>
      <c r="D1363" t="s">
        <v>26</v>
      </c>
      <c r="E1363" s="18">
        <v>479.030997467041</v>
      </c>
      <c r="F1363">
        <v>70.7</v>
      </c>
      <c r="G1363">
        <v>74.5</v>
      </c>
      <c r="H1363">
        <v>79.599999999999994</v>
      </c>
      <c r="I1363">
        <v>8.9600000000000009</v>
      </c>
      <c r="J1363">
        <v>1.65</v>
      </c>
      <c r="K1363">
        <v>32.03</v>
      </c>
      <c r="L1363">
        <v>1.54</v>
      </c>
      <c r="M1363" s="1">
        <v>43721.676678159725</v>
      </c>
      <c r="N1363" s="1">
        <v>43721.727951238427</v>
      </c>
      <c r="O1363" s="1" t="s">
        <v>819</v>
      </c>
    </row>
    <row r="1364" spans="1:15" x14ac:dyDescent="0.15">
      <c r="A1364" t="s">
        <v>2076</v>
      </c>
      <c r="B1364" t="s">
        <v>817</v>
      </c>
      <c r="C1364" t="s">
        <v>34</v>
      </c>
      <c r="D1364" t="s">
        <v>26</v>
      </c>
      <c r="E1364" s="18">
        <v>443.82299575805666</v>
      </c>
      <c r="F1364">
        <v>73.900000000000006</v>
      </c>
      <c r="G1364">
        <v>77.900000000000006</v>
      </c>
      <c r="H1364">
        <v>83.3</v>
      </c>
      <c r="I1364">
        <v>8.3800000000000008</v>
      </c>
      <c r="J1364">
        <v>1.4</v>
      </c>
      <c r="K1364">
        <v>32.11</v>
      </c>
      <c r="L1364">
        <v>0.59</v>
      </c>
      <c r="M1364" s="1">
        <v>43721.322915937497</v>
      </c>
      <c r="N1364" s="1">
        <v>43721.361257442128</v>
      </c>
      <c r="O1364" s="1" t="s">
        <v>45</v>
      </c>
    </row>
    <row r="1365" spans="1:15" x14ac:dyDescent="0.15">
      <c r="A1365" t="s">
        <v>2077</v>
      </c>
      <c r="B1365" t="s">
        <v>49</v>
      </c>
      <c r="C1365" t="s">
        <v>42</v>
      </c>
      <c r="D1365" t="s">
        <v>49</v>
      </c>
      <c r="E1365" s="18">
        <v>74.660999298095703</v>
      </c>
      <c r="F1365">
        <v>71.2</v>
      </c>
      <c r="G1365">
        <v>75</v>
      </c>
      <c r="H1365">
        <v>81.400000000000006</v>
      </c>
      <c r="I1365">
        <v>3.4</v>
      </c>
      <c r="J1365">
        <v>1.02</v>
      </c>
      <c r="K1365">
        <v>31.54</v>
      </c>
      <c r="L1365">
        <v>0.67</v>
      </c>
      <c r="M1365" s="1">
        <v>43721.466952349539</v>
      </c>
      <c r="N1365" s="1">
        <v>43721.470706678243</v>
      </c>
      <c r="O1365" s="1" t="s">
        <v>45</v>
      </c>
    </row>
    <row r="1366" spans="1:15" x14ac:dyDescent="0.15">
      <c r="A1366" t="s">
        <v>2078</v>
      </c>
      <c r="B1366" t="s">
        <v>14</v>
      </c>
      <c r="C1366" t="s">
        <v>31</v>
      </c>
      <c r="D1366" t="s">
        <v>14</v>
      </c>
      <c r="E1366" s="18">
        <v>244.6249969482422</v>
      </c>
      <c r="F1366">
        <v>76.7</v>
      </c>
      <c r="G1366">
        <v>80.900000000000006</v>
      </c>
      <c r="H1366">
        <v>87</v>
      </c>
      <c r="I1366">
        <v>5.62</v>
      </c>
      <c r="J1366">
        <v>0.95</v>
      </c>
      <c r="K1366">
        <v>31.8</v>
      </c>
      <c r="L1366">
        <v>1.01</v>
      </c>
      <c r="M1366" s="1">
        <v>43721.508409837959</v>
      </c>
      <c r="N1366" s="1">
        <v>43721.531672951387</v>
      </c>
      <c r="O1366" s="1" t="s">
        <v>45</v>
      </c>
    </row>
    <row r="1367" spans="1:15" x14ac:dyDescent="0.15">
      <c r="A1367" t="s">
        <v>2079</v>
      </c>
      <c r="B1367" t="s">
        <v>20</v>
      </c>
      <c r="C1367" t="s">
        <v>36</v>
      </c>
      <c r="D1367" t="s">
        <v>20</v>
      </c>
      <c r="E1367" s="18">
        <v>175</v>
      </c>
      <c r="F1367">
        <v>80.7</v>
      </c>
      <c r="G1367">
        <v>85</v>
      </c>
      <c r="H1367">
        <v>91.4</v>
      </c>
      <c r="I1367">
        <v>4.28</v>
      </c>
      <c r="J1367">
        <v>0.74</v>
      </c>
      <c r="K1367">
        <v>31.85</v>
      </c>
      <c r="L1367">
        <v>0.53</v>
      </c>
      <c r="M1367" s="1">
        <v>43719.266140891203</v>
      </c>
      <c r="N1367" s="1">
        <v>43719.622467476853</v>
      </c>
      <c r="O1367" s="1" t="s">
        <v>45</v>
      </c>
    </row>
    <row r="1368" spans="1:15" x14ac:dyDescent="0.15">
      <c r="A1368" t="s">
        <v>2080</v>
      </c>
      <c r="B1368" t="s">
        <v>33</v>
      </c>
      <c r="C1368" t="s">
        <v>39</v>
      </c>
      <c r="D1368" t="s">
        <v>33</v>
      </c>
      <c r="E1368" s="18">
        <v>179.73599853515626</v>
      </c>
      <c r="F1368">
        <v>74.2</v>
      </c>
      <c r="G1368">
        <v>78.2</v>
      </c>
      <c r="H1368">
        <v>85</v>
      </c>
      <c r="I1368">
        <v>1.9</v>
      </c>
      <c r="J1368">
        <v>0.72</v>
      </c>
      <c r="K1368">
        <v>31.34</v>
      </c>
      <c r="L1368">
        <v>1.87</v>
      </c>
      <c r="M1368" s="1">
        <v>43721.428761226853</v>
      </c>
      <c r="N1368" s="1">
        <v>43721.443460381946</v>
      </c>
      <c r="O1368" s="1" t="s">
        <v>45</v>
      </c>
    </row>
    <row r="1369" spans="1:15" x14ac:dyDescent="0.15">
      <c r="A1369" t="s">
        <v>161</v>
      </c>
      <c r="B1369" t="s">
        <v>14</v>
      </c>
      <c r="C1369" t="s">
        <v>38</v>
      </c>
      <c r="D1369" t="s">
        <v>14</v>
      </c>
      <c r="E1369" s="18">
        <v>207.92399787902832</v>
      </c>
      <c r="F1369" s="18">
        <v>75.5</v>
      </c>
      <c r="G1369" s="18">
        <v>79.599999999999994</v>
      </c>
      <c r="H1369" s="18">
        <v>86</v>
      </c>
      <c r="I1369" s="18">
        <v>3.78</v>
      </c>
      <c r="J1369" s="18">
        <v>0.83</v>
      </c>
      <c r="K1369" s="18">
        <v>31.59</v>
      </c>
      <c r="L1369" s="18">
        <v>1.87</v>
      </c>
      <c r="M1369" s="1">
        <v>43721.365759224536</v>
      </c>
      <c r="N1369" s="1">
        <v>43721.390515624997</v>
      </c>
      <c r="O1369" s="1" t="s">
        <v>45</v>
      </c>
    </row>
    <row r="1370" spans="1:15" x14ac:dyDescent="0.15">
      <c r="A1370" t="s">
        <v>2081</v>
      </c>
      <c r="B1370" t="s">
        <v>26</v>
      </c>
      <c r="C1370" t="s">
        <v>28</v>
      </c>
      <c r="D1370" t="s">
        <v>26</v>
      </c>
      <c r="E1370" s="18">
        <v>314.63399543762205</v>
      </c>
      <c r="F1370">
        <v>70.3</v>
      </c>
      <c r="G1370">
        <v>74.2</v>
      </c>
      <c r="H1370">
        <v>79.400000000000006</v>
      </c>
      <c r="I1370">
        <v>10.15</v>
      </c>
      <c r="J1370">
        <v>1.8</v>
      </c>
      <c r="K1370">
        <v>32.020000000000003</v>
      </c>
      <c r="L1370">
        <v>0.64</v>
      </c>
      <c r="M1370" s="1">
        <v>43725.23178869213</v>
      </c>
      <c r="N1370" s="1">
        <v>43725.267552777776</v>
      </c>
      <c r="O1370" s="1" t="s">
        <v>45</v>
      </c>
    </row>
    <row r="1371" spans="1:15" x14ac:dyDescent="0.15">
      <c r="A1371" t="s">
        <v>2082</v>
      </c>
      <c r="B1371" t="s">
        <v>817</v>
      </c>
      <c r="C1371" t="s">
        <v>34</v>
      </c>
      <c r="D1371" t="s">
        <v>26</v>
      </c>
      <c r="E1371" s="18">
        <v>147.96099853515625</v>
      </c>
      <c r="F1371">
        <v>72.8</v>
      </c>
      <c r="G1371">
        <v>76.8</v>
      </c>
      <c r="H1371">
        <v>82.2</v>
      </c>
      <c r="I1371">
        <v>8.43</v>
      </c>
      <c r="J1371">
        <v>1.54</v>
      </c>
      <c r="K1371">
        <v>31.92</v>
      </c>
      <c r="L1371">
        <v>0.55000000000000004</v>
      </c>
      <c r="M1371" s="1">
        <v>43725.294450266207</v>
      </c>
      <c r="N1371" s="1">
        <v>43725.30845517361</v>
      </c>
      <c r="O1371" s="1" t="s">
        <v>45</v>
      </c>
    </row>
    <row r="1372" spans="1:15" x14ac:dyDescent="0.15">
      <c r="A1372" t="s">
        <v>2083</v>
      </c>
      <c r="B1372" t="s">
        <v>826</v>
      </c>
      <c r="C1372" t="s">
        <v>21</v>
      </c>
      <c r="D1372" t="s">
        <v>23</v>
      </c>
      <c r="E1372" s="18">
        <v>74.647998809814453</v>
      </c>
      <c r="F1372">
        <v>78.400000000000006</v>
      </c>
      <c r="G1372">
        <v>82.6</v>
      </c>
      <c r="H1372">
        <v>89.4</v>
      </c>
      <c r="I1372">
        <v>1.93</v>
      </c>
      <c r="J1372">
        <v>0.67</v>
      </c>
      <c r="K1372">
        <v>30.9</v>
      </c>
      <c r="L1372">
        <v>2.92</v>
      </c>
      <c r="M1372" s="1">
        <v>43725.345550891201</v>
      </c>
      <c r="N1372" s="1">
        <v>43725.348501423614</v>
      </c>
      <c r="O1372" s="1" t="s">
        <v>45</v>
      </c>
    </row>
    <row r="1373" spans="1:15" x14ac:dyDescent="0.15">
      <c r="A1373" t="s">
        <v>2084</v>
      </c>
      <c r="B1373" t="s">
        <v>817</v>
      </c>
      <c r="C1373" t="s">
        <v>28</v>
      </c>
      <c r="D1373" t="s">
        <v>26</v>
      </c>
      <c r="E1373" s="18">
        <v>171.90899738669395</v>
      </c>
      <c r="F1373">
        <v>72.099999999999994</v>
      </c>
      <c r="G1373">
        <v>75.900000000000006</v>
      </c>
      <c r="H1373">
        <v>81.7</v>
      </c>
      <c r="I1373">
        <v>8.82</v>
      </c>
      <c r="J1373">
        <v>1.25</v>
      </c>
      <c r="K1373">
        <v>32.020000000000003</v>
      </c>
      <c r="L1373">
        <v>1.1599999999999999</v>
      </c>
      <c r="M1373" s="1">
        <v>43725.395399224537</v>
      </c>
      <c r="N1373" s="1">
        <v>43725.44864116898</v>
      </c>
      <c r="O1373" s="1" t="s">
        <v>46</v>
      </c>
    </row>
    <row r="1374" spans="1:15" x14ac:dyDescent="0.15">
      <c r="A1374" t="s">
        <v>2085</v>
      </c>
      <c r="B1374" t="s">
        <v>26</v>
      </c>
      <c r="C1374" t="s">
        <v>27</v>
      </c>
      <c r="D1374" t="s">
        <v>26</v>
      </c>
      <c r="E1374" s="18">
        <v>409.31799697875977</v>
      </c>
      <c r="F1374">
        <v>70.599999999999994</v>
      </c>
      <c r="G1374">
        <v>74.5</v>
      </c>
      <c r="H1374">
        <v>80.099999999999994</v>
      </c>
      <c r="I1374">
        <v>5.15</v>
      </c>
      <c r="J1374">
        <v>1.41</v>
      </c>
      <c r="K1374">
        <v>31.01</v>
      </c>
      <c r="L1374">
        <v>0.36</v>
      </c>
      <c r="M1374" s="1">
        <v>43721.628409108795</v>
      </c>
      <c r="N1374" s="1">
        <v>43721.66982052083</v>
      </c>
      <c r="O1374" s="1" t="s">
        <v>931</v>
      </c>
    </row>
    <row r="1375" spans="1:15" x14ac:dyDescent="0.15">
      <c r="A1375" t="s">
        <v>2086</v>
      </c>
      <c r="B1375" t="s">
        <v>26</v>
      </c>
      <c r="C1375" t="s">
        <v>27</v>
      </c>
      <c r="D1375" t="s">
        <v>26</v>
      </c>
      <c r="E1375" s="18">
        <v>145.02999877929687</v>
      </c>
      <c r="F1375">
        <v>72.3</v>
      </c>
      <c r="G1375">
        <v>76.2</v>
      </c>
      <c r="H1375">
        <v>82.2</v>
      </c>
      <c r="I1375">
        <v>6.55</v>
      </c>
      <c r="J1375">
        <v>1.36</v>
      </c>
      <c r="K1375">
        <v>31.94</v>
      </c>
      <c r="L1375">
        <v>0.65</v>
      </c>
      <c r="M1375" s="1">
        <v>43721.790937268517</v>
      </c>
      <c r="N1375" s="1">
        <v>43721.806497025464</v>
      </c>
      <c r="O1375" s="1" t="s">
        <v>48</v>
      </c>
    </row>
    <row r="1376" spans="1:15" x14ac:dyDescent="0.15">
      <c r="A1376" t="s">
        <v>2087</v>
      </c>
      <c r="B1376" t="s">
        <v>14</v>
      </c>
      <c r="C1376" t="s">
        <v>31</v>
      </c>
      <c r="D1376" t="s">
        <v>14</v>
      </c>
      <c r="E1376" s="18">
        <v>179.06100082397461</v>
      </c>
      <c r="F1376">
        <v>73.2</v>
      </c>
      <c r="G1376">
        <v>77.2</v>
      </c>
      <c r="H1376">
        <v>83.4</v>
      </c>
      <c r="I1376">
        <v>4.72</v>
      </c>
      <c r="J1376">
        <v>1.24</v>
      </c>
      <c r="K1376">
        <v>31.59</v>
      </c>
      <c r="L1376">
        <v>0.5</v>
      </c>
      <c r="M1376" s="1">
        <v>43721.76996041667</v>
      </c>
      <c r="N1376" s="1">
        <v>43721.786638692131</v>
      </c>
      <c r="O1376" s="1" t="s">
        <v>48</v>
      </c>
    </row>
    <row r="1377" spans="1:15" x14ac:dyDescent="0.15">
      <c r="A1377" t="s">
        <v>2088</v>
      </c>
      <c r="B1377" t="s">
        <v>23</v>
      </c>
      <c r="C1377" t="s">
        <v>21</v>
      </c>
      <c r="D1377" t="s">
        <v>23</v>
      </c>
      <c r="E1377" s="18">
        <v>143.22999877929686</v>
      </c>
      <c r="F1377">
        <v>78.8</v>
      </c>
      <c r="G1377">
        <v>83</v>
      </c>
      <c r="H1377">
        <v>90.1</v>
      </c>
      <c r="I1377">
        <v>1.98</v>
      </c>
      <c r="J1377">
        <v>0.63</v>
      </c>
      <c r="K1377">
        <v>31.98</v>
      </c>
      <c r="L1377">
        <v>0.3</v>
      </c>
      <c r="M1377" s="1">
        <v>43726.340335729168</v>
      </c>
      <c r="N1377" s="1">
        <v>43726.356632291667</v>
      </c>
      <c r="O1377" s="1" t="s">
        <v>48</v>
      </c>
    </row>
    <row r="1378" spans="1:15" x14ac:dyDescent="0.15">
      <c r="A1378" t="s">
        <v>2089</v>
      </c>
      <c r="B1378" t="s">
        <v>817</v>
      </c>
      <c r="C1378" t="s">
        <v>15</v>
      </c>
      <c r="D1378" t="s">
        <v>18</v>
      </c>
      <c r="E1378" s="18">
        <v>251.38599700927733</v>
      </c>
      <c r="F1378">
        <v>76.5</v>
      </c>
      <c r="G1378">
        <v>80.599999999999994</v>
      </c>
      <c r="H1378">
        <v>86.5</v>
      </c>
      <c r="I1378">
        <v>8.36</v>
      </c>
      <c r="J1378">
        <v>1.0900000000000001</v>
      </c>
      <c r="K1378">
        <v>32.01</v>
      </c>
      <c r="L1378">
        <v>0.72</v>
      </c>
      <c r="M1378" s="1">
        <v>43721.925122141205</v>
      </c>
      <c r="N1378" s="1">
        <v>43724.248513854167</v>
      </c>
      <c r="O1378" s="1" t="s">
        <v>52</v>
      </c>
    </row>
    <row r="1379" spans="1:15" x14ac:dyDescent="0.15">
      <c r="A1379" t="s">
        <v>2090</v>
      </c>
      <c r="B1379" t="s">
        <v>23</v>
      </c>
      <c r="C1379" t="s">
        <v>21</v>
      </c>
      <c r="D1379" t="s">
        <v>23</v>
      </c>
      <c r="E1379" s="18">
        <v>252.10499572753906</v>
      </c>
      <c r="F1379">
        <v>79.3</v>
      </c>
      <c r="G1379">
        <v>83.6</v>
      </c>
      <c r="H1379">
        <v>90.5</v>
      </c>
      <c r="I1379">
        <v>2.04</v>
      </c>
      <c r="J1379">
        <v>0.65</v>
      </c>
      <c r="K1379">
        <v>31.19</v>
      </c>
      <c r="L1379">
        <v>1.34</v>
      </c>
      <c r="M1379" s="1">
        <v>43725.504428819448</v>
      </c>
      <c r="N1379" s="1">
        <v>43725.530076122683</v>
      </c>
      <c r="O1379" s="1" t="s">
        <v>47</v>
      </c>
    </row>
    <row r="1380" spans="1:15" x14ac:dyDescent="0.15">
      <c r="A1380" t="s">
        <v>2091</v>
      </c>
      <c r="B1380" t="s">
        <v>20</v>
      </c>
      <c r="C1380" t="s">
        <v>35</v>
      </c>
      <c r="D1380" t="s">
        <v>20</v>
      </c>
      <c r="E1380" s="18">
        <v>148.50299987792968</v>
      </c>
      <c r="F1380">
        <v>78.400000000000006</v>
      </c>
      <c r="G1380">
        <v>82.7</v>
      </c>
      <c r="H1380">
        <v>88.6</v>
      </c>
      <c r="I1380">
        <v>7.51</v>
      </c>
      <c r="J1380">
        <v>1.01</v>
      </c>
      <c r="K1380">
        <v>31.88</v>
      </c>
      <c r="L1380">
        <v>1.26</v>
      </c>
      <c r="M1380" s="1">
        <v>43724.273988541667</v>
      </c>
      <c r="N1380" s="1">
        <v>43724.287461805558</v>
      </c>
      <c r="O1380" s="1" t="s">
        <v>52</v>
      </c>
    </row>
    <row r="1381" spans="1:15" x14ac:dyDescent="0.15">
      <c r="A1381" t="s">
        <v>2092</v>
      </c>
      <c r="B1381" t="s">
        <v>26</v>
      </c>
      <c r="C1381" t="s">
        <v>28</v>
      </c>
      <c r="D1381" t="s">
        <v>26</v>
      </c>
      <c r="E1381" s="18">
        <v>144.02999877929687</v>
      </c>
      <c r="F1381">
        <v>68.400000000000006</v>
      </c>
      <c r="G1381">
        <v>72.099999999999994</v>
      </c>
      <c r="H1381">
        <v>77.900000000000006</v>
      </c>
      <c r="I1381">
        <v>8.85</v>
      </c>
      <c r="J1381">
        <v>1.34</v>
      </c>
      <c r="K1381">
        <v>31.95</v>
      </c>
      <c r="L1381">
        <v>0.81</v>
      </c>
      <c r="M1381" s="1">
        <v>43721.870284756944</v>
      </c>
      <c r="N1381" s="1">
        <v>43721.881817048612</v>
      </c>
      <c r="O1381" s="1" t="s">
        <v>52</v>
      </c>
    </row>
    <row r="1382" spans="1:15" x14ac:dyDescent="0.15">
      <c r="A1382" t="s">
        <v>2093</v>
      </c>
      <c r="B1382" t="s">
        <v>26</v>
      </c>
      <c r="C1382" t="s">
        <v>28</v>
      </c>
      <c r="D1382" t="s">
        <v>26</v>
      </c>
      <c r="E1382" s="18">
        <v>360.14999389648437</v>
      </c>
      <c r="F1382">
        <v>67.900000000000006</v>
      </c>
      <c r="G1382">
        <v>71.599999999999994</v>
      </c>
      <c r="H1382">
        <v>76.900000000000006</v>
      </c>
      <c r="I1382">
        <v>9.89</v>
      </c>
      <c r="J1382">
        <v>1.47</v>
      </c>
      <c r="K1382">
        <v>32.020000000000003</v>
      </c>
      <c r="L1382">
        <v>0.89</v>
      </c>
      <c r="M1382" s="1">
        <v>43721.885493252317</v>
      </c>
      <c r="N1382" s="1">
        <v>43721.922904664352</v>
      </c>
      <c r="O1382" s="1" t="s">
        <v>52</v>
      </c>
    </row>
    <row r="1383" spans="1:15" x14ac:dyDescent="0.15">
      <c r="A1383" t="s">
        <v>162</v>
      </c>
      <c r="B1383" t="s">
        <v>14</v>
      </c>
      <c r="C1383" t="s">
        <v>38</v>
      </c>
      <c r="D1383" t="s">
        <v>14</v>
      </c>
      <c r="E1383" s="18">
        <v>216.08999633789063</v>
      </c>
      <c r="F1383" s="18">
        <v>78.3</v>
      </c>
      <c r="G1383" s="18">
        <v>82.6</v>
      </c>
      <c r="H1383" s="18">
        <v>89.3</v>
      </c>
      <c r="I1383" s="18">
        <v>3.37</v>
      </c>
      <c r="J1383" s="18">
        <v>0.75</v>
      </c>
      <c r="K1383" s="18">
        <v>31.26</v>
      </c>
      <c r="L1383" s="18">
        <v>1.36</v>
      </c>
      <c r="M1383" s="1">
        <v>43725.476002314812</v>
      </c>
      <c r="N1383" s="1">
        <v>43725.501354247688</v>
      </c>
      <c r="O1383" s="1" t="s">
        <v>47</v>
      </c>
    </row>
    <row r="1384" spans="1:15" x14ac:dyDescent="0.15">
      <c r="A1384" t="s">
        <v>163</v>
      </c>
      <c r="B1384" t="s">
        <v>14</v>
      </c>
      <c r="C1384" t="s">
        <v>38</v>
      </c>
      <c r="D1384" t="s">
        <v>14</v>
      </c>
      <c r="E1384" s="18">
        <v>74.5</v>
      </c>
      <c r="F1384" s="18">
        <v>74.2</v>
      </c>
      <c r="G1384" s="18">
        <v>78.2</v>
      </c>
      <c r="H1384" s="18">
        <v>84.6</v>
      </c>
      <c r="I1384" s="18">
        <v>3.64</v>
      </c>
      <c r="J1384" s="18">
        <v>0.96</v>
      </c>
      <c r="K1384" s="18">
        <v>31.38</v>
      </c>
      <c r="L1384" s="18">
        <v>1.01</v>
      </c>
      <c r="M1384" s="1">
        <v>43724.558618055555</v>
      </c>
      <c r="N1384" s="1">
        <v>43724.5633409375</v>
      </c>
      <c r="O1384" s="1" t="s">
        <v>47</v>
      </c>
    </row>
    <row r="1385" spans="1:15" x14ac:dyDescent="0.15">
      <c r="A1385" t="s">
        <v>2094</v>
      </c>
      <c r="B1385" t="s">
        <v>817</v>
      </c>
      <c r="C1385" t="s">
        <v>34</v>
      </c>
      <c r="D1385" t="s">
        <v>26</v>
      </c>
      <c r="E1385" s="18">
        <v>133.17299842834473</v>
      </c>
      <c r="F1385">
        <v>73.2</v>
      </c>
      <c r="G1385">
        <v>77.2</v>
      </c>
      <c r="H1385">
        <v>83.2</v>
      </c>
      <c r="I1385">
        <v>5.33</v>
      </c>
      <c r="J1385">
        <v>1.1499999999999999</v>
      </c>
      <c r="K1385">
        <v>31.62</v>
      </c>
      <c r="L1385">
        <v>0.94</v>
      </c>
      <c r="M1385" s="1">
        <v>43725.45709517361</v>
      </c>
      <c r="N1385" s="1">
        <v>43725.470261145834</v>
      </c>
      <c r="O1385" s="1" t="s">
        <v>47</v>
      </c>
    </row>
    <row r="1386" spans="1:15" x14ac:dyDescent="0.15">
      <c r="A1386" t="s">
        <v>2095</v>
      </c>
      <c r="B1386" t="s">
        <v>33</v>
      </c>
      <c r="C1386" t="s">
        <v>39</v>
      </c>
      <c r="D1386" t="s">
        <v>33</v>
      </c>
      <c r="E1386" s="18">
        <v>186.05099868774414</v>
      </c>
      <c r="F1386">
        <v>72.400000000000006</v>
      </c>
      <c r="G1386">
        <v>76.3</v>
      </c>
      <c r="H1386">
        <v>82.3</v>
      </c>
      <c r="I1386">
        <v>4.38</v>
      </c>
      <c r="J1386">
        <v>1.07</v>
      </c>
      <c r="K1386">
        <v>31.43</v>
      </c>
      <c r="L1386">
        <v>1.22</v>
      </c>
      <c r="M1386" s="1">
        <v>43725.675682060188</v>
      </c>
      <c r="N1386" s="1">
        <v>43725.698830173613</v>
      </c>
      <c r="O1386" s="1" t="s">
        <v>47</v>
      </c>
    </row>
    <row r="1387" spans="1:15" x14ac:dyDescent="0.15">
      <c r="A1387" t="s">
        <v>2096</v>
      </c>
      <c r="B1387" t="s">
        <v>20</v>
      </c>
      <c r="C1387" t="s">
        <v>35</v>
      </c>
      <c r="D1387" t="s">
        <v>20</v>
      </c>
      <c r="E1387" s="18">
        <v>149.35499954223633</v>
      </c>
      <c r="F1387">
        <v>78</v>
      </c>
      <c r="G1387">
        <v>82.3</v>
      </c>
      <c r="H1387">
        <v>88.3</v>
      </c>
      <c r="I1387">
        <v>7.9</v>
      </c>
      <c r="J1387">
        <v>0.97</v>
      </c>
      <c r="K1387">
        <v>31.94</v>
      </c>
      <c r="L1387">
        <v>0.68</v>
      </c>
      <c r="M1387" s="1">
        <v>43726.277854513886</v>
      </c>
      <c r="N1387" s="1">
        <v>43726.297256481485</v>
      </c>
      <c r="O1387" s="1" t="s">
        <v>48</v>
      </c>
    </row>
    <row r="1388" spans="1:15" x14ac:dyDescent="0.15">
      <c r="A1388" t="s">
        <v>2097</v>
      </c>
      <c r="B1388" t="s">
        <v>49</v>
      </c>
      <c r="C1388" t="s">
        <v>42</v>
      </c>
      <c r="D1388" t="s">
        <v>49</v>
      </c>
      <c r="E1388" s="18">
        <v>219.55999755859375</v>
      </c>
      <c r="F1388">
        <v>70.3</v>
      </c>
      <c r="G1388">
        <v>74.099999999999994</v>
      </c>
      <c r="H1388">
        <v>80.2</v>
      </c>
      <c r="I1388">
        <v>4.67</v>
      </c>
      <c r="J1388">
        <v>1.46</v>
      </c>
      <c r="K1388">
        <v>31.61</v>
      </c>
      <c r="L1388">
        <v>1.37</v>
      </c>
      <c r="M1388" s="1">
        <v>43726.251605555553</v>
      </c>
      <c r="N1388" s="1">
        <v>43726.273593900463</v>
      </c>
      <c r="O1388" s="1" t="s">
        <v>48</v>
      </c>
    </row>
    <row r="1389" spans="1:15" x14ac:dyDescent="0.15">
      <c r="A1389" t="s">
        <v>2098</v>
      </c>
      <c r="B1389" t="s">
        <v>49</v>
      </c>
      <c r="C1389" t="s">
        <v>42</v>
      </c>
      <c r="D1389" t="s">
        <v>49</v>
      </c>
      <c r="E1389" s="18">
        <v>283.85499954223633</v>
      </c>
      <c r="F1389">
        <v>71.3</v>
      </c>
      <c r="G1389">
        <v>75.2</v>
      </c>
      <c r="H1389">
        <v>81.599999999999994</v>
      </c>
      <c r="I1389">
        <v>3.29</v>
      </c>
      <c r="J1389">
        <v>0.85</v>
      </c>
      <c r="K1389">
        <v>31.47</v>
      </c>
      <c r="L1389">
        <v>0.45</v>
      </c>
      <c r="M1389" s="1">
        <v>43725.642882442131</v>
      </c>
      <c r="N1389" s="1">
        <v>43725.670829131945</v>
      </c>
      <c r="O1389" s="1" t="s">
        <v>47</v>
      </c>
    </row>
    <row r="1390" spans="1:15" x14ac:dyDescent="0.15">
      <c r="A1390" t="s">
        <v>2099</v>
      </c>
      <c r="B1390" t="s">
        <v>14</v>
      </c>
      <c r="C1390" t="s">
        <v>31</v>
      </c>
      <c r="D1390" t="s">
        <v>14</v>
      </c>
      <c r="E1390" s="18">
        <v>221.98599624633789</v>
      </c>
      <c r="F1390">
        <v>73.5</v>
      </c>
      <c r="G1390">
        <v>77.599999999999994</v>
      </c>
      <c r="H1390">
        <v>83.7</v>
      </c>
      <c r="I1390">
        <v>4.76</v>
      </c>
      <c r="J1390">
        <v>0.83</v>
      </c>
      <c r="K1390">
        <v>31.56</v>
      </c>
      <c r="L1390">
        <v>1.65</v>
      </c>
      <c r="M1390" s="1">
        <v>43725.617997766203</v>
      </c>
      <c r="N1390" s="1">
        <v>43725.639498067132</v>
      </c>
      <c r="O1390" s="1" t="s">
        <v>47</v>
      </c>
    </row>
    <row r="1391" spans="1:15" x14ac:dyDescent="0.15">
      <c r="A1391" t="s">
        <v>2100</v>
      </c>
      <c r="B1391" t="s">
        <v>26</v>
      </c>
      <c r="C1391" t="s">
        <v>27</v>
      </c>
      <c r="D1391" t="s">
        <v>26</v>
      </c>
      <c r="E1391" s="18">
        <v>292.55999755859375</v>
      </c>
      <c r="F1391">
        <v>67.599999999999994</v>
      </c>
      <c r="G1391">
        <v>71.3</v>
      </c>
      <c r="H1391">
        <v>77.099999999999994</v>
      </c>
      <c r="I1391">
        <v>6.15</v>
      </c>
      <c r="J1391">
        <v>1.3</v>
      </c>
      <c r="K1391">
        <v>31.82</v>
      </c>
      <c r="L1391">
        <v>1.74</v>
      </c>
      <c r="M1391" s="1">
        <v>43726.457762384256</v>
      </c>
      <c r="N1391" s="1">
        <v>43726.479913425923</v>
      </c>
      <c r="O1391" s="1" t="s">
        <v>52</v>
      </c>
    </row>
    <row r="1392" spans="1:15" x14ac:dyDescent="0.15">
      <c r="A1392" t="s">
        <v>2101</v>
      </c>
      <c r="B1392" t="s">
        <v>817</v>
      </c>
      <c r="C1392" t="s">
        <v>15</v>
      </c>
      <c r="D1392" t="s">
        <v>18</v>
      </c>
      <c r="E1392" s="18">
        <v>322.45999755859373</v>
      </c>
      <c r="F1392">
        <v>75.400000000000006</v>
      </c>
      <c r="G1392">
        <v>79.5</v>
      </c>
      <c r="H1392">
        <v>85.4</v>
      </c>
      <c r="I1392">
        <v>6.63</v>
      </c>
      <c r="J1392">
        <v>1.2</v>
      </c>
      <c r="K1392">
        <v>31.69</v>
      </c>
      <c r="L1392">
        <v>0.99</v>
      </c>
      <c r="M1392" s="1">
        <v>43725.355208136571</v>
      </c>
      <c r="N1392" s="1">
        <v>43725.389288391205</v>
      </c>
      <c r="O1392" s="1" t="s">
        <v>45</v>
      </c>
    </row>
    <row r="1393" spans="1:15" x14ac:dyDescent="0.15">
      <c r="A1393" t="s">
        <v>2102</v>
      </c>
      <c r="B1393" t="s">
        <v>826</v>
      </c>
      <c r="C1393" t="s">
        <v>21</v>
      </c>
      <c r="D1393" t="s">
        <v>23</v>
      </c>
      <c r="E1393" s="18">
        <v>214.84600067138672</v>
      </c>
      <c r="F1393">
        <v>79.5</v>
      </c>
      <c r="G1393">
        <v>83.8</v>
      </c>
      <c r="H1393">
        <v>90.5</v>
      </c>
      <c r="I1393">
        <v>4.07</v>
      </c>
      <c r="J1393">
        <v>0.74</v>
      </c>
      <c r="K1393">
        <v>31.49</v>
      </c>
      <c r="L1393">
        <v>0.8</v>
      </c>
      <c r="M1393" s="1">
        <v>43725.32343715278</v>
      </c>
      <c r="N1393" s="1">
        <v>43727.303683136575</v>
      </c>
      <c r="O1393" s="1" t="s">
        <v>45</v>
      </c>
    </row>
    <row r="1394" spans="1:15" x14ac:dyDescent="0.15">
      <c r="A1394" t="s">
        <v>2103</v>
      </c>
      <c r="B1394" t="s">
        <v>49</v>
      </c>
      <c r="C1394" t="s">
        <v>42</v>
      </c>
      <c r="D1394" t="s">
        <v>49</v>
      </c>
      <c r="E1394" s="18">
        <v>186.33399963378906</v>
      </c>
      <c r="F1394">
        <v>69.2</v>
      </c>
      <c r="G1394">
        <v>72.900000000000006</v>
      </c>
      <c r="H1394">
        <v>79.099999999999994</v>
      </c>
      <c r="I1394">
        <v>4.83</v>
      </c>
      <c r="J1394">
        <v>1.1499999999999999</v>
      </c>
      <c r="K1394">
        <v>31.61</v>
      </c>
      <c r="L1394">
        <v>1.1399999999999999</v>
      </c>
      <c r="M1394" s="1">
        <v>43725.273709374997</v>
      </c>
      <c r="N1394" s="1">
        <v>43725.291469641204</v>
      </c>
      <c r="O1394" s="1" t="s">
        <v>45</v>
      </c>
    </row>
    <row r="1395" spans="1:15" x14ac:dyDescent="0.15">
      <c r="A1395" t="s">
        <v>2104</v>
      </c>
      <c r="B1395" t="s">
        <v>26</v>
      </c>
      <c r="C1395" t="s">
        <v>27</v>
      </c>
      <c r="D1395" t="s">
        <v>26</v>
      </c>
      <c r="E1395" s="18">
        <v>163.04300155639649</v>
      </c>
      <c r="F1395">
        <v>66.7</v>
      </c>
      <c r="G1395">
        <v>70.3</v>
      </c>
      <c r="H1395">
        <v>76.2</v>
      </c>
      <c r="I1395">
        <v>5.77</v>
      </c>
      <c r="J1395">
        <v>1.43</v>
      </c>
      <c r="K1395">
        <v>31.78</v>
      </c>
      <c r="L1395">
        <v>2.14</v>
      </c>
      <c r="M1395" s="1">
        <v>43733.431905636571</v>
      </c>
      <c r="N1395" s="1">
        <v>43733.445007141207</v>
      </c>
      <c r="O1395" s="1" t="s">
        <v>45</v>
      </c>
    </row>
    <row r="1396" spans="1:15" x14ac:dyDescent="0.15">
      <c r="A1396" t="s">
        <v>2105</v>
      </c>
      <c r="B1396" t="s">
        <v>33</v>
      </c>
      <c r="C1396" t="s">
        <v>39</v>
      </c>
      <c r="D1396" t="s">
        <v>33</v>
      </c>
      <c r="E1396" s="18">
        <v>105.59600067138672</v>
      </c>
      <c r="F1396">
        <v>75.5</v>
      </c>
      <c r="G1396">
        <v>79.599999999999994</v>
      </c>
      <c r="H1396">
        <v>86</v>
      </c>
      <c r="I1396">
        <v>2.2000000000000002</v>
      </c>
      <c r="J1396">
        <v>0.77</v>
      </c>
      <c r="K1396">
        <v>31.41</v>
      </c>
      <c r="L1396">
        <v>1.23</v>
      </c>
      <c r="M1396" s="1">
        <v>43725.607009224535</v>
      </c>
      <c r="N1396" s="1">
        <v>43725.615052858797</v>
      </c>
      <c r="O1396" s="1" t="s">
        <v>47</v>
      </c>
    </row>
    <row r="1397" spans="1:15" x14ac:dyDescent="0.15">
      <c r="A1397" t="s">
        <v>2106</v>
      </c>
      <c r="B1397" t="s">
        <v>23</v>
      </c>
      <c r="C1397" t="s">
        <v>21</v>
      </c>
      <c r="D1397" t="s">
        <v>23</v>
      </c>
      <c r="E1397" s="18">
        <v>143.78799819946289</v>
      </c>
      <c r="F1397">
        <v>78.2</v>
      </c>
      <c r="G1397">
        <v>82.5</v>
      </c>
      <c r="H1397">
        <v>88.9</v>
      </c>
      <c r="I1397">
        <v>4.05</v>
      </c>
      <c r="J1397">
        <v>0.9</v>
      </c>
      <c r="K1397">
        <v>31.59</v>
      </c>
      <c r="L1397">
        <v>0.66</v>
      </c>
      <c r="M1397" s="1">
        <v>43726.88116365741</v>
      </c>
      <c r="N1397" s="1">
        <v>43726.890655173615</v>
      </c>
      <c r="O1397" s="1" t="s">
        <v>47</v>
      </c>
    </row>
    <row r="1398" spans="1:15" x14ac:dyDescent="0.15">
      <c r="A1398" t="s">
        <v>2107</v>
      </c>
      <c r="B1398" t="s">
        <v>18</v>
      </c>
      <c r="C1398" t="s">
        <v>15</v>
      </c>
      <c r="D1398" t="s">
        <v>18</v>
      </c>
      <c r="E1398" s="18">
        <v>185.21599655151368</v>
      </c>
      <c r="F1398">
        <v>77.599999999999994</v>
      </c>
      <c r="G1398">
        <v>81.900000000000006</v>
      </c>
      <c r="H1398">
        <v>87.9</v>
      </c>
      <c r="I1398">
        <v>7.42</v>
      </c>
      <c r="J1398">
        <v>1.18</v>
      </c>
      <c r="K1398">
        <v>31.96</v>
      </c>
      <c r="L1398">
        <v>0.69</v>
      </c>
      <c r="M1398" s="1">
        <v>43726.863584178238</v>
      </c>
      <c r="N1398" s="1">
        <v>43726.877048877315</v>
      </c>
      <c r="O1398" s="1" t="s">
        <v>47</v>
      </c>
    </row>
    <row r="1399" spans="1:15" x14ac:dyDescent="0.15">
      <c r="A1399" t="s">
        <v>164</v>
      </c>
      <c r="B1399" t="s">
        <v>14</v>
      </c>
      <c r="C1399" t="s">
        <v>38</v>
      </c>
      <c r="D1399" t="s">
        <v>14</v>
      </c>
      <c r="E1399" s="18">
        <v>365.45999679565426</v>
      </c>
      <c r="F1399" s="18">
        <v>76.099999999999994</v>
      </c>
      <c r="G1399" s="18">
        <v>80.099999999999994</v>
      </c>
      <c r="H1399" s="18">
        <v>86.8</v>
      </c>
      <c r="I1399" s="18">
        <v>2.59</v>
      </c>
      <c r="J1399" s="18">
        <v>0.79</v>
      </c>
      <c r="K1399" s="18">
        <v>31.36</v>
      </c>
      <c r="L1399" s="18">
        <v>1.29</v>
      </c>
      <c r="M1399" s="1">
        <v>43726.798537187497</v>
      </c>
      <c r="N1399" s="1">
        <v>43726.859706365743</v>
      </c>
      <c r="O1399" s="1" t="s">
        <v>47</v>
      </c>
    </row>
    <row r="1400" spans="1:15" x14ac:dyDescent="0.15">
      <c r="A1400" t="s">
        <v>165</v>
      </c>
      <c r="B1400" t="s">
        <v>14</v>
      </c>
      <c r="C1400" t="s">
        <v>38</v>
      </c>
      <c r="D1400" t="s">
        <v>14</v>
      </c>
      <c r="E1400" s="18">
        <v>108.04499816894531</v>
      </c>
      <c r="F1400" s="18">
        <v>76.5</v>
      </c>
      <c r="G1400" s="18">
        <v>80.599999999999994</v>
      </c>
      <c r="H1400" s="18">
        <v>87.1</v>
      </c>
      <c r="I1400" s="18">
        <v>3.01</v>
      </c>
      <c r="J1400" s="18">
        <v>0.78</v>
      </c>
      <c r="K1400" s="18">
        <v>31.25</v>
      </c>
      <c r="L1400" s="18">
        <v>2.4900000000000002</v>
      </c>
      <c r="M1400" s="1">
        <v>43727.896643171298</v>
      </c>
      <c r="N1400" s="1">
        <v>43727.905266087961</v>
      </c>
      <c r="O1400" s="1" t="s">
        <v>47</v>
      </c>
    </row>
    <row r="1401" spans="1:15" x14ac:dyDescent="0.15">
      <c r="A1401" t="s">
        <v>2108</v>
      </c>
      <c r="B1401" t="s">
        <v>817</v>
      </c>
      <c r="C1401" t="s">
        <v>34</v>
      </c>
      <c r="D1401" t="s">
        <v>26</v>
      </c>
      <c r="E1401" s="18">
        <v>259.81599807739258</v>
      </c>
      <c r="F1401">
        <v>74.5</v>
      </c>
      <c r="G1401">
        <v>78.599999999999994</v>
      </c>
      <c r="H1401">
        <v>84.6</v>
      </c>
      <c r="I1401">
        <v>6.22</v>
      </c>
      <c r="J1401">
        <v>1.17</v>
      </c>
      <c r="K1401">
        <v>31.89</v>
      </c>
      <c r="L1401">
        <v>1.07</v>
      </c>
      <c r="M1401" s="1">
        <v>43726.55817866898</v>
      </c>
      <c r="N1401" s="1">
        <v>43726.605585648147</v>
      </c>
      <c r="O1401" s="1" t="s">
        <v>45</v>
      </c>
    </row>
    <row r="1402" spans="1:15" x14ac:dyDescent="0.15">
      <c r="A1402" t="s">
        <v>2109</v>
      </c>
      <c r="B1402" t="s">
        <v>49</v>
      </c>
      <c r="C1402" t="s">
        <v>42</v>
      </c>
      <c r="D1402" t="s">
        <v>49</v>
      </c>
      <c r="E1402" s="18">
        <v>203.05899810791016</v>
      </c>
      <c r="F1402">
        <v>73.7</v>
      </c>
      <c r="G1402">
        <v>77.7</v>
      </c>
      <c r="H1402">
        <v>84.2</v>
      </c>
      <c r="I1402">
        <v>3.41</v>
      </c>
      <c r="J1402">
        <v>0.77</v>
      </c>
      <c r="K1402">
        <v>31.51</v>
      </c>
      <c r="L1402">
        <v>2.12</v>
      </c>
      <c r="M1402" s="1">
        <v>43725.859914699075</v>
      </c>
      <c r="N1402" s="1">
        <v>43726.27291284722</v>
      </c>
      <c r="O1402" s="1" t="s">
        <v>45</v>
      </c>
    </row>
    <row r="1403" spans="1:15" x14ac:dyDescent="0.15">
      <c r="A1403" t="s">
        <v>2110</v>
      </c>
      <c r="B1403" t="s">
        <v>26</v>
      </c>
      <c r="C1403" t="s">
        <v>27</v>
      </c>
      <c r="D1403" t="s">
        <v>26</v>
      </c>
      <c r="E1403" s="18">
        <v>237.95199966430664</v>
      </c>
      <c r="F1403">
        <v>68.400000000000006</v>
      </c>
      <c r="G1403">
        <v>72.099999999999994</v>
      </c>
      <c r="H1403">
        <v>77.8</v>
      </c>
      <c r="I1403">
        <v>7.31</v>
      </c>
      <c r="J1403">
        <v>1.57</v>
      </c>
      <c r="K1403">
        <v>31.76</v>
      </c>
      <c r="L1403">
        <v>0.69</v>
      </c>
      <c r="M1403" s="1">
        <v>43726.528664467594</v>
      </c>
      <c r="N1403" s="1">
        <v>43726.549780243055</v>
      </c>
      <c r="O1403" s="1" t="s">
        <v>45</v>
      </c>
    </row>
    <row r="1404" spans="1:15" x14ac:dyDescent="0.15">
      <c r="A1404" t="s">
        <v>2111</v>
      </c>
      <c r="B1404" t="s">
        <v>26</v>
      </c>
      <c r="C1404" t="s">
        <v>27</v>
      </c>
      <c r="D1404" t="s">
        <v>26</v>
      </c>
      <c r="E1404" s="18">
        <v>186.73099899291992</v>
      </c>
      <c r="F1404">
        <v>66.099999999999994</v>
      </c>
      <c r="G1404">
        <v>69.7</v>
      </c>
      <c r="H1404">
        <v>75.8</v>
      </c>
      <c r="I1404">
        <v>4.49</v>
      </c>
      <c r="J1404">
        <v>1.46</v>
      </c>
      <c r="K1404">
        <v>31.53</v>
      </c>
      <c r="L1404">
        <v>0.47</v>
      </c>
      <c r="M1404" s="1">
        <v>43726.504826736113</v>
      </c>
      <c r="N1404" s="1">
        <v>43726.524479085645</v>
      </c>
      <c r="O1404" s="1" t="s">
        <v>45</v>
      </c>
    </row>
    <row r="1405" spans="1:15" x14ac:dyDescent="0.15">
      <c r="A1405" t="s">
        <v>2112</v>
      </c>
      <c r="B1405" t="s">
        <v>23</v>
      </c>
      <c r="C1405" t="s">
        <v>21</v>
      </c>
      <c r="D1405" t="s">
        <v>23</v>
      </c>
      <c r="E1405" s="18">
        <v>144.05999755859375</v>
      </c>
      <c r="F1405">
        <v>78.5</v>
      </c>
      <c r="G1405">
        <v>82.7</v>
      </c>
      <c r="H1405">
        <v>89.6</v>
      </c>
      <c r="I1405">
        <v>1.8</v>
      </c>
      <c r="J1405">
        <v>0.66</v>
      </c>
      <c r="K1405">
        <v>31.15</v>
      </c>
      <c r="L1405">
        <v>1.77</v>
      </c>
      <c r="M1405" s="1">
        <v>43727.871100231481</v>
      </c>
      <c r="N1405" s="1">
        <v>43727.885307060184</v>
      </c>
      <c r="O1405" s="1" t="s">
        <v>47</v>
      </c>
    </row>
    <row r="1406" spans="1:15" x14ac:dyDescent="0.15">
      <c r="A1406" t="s">
        <v>2113</v>
      </c>
      <c r="B1406" t="s">
        <v>18</v>
      </c>
      <c r="C1406" t="s">
        <v>15</v>
      </c>
      <c r="D1406" t="s">
        <v>18</v>
      </c>
      <c r="E1406" s="18">
        <v>109.82999877929687</v>
      </c>
      <c r="F1406">
        <v>77.400000000000006</v>
      </c>
      <c r="G1406">
        <v>81.599999999999994</v>
      </c>
      <c r="H1406">
        <v>87.1</v>
      </c>
      <c r="I1406">
        <v>10.49</v>
      </c>
      <c r="J1406">
        <v>1.49</v>
      </c>
      <c r="K1406">
        <v>32.200000000000003</v>
      </c>
      <c r="L1406">
        <v>0.54</v>
      </c>
      <c r="M1406" s="1">
        <v>43726.324480057869</v>
      </c>
      <c r="N1406" s="1">
        <v>43726.333688657411</v>
      </c>
      <c r="O1406" s="1" t="s">
        <v>48</v>
      </c>
    </row>
    <row r="1407" spans="1:15" x14ac:dyDescent="0.15">
      <c r="A1407" t="s">
        <v>2114</v>
      </c>
      <c r="B1407" t="s">
        <v>817</v>
      </c>
      <c r="C1407" t="s">
        <v>34</v>
      </c>
      <c r="D1407" t="s">
        <v>26</v>
      </c>
      <c r="E1407" s="18">
        <v>169.89799842834472</v>
      </c>
      <c r="F1407">
        <v>74.8</v>
      </c>
      <c r="G1407">
        <v>78.900000000000006</v>
      </c>
      <c r="H1407">
        <v>85.1</v>
      </c>
      <c r="I1407">
        <v>7.15</v>
      </c>
      <c r="J1407">
        <v>1.37</v>
      </c>
      <c r="K1407">
        <v>31.87</v>
      </c>
      <c r="L1407">
        <v>1.1200000000000001</v>
      </c>
      <c r="M1407" s="1">
        <v>43726.301094872688</v>
      </c>
      <c r="N1407" s="1">
        <v>43726.867273379627</v>
      </c>
      <c r="O1407" s="1" t="s">
        <v>48</v>
      </c>
    </row>
    <row r="1408" spans="1:15" x14ac:dyDescent="0.15">
      <c r="A1408" t="s">
        <v>2115</v>
      </c>
      <c r="B1408" t="s">
        <v>18</v>
      </c>
      <c r="C1408" t="s">
        <v>15</v>
      </c>
      <c r="D1408" t="s">
        <v>18</v>
      </c>
      <c r="E1408" s="18">
        <v>148.43299865722656</v>
      </c>
      <c r="F1408">
        <v>75.8</v>
      </c>
      <c r="G1408">
        <v>80</v>
      </c>
      <c r="H1408">
        <v>84.9</v>
      </c>
      <c r="I1408">
        <v>12.03</v>
      </c>
      <c r="J1408">
        <v>1.66</v>
      </c>
      <c r="K1408">
        <v>32.229999999999997</v>
      </c>
      <c r="L1408">
        <v>1</v>
      </c>
      <c r="M1408" s="1">
        <v>43728.472205324077</v>
      </c>
      <c r="N1408" s="1">
        <v>43728.491580706017</v>
      </c>
      <c r="O1408" s="1" t="s">
        <v>48</v>
      </c>
    </row>
    <row r="1409" spans="1:15" x14ac:dyDescent="0.15">
      <c r="A1409" t="s">
        <v>2116</v>
      </c>
      <c r="B1409" t="s">
        <v>14</v>
      </c>
      <c r="C1409" t="s">
        <v>31</v>
      </c>
      <c r="D1409" t="s">
        <v>14</v>
      </c>
      <c r="E1409" s="18">
        <v>252.08999633789062</v>
      </c>
      <c r="F1409">
        <v>75.900000000000006</v>
      </c>
      <c r="G1409">
        <v>80</v>
      </c>
      <c r="H1409">
        <v>86.1</v>
      </c>
      <c r="I1409">
        <v>6.29</v>
      </c>
      <c r="J1409">
        <v>1.1599999999999999</v>
      </c>
      <c r="K1409">
        <v>31.81</v>
      </c>
      <c r="L1409">
        <v>0.79</v>
      </c>
      <c r="M1409" s="1">
        <v>43726.6097099537</v>
      </c>
      <c r="N1409" s="1">
        <v>43727.285129664349</v>
      </c>
      <c r="O1409" s="1" t="s">
        <v>45</v>
      </c>
    </row>
    <row r="1410" spans="1:15" x14ac:dyDescent="0.15">
      <c r="A1410" t="s">
        <v>2117</v>
      </c>
      <c r="B1410" t="s">
        <v>26</v>
      </c>
      <c r="C1410" t="s">
        <v>27</v>
      </c>
      <c r="D1410" t="s">
        <v>26</v>
      </c>
      <c r="E1410" s="18">
        <v>183.7449981689453</v>
      </c>
      <c r="F1410">
        <v>72.099999999999994</v>
      </c>
      <c r="G1410">
        <v>76</v>
      </c>
      <c r="H1410">
        <v>82.2</v>
      </c>
      <c r="I1410">
        <v>5.97</v>
      </c>
      <c r="J1410">
        <v>1.18</v>
      </c>
      <c r="K1410">
        <v>31.72</v>
      </c>
      <c r="L1410">
        <v>1.75</v>
      </c>
      <c r="M1410" s="1">
        <v>43732.39611681713</v>
      </c>
      <c r="N1410" s="1">
        <v>43732.43702002315</v>
      </c>
      <c r="O1410" s="1" t="s">
        <v>45</v>
      </c>
    </row>
    <row r="1411" spans="1:15" x14ac:dyDescent="0.15">
      <c r="A1411" t="s">
        <v>166</v>
      </c>
      <c r="B1411" t="s">
        <v>14</v>
      </c>
      <c r="C1411" t="s">
        <v>38</v>
      </c>
      <c r="D1411" t="s">
        <v>14</v>
      </c>
      <c r="E1411" s="18">
        <v>55.972999572753906</v>
      </c>
      <c r="F1411" s="18">
        <v>75.8</v>
      </c>
      <c r="G1411" s="18">
        <v>79.900000000000006</v>
      </c>
      <c r="H1411" s="18">
        <v>86.7</v>
      </c>
      <c r="I1411" s="18">
        <v>2.5099999999999998</v>
      </c>
      <c r="J1411" s="18">
        <v>0.79</v>
      </c>
      <c r="K1411" s="18">
        <v>31.39</v>
      </c>
      <c r="L1411" s="18">
        <v>0.76</v>
      </c>
      <c r="M1411" s="1">
        <v>43732.386325844906</v>
      </c>
      <c r="N1411" s="1">
        <v>43732.387529432868</v>
      </c>
      <c r="O1411" s="1" t="s">
        <v>45</v>
      </c>
    </row>
    <row r="1412" spans="1:15" x14ac:dyDescent="0.15">
      <c r="A1412" t="s">
        <v>2118</v>
      </c>
      <c r="B1412" t="s">
        <v>33</v>
      </c>
      <c r="C1412" t="s">
        <v>39</v>
      </c>
      <c r="D1412" t="s">
        <v>33</v>
      </c>
      <c r="E1412" s="18">
        <v>151.77000045776367</v>
      </c>
      <c r="F1412">
        <v>74.8</v>
      </c>
      <c r="G1412">
        <v>78.8</v>
      </c>
      <c r="H1412">
        <v>85.2</v>
      </c>
      <c r="I1412">
        <v>2.75</v>
      </c>
      <c r="J1412">
        <v>0.78</v>
      </c>
      <c r="K1412">
        <v>31.53</v>
      </c>
      <c r="L1412">
        <v>1.24</v>
      </c>
      <c r="M1412" s="1">
        <v>43726.653641550925</v>
      </c>
      <c r="N1412" s="1">
        <v>43726.682657638892</v>
      </c>
      <c r="O1412" s="1" t="s">
        <v>45</v>
      </c>
    </row>
    <row r="1413" spans="1:15" x14ac:dyDescent="0.15">
      <c r="A1413" t="s">
        <v>167</v>
      </c>
      <c r="B1413" t="s">
        <v>14</v>
      </c>
      <c r="C1413" t="s">
        <v>38</v>
      </c>
      <c r="D1413" t="s">
        <v>14</v>
      </c>
      <c r="E1413" s="18">
        <v>144.05999755859375</v>
      </c>
      <c r="F1413" s="18">
        <v>76.3</v>
      </c>
      <c r="G1413" s="18">
        <v>80.400000000000006</v>
      </c>
      <c r="H1413" s="18">
        <v>87.2</v>
      </c>
      <c r="I1413" s="18">
        <v>3.5</v>
      </c>
      <c r="J1413" s="18">
        <v>0.96</v>
      </c>
      <c r="K1413" s="18">
        <v>31.55</v>
      </c>
      <c r="L1413" s="18">
        <v>1.38</v>
      </c>
      <c r="M1413" s="1">
        <v>43727.331187303243</v>
      </c>
      <c r="N1413" s="1">
        <v>43727.348022256941</v>
      </c>
      <c r="O1413" s="1" t="s">
        <v>45</v>
      </c>
    </row>
    <row r="1414" spans="1:15" x14ac:dyDescent="0.15">
      <c r="A1414" t="s">
        <v>168</v>
      </c>
      <c r="B1414" t="s">
        <v>14</v>
      </c>
      <c r="C1414" t="s">
        <v>38</v>
      </c>
      <c r="D1414" t="s">
        <v>14</v>
      </c>
      <c r="E1414" s="18">
        <v>144.05999755859375</v>
      </c>
      <c r="F1414" s="18">
        <v>76.5</v>
      </c>
      <c r="G1414" s="18">
        <v>80.5</v>
      </c>
      <c r="H1414" s="18">
        <v>87.3</v>
      </c>
      <c r="I1414" s="18">
        <v>2.85</v>
      </c>
      <c r="J1414" s="18">
        <v>0.79</v>
      </c>
      <c r="K1414" s="18">
        <v>31.52</v>
      </c>
      <c r="L1414" s="18">
        <v>1.42</v>
      </c>
      <c r="M1414" s="1">
        <v>43727.308848263892</v>
      </c>
      <c r="N1414" s="1">
        <v>43727.324502777781</v>
      </c>
      <c r="O1414" s="1" t="s">
        <v>45</v>
      </c>
    </row>
    <row r="1415" spans="1:15" x14ac:dyDescent="0.15">
      <c r="A1415" t="s">
        <v>169</v>
      </c>
      <c r="B1415" t="s">
        <v>14</v>
      </c>
      <c r="C1415" t="s">
        <v>38</v>
      </c>
      <c r="D1415" t="s">
        <v>14</v>
      </c>
      <c r="E1415" s="18">
        <v>216.08999633789063</v>
      </c>
      <c r="F1415" s="18">
        <v>75.5</v>
      </c>
      <c r="G1415" s="18">
        <v>79.900000000000006</v>
      </c>
      <c r="H1415" s="18">
        <v>86</v>
      </c>
      <c r="I1415" s="18">
        <v>3.97</v>
      </c>
      <c r="J1415" s="18">
        <v>0.95</v>
      </c>
      <c r="K1415" s="18">
        <v>31.41</v>
      </c>
      <c r="L1415" s="18">
        <v>1.33</v>
      </c>
      <c r="M1415" s="1">
        <v>43727.275955787038</v>
      </c>
      <c r="N1415" s="1">
        <v>43727.303622106483</v>
      </c>
      <c r="O1415" s="1" t="s">
        <v>45</v>
      </c>
    </row>
    <row r="1416" spans="1:15" x14ac:dyDescent="0.15">
      <c r="A1416" t="s">
        <v>2119</v>
      </c>
      <c r="B1416" t="s">
        <v>26</v>
      </c>
      <c r="C1416" t="s">
        <v>27</v>
      </c>
      <c r="D1416" t="s">
        <v>26</v>
      </c>
      <c r="E1416" s="18">
        <v>330.90799636840819</v>
      </c>
      <c r="F1416">
        <v>69.8</v>
      </c>
      <c r="G1416">
        <v>73.599999999999994</v>
      </c>
      <c r="H1416">
        <v>79.400000000000006</v>
      </c>
      <c r="I1416">
        <v>7.42</v>
      </c>
      <c r="J1416">
        <v>1.4</v>
      </c>
      <c r="K1416">
        <v>31.93</v>
      </c>
      <c r="L1416">
        <v>0.46</v>
      </c>
      <c r="M1416" s="1">
        <v>43728.397716747684</v>
      </c>
      <c r="N1416" s="1">
        <v>43728.468549537036</v>
      </c>
      <c r="O1416" s="1" t="s">
        <v>48</v>
      </c>
    </row>
    <row r="1417" spans="1:15" x14ac:dyDescent="0.15">
      <c r="A1417" t="s">
        <v>2120</v>
      </c>
      <c r="B1417" t="s">
        <v>49</v>
      </c>
      <c r="C1417" t="s">
        <v>42</v>
      </c>
      <c r="D1417" t="s">
        <v>49</v>
      </c>
      <c r="E1417" s="18">
        <v>109.62999877929687</v>
      </c>
      <c r="F1417">
        <v>69</v>
      </c>
      <c r="G1417">
        <v>72.8</v>
      </c>
      <c r="H1417">
        <v>78.599999999999994</v>
      </c>
      <c r="I1417">
        <v>4.51</v>
      </c>
      <c r="J1417">
        <v>1.17</v>
      </c>
      <c r="K1417">
        <v>31.7</v>
      </c>
      <c r="L1417">
        <v>0.95</v>
      </c>
      <c r="M1417" s="1">
        <v>43725.922623576385</v>
      </c>
      <c r="N1417" s="1">
        <v>43725.927603969911</v>
      </c>
      <c r="O1417" s="1" t="s">
        <v>48</v>
      </c>
    </row>
    <row r="1418" spans="1:15" x14ac:dyDescent="0.15">
      <c r="A1418" t="s">
        <v>2121</v>
      </c>
      <c r="B1418" t="s">
        <v>49</v>
      </c>
      <c r="C1418" t="s">
        <v>42</v>
      </c>
      <c r="D1418" t="s">
        <v>49</v>
      </c>
      <c r="E1418" s="18">
        <v>216.08999633789063</v>
      </c>
      <c r="F1418">
        <v>68.2</v>
      </c>
      <c r="G1418">
        <v>71.900000000000006</v>
      </c>
      <c r="H1418">
        <v>77.7</v>
      </c>
      <c r="I1418">
        <v>4.6500000000000004</v>
      </c>
      <c r="J1418">
        <v>1.35</v>
      </c>
      <c r="K1418">
        <v>31.55</v>
      </c>
      <c r="L1418">
        <v>2.54</v>
      </c>
      <c r="M1418" s="1">
        <v>43725.832673032404</v>
      </c>
      <c r="N1418" s="1">
        <v>43725.861255520831</v>
      </c>
      <c r="O1418" s="1" t="s">
        <v>48</v>
      </c>
    </row>
    <row r="1419" spans="1:15" x14ac:dyDescent="0.15">
      <c r="A1419" t="s">
        <v>2122</v>
      </c>
      <c r="B1419" t="s">
        <v>49</v>
      </c>
      <c r="C1419" t="s">
        <v>42</v>
      </c>
      <c r="D1419" t="s">
        <v>49</v>
      </c>
      <c r="E1419" s="18">
        <v>145.64499816894531</v>
      </c>
      <c r="F1419">
        <v>68.099999999999994</v>
      </c>
      <c r="G1419">
        <v>71.8</v>
      </c>
      <c r="H1419">
        <v>77.400000000000006</v>
      </c>
      <c r="I1419">
        <v>4.29</v>
      </c>
      <c r="J1419">
        <v>1.48</v>
      </c>
      <c r="K1419">
        <v>31.56</v>
      </c>
      <c r="L1419">
        <v>1.25</v>
      </c>
      <c r="M1419" s="1">
        <v>43725.89961670139</v>
      </c>
      <c r="N1419" s="1">
        <v>43725.914455636572</v>
      </c>
      <c r="O1419" s="1" t="s">
        <v>48</v>
      </c>
    </row>
    <row r="1420" spans="1:15" x14ac:dyDescent="0.15">
      <c r="A1420" t="s">
        <v>2123</v>
      </c>
      <c r="B1420" t="s">
        <v>49</v>
      </c>
      <c r="C1420" t="s">
        <v>42</v>
      </c>
      <c r="D1420" t="s">
        <v>49</v>
      </c>
      <c r="E1420" s="18">
        <v>216.08999633789063</v>
      </c>
      <c r="F1420">
        <v>68.5</v>
      </c>
      <c r="G1420">
        <v>72.2</v>
      </c>
      <c r="H1420">
        <v>77.8</v>
      </c>
      <c r="I1420">
        <v>4.37</v>
      </c>
      <c r="J1420">
        <v>1.3</v>
      </c>
      <c r="K1420">
        <v>31.52</v>
      </c>
      <c r="L1420">
        <v>2.44</v>
      </c>
      <c r="M1420" s="1">
        <v>43725.865381678239</v>
      </c>
      <c r="N1420" s="1">
        <v>43725.895886342594</v>
      </c>
      <c r="O1420" s="1" t="s">
        <v>48</v>
      </c>
    </row>
    <row r="1421" spans="1:15" x14ac:dyDescent="0.15">
      <c r="A1421" t="s">
        <v>2124</v>
      </c>
      <c r="B1421" t="s">
        <v>33</v>
      </c>
      <c r="C1421" t="s">
        <v>39</v>
      </c>
      <c r="D1421" t="s">
        <v>33</v>
      </c>
      <c r="E1421" s="18">
        <v>263.50699920654296</v>
      </c>
      <c r="F1421">
        <v>75</v>
      </c>
      <c r="G1421">
        <v>79.099999999999994</v>
      </c>
      <c r="H1421">
        <v>85.6</v>
      </c>
      <c r="I1421">
        <v>3.26</v>
      </c>
      <c r="J1421">
        <v>1.0900000000000001</v>
      </c>
      <c r="K1421">
        <v>31.49</v>
      </c>
      <c r="L1421">
        <v>0.23</v>
      </c>
      <c r="M1421" s="1">
        <v>43728.490134259257</v>
      </c>
      <c r="N1421" s="1">
        <v>43728.521152511574</v>
      </c>
      <c r="O1421" s="1" t="s">
        <v>48</v>
      </c>
    </row>
    <row r="1422" spans="1:15" x14ac:dyDescent="0.15">
      <c r="A1422" t="s">
        <v>2125</v>
      </c>
      <c r="B1422" t="s">
        <v>14</v>
      </c>
      <c r="C1422" t="s">
        <v>31</v>
      </c>
      <c r="D1422" t="s">
        <v>14</v>
      </c>
      <c r="E1422" s="18">
        <v>250.90999603271484</v>
      </c>
      <c r="F1422">
        <v>74.5</v>
      </c>
      <c r="G1422">
        <v>78.7</v>
      </c>
      <c r="H1422">
        <v>84.4</v>
      </c>
      <c r="I1422">
        <v>7.18</v>
      </c>
      <c r="J1422">
        <v>1.19</v>
      </c>
      <c r="K1422">
        <v>31.78</v>
      </c>
      <c r="L1422">
        <v>0.49</v>
      </c>
      <c r="M1422" s="1">
        <v>43726.89761172454</v>
      </c>
      <c r="N1422" s="1">
        <v>43727.271771296299</v>
      </c>
      <c r="O1422" s="1" t="s">
        <v>45</v>
      </c>
    </row>
    <row r="1423" spans="1:15" x14ac:dyDescent="0.15">
      <c r="A1423" t="s">
        <v>2126</v>
      </c>
      <c r="B1423" t="s">
        <v>20</v>
      </c>
      <c r="C1423" t="s">
        <v>35</v>
      </c>
      <c r="D1423" t="s">
        <v>20</v>
      </c>
      <c r="E1423" s="18">
        <v>219.54499816894531</v>
      </c>
      <c r="F1423">
        <v>78.599999999999994</v>
      </c>
      <c r="G1423">
        <v>82.9</v>
      </c>
      <c r="H1423">
        <v>88.5</v>
      </c>
      <c r="I1423">
        <v>7.64</v>
      </c>
      <c r="J1423">
        <v>1.1200000000000001</v>
      </c>
      <c r="K1423">
        <v>31.82</v>
      </c>
      <c r="L1423">
        <v>0.69</v>
      </c>
      <c r="M1423" s="1">
        <v>43728.248455868059</v>
      </c>
      <c r="N1423" s="1">
        <v>43728.26968287037</v>
      </c>
      <c r="O1423" s="1" t="s">
        <v>45</v>
      </c>
    </row>
    <row r="1424" spans="1:15" x14ac:dyDescent="0.15">
      <c r="A1424" t="s">
        <v>2127</v>
      </c>
      <c r="B1424" t="s">
        <v>817</v>
      </c>
      <c r="C1424" t="s">
        <v>34</v>
      </c>
      <c r="D1424" t="s">
        <v>26</v>
      </c>
      <c r="E1424" s="18">
        <v>168.67599830627444</v>
      </c>
      <c r="F1424">
        <v>73.3</v>
      </c>
      <c r="G1424">
        <v>77.400000000000006</v>
      </c>
      <c r="H1424">
        <v>83</v>
      </c>
      <c r="I1424">
        <v>7.83</v>
      </c>
      <c r="J1424">
        <v>1.44</v>
      </c>
      <c r="K1424">
        <v>31.8</v>
      </c>
      <c r="L1424">
        <v>1.04</v>
      </c>
      <c r="M1424" s="1">
        <v>43728.542275196756</v>
      </c>
      <c r="N1424" s="1">
        <v>43728.565342592592</v>
      </c>
      <c r="O1424" s="1" t="s">
        <v>48</v>
      </c>
    </row>
    <row r="1425" spans="1:15" x14ac:dyDescent="0.15">
      <c r="A1425" t="s">
        <v>2128</v>
      </c>
      <c r="B1425" t="s">
        <v>18</v>
      </c>
      <c r="C1425" t="s">
        <v>44</v>
      </c>
      <c r="D1425" t="s">
        <v>18</v>
      </c>
      <c r="E1425" s="18">
        <v>148.32200012207031</v>
      </c>
      <c r="F1425">
        <v>79.5</v>
      </c>
      <c r="G1425">
        <v>83.9</v>
      </c>
      <c r="H1425">
        <v>88.7</v>
      </c>
      <c r="I1425">
        <v>11.85</v>
      </c>
      <c r="J1425">
        <v>1.77</v>
      </c>
      <c r="K1425">
        <v>32.24</v>
      </c>
      <c r="L1425">
        <v>0.48</v>
      </c>
      <c r="M1425" s="1">
        <v>43728.525795057867</v>
      </c>
      <c r="N1425" s="1">
        <v>43728.539568252316</v>
      </c>
      <c r="O1425" s="1" t="s">
        <v>48</v>
      </c>
    </row>
    <row r="1426" spans="1:15" x14ac:dyDescent="0.15">
      <c r="A1426" t="s">
        <v>2129</v>
      </c>
      <c r="B1426" t="s">
        <v>49</v>
      </c>
      <c r="C1426" t="s">
        <v>42</v>
      </c>
      <c r="D1426" t="s">
        <v>49</v>
      </c>
      <c r="E1426" s="18">
        <v>171.27400016784668</v>
      </c>
      <c r="F1426">
        <v>69.3</v>
      </c>
      <c r="G1426">
        <v>73</v>
      </c>
      <c r="H1426">
        <v>78.2</v>
      </c>
      <c r="I1426">
        <v>4.17</v>
      </c>
      <c r="J1426">
        <v>1.28</v>
      </c>
      <c r="K1426">
        <v>31.59</v>
      </c>
      <c r="L1426">
        <v>1.39</v>
      </c>
      <c r="M1426" s="1">
        <v>43726.914729247685</v>
      </c>
      <c r="N1426" s="1">
        <v>43726.929428900461</v>
      </c>
      <c r="O1426" s="1" t="s">
        <v>48</v>
      </c>
    </row>
    <row r="1427" spans="1:15" x14ac:dyDescent="0.15">
      <c r="A1427" t="s">
        <v>2130</v>
      </c>
      <c r="B1427" t="s">
        <v>49</v>
      </c>
      <c r="C1427" t="s">
        <v>42</v>
      </c>
      <c r="D1427" t="s">
        <v>49</v>
      </c>
      <c r="E1427" s="18">
        <v>72.029998779296875</v>
      </c>
      <c r="F1427">
        <v>72.2</v>
      </c>
      <c r="G1427">
        <v>76.099999999999994</v>
      </c>
      <c r="H1427">
        <v>82</v>
      </c>
      <c r="I1427">
        <v>4.13</v>
      </c>
      <c r="J1427">
        <v>0.98</v>
      </c>
      <c r="K1427">
        <v>31.52</v>
      </c>
      <c r="L1427">
        <v>2.73</v>
      </c>
      <c r="M1427" s="1">
        <v>43726.939201932873</v>
      </c>
      <c r="N1427" s="1">
        <v>43726.941233912039</v>
      </c>
      <c r="O1427" s="1" t="s">
        <v>48</v>
      </c>
    </row>
    <row r="1428" spans="1:15" x14ac:dyDescent="0.15">
      <c r="A1428" t="s">
        <v>2131</v>
      </c>
      <c r="B1428" t="s">
        <v>23</v>
      </c>
      <c r="C1428" t="s">
        <v>21</v>
      </c>
      <c r="D1428" t="s">
        <v>23</v>
      </c>
      <c r="E1428" s="18">
        <v>180.07499694824219</v>
      </c>
      <c r="F1428">
        <v>80.8</v>
      </c>
      <c r="G1428">
        <v>85.1</v>
      </c>
      <c r="H1428">
        <v>91.9</v>
      </c>
      <c r="I1428">
        <v>2.48</v>
      </c>
      <c r="J1428">
        <v>0.66</v>
      </c>
      <c r="K1428">
        <v>31.55</v>
      </c>
      <c r="L1428">
        <v>0.88</v>
      </c>
      <c r="M1428" s="1">
        <v>43727.853576238427</v>
      </c>
      <c r="N1428" s="1">
        <v>43727.869196874999</v>
      </c>
      <c r="O1428" s="1" t="s">
        <v>47</v>
      </c>
    </row>
    <row r="1429" spans="1:15" x14ac:dyDescent="0.15">
      <c r="A1429" t="s">
        <v>170</v>
      </c>
      <c r="B1429" t="s">
        <v>14</v>
      </c>
      <c r="C1429" t="s">
        <v>38</v>
      </c>
      <c r="D1429" t="s">
        <v>14</v>
      </c>
      <c r="E1429" s="18">
        <v>176.69299850463867</v>
      </c>
      <c r="F1429" s="18">
        <v>77.599999999999994</v>
      </c>
      <c r="G1429" s="18">
        <v>81.8</v>
      </c>
      <c r="H1429" s="18">
        <v>88.3</v>
      </c>
      <c r="I1429" s="18">
        <v>3.51</v>
      </c>
      <c r="J1429" s="18">
        <v>0.86</v>
      </c>
      <c r="K1429" s="18">
        <v>31.55</v>
      </c>
      <c r="L1429" s="18">
        <v>0.38</v>
      </c>
      <c r="M1429" s="1">
        <v>43728.231442708333</v>
      </c>
      <c r="N1429" s="1">
        <v>43728.24421866898</v>
      </c>
      <c r="O1429" s="1" t="s">
        <v>45</v>
      </c>
    </row>
    <row r="1430" spans="1:15" x14ac:dyDescent="0.15">
      <c r="A1430" t="s">
        <v>171</v>
      </c>
      <c r="B1430" t="s">
        <v>14</v>
      </c>
      <c r="C1430" t="s">
        <v>38</v>
      </c>
      <c r="D1430" t="s">
        <v>14</v>
      </c>
      <c r="E1430" s="18">
        <v>206.72999877929689</v>
      </c>
      <c r="F1430" s="18">
        <v>75</v>
      </c>
      <c r="G1430" s="18">
        <v>79</v>
      </c>
      <c r="H1430" s="18">
        <v>85.5</v>
      </c>
      <c r="I1430" s="18">
        <v>3.31</v>
      </c>
      <c r="J1430" s="18">
        <v>0.97</v>
      </c>
      <c r="K1430" s="18">
        <v>31.46</v>
      </c>
      <c r="L1430" s="18">
        <v>1.1599999999999999</v>
      </c>
      <c r="M1430" s="1">
        <v>43728.324659837963</v>
      </c>
      <c r="N1430" s="1">
        <v>43728.348247488429</v>
      </c>
      <c r="O1430" s="1" t="s">
        <v>48</v>
      </c>
    </row>
    <row r="1431" spans="1:15" x14ac:dyDescent="0.15">
      <c r="A1431" t="s">
        <v>2132</v>
      </c>
      <c r="B1431" t="s">
        <v>49</v>
      </c>
      <c r="C1431" t="s">
        <v>42</v>
      </c>
      <c r="D1431" t="s">
        <v>49</v>
      </c>
      <c r="E1431" s="18">
        <v>220.41999816894531</v>
      </c>
      <c r="F1431">
        <v>72.2</v>
      </c>
      <c r="G1431">
        <v>76.099999999999994</v>
      </c>
      <c r="H1431">
        <v>82</v>
      </c>
      <c r="I1431">
        <v>4.13</v>
      </c>
      <c r="J1431">
        <v>0.98</v>
      </c>
      <c r="K1431">
        <v>31.52</v>
      </c>
      <c r="L1431">
        <v>0.73</v>
      </c>
      <c r="M1431" s="1">
        <v>43731.770204131943</v>
      </c>
      <c r="N1431" s="1">
        <v>43731.788665162036</v>
      </c>
      <c r="O1431" s="1" t="s">
        <v>48</v>
      </c>
    </row>
    <row r="1432" spans="1:15" x14ac:dyDescent="0.15">
      <c r="A1432" t="s">
        <v>2133</v>
      </c>
      <c r="B1432" t="s">
        <v>817</v>
      </c>
      <c r="C1432" t="s">
        <v>15</v>
      </c>
      <c r="D1432" t="s">
        <v>18</v>
      </c>
      <c r="E1432" s="18">
        <v>96.341999053955078</v>
      </c>
      <c r="F1432">
        <v>75.2</v>
      </c>
      <c r="G1432">
        <v>79.3</v>
      </c>
      <c r="H1432">
        <v>85.3</v>
      </c>
      <c r="I1432">
        <v>7.01</v>
      </c>
      <c r="J1432">
        <v>1.34</v>
      </c>
      <c r="K1432">
        <v>32.01</v>
      </c>
      <c r="L1432">
        <v>0.63</v>
      </c>
      <c r="M1432" s="1">
        <v>43731.263528275464</v>
      </c>
      <c r="N1432" s="1">
        <v>43731.272484525463</v>
      </c>
      <c r="O1432" s="1" t="s">
        <v>48</v>
      </c>
    </row>
    <row r="1433" spans="1:15" x14ac:dyDescent="0.15">
      <c r="A1433" t="s">
        <v>2134</v>
      </c>
      <c r="B1433" t="s">
        <v>23</v>
      </c>
      <c r="C1433" t="s">
        <v>24</v>
      </c>
      <c r="D1433" t="s">
        <v>23</v>
      </c>
      <c r="E1433" s="18">
        <v>216.08999633789063</v>
      </c>
      <c r="F1433">
        <v>81.5</v>
      </c>
      <c r="G1433">
        <v>86</v>
      </c>
      <c r="H1433">
        <v>92.7</v>
      </c>
      <c r="I1433">
        <v>3.16</v>
      </c>
      <c r="J1433">
        <v>0.77</v>
      </c>
      <c r="K1433">
        <v>31.39</v>
      </c>
      <c r="L1433">
        <v>0.26</v>
      </c>
      <c r="M1433" s="1">
        <v>43727.920724502314</v>
      </c>
      <c r="N1433" s="1">
        <v>43727.93922403935</v>
      </c>
      <c r="O1433" s="1" t="s">
        <v>45</v>
      </c>
    </row>
    <row r="1434" spans="1:15" x14ac:dyDescent="0.15">
      <c r="A1434" t="s">
        <v>172</v>
      </c>
      <c r="B1434" t="s">
        <v>14</v>
      </c>
      <c r="C1434" t="s">
        <v>38</v>
      </c>
      <c r="D1434" t="s">
        <v>14</v>
      </c>
      <c r="E1434" s="18">
        <v>91.533998489379883</v>
      </c>
      <c r="F1434" s="18">
        <v>73.400000000000006</v>
      </c>
      <c r="G1434" s="18">
        <v>77.3</v>
      </c>
      <c r="H1434" s="18">
        <v>83.7</v>
      </c>
      <c r="I1434" s="18">
        <v>3.14</v>
      </c>
      <c r="J1434" s="18">
        <v>1.05</v>
      </c>
      <c r="K1434" s="18">
        <v>31.49</v>
      </c>
      <c r="L1434" s="18">
        <v>0.78</v>
      </c>
      <c r="M1434" s="1">
        <v>43731.277322222224</v>
      </c>
      <c r="N1434" s="1">
        <v>43731.283086574076</v>
      </c>
      <c r="O1434" s="1" t="s">
        <v>48</v>
      </c>
    </row>
    <row r="1435" spans="1:15" x14ac:dyDescent="0.15">
      <c r="A1435" t="s">
        <v>2135</v>
      </c>
      <c r="B1435" t="s">
        <v>817</v>
      </c>
      <c r="C1435" t="s">
        <v>34</v>
      </c>
      <c r="D1435" t="s">
        <v>26</v>
      </c>
      <c r="E1435" s="18">
        <v>297.50699615478516</v>
      </c>
      <c r="F1435">
        <v>74.599999999999994</v>
      </c>
      <c r="G1435">
        <v>78.599999999999994</v>
      </c>
      <c r="H1435">
        <v>84.5</v>
      </c>
      <c r="I1435">
        <v>7.88</v>
      </c>
      <c r="J1435">
        <v>1.27</v>
      </c>
      <c r="K1435">
        <v>31.89</v>
      </c>
      <c r="L1435">
        <v>0.52</v>
      </c>
      <c r="M1435" s="1">
        <v>43728.275898576387</v>
      </c>
      <c r="N1435" s="1">
        <v>43728.307762418983</v>
      </c>
      <c r="O1435" s="1" t="s">
        <v>45</v>
      </c>
    </row>
    <row r="1436" spans="1:15" x14ac:dyDescent="0.15">
      <c r="A1436" t="s">
        <v>173</v>
      </c>
      <c r="B1436" t="s">
        <v>14</v>
      </c>
      <c r="C1436" t="s">
        <v>38</v>
      </c>
      <c r="D1436" t="s">
        <v>14</v>
      </c>
      <c r="E1436" s="18">
        <v>146.51499938964844</v>
      </c>
      <c r="F1436" s="18">
        <v>75.099999999999994</v>
      </c>
      <c r="G1436" s="18">
        <v>79.099999999999994</v>
      </c>
      <c r="H1436" s="18">
        <v>85.5</v>
      </c>
      <c r="I1436" s="18">
        <v>3.74</v>
      </c>
      <c r="J1436" s="18">
        <v>0.91</v>
      </c>
      <c r="K1436" s="18">
        <v>31.6</v>
      </c>
      <c r="L1436" s="18">
        <v>1.1000000000000001</v>
      </c>
      <c r="M1436" s="1">
        <v>43731.883526006946</v>
      </c>
      <c r="N1436" s="1">
        <v>43731.894335416669</v>
      </c>
      <c r="O1436" s="1" t="s">
        <v>45</v>
      </c>
    </row>
    <row r="1437" spans="1:15" x14ac:dyDescent="0.15">
      <c r="A1437" t="s">
        <v>2136</v>
      </c>
      <c r="B1437" t="s">
        <v>14</v>
      </c>
      <c r="C1437" t="s">
        <v>31</v>
      </c>
      <c r="D1437" t="s">
        <v>14</v>
      </c>
      <c r="E1437" s="18">
        <v>255.05999755859375</v>
      </c>
      <c r="F1437">
        <v>75</v>
      </c>
      <c r="G1437">
        <v>79.099999999999994</v>
      </c>
      <c r="H1437">
        <v>85.4</v>
      </c>
      <c r="I1437">
        <v>5.21</v>
      </c>
      <c r="J1437">
        <v>1.1000000000000001</v>
      </c>
      <c r="K1437">
        <v>31.55</v>
      </c>
      <c r="L1437">
        <v>1.05</v>
      </c>
      <c r="M1437" s="1">
        <v>43731.902831099535</v>
      </c>
      <c r="N1437" s="1">
        <v>43731.929288425927</v>
      </c>
      <c r="O1437" s="1" t="s">
        <v>45</v>
      </c>
    </row>
    <row r="1438" spans="1:15" x14ac:dyDescent="0.15">
      <c r="A1438" t="s">
        <v>2137</v>
      </c>
      <c r="B1438" t="s">
        <v>49</v>
      </c>
      <c r="C1438" t="s">
        <v>42</v>
      </c>
      <c r="D1438" t="s">
        <v>49</v>
      </c>
      <c r="E1438" s="18">
        <v>146.62999877929687</v>
      </c>
      <c r="F1438">
        <v>72.5</v>
      </c>
      <c r="G1438">
        <v>76.5</v>
      </c>
      <c r="H1438">
        <v>82.8</v>
      </c>
      <c r="I1438">
        <v>4.21</v>
      </c>
      <c r="J1438">
        <v>1.05</v>
      </c>
      <c r="K1438">
        <v>31.54</v>
      </c>
      <c r="L1438">
        <v>1.07</v>
      </c>
      <c r="M1438" s="1">
        <v>43732.494000150466</v>
      </c>
      <c r="N1438" s="1">
        <v>43732.507691817133</v>
      </c>
      <c r="O1438" s="1" t="s">
        <v>47</v>
      </c>
    </row>
    <row r="1439" spans="1:15" x14ac:dyDescent="0.15">
      <c r="A1439" t="s">
        <v>2138</v>
      </c>
      <c r="B1439" t="s">
        <v>18</v>
      </c>
      <c r="C1439" t="s">
        <v>44</v>
      </c>
      <c r="D1439" t="s">
        <v>18</v>
      </c>
      <c r="E1439" s="18">
        <v>132.43700218200684</v>
      </c>
      <c r="F1439">
        <v>78.3</v>
      </c>
      <c r="G1439">
        <v>82.6</v>
      </c>
      <c r="H1439">
        <v>88.3</v>
      </c>
      <c r="I1439">
        <v>12.89</v>
      </c>
      <c r="J1439">
        <v>1.28</v>
      </c>
      <c r="K1439">
        <v>32.68</v>
      </c>
      <c r="L1439">
        <v>0.63</v>
      </c>
      <c r="M1439" s="1">
        <v>43731.43287704861</v>
      </c>
      <c r="N1439" s="1">
        <v>43731.447623298613</v>
      </c>
      <c r="O1439" s="1" t="s">
        <v>48</v>
      </c>
    </row>
    <row r="1440" spans="1:15" x14ac:dyDescent="0.15">
      <c r="A1440" t="s">
        <v>2139</v>
      </c>
      <c r="B1440" t="s">
        <v>20</v>
      </c>
      <c r="C1440" t="s">
        <v>35</v>
      </c>
      <c r="D1440" t="s">
        <v>20</v>
      </c>
      <c r="E1440" s="18">
        <v>140.23899841308594</v>
      </c>
      <c r="F1440">
        <v>78.099999999999994</v>
      </c>
      <c r="G1440">
        <v>82.4</v>
      </c>
      <c r="H1440">
        <v>88</v>
      </c>
      <c r="I1440">
        <v>8.99</v>
      </c>
      <c r="J1440">
        <v>1.2</v>
      </c>
      <c r="K1440">
        <v>31.6</v>
      </c>
      <c r="L1440">
        <v>0.56999999999999995</v>
      </c>
      <c r="M1440" s="1">
        <v>43731.243758182871</v>
      </c>
      <c r="N1440" s="1">
        <v>43731.257832025462</v>
      </c>
      <c r="O1440" s="1" t="s">
        <v>48</v>
      </c>
    </row>
    <row r="1441" spans="1:15" x14ac:dyDescent="0.15">
      <c r="A1441" t="s">
        <v>2140</v>
      </c>
      <c r="B1441" t="s">
        <v>14</v>
      </c>
      <c r="C1441" t="s">
        <v>31</v>
      </c>
      <c r="D1441" t="s">
        <v>14</v>
      </c>
      <c r="E1441" s="18">
        <v>139.06999778747559</v>
      </c>
      <c r="F1441">
        <v>74.400000000000006</v>
      </c>
      <c r="G1441">
        <v>78.400000000000006</v>
      </c>
      <c r="H1441">
        <v>84.5</v>
      </c>
      <c r="I1441">
        <v>6.25</v>
      </c>
      <c r="J1441">
        <v>1.2</v>
      </c>
      <c r="K1441">
        <v>31.7</v>
      </c>
      <c r="L1441">
        <v>0.79</v>
      </c>
      <c r="M1441" s="1">
        <v>43732.471348611114</v>
      </c>
      <c r="N1441" s="1">
        <v>43732.487253043982</v>
      </c>
      <c r="O1441" s="1" t="s">
        <v>47</v>
      </c>
    </row>
    <row r="1442" spans="1:15" x14ac:dyDescent="0.15">
      <c r="A1442" t="s">
        <v>2141</v>
      </c>
      <c r="B1442" t="s">
        <v>23</v>
      </c>
      <c r="C1442" t="s">
        <v>21</v>
      </c>
      <c r="D1442" t="s">
        <v>23</v>
      </c>
      <c r="E1442" s="18">
        <v>123.42899780273437</v>
      </c>
      <c r="F1442">
        <v>80.099999999999994</v>
      </c>
      <c r="G1442">
        <v>84.4</v>
      </c>
      <c r="H1442">
        <v>91.3</v>
      </c>
      <c r="I1442">
        <v>3.1</v>
      </c>
      <c r="J1442">
        <v>0.77</v>
      </c>
      <c r="K1442">
        <v>31.39</v>
      </c>
      <c r="L1442">
        <v>1.45</v>
      </c>
      <c r="M1442" s="1">
        <v>43732.4545659375</v>
      </c>
      <c r="N1442" s="1">
        <v>43732.464357557874</v>
      </c>
      <c r="O1442" s="1" t="s">
        <v>47</v>
      </c>
    </row>
    <row r="1443" spans="1:15" x14ac:dyDescent="0.15">
      <c r="A1443" t="s">
        <v>2142</v>
      </c>
      <c r="B1443" t="s">
        <v>817</v>
      </c>
      <c r="C1443" t="s">
        <v>34</v>
      </c>
      <c r="D1443" t="s">
        <v>26</v>
      </c>
      <c r="E1443" s="18">
        <v>474.8349987030029</v>
      </c>
      <c r="F1443">
        <v>73.3</v>
      </c>
      <c r="G1443">
        <v>77.3</v>
      </c>
      <c r="H1443">
        <v>83</v>
      </c>
      <c r="I1443">
        <v>6.93</v>
      </c>
      <c r="J1443">
        <v>1.1599999999999999</v>
      </c>
      <c r="K1443">
        <v>31.57</v>
      </c>
      <c r="L1443">
        <v>3.12</v>
      </c>
      <c r="M1443" s="1">
        <v>43732.509798576386</v>
      </c>
      <c r="N1443" s="1">
        <v>43732.554173611112</v>
      </c>
      <c r="O1443" s="1" t="s">
        <v>47</v>
      </c>
    </row>
    <row r="1444" spans="1:15" x14ac:dyDescent="0.15">
      <c r="A1444" t="s">
        <v>2143</v>
      </c>
      <c r="B1444" t="s">
        <v>817</v>
      </c>
      <c r="C1444" t="s">
        <v>15</v>
      </c>
      <c r="D1444" t="s">
        <v>18</v>
      </c>
      <c r="E1444" s="18">
        <v>445.18300018310543</v>
      </c>
      <c r="F1444">
        <v>75.599999999999994</v>
      </c>
      <c r="G1444">
        <v>79.8</v>
      </c>
      <c r="H1444">
        <v>85</v>
      </c>
      <c r="I1444">
        <v>10.76</v>
      </c>
      <c r="J1444">
        <v>1.32</v>
      </c>
      <c r="K1444">
        <v>32.26</v>
      </c>
      <c r="L1444">
        <v>2.81</v>
      </c>
      <c r="M1444" s="1">
        <v>43732.567252002314</v>
      </c>
      <c r="N1444" s="1">
        <v>43732.610955439814</v>
      </c>
      <c r="O1444" s="1" t="s">
        <v>1813</v>
      </c>
    </row>
    <row r="1445" spans="1:15" x14ac:dyDescent="0.15">
      <c r="A1445" t="s">
        <v>2144</v>
      </c>
      <c r="B1445" t="s">
        <v>817</v>
      </c>
      <c r="C1445" t="s">
        <v>34</v>
      </c>
      <c r="D1445" t="s">
        <v>26</v>
      </c>
      <c r="E1445" s="18">
        <v>406.17399597167963</v>
      </c>
      <c r="F1445">
        <v>73.599999999999994</v>
      </c>
      <c r="G1445">
        <v>77.599999999999994</v>
      </c>
      <c r="H1445">
        <v>83</v>
      </c>
      <c r="I1445">
        <v>11.38</v>
      </c>
      <c r="J1445">
        <v>1.52</v>
      </c>
      <c r="K1445">
        <v>32.49</v>
      </c>
      <c r="L1445">
        <v>0.82</v>
      </c>
      <c r="M1445" s="1">
        <v>43732.614068483796</v>
      </c>
      <c r="N1445" s="1">
        <v>43732.645921180556</v>
      </c>
      <c r="O1445" s="1" t="s">
        <v>1813</v>
      </c>
    </row>
    <row r="1446" spans="1:15" x14ac:dyDescent="0.15">
      <c r="A1446" t="s">
        <v>2145</v>
      </c>
      <c r="B1446" t="s">
        <v>23</v>
      </c>
      <c r="C1446" t="s">
        <v>24</v>
      </c>
      <c r="D1446" t="s">
        <v>23</v>
      </c>
      <c r="E1446" s="18">
        <v>208.9220001220703</v>
      </c>
      <c r="F1446">
        <v>81.099999999999994</v>
      </c>
      <c r="G1446">
        <v>85.4</v>
      </c>
      <c r="H1446">
        <v>92.5</v>
      </c>
      <c r="I1446">
        <v>2.68</v>
      </c>
      <c r="J1446">
        <v>0.64</v>
      </c>
      <c r="K1446">
        <v>31.41</v>
      </c>
      <c r="L1446">
        <v>0.38</v>
      </c>
      <c r="M1446" s="1">
        <v>43731.294313229169</v>
      </c>
      <c r="N1446" s="1">
        <v>43731.31346809028</v>
      </c>
      <c r="O1446" s="1" t="s">
        <v>48</v>
      </c>
    </row>
    <row r="1447" spans="1:15" x14ac:dyDescent="0.15">
      <c r="A1447" t="s">
        <v>2146</v>
      </c>
      <c r="B1447" t="s">
        <v>20</v>
      </c>
      <c r="C1447" t="s">
        <v>35</v>
      </c>
      <c r="D1447" t="s">
        <v>20</v>
      </c>
      <c r="E1447" s="18">
        <v>712.08999557495122</v>
      </c>
      <c r="F1447">
        <v>78.8</v>
      </c>
      <c r="G1447">
        <v>83.1</v>
      </c>
      <c r="H1447">
        <v>89.5</v>
      </c>
      <c r="I1447">
        <v>5.9</v>
      </c>
      <c r="J1447">
        <v>0.9</v>
      </c>
      <c r="K1447">
        <v>31.74</v>
      </c>
      <c r="L1447">
        <v>0.56000000000000005</v>
      </c>
      <c r="M1447" s="1">
        <v>43731.318177974536</v>
      </c>
      <c r="N1447" s="1">
        <v>43731.397046099541</v>
      </c>
      <c r="O1447" s="1" t="s">
        <v>48</v>
      </c>
    </row>
    <row r="1448" spans="1:15" x14ac:dyDescent="0.15">
      <c r="A1448" t="s">
        <v>2147</v>
      </c>
      <c r="B1448" t="s">
        <v>26</v>
      </c>
      <c r="C1448" t="s">
        <v>28</v>
      </c>
      <c r="D1448" t="s">
        <v>26</v>
      </c>
      <c r="E1448" s="18">
        <v>335.7449981689453</v>
      </c>
      <c r="F1448">
        <v>70.599999999999994</v>
      </c>
      <c r="G1448">
        <v>74.5</v>
      </c>
      <c r="H1448">
        <v>79.8</v>
      </c>
      <c r="I1448">
        <v>11.24</v>
      </c>
      <c r="J1448">
        <v>1.78</v>
      </c>
      <c r="K1448">
        <v>32.18</v>
      </c>
      <c r="L1448">
        <v>1.29</v>
      </c>
      <c r="M1448" s="1">
        <v>43732.792413692128</v>
      </c>
      <c r="N1448" s="1">
        <v>43732.825794872682</v>
      </c>
      <c r="O1448" s="1" t="s">
        <v>819</v>
      </c>
    </row>
    <row r="1449" spans="1:15" x14ac:dyDescent="0.15">
      <c r="A1449" t="s">
        <v>2148</v>
      </c>
      <c r="B1449" t="s">
        <v>817</v>
      </c>
      <c r="C1449" t="s">
        <v>34</v>
      </c>
      <c r="D1449" t="s">
        <v>26</v>
      </c>
      <c r="E1449" s="18">
        <v>260.33499755859373</v>
      </c>
      <c r="F1449">
        <v>72.2</v>
      </c>
      <c r="G1449">
        <v>76.099999999999994</v>
      </c>
      <c r="H1449">
        <v>82.6</v>
      </c>
      <c r="I1449">
        <v>5.49</v>
      </c>
      <c r="J1449">
        <v>1.33</v>
      </c>
      <c r="K1449">
        <v>31.56</v>
      </c>
      <c r="L1449">
        <v>0.43</v>
      </c>
      <c r="M1449" s="1">
        <v>43732.664838738427</v>
      </c>
      <c r="N1449" s="1">
        <v>43732.692484490741</v>
      </c>
      <c r="O1449" s="1" t="s">
        <v>48</v>
      </c>
    </row>
    <row r="1450" spans="1:15" x14ac:dyDescent="0.15">
      <c r="A1450" t="s">
        <v>2149</v>
      </c>
      <c r="B1450" t="s">
        <v>817</v>
      </c>
      <c r="C1450" t="s">
        <v>34</v>
      </c>
      <c r="D1450" t="s">
        <v>26</v>
      </c>
      <c r="E1450" s="18">
        <v>377.54100112915035</v>
      </c>
      <c r="F1450">
        <v>72.900000000000006</v>
      </c>
      <c r="G1450">
        <v>76.900000000000006</v>
      </c>
      <c r="H1450">
        <v>82.4</v>
      </c>
      <c r="I1450">
        <v>10.23</v>
      </c>
      <c r="J1450">
        <v>1.69</v>
      </c>
      <c r="K1450">
        <v>31.98</v>
      </c>
      <c r="L1450">
        <v>0.62</v>
      </c>
      <c r="M1450" s="1">
        <v>43732.828583333336</v>
      </c>
      <c r="N1450" s="1">
        <v>43732.867275775461</v>
      </c>
      <c r="O1450" s="1" t="s">
        <v>819</v>
      </c>
    </row>
    <row r="1451" spans="1:15" x14ac:dyDescent="0.15">
      <c r="A1451" t="s">
        <v>2150</v>
      </c>
      <c r="B1451" t="s">
        <v>20</v>
      </c>
      <c r="C1451" t="s">
        <v>35</v>
      </c>
      <c r="D1451" t="s">
        <v>20</v>
      </c>
      <c r="E1451" s="18">
        <v>286.13199768066409</v>
      </c>
      <c r="F1451">
        <v>79.900000000000006</v>
      </c>
      <c r="G1451">
        <v>84.3</v>
      </c>
      <c r="H1451">
        <v>90.5</v>
      </c>
      <c r="I1451">
        <v>5.67</v>
      </c>
      <c r="J1451">
        <v>0.82</v>
      </c>
      <c r="K1451">
        <v>31.85</v>
      </c>
      <c r="L1451">
        <v>0.9</v>
      </c>
      <c r="M1451" s="1">
        <v>43732.730273576388</v>
      </c>
      <c r="N1451" s="1">
        <v>43732.785170023148</v>
      </c>
      <c r="O1451" s="1" t="s">
        <v>48</v>
      </c>
    </row>
    <row r="1452" spans="1:15" x14ac:dyDescent="0.15">
      <c r="A1452" t="s">
        <v>2151</v>
      </c>
      <c r="B1452" t="s">
        <v>817</v>
      </c>
      <c r="C1452" t="s">
        <v>34</v>
      </c>
      <c r="D1452" t="s">
        <v>26</v>
      </c>
      <c r="E1452" s="18">
        <v>197.4919958114624</v>
      </c>
      <c r="F1452">
        <v>74.900000000000006</v>
      </c>
      <c r="G1452">
        <v>79</v>
      </c>
      <c r="H1452">
        <v>84.9</v>
      </c>
      <c r="I1452">
        <v>7.49</v>
      </c>
      <c r="J1452">
        <v>1.26</v>
      </c>
      <c r="K1452">
        <v>31.91</v>
      </c>
      <c r="L1452">
        <v>0.91</v>
      </c>
      <c r="M1452" s="1">
        <v>43732.260746840278</v>
      </c>
      <c r="N1452" s="1">
        <v>43732.279682060187</v>
      </c>
      <c r="O1452" s="1" t="s">
        <v>45</v>
      </c>
    </row>
    <row r="1453" spans="1:15" x14ac:dyDescent="0.15">
      <c r="A1453" t="s">
        <v>174</v>
      </c>
      <c r="B1453" t="s">
        <v>14</v>
      </c>
      <c r="C1453" t="s">
        <v>38</v>
      </c>
      <c r="D1453" t="s">
        <v>14</v>
      </c>
      <c r="E1453" s="18">
        <v>233.28799972534179</v>
      </c>
      <c r="F1453" s="18">
        <v>75.3</v>
      </c>
      <c r="G1453" s="18">
        <v>79.3</v>
      </c>
      <c r="H1453" s="18">
        <v>86</v>
      </c>
      <c r="I1453" s="18">
        <v>3.65</v>
      </c>
      <c r="J1453" s="18">
        <v>0.88</v>
      </c>
      <c r="K1453" s="18">
        <v>31.28</v>
      </c>
      <c r="L1453" s="18">
        <v>1.79</v>
      </c>
      <c r="M1453" s="1">
        <v>43731.935748645832</v>
      </c>
      <c r="N1453" s="1">
        <v>43732.254149270833</v>
      </c>
      <c r="O1453" s="1" t="s">
        <v>45</v>
      </c>
    </row>
    <row r="1454" spans="1:15" x14ac:dyDescent="0.15">
      <c r="A1454" t="s">
        <v>2152</v>
      </c>
      <c r="B1454" t="s">
        <v>14</v>
      </c>
      <c r="C1454" t="s">
        <v>31</v>
      </c>
      <c r="D1454" t="s">
        <v>14</v>
      </c>
      <c r="E1454" s="18">
        <v>429.28999633789061</v>
      </c>
      <c r="F1454">
        <v>74.599999999999994</v>
      </c>
      <c r="G1454">
        <v>78.7</v>
      </c>
      <c r="H1454">
        <v>84.7</v>
      </c>
      <c r="I1454">
        <v>8.06</v>
      </c>
      <c r="J1454">
        <v>1.32</v>
      </c>
      <c r="K1454">
        <v>31.9</v>
      </c>
      <c r="L1454">
        <v>0.79</v>
      </c>
      <c r="M1454" s="1">
        <v>43732.286371956019</v>
      </c>
      <c r="N1454" s="1">
        <v>43732.336140509258</v>
      </c>
      <c r="O1454" s="1" t="s">
        <v>45</v>
      </c>
    </row>
    <row r="1455" spans="1:15" x14ac:dyDescent="0.15">
      <c r="A1455" t="s">
        <v>2153</v>
      </c>
      <c r="B1455" t="s">
        <v>20</v>
      </c>
      <c r="C1455" t="s">
        <v>35</v>
      </c>
      <c r="D1455" t="s">
        <v>20</v>
      </c>
      <c r="E1455" s="18">
        <v>407.93999481201172</v>
      </c>
      <c r="F1455">
        <v>79.3</v>
      </c>
      <c r="G1455">
        <v>83.6</v>
      </c>
      <c r="H1455">
        <v>89.6</v>
      </c>
      <c r="I1455">
        <v>5.74</v>
      </c>
      <c r="J1455">
        <v>0.95</v>
      </c>
      <c r="K1455">
        <v>31.81</v>
      </c>
      <c r="L1455">
        <v>0.51</v>
      </c>
      <c r="M1455" s="1">
        <v>43731.841951238428</v>
      </c>
      <c r="N1455" s="1">
        <v>43731.876974618055</v>
      </c>
      <c r="O1455" s="1" t="s">
        <v>45</v>
      </c>
    </row>
    <row r="1456" spans="1:15" x14ac:dyDescent="0.15">
      <c r="A1456" t="s">
        <v>2154</v>
      </c>
      <c r="B1456" t="s">
        <v>23</v>
      </c>
      <c r="C1456" t="s">
        <v>21</v>
      </c>
      <c r="D1456" t="s">
        <v>23</v>
      </c>
      <c r="E1456" s="18">
        <v>133.53600120544434</v>
      </c>
      <c r="F1456">
        <v>80.8</v>
      </c>
      <c r="G1456">
        <v>85.1</v>
      </c>
      <c r="H1456">
        <v>91.9</v>
      </c>
      <c r="I1456">
        <v>2.5099999999999998</v>
      </c>
      <c r="J1456">
        <v>0.7</v>
      </c>
      <c r="K1456">
        <v>31.45</v>
      </c>
      <c r="L1456">
        <v>1.35</v>
      </c>
      <c r="M1456" s="1">
        <v>43732.350052314818</v>
      </c>
      <c r="N1456" s="1">
        <v>43732.362864583331</v>
      </c>
      <c r="O1456" s="1" t="s">
        <v>45</v>
      </c>
    </row>
    <row r="1457" spans="1:15" x14ac:dyDescent="0.15">
      <c r="A1457" t="s">
        <v>2155</v>
      </c>
      <c r="B1457" t="s">
        <v>33</v>
      </c>
      <c r="C1457" t="s">
        <v>39</v>
      </c>
      <c r="D1457" t="s">
        <v>33</v>
      </c>
      <c r="E1457" s="18">
        <v>143.52899780273438</v>
      </c>
      <c r="F1457">
        <v>77.3</v>
      </c>
      <c r="G1457">
        <v>81.400000000000006</v>
      </c>
      <c r="H1457">
        <v>88.3</v>
      </c>
      <c r="I1457">
        <v>2.06</v>
      </c>
      <c r="J1457">
        <v>0.64</v>
      </c>
      <c r="K1457">
        <v>31.31</v>
      </c>
      <c r="L1457">
        <v>0.77</v>
      </c>
      <c r="M1457" s="1">
        <v>43732.367922372687</v>
      </c>
      <c r="N1457" s="1">
        <v>43732.379751504632</v>
      </c>
      <c r="O1457" s="1" t="s">
        <v>45</v>
      </c>
    </row>
    <row r="1458" spans="1:15" x14ac:dyDescent="0.15">
      <c r="A1458" t="s">
        <v>2156</v>
      </c>
      <c r="B1458" t="s">
        <v>826</v>
      </c>
      <c r="C1458" t="s">
        <v>21</v>
      </c>
      <c r="D1458" t="s">
        <v>23</v>
      </c>
      <c r="E1458" s="18">
        <v>251.37899780273438</v>
      </c>
      <c r="F1458">
        <v>78.900000000000006</v>
      </c>
      <c r="G1458">
        <v>83.1</v>
      </c>
      <c r="H1458">
        <v>89.7</v>
      </c>
      <c r="I1458">
        <v>3.27</v>
      </c>
      <c r="J1458">
        <v>0.85</v>
      </c>
      <c r="K1458">
        <v>31.56</v>
      </c>
      <c r="L1458">
        <v>0.42</v>
      </c>
      <c r="M1458" s="1">
        <v>43733.780330439811</v>
      </c>
      <c r="N1458" s="1">
        <v>43733.802367280092</v>
      </c>
      <c r="O1458" s="1" t="s">
        <v>45</v>
      </c>
    </row>
    <row r="1459" spans="1:15" x14ac:dyDescent="0.15">
      <c r="A1459" t="s">
        <v>2157</v>
      </c>
      <c r="B1459" t="s">
        <v>33</v>
      </c>
      <c r="C1459" t="s">
        <v>39</v>
      </c>
      <c r="D1459" t="s">
        <v>33</v>
      </c>
      <c r="E1459" s="18">
        <v>178.74699783325195</v>
      </c>
      <c r="F1459">
        <v>74.599999999999994</v>
      </c>
      <c r="G1459">
        <v>78.7</v>
      </c>
      <c r="H1459">
        <v>85.2</v>
      </c>
      <c r="I1459">
        <v>2.84</v>
      </c>
      <c r="J1459">
        <v>0.81</v>
      </c>
      <c r="K1459">
        <v>31.47</v>
      </c>
      <c r="L1459">
        <v>1.54</v>
      </c>
      <c r="M1459" s="1">
        <v>43733.593117164353</v>
      </c>
      <c r="N1459" s="1">
        <v>43733.607933645835</v>
      </c>
      <c r="O1459" s="1" t="s">
        <v>45</v>
      </c>
    </row>
    <row r="1460" spans="1:15" x14ac:dyDescent="0.15">
      <c r="A1460" t="s">
        <v>2158</v>
      </c>
      <c r="B1460" t="s">
        <v>26</v>
      </c>
      <c r="C1460" t="s">
        <v>28</v>
      </c>
      <c r="D1460" t="s">
        <v>26</v>
      </c>
      <c r="E1460" s="18">
        <v>286.74499816894536</v>
      </c>
      <c r="F1460">
        <v>70.400000000000006</v>
      </c>
      <c r="G1460">
        <v>74.2</v>
      </c>
      <c r="H1460">
        <v>79.8</v>
      </c>
      <c r="I1460">
        <v>8.5</v>
      </c>
      <c r="J1460">
        <v>1.59</v>
      </c>
      <c r="K1460">
        <v>32.11</v>
      </c>
      <c r="L1460">
        <v>0.65</v>
      </c>
      <c r="M1460" s="1">
        <v>43733.553097453703</v>
      </c>
      <c r="N1460" s="1">
        <v>43733.589011226853</v>
      </c>
      <c r="O1460" s="1" t="s">
        <v>45</v>
      </c>
    </row>
    <row r="1461" spans="1:15" x14ac:dyDescent="0.15">
      <c r="A1461" t="s">
        <v>2159</v>
      </c>
      <c r="B1461" t="s">
        <v>817</v>
      </c>
      <c r="C1461" t="s">
        <v>34</v>
      </c>
      <c r="D1461" t="s">
        <v>26</v>
      </c>
      <c r="E1461" s="18">
        <v>146.92999877929688</v>
      </c>
      <c r="F1461">
        <v>74.900000000000006</v>
      </c>
      <c r="G1461">
        <v>79</v>
      </c>
      <c r="H1461">
        <v>84.7</v>
      </c>
      <c r="I1461">
        <v>9.0399999999999991</v>
      </c>
      <c r="J1461">
        <v>1.36</v>
      </c>
      <c r="K1461">
        <v>32.200000000000003</v>
      </c>
      <c r="L1461">
        <v>1.1299999999999999</v>
      </c>
      <c r="M1461" s="1">
        <v>43733.539358993054</v>
      </c>
      <c r="N1461" s="1">
        <v>43733.549859293984</v>
      </c>
      <c r="O1461" s="1" t="s">
        <v>45</v>
      </c>
    </row>
    <row r="1462" spans="1:15" x14ac:dyDescent="0.15">
      <c r="A1462" t="s">
        <v>2160</v>
      </c>
      <c r="B1462" t="s">
        <v>20</v>
      </c>
      <c r="C1462" t="s">
        <v>36</v>
      </c>
      <c r="D1462" t="s">
        <v>20</v>
      </c>
      <c r="E1462" s="18">
        <v>213.81099777221681</v>
      </c>
      <c r="F1462">
        <v>80.099999999999994</v>
      </c>
      <c r="G1462">
        <v>84.5</v>
      </c>
      <c r="H1462">
        <v>90.9</v>
      </c>
      <c r="I1462">
        <v>5.0199999999999996</v>
      </c>
      <c r="J1462">
        <v>0.87</v>
      </c>
      <c r="K1462">
        <v>31.74</v>
      </c>
      <c r="L1462">
        <v>0.65</v>
      </c>
      <c r="M1462" s="1">
        <v>43732.698570335648</v>
      </c>
      <c r="N1462" s="1">
        <v>43732.726512499998</v>
      </c>
      <c r="O1462" s="1" t="s">
        <v>48</v>
      </c>
    </row>
    <row r="1463" spans="1:15" x14ac:dyDescent="0.15">
      <c r="A1463" t="s">
        <v>2161</v>
      </c>
      <c r="B1463" t="s">
        <v>49</v>
      </c>
      <c r="C1463" t="s">
        <v>42</v>
      </c>
      <c r="D1463" t="s">
        <v>49</v>
      </c>
      <c r="E1463" s="18">
        <v>221.81599655151365</v>
      </c>
      <c r="F1463">
        <v>69.3</v>
      </c>
      <c r="G1463">
        <v>73.099999999999994</v>
      </c>
      <c r="H1463">
        <v>79</v>
      </c>
      <c r="I1463">
        <v>4.2</v>
      </c>
      <c r="J1463">
        <v>1.31</v>
      </c>
      <c r="K1463">
        <v>31.32</v>
      </c>
      <c r="L1463">
        <v>1.1459999999999999</v>
      </c>
      <c r="M1463" s="1">
        <v>43731.796730821756</v>
      </c>
      <c r="N1463" s="1">
        <v>43731.817762418985</v>
      </c>
      <c r="O1463" s="1" t="s">
        <v>1080</v>
      </c>
    </row>
    <row r="1464" spans="1:15" x14ac:dyDescent="0.15">
      <c r="A1464" t="s">
        <v>2162</v>
      </c>
      <c r="B1464" t="s">
        <v>49</v>
      </c>
      <c r="C1464" t="s">
        <v>42</v>
      </c>
      <c r="D1464" t="s">
        <v>49</v>
      </c>
      <c r="E1464" s="18">
        <v>220.82999877929689</v>
      </c>
      <c r="F1464">
        <v>69.099999999999994</v>
      </c>
      <c r="G1464">
        <v>72.8</v>
      </c>
      <c r="H1464">
        <v>78.7</v>
      </c>
      <c r="I1464">
        <v>3.6</v>
      </c>
      <c r="J1464">
        <v>1.1599999999999999</v>
      </c>
      <c r="K1464">
        <v>31.18</v>
      </c>
      <c r="L1464">
        <v>2.1</v>
      </c>
      <c r="M1464" s="1">
        <v>43731.821627199075</v>
      </c>
      <c r="N1464" s="1">
        <v>43731.849475694442</v>
      </c>
      <c r="O1464" s="1" t="s">
        <v>1080</v>
      </c>
    </row>
    <row r="1465" spans="1:15" x14ac:dyDescent="0.15">
      <c r="A1465" t="s">
        <v>2163</v>
      </c>
      <c r="B1465" t="s">
        <v>49</v>
      </c>
      <c r="C1465" t="s">
        <v>42</v>
      </c>
      <c r="D1465" t="s">
        <v>49</v>
      </c>
      <c r="E1465" s="18">
        <v>546.89200057983396</v>
      </c>
      <c r="F1465">
        <v>70</v>
      </c>
      <c r="G1465">
        <v>73.8</v>
      </c>
      <c r="H1465">
        <v>79.400000000000006</v>
      </c>
      <c r="I1465">
        <v>3.25</v>
      </c>
      <c r="J1465">
        <v>1.1499999999999999</v>
      </c>
      <c r="K1465">
        <v>31.42</v>
      </c>
      <c r="L1465">
        <v>0.92</v>
      </c>
      <c r="M1465" s="1">
        <v>43733.457610798614</v>
      </c>
      <c r="N1465" s="1">
        <v>43733.534011886572</v>
      </c>
      <c r="O1465" s="1" t="s">
        <v>1080</v>
      </c>
    </row>
    <row r="1466" spans="1:15" x14ac:dyDescent="0.15">
      <c r="A1466" t="s">
        <v>2164</v>
      </c>
      <c r="B1466" t="s">
        <v>817</v>
      </c>
      <c r="C1466" t="s">
        <v>34</v>
      </c>
      <c r="D1466" t="s">
        <v>26</v>
      </c>
      <c r="E1466" s="18">
        <v>188.87400054931641</v>
      </c>
      <c r="F1466">
        <v>74</v>
      </c>
      <c r="G1466">
        <v>78</v>
      </c>
      <c r="H1466">
        <v>83.6</v>
      </c>
      <c r="I1466">
        <v>9.33</v>
      </c>
      <c r="J1466">
        <v>1.3</v>
      </c>
      <c r="K1466">
        <v>32.21</v>
      </c>
      <c r="L1466">
        <v>1.1299999999999999</v>
      </c>
      <c r="M1466" s="1">
        <v>43739.559174108799</v>
      </c>
      <c r="N1466" s="1">
        <v>43739.576303437498</v>
      </c>
      <c r="O1466" s="1" t="s">
        <v>1813</v>
      </c>
    </row>
    <row r="1467" spans="1:15" x14ac:dyDescent="0.15">
      <c r="A1467" t="s">
        <v>2165</v>
      </c>
      <c r="B1467" t="s">
        <v>817</v>
      </c>
      <c r="C1467" t="s">
        <v>34</v>
      </c>
      <c r="D1467" t="s">
        <v>26</v>
      </c>
      <c r="E1467" s="18">
        <v>292.33599624633791</v>
      </c>
      <c r="F1467">
        <v>75</v>
      </c>
      <c r="G1467">
        <v>79.099999999999994</v>
      </c>
      <c r="H1467">
        <v>84.7</v>
      </c>
      <c r="I1467">
        <v>9.5299999999999994</v>
      </c>
      <c r="J1467">
        <v>1.31</v>
      </c>
      <c r="K1467">
        <v>31.99</v>
      </c>
      <c r="L1467">
        <v>1.4</v>
      </c>
      <c r="M1467" s="1">
        <v>43739.53502920139</v>
      </c>
      <c r="N1467" s="1">
        <v>43739.556531631948</v>
      </c>
      <c r="O1467" s="1" t="s">
        <v>1813</v>
      </c>
    </row>
    <row r="1468" spans="1:15" x14ac:dyDescent="0.15">
      <c r="A1468" t="s">
        <v>2166</v>
      </c>
      <c r="B1468" t="s">
        <v>817</v>
      </c>
      <c r="C1468" t="s">
        <v>34</v>
      </c>
      <c r="D1468" t="s">
        <v>26</v>
      </c>
      <c r="E1468" s="18">
        <v>550.3119941711426</v>
      </c>
      <c r="F1468">
        <v>74.7</v>
      </c>
      <c r="G1468">
        <v>78.900000000000006</v>
      </c>
      <c r="H1468">
        <v>84.4</v>
      </c>
      <c r="I1468">
        <v>9.8800000000000008</v>
      </c>
      <c r="J1468">
        <v>1.32</v>
      </c>
      <c r="K1468">
        <v>32.21</v>
      </c>
      <c r="L1468">
        <v>1.21</v>
      </c>
      <c r="M1468" s="1">
        <v>43739.478072951388</v>
      </c>
      <c r="N1468" s="1">
        <v>43739.724475844909</v>
      </c>
      <c r="O1468" s="1" t="s">
        <v>1813</v>
      </c>
    </row>
    <row r="1469" spans="1:15" x14ac:dyDescent="0.15">
      <c r="A1469" t="s">
        <v>2167</v>
      </c>
      <c r="B1469" t="s">
        <v>49</v>
      </c>
      <c r="C1469" t="s">
        <v>42</v>
      </c>
      <c r="D1469" t="s">
        <v>49</v>
      </c>
      <c r="E1469" s="18">
        <v>292.83399963378906</v>
      </c>
      <c r="F1469">
        <v>68.2</v>
      </c>
      <c r="G1469">
        <v>71.900000000000006</v>
      </c>
      <c r="H1469">
        <v>77.400000000000006</v>
      </c>
      <c r="I1469">
        <v>4.43</v>
      </c>
      <c r="J1469">
        <v>1.3</v>
      </c>
      <c r="K1469">
        <v>31.47</v>
      </c>
      <c r="L1469">
        <v>1.61</v>
      </c>
      <c r="M1469" s="1">
        <v>43734.48028491898</v>
      </c>
      <c r="N1469" s="1">
        <v>43734.509798113424</v>
      </c>
      <c r="O1469" s="1" t="s">
        <v>2168</v>
      </c>
    </row>
    <row r="1470" spans="1:15" x14ac:dyDescent="0.15">
      <c r="A1470" t="s">
        <v>2169</v>
      </c>
      <c r="B1470" t="s">
        <v>49</v>
      </c>
      <c r="C1470" t="s">
        <v>42</v>
      </c>
      <c r="D1470" t="s">
        <v>49</v>
      </c>
      <c r="E1470" s="18">
        <v>299.49899826049807</v>
      </c>
      <c r="F1470">
        <v>68.5</v>
      </c>
      <c r="G1470">
        <v>72.2</v>
      </c>
      <c r="H1470">
        <v>77.8</v>
      </c>
      <c r="I1470">
        <v>3.79</v>
      </c>
      <c r="J1470">
        <v>1.21</v>
      </c>
      <c r="K1470">
        <v>31.29</v>
      </c>
      <c r="L1470">
        <v>2.2599999999999998</v>
      </c>
      <c r="M1470" s="1">
        <v>43734.440574224536</v>
      </c>
      <c r="N1470" s="1">
        <v>43734.476106793983</v>
      </c>
      <c r="O1470" s="1" t="s">
        <v>2168</v>
      </c>
    </row>
    <row r="1471" spans="1:15" x14ac:dyDescent="0.15">
      <c r="A1471" t="s">
        <v>2170</v>
      </c>
      <c r="B1471" t="s">
        <v>20</v>
      </c>
      <c r="C1471" t="s">
        <v>35</v>
      </c>
      <c r="D1471" t="s">
        <v>20</v>
      </c>
      <c r="E1471" s="18">
        <v>110.12999877929687</v>
      </c>
      <c r="F1471">
        <v>78.599999999999994</v>
      </c>
      <c r="G1471">
        <v>82.9</v>
      </c>
      <c r="H1471">
        <v>88.9</v>
      </c>
      <c r="I1471">
        <v>5.21</v>
      </c>
      <c r="J1471">
        <v>0.97</v>
      </c>
      <c r="K1471">
        <v>31.79</v>
      </c>
      <c r="L1471">
        <v>0.6</v>
      </c>
      <c r="M1471" s="1">
        <v>43733.805434456015</v>
      </c>
      <c r="N1471" s="1">
        <v>43733.812506909722</v>
      </c>
      <c r="O1471" s="1" t="s">
        <v>45</v>
      </c>
    </row>
    <row r="1472" spans="1:15" x14ac:dyDescent="0.15">
      <c r="A1472" t="s">
        <v>2171</v>
      </c>
      <c r="B1472" t="s">
        <v>817</v>
      </c>
      <c r="C1472" t="s">
        <v>15</v>
      </c>
      <c r="D1472" t="s">
        <v>18</v>
      </c>
      <c r="E1472" s="18">
        <v>370.46599578857422</v>
      </c>
      <c r="F1472">
        <v>75.900000000000006</v>
      </c>
      <c r="G1472">
        <v>80</v>
      </c>
      <c r="H1472">
        <v>85.7</v>
      </c>
      <c r="I1472">
        <v>8.59</v>
      </c>
      <c r="J1472">
        <v>1.27</v>
      </c>
      <c r="K1472">
        <v>32.21</v>
      </c>
      <c r="L1472">
        <v>0.67</v>
      </c>
      <c r="M1472" s="1">
        <v>43733.816477048611</v>
      </c>
      <c r="N1472" s="1">
        <v>43733.852808414355</v>
      </c>
      <c r="O1472" s="1" t="s">
        <v>45</v>
      </c>
    </row>
    <row r="1473" spans="1:15" x14ac:dyDescent="0.15">
      <c r="A1473" t="s">
        <v>175</v>
      </c>
      <c r="B1473" t="s">
        <v>14</v>
      </c>
      <c r="C1473" t="s">
        <v>38</v>
      </c>
      <c r="D1473" t="s">
        <v>14</v>
      </c>
      <c r="E1473" s="18">
        <v>259.73899536132814</v>
      </c>
      <c r="F1473" s="18">
        <v>77.900000000000006</v>
      </c>
      <c r="G1473" s="18">
        <v>82.1</v>
      </c>
      <c r="H1473" s="18">
        <v>88.8</v>
      </c>
      <c r="I1473" s="18">
        <v>2.76</v>
      </c>
      <c r="J1473" s="18">
        <v>0.81</v>
      </c>
      <c r="K1473" s="18">
        <v>31.55</v>
      </c>
      <c r="L1473" s="18">
        <v>0.43</v>
      </c>
      <c r="M1473" s="1">
        <v>43733.731071296294</v>
      </c>
      <c r="N1473" s="1">
        <v>43733.776487418982</v>
      </c>
      <c r="O1473" s="1" t="s">
        <v>45</v>
      </c>
    </row>
    <row r="1474" spans="1:15" x14ac:dyDescent="0.15">
      <c r="A1474" t="s">
        <v>2172</v>
      </c>
      <c r="B1474" t="s">
        <v>49</v>
      </c>
      <c r="C1474" t="s">
        <v>42</v>
      </c>
      <c r="D1474" t="s">
        <v>49</v>
      </c>
      <c r="E1474" s="18">
        <v>193.91199855804444</v>
      </c>
      <c r="F1474">
        <v>70.599999999999994</v>
      </c>
      <c r="G1474">
        <v>74.5</v>
      </c>
      <c r="H1474">
        <v>80.8</v>
      </c>
      <c r="I1474">
        <v>3.9</v>
      </c>
      <c r="J1474">
        <v>1.21</v>
      </c>
      <c r="K1474">
        <v>31.47</v>
      </c>
      <c r="L1474">
        <v>2.0299999999999998</v>
      </c>
      <c r="M1474" s="1">
        <v>43735.31086203704</v>
      </c>
      <c r="N1474" s="1">
        <v>43735.328768252315</v>
      </c>
      <c r="O1474" s="1" t="s">
        <v>41</v>
      </c>
    </row>
    <row r="1475" spans="1:15" x14ac:dyDescent="0.15">
      <c r="A1475" t="s">
        <v>176</v>
      </c>
      <c r="B1475" t="s">
        <v>14</v>
      </c>
      <c r="C1475" t="s">
        <v>38</v>
      </c>
      <c r="D1475" t="s">
        <v>14</v>
      </c>
      <c r="E1475" s="18">
        <v>282.2079959869385</v>
      </c>
      <c r="F1475" s="18">
        <v>77.400000000000006</v>
      </c>
      <c r="G1475" s="18">
        <v>81.7</v>
      </c>
      <c r="H1475" s="18">
        <v>86.1</v>
      </c>
      <c r="I1475" s="18">
        <v>3.48</v>
      </c>
      <c r="J1475" s="18">
        <v>0.97</v>
      </c>
      <c r="K1475" s="18">
        <v>31.4</v>
      </c>
      <c r="L1475" s="18">
        <v>1.36</v>
      </c>
      <c r="M1475" s="1">
        <v>43735.226314502317</v>
      </c>
      <c r="N1475" s="1">
        <v>43735.269058368052</v>
      </c>
      <c r="O1475" s="1" t="s">
        <v>41</v>
      </c>
    </row>
    <row r="1476" spans="1:15" x14ac:dyDescent="0.15">
      <c r="A1476" t="s">
        <v>2173</v>
      </c>
      <c r="B1476" t="s">
        <v>23</v>
      </c>
      <c r="C1476" t="s">
        <v>21</v>
      </c>
      <c r="D1476" t="s">
        <v>23</v>
      </c>
      <c r="E1476" s="18">
        <v>39.0989990234375</v>
      </c>
      <c r="F1476">
        <v>81.099999999999994</v>
      </c>
      <c r="G1476">
        <v>85.5</v>
      </c>
      <c r="H1476">
        <v>91.3</v>
      </c>
      <c r="I1476">
        <v>2.36</v>
      </c>
      <c r="J1476">
        <v>0.81</v>
      </c>
      <c r="K1476">
        <v>31.49</v>
      </c>
      <c r="L1476">
        <v>0.86</v>
      </c>
      <c r="M1476" s="1">
        <v>43735.612374270837</v>
      </c>
      <c r="N1476" s="1">
        <v>43735.612374270837</v>
      </c>
      <c r="O1476" s="1" t="s">
        <v>41</v>
      </c>
    </row>
    <row r="1477" spans="1:15" x14ac:dyDescent="0.15">
      <c r="A1477" t="s">
        <v>2174</v>
      </c>
      <c r="B1477" t="s">
        <v>23</v>
      </c>
      <c r="C1477" t="s">
        <v>21</v>
      </c>
      <c r="D1477" t="s">
        <v>23</v>
      </c>
      <c r="E1477" s="18">
        <v>129.27599868774413</v>
      </c>
      <c r="F1477">
        <v>79.599999999999994</v>
      </c>
      <c r="G1477">
        <v>83.8</v>
      </c>
      <c r="H1477">
        <v>90.7</v>
      </c>
      <c r="I1477">
        <v>3.03</v>
      </c>
      <c r="J1477">
        <v>0.74</v>
      </c>
      <c r="K1477">
        <v>31.47</v>
      </c>
      <c r="L1477">
        <v>1.77</v>
      </c>
      <c r="M1477" s="1">
        <v>43733.611703356481</v>
      </c>
      <c r="N1477" s="1">
        <v>43733.622194178242</v>
      </c>
      <c r="O1477" s="1" t="s">
        <v>45</v>
      </c>
    </row>
    <row r="1478" spans="1:15" x14ac:dyDescent="0.15">
      <c r="A1478" t="s">
        <v>2175</v>
      </c>
      <c r="B1478" t="s">
        <v>826</v>
      </c>
      <c r="C1478" t="s">
        <v>21</v>
      </c>
      <c r="D1478" t="s">
        <v>23</v>
      </c>
      <c r="E1478" s="18">
        <v>168.39499855041504</v>
      </c>
      <c r="F1478">
        <v>79.099999999999994</v>
      </c>
      <c r="G1478">
        <v>83.4</v>
      </c>
      <c r="H1478">
        <v>90.1</v>
      </c>
      <c r="I1478">
        <v>3.36</v>
      </c>
      <c r="J1478">
        <v>0.75</v>
      </c>
      <c r="K1478">
        <v>31.44</v>
      </c>
      <c r="L1478">
        <v>0.54</v>
      </c>
      <c r="M1478" s="1">
        <v>43733.647060567127</v>
      </c>
      <c r="N1478" s="1">
        <v>43733.661707754633</v>
      </c>
      <c r="O1478" s="1" t="s">
        <v>45</v>
      </c>
    </row>
    <row r="1479" spans="1:15" x14ac:dyDescent="0.15">
      <c r="A1479" t="s">
        <v>2176</v>
      </c>
      <c r="B1479" t="s">
        <v>33</v>
      </c>
      <c r="C1479" t="s">
        <v>39</v>
      </c>
      <c r="D1479" t="s">
        <v>33</v>
      </c>
      <c r="E1479" s="18">
        <v>217.49899749755861</v>
      </c>
      <c r="F1479">
        <v>75.900000000000006</v>
      </c>
      <c r="G1479">
        <v>79.900000000000006</v>
      </c>
      <c r="H1479">
        <v>86.7</v>
      </c>
      <c r="I1479">
        <v>2.84</v>
      </c>
      <c r="J1479">
        <v>0.77</v>
      </c>
      <c r="K1479">
        <v>31.46</v>
      </c>
      <c r="L1479">
        <v>0.86</v>
      </c>
      <c r="M1479" s="1">
        <v>43733.624892442131</v>
      </c>
      <c r="N1479" s="1">
        <v>43733.642321874999</v>
      </c>
      <c r="O1479" s="1" t="s">
        <v>45</v>
      </c>
    </row>
    <row r="1480" spans="1:15" x14ac:dyDescent="0.15">
      <c r="A1480" t="s">
        <v>2177</v>
      </c>
      <c r="B1480" t="s">
        <v>817</v>
      </c>
      <c r="C1480" t="s">
        <v>34</v>
      </c>
      <c r="D1480" t="s">
        <v>26</v>
      </c>
      <c r="E1480" s="18">
        <v>285.68899879455569</v>
      </c>
      <c r="F1480">
        <v>74.5</v>
      </c>
      <c r="G1480">
        <v>78.599999999999994</v>
      </c>
      <c r="H1480">
        <v>84.5</v>
      </c>
      <c r="I1480">
        <v>7.71</v>
      </c>
      <c r="J1480">
        <v>1.21</v>
      </c>
      <c r="K1480">
        <v>31.91</v>
      </c>
      <c r="L1480">
        <v>0.73</v>
      </c>
      <c r="M1480" s="1">
        <v>43735.359782523148</v>
      </c>
      <c r="N1480" s="1">
        <v>43735.389174189811</v>
      </c>
      <c r="O1480" s="1" t="s">
        <v>45</v>
      </c>
    </row>
    <row r="1481" spans="1:15" x14ac:dyDescent="0.15">
      <c r="A1481" t="s">
        <v>2178</v>
      </c>
      <c r="B1481" t="s">
        <v>23</v>
      </c>
      <c r="C1481" t="s">
        <v>21</v>
      </c>
      <c r="D1481" t="s">
        <v>23</v>
      </c>
      <c r="E1481" s="18">
        <v>177.593998336792</v>
      </c>
      <c r="F1481">
        <v>79.099999999999994</v>
      </c>
      <c r="G1481">
        <v>83.4</v>
      </c>
      <c r="H1481">
        <v>90</v>
      </c>
      <c r="I1481">
        <v>3.04</v>
      </c>
      <c r="J1481">
        <v>0.85</v>
      </c>
      <c r="K1481">
        <v>31.44</v>
      </c>
      <c r="L1481">
        <v>0.45</v>
      </c>
      <c r="M1481" s="1">
        <v>43733.710169756945</v>
      </c>
      <c r="N1481" s="1">
        <v>43733.726662071756</v>
      </c>
      <c r="O1481" s="1" t="s">
        <v>45</v>
      </c>
    </row>
    <row r="1482" spans="1:15" x14ac:dyDescent="0.15">
      <c r="A1482" t="s">
        <v>2179</v>
      </c>
      <c r="B1482" t="s">
        <v>14</v>
      </c>
      <c r="C1482" t="s">
        <v>31</v>
      </c>
      <c r="D1482" t="s">
        <v>14</v>
      </c>
      <c r="E1482" s="18">
        <v>220.04499816894531</v>
      </c>
      <c r="F1482">
        <v>74</v>
      </c>
      <c r="G1482">
        <v>78</v>
      </c>
      <c r="H1482">
        <v>84</v>
      </c>
      <c r="I1482">
        <v>5.56</v>
      </c>
      <c r="J1482">
        <v>1.1200000000000001</v>
      </c>
      <c r="K1482">
        <v>31.59</v>
      </c>
      <c r="L1482">
        <v>1.19</v>
      </c>
      <c r="M1482" s="1">
        <v>43733.679069479163</v>
      </c>
      <c r="N1482" s="1">
        <v>43733.706353090274</v>
      </c>
      <c r="O1482" s="1" t="s">
        <v>45</v>
      </c>
    </row>
    <row r="1483" spans="1:15" x14ac:dyDescent="0.15">
      <c r="A1483" t="s">
        <v>2180</v>
      </c>
      <c r="B1483" t="s">
        <v>14</v>
      </c>
      <c r="C1483" t="s">
        <v>31</v>
      </c>
      <c r="D1483" t="s">
        <v>14</v>
      </c>
      <c r="E1483" s="18">
        <v>516.76599655151369</v>
      </c>
      <c r="F1483">
        <v>75.099999999999994</v>
      </c>
      <c r="G1483">
        <v>79.099999999999994</v>
      </c>
      <c r="H1483">
        <v>85.3</v>
      </c>
      <c r="I1483">
        <v>4.8499999999999996</v>
      </c>
      <c r="J1483">
        <v>0.96</v>
      </c>
      <c r="K1483">
        <v>31.55</v>
      </c>
      <c r="L1483">
        <v>1.05</v>
      </c>
      <c r="M1483" s="1">
        <v>43733.856870451389</v>
      </c>
      <c r="N1483" s="1">
        <v>43733.904890937498</v>
      </c>
      <c r="O1483" s="1" t="s">
        <v>45</v>
      </c>
    </row>
    <row r="1484" spans="1:15" x14ac:dyDescent="0.15">
      <c r="A1484" t="s">
        <v>177</v>
      </c>
      <c r="B1484" t="s">
        <v>14</v>
      </c>
      <c r="C1484" t="s">
        <v>38</v>
      </c>
      <c r="D1484" t="s">
        <v>14</v>
      </c>
      <c r="E1484" s="18">
        <v>147.32999877929689</v>
      </c>
      <c r="F1484" s="18">
        <v>73.8</v>
      </c>
      <c r="G1484" s="18">
        <v>77.8</v>
      </c>
      <c r="H1484" s="18">
        <v>84.2</v>
      </c>
      <c r="I1484" s="18">
        <v>3.58</v>
      </c>
      <c r="J1484" s="18">
        <v>0.78</v>
      </c>
      <c r="K1484" s="18">
        <v>31.33</v>
      </c>
      <c r="L1484" s="18">
        <v>1.1499999999999999</v>
      </c>
      <c r="M1484" s="1">
        <v>43735.691557442129</v>
      </c>
      <c r="N1484" s="1">
        <v>43735.704257604164</v>
      </c>
      <c r="O1484" s="1" t="s">
        <v>52</v>
      </c>
    </row>
    <row r="1485" spans="1:15" x14ac:dyDescent="0.15">
      <c r="A1485" t="s">
        <v>2181</v>
      </c>
      <c r="B1485" t="s">
        <v>14</v>
      </c>
      <c r="C1485" t="s">
        <v>31</v>
      </c>
      <c r="D1485" t="s">
        <v>14</v>
      </c>
      <c r="E1485" s="18">
        <v>238.54199829101563</v>
      </c>
      <c r="F1485">
        <v>74.900000000000006</v>
      </c>
      <c r="G1485">
        <v>79</v>
      </c>
      <c r="H1485">
        <v>85</v>
      </c>
      <c r="I1485">
        <v>5.8</v>
      </c>
      <c r="J1485">
        <v>0.95</v>
      </c>
      <c r="K1485">
        <v>31.58</v>
      </c>
      <c r="L1485">
        <v>0.82</v>
      </c>
      <c r="M1485" s="1">
        <v>43735.708918553239</v>
      </c>
      <c r="N1485" s="1">
        <v>43735.730424652778</v>
      </c>
      <c r="O1485" s="1" t="s">
        <v>52</v>
      </c>
    </row>
    <row r="1486" spans="1:15" x14ac:dyDescent="0.15">
      <c r="A1486" t="s">
        <v>2182</v>
      </c>
      <c r="B1486" t="s">
        <v>26</v>
      </c>
      <c r="C1486" t="s">
        <v>27</v>
      </c>
      <c r="D1486" t="s">
        <v>26</v>
      </c>
      <c r="E1486" s="18">
        <v>221.16799774169922</v>
      </c>
      <c r="F1486">
        <v>70.8</v>
      </c>
      <c r="G1486">
        <v>74.599999999999994</v>
      </c>
      <c r="H1486">
        <v>80.3</v>
      </c>
      <c r="I1486">
        <v>6.86</v>
      </c>
      <c r="J1486">
        <v>1.18</v>
      </c>
      <c r="K1486">
        <v>31.75</v>
      </c>
      <c r="L1486">
        <v>0.83</v>
      </c>
      <c r="M1486" s="1">
        <v>43735.661985219907</v>
      </c>
      <c r="N1486" s="1">
        <v>43735.688734571762</v>
      </c>
      <c r="O1486" s="1" t="s">
        <v>52</v>
      </c>
    </row>
    <row r="1487" spans="1:15" x14ac:dyDescent="0.15">
      <c r="A1487" t="s">
        <v>178</v>
      </c>
      <c r="B1487" t="s">
        <v>14</v>
      </c>
      <c r="C1487" t="s">
        <v>38</v>
      </c>
      <c r="D1487" t="s">
        <v>14</v>
      </c>
      <c r="E1487" s="18">
        <v>136.7909984588623</v>
      </c>
      <c r="F1487" s="18">
        <v>74.8</v>
      </c>
      <c r="G1487" s="18">
        <v>78.8</v>
      </c>
      <c r="H1487" s="18">
        <v>85.4</v>
      </c>
      <c r="I1487" s="18">
        <v>2.39</v>
      </c>
      <c r="J1487" s="18">
        <v>0.71</v>
      </c>
      <c r="K1487" s="18">
        <v>31.45</v>
      </c>
      <c r="L1487" s="18">
        <v>1.1299999999999999</v>
      </c>
      <c r="M1487" s="1">
        <v>43735.766928391204</v>
      </c>
      <c r="N1487" s="1">
        <v>43735.778617245371</v>
      </c>
      <c r="O1487" s="1" t="s">
        <v>52</v>
      </c>
    </row>
    <row r="1488" spans="1:15" x14ac:dyDescent="0.15">
      <c r="A1488" t="s">
        <v>2183</v>
      </c>
      <c r="B1488" t="s">
        <v>18</v>
      </c>
      <c r="C1488" t="s">
        <v>44</v>
      </c>
      <c r="D1488" t="s">
        <v>18</v>
      </c>
      <c r="E1488" s="18">
        <v>220.34099578857422</v>
      </c>
      <c r="F1488">
        <v>78.2</v>
      </c>
      <c r="G1488">
        <v>82.5</v>
      </c>
      <c r="H1488">
        <v>86.6</v>
      </c>
      <c r="I1488">
        <v>14.15</v>
      </c>
      <c r="J1488">
        <v>2.23</v>
      </c>
      <c r="K1488">
        <v>32.6</v>
      </c>
      <c r="L1488">
        <v>0.39</v>
      </c>
      <c r="M1488" s="1">
        <v>43735.33544771991</v>
      </c>
      <c r="N1488" s="1">
        <v>43735.352483761577</v>
      </c>
      <c r="O1488" s="1" t="s">
        <v>45</v>
      </c>
    </row>
    <row r="1489" spans="1:15" x14ac:dyDescent="0.15">
      <c r="A1489" t="s">
        <v>2184</v>
      </c>
      <c r="B1489" t="s">
        <v>20</v>
      </c>
      <c r="C1489" t="s">
        <v>35</v>
      </c>
      <c r="D1489" t="s">
        <v>20</v>
      </c>
      <c r="E1489" s="18">
        <v>220.34499816894532</v>
      </c>
      <c r="F1489">
        <v>78.599999999999994</v>
      </c>
      <c r="G1489">
        <v>82.9</v>
      </c>
      <c r="H1489">
        <v>89.4</v>
      </c>
      <c r="I1489">
        <v>5.14</v>
      </c>
      <c r="J1489">
        <v>0.88</v>
      </c>
      <c r="K1489">
        <v>31.78</v>
      </c>
      <c r="L1489">
        <v>0.27</v>
      </c>
      <c r="M1489" s="1">
        <v>43735.86527318287</v>
      </c>
      <c r="N1489" s="1">
        <v>43735.888201238427</v>
      </c>
      <c r="O1489" s="1" t="s">
        <v>45</v>
      </c>
    </row>
    <row r="1490" spans="1:15" x14ac:dyDescent="0.15">
      <c r="A1490" t="s">
        <v>2185</v>
      </c>
      <c r="B1490" t="s">
        <v>826</v>
      </c>
      <c r="C1490" t="s">
        <v>21</v>
      </c>
      <c r="D1490" t="s">
        <v>23</v>
      </c>
      <c r="E1490" s="18">
        <v>76.529998779296875</v>
      </c>
      <c r="F1490">
        <v>79.7</v>
      </c>
      <c r="G1490">
        <v>84</v>
      </c>
      <c r="H1490">
        <v>91</v>
      </c>
      <c r="I1490">
        <v>2.5</v>
      </c>
      <c r="J1490">
        <v>0.77</v>
      </c>
      <c r="K1490">
        <v>31.54</v>
      </c>
      <c r="L1490">
        <v>0.27</v>
      </c>
      <c r="M1490" s="1">
        <v>43735.852668287036</v>
      </c>
      <c r="N1490" s="1">
        <v>43735.860886076392</v>
      </c>
      <c r="O1490" s="1" t="s">
        <v>45</v>
      </c>
    </row>
    <row r="1491" spans="1:15" x14ac:dyDescent="0.15">
      <c r="A1491" t="s">
        <v>2186</v>
      </c>
      <c r="B1491" t="s">
        <v>49</v>
      </c>
      <c r="C1491" t="s">
        <v>42</v>
      </c>
      <c r="D1491" t="s">
        <v>49</v>
      </c>
      <c r="E1491" s="18">
        <v>625.44599533081055</v>
      </c>
      <c r="F1491">
        <v>69.599999999999994</v>
      </c>
      <c r="G1491">
        <v>73.3</v>
      </c>
      <c r="H1491">
        <v>78.8</v>
      </c>
      <c r="I1491">
        <v>3.93</v>
      </c>
      <c r="J1491">
        <v>1.24</v>
      </c>
      <c r="K1491">
        <v>31.39</v>
      </c>
      <c r="L1491">
        <v>1.66</v>
      </c>
      <c r="M1491" s="1">
        <v>43735.436835763889</v>
      </c>
      <c r="N1491" s="1">
        <v>43735.526580821759</v>
      </c>
      <c r="O1491" s="1" t="s">
        <v>48</v>
      </c>
    </row>
    <row r="1492" spans="1:15" x14ac:dyDescent="0.15">
      <c r="A1492" t="s">
        <v>2187</v>
      </c>
      <c r="B1492" t="s">
        <v>817</v>
      </c>
      <c r="C1492" t="s">
        <v>27</v>
      </c>
      <c r="D1492" t="s">
        <v>26</v>
      </c>
      <c r="E1492" s="18">
        <v>278.68299827575686</v>
      </c>
      <c r="F1492">
        <v>74</v>
      </c>
      <c r="G1492">
        <v>78</v>
      </c>
      <c r="H1492">
        <v>84</v>
      </c>
      <c r="I1492">
        <v>5.79</v>
      </c>
      <c r="J1492">
        <v>1.24</v>
      </c>
      <c r="K1492">
        <v>31.85</v>
      </c>
      <c r="L1492">
        <v>0.53</v>
      </c>
      <c r="M1492" s="1">
        <v>43740.862102280094</v>
      </c>
      <c r="N1492" s="1">
        <v>43740.885598645837</v>
      </c>
      <c r="O1492" s="1" t="s">
        <v>48</v>
      </c>
    </row>
    <row r="1493" spans="1:15" x14ac:dyDescent="0.15">
      <c r="A1493" t="s">
        <v>179</v>
      </c>
      <c r="B1493" t="s">
        <v>14</v>
      </c>
      <c r="C1493" t="s">
        <v>38</v>
      </c>
      <c r="D1493" t="s">
        <v>14</v>
      </c>
      <c r="E1493" s="18">
        <v>327.71899490356446</v>
      </c>
      <c r="F1493" s="18">
        <v>75.599999999999994</v>
      </c>
      <c r="G1493" s="18">
        <v>79.599999999999994</v>
      </c>
      <c r="H1493" s="18">
        <v>86.1</v>
      </c>
      <c r="I1493" s="18">
        <v>3.31</v>
      </c>
      <c r="J1493" s="18">
        <v>1.03</v>
      </c>
      <c r="K1493" s="18">
        <v>31.57</v>
      </c>
      <c r="L1493" s="18">
        <v>0.45</v>
      </c>
      <c r="M1493" s="1">
        <v>43739.863710497688</v>
      </c>
      <c r="N1493" s="1">
        <v>43739.901307835651</v>
      </c>
      <c r="O1493" s="1" t="s">
        <v>48</v>
      </c>
    </row>
    <row r="1494" spans="1:15" x14ac:dyDescent="0.15">
      <c r="A1494" t="s">
        <v>2188</v>
      </c>
      <c r="B1494" t="s">
        <v>33</v>
      </c>
      <c r="C1494" t="s">
        <v>39</v>
      </c>
      <c r="D1494" t="s">
        <v>33</v>
      </c>
      <c r="E1494" s="18">
        <v>185.27899932861328</v>
      </c>
      <c r="F1494">
        <v>73.5</v>
      </c>
      <c r="G1494">
        <v>77.5</v>
      </c>
      <c r="H1494">
        <v>83.9</v>
      </c>
      <c r="I1494">
        <v>3.83</v>
      </c>
      <c r="J1494">
        <v>0.91</v>
      </c>
      <c r="K1494">
        <v>31.63</v>
      </c>
      <c r="L1494">
        <v>0.47</v>
      </c>
      <c r="M1494" s="1">
        <v>43735.783246793981</v>
      </c>
      <c r="N1494" s="1">
        <v>43735.798177858793</v>
      </c>
      <c r="O1494" s="1" t="s">
        <v>52</v>
      </c>
    </row>
    <row r="1495" spans="1:15" x14ac:dyDescent="0.15">
      <c r="A1495" t="s">
        <v>2189</v>
      </c>
      <c r="B1495" t="s">
        <v>49</v>
      </c>
      <c r="C1495" t="s">
        <v>42</v>
      </c>
      <c r="D1495" t="s">
        <v>49</v>
      </c>
      <c r="E1495" s="18">
        <v>242.57999839782715</v>
      </c>
      <c r="F1495">
        <v>73.7</v>
      </c>
      <c r="G1495">
        <v>77.599999999999994</v>
      </c>
      <c r="H1495">
        <v>84.4</v>
      </c>
      <c r="I1495">
        <v>2.56</v>
      </c>
      <c r="J1495">
        <v>0.83</v>
      </c>
      <c r="K1495">
        <v>31.43</v>
      </c>
      <c r="L1495">
        <v>0.33</v>
      </c>
      <c r="M1495" s="1">
        <v>43735.892970567133</v>
      </c>
      <c r="N1495" s="1">
        <v>43735.923941319445</v>
      </c>
      <c r="O1495" s="1" t="s">
        <v>45</v>
      </c>
    </row>
    <row r="1496" spans="1:15" x14ac:dyDescent="0.15">
      <c r="A1496" t="s">
        <v>180</v>
      </c>
      <c r="B1496" t="s">
        <v>14</v>
      </c>
      <c r="C1496" t="s">
        <v>38</v>
      </c>
      <c r="D1496" t="s">
        <v>14</v>
      </c>
      <c r="E1496" s="18">
        <v>341.26499557495117</v>
      </c>
      <c r="F1496" s="18">
        <v>77</v>
      </c>
      <c r="G1496" s="18">
        <v>81.099999999999994</v>
      </c>
      <c r="H1496" s="18">
        <v>87.8</v>
      </c>
      <c r="I1496" s="18">
        <v>2.52</v>
      </c>
      <c r="J1496" s="18">
        <v>0.81</v>
      </c>
      <c r="K1496" s="18">
        <v>31.49</v>
      </c>
      <c r="L1496" s="18">
        <v>0.95</v>
      </c>
      <c r="M1496" s="1">
        <v>43738.267599571758</v>
      </c>
      <c r="N1496" s="1">
        <v>43738.30948653935</v>
      </c>
      <c r="O1496" s="1" t="s">
        <v>45</v>
      </c>
    </row>
    <row r="1497" spans="1:15" x14ac:dyDescent="0.15">
      <c r="A1497" t="s">
        <v>2190</v>
      </c>
      <c r="B1497" t="s">
        <v>23</v>
      </c>
      <c r="C1497" t="s">
        <v>21</v>
      </c>
      <c r="D1497" t="s">
        <v>23</v>
      </c>
      <c r="E1497" s="18">
        <v>147.12999877929687</v>
      </c>
      <c r="F1497">
        <v>79.3</v>
      </c>
      <c r="G1497">
        <v>83.6</v>
      </c>
      <c r="H1497">
        <v>90.6</v>
      </c>
      <c r="I1497">
        <v>2.84</v>
      </c>
      <c r="J1497">
        <v>0.71</v>
      </c>
      <c r="K1497">
        <v>31.48</v>
      </c>
      <c r="L1497">
        <v>0.8</v>
      </c>
      <c r="M1497" s="1">
        <v>43735.804729317133</v>
      </c>
      <c r="N1497" s="1">
        <v>43735.817274039349</v>
      </c>
      <c r="O1497" s="1" t="s">
        <v>47</v>
      </c>
    </row>
    <row r="1498" spans="1:15" x14ac:dyDescent="0.15">
      <c r="A1498" t="s">
        <v>2191</v>
      </c>
      <c r="B1498" t="s">
        <v>29</v>
      </c>
      <c r="C1498" t="s">
        <v>22</v>
      </c>
      <c r="D1498" t="s">
        <v>29</v>
      </c>
      <c r="E1498" s="18">
        <v>171.52999877929687</v>
      </c>
      <c r="F1498">
        <v>81.599999999999994</v>
      </c>
      <c r="G1498">
        <v>86.1</v>
      </c>
      <c r="H1498">
        <v>92.3</v>
      </c>
      <c r="I1498">
        <v>6.53</v>
      </c>
      <c r="J1498">
        <v>0.82</v>
      </c>
      <c r="K1498">
        <v>31.9</v>
      </c>
      <c r="L1498">
        <v>0.7</v>
      </c>
      <c r="M1498" s="1">
        <v>43735.823049965278</v>
      </c>
      <c r="N1498" s="1">
        <v>43735.839497337962</v>
      </c>
      <c r="O1498" s="1" t="s">
        <v>47</v>
      </c>
    </row>
    <row r="1499" spans="1:15" x14ac:dyDescent="0.15">
      <c r="A1499" t="s">
        <v>2192</v>
      </c>
      <c r="B1499" t="s">
        <v>826</v>
      </c>
      <c r="C1499" t="s">
        <v>21</v>
      </c>
      <c r="D1499" t="s">
        <v>23</v>
      </c>
      <c r="E1499" s="18">
        <v>109.82999877929687</v>
      </c>
      <c r="F1499">
        <v>79.5</v>
      </c>
      <c r="G1499">
        <v>83.9</v>
      </c>
      <c r="H1499">
        <v>88.2</v>
      </c>
      <c r="I1499">
        <v>1.85</v>
      </c>
      <c r="J1499">
        <v>0.81</v>
      </c>
      <c r="K1499">
        <v>31.31</v>
      </c>
      <c r="L1499">
        <v>0.9</v>
      </c>
      <c r="M1499" s="1">
        <v>43735.617830937503</v>
      </c>
      <c r="N1499" s="1">
        <v>43735.625863078705</v>
      </c>
      <c r="O1499" s="1" t="s">
        <v>41</v>
      </c>
    </row>
    <row r="1500" spans="1:15" x14ac:dyDescent="0.15">
      <c r="A1500" t="s">
        <v>181</v>
      </c>
      <c r="B1500" t="s">
        <v>14</v>
      </c>
      <c r="C1500" t="s">
        <v>38</v>
      </c>
      <c r="D1500" t="s">
        <v>14</v>
      </c>
      <c r="E1500" s="18">
        <v>222.89900131225585</v>
      </c>
      <c r="F1500" s="18">
        <v>75.5</v>
      </c>
      <c r="G1500" s="18">
        <v>79.599999999999994</v>
      </c>
      <c r="H1500" s="18">
        <v>85.8</v>
      </c>
      <c r="I1500" s="18">
        <v>1.96</v>
      </c>
      <c r="J1500" s="18">
        <v>0.77</v>
      </c>
      <c r="K1500" s="18">
        <v>31.42</v>
      </c>
      <c r="L1500" s="18">
        <v>0.75</v>
      </c>
      <c r="M1500" s="1">
        <v>43738.471175081017</v>
      </c>
      <c r="N1500" s="1">
        <v>43738.49310871528</v>
      </c>
      <c r="O1500" s="1" t="s">
        <v>41</v>
      </c>
    </row>
    <row r="1501" spans="1:15" x14ac:dyDescent="0.15">
      <c r="A1501" t="s">
        <v>2193</v>
      </c>
      <c r="B1501" t="s">
        <v>26</v>
      </c>
      <c r="C1501" t="s">
        <v>28</v>
      </c>
      <c r="D1501" t="s">
        <v>26</v>
      </c>
      <c r="E1501" s="18">
        <v>299.77799911499022</v>
      </c>
      <c r="F1501">
        <v>69.400000000000006</v>
      </c>
      <c r="G1501">
        <v>73.2</v>
      </c>
      <c r="H1501">
        <v>78.599999999999994</v>
      </c>
      <c r="I1501">
        <v>10.63</v>
      </c>
      <c r="J1501">
        <v>1.65</v>
      </c>
      <c r="K1501">
        <v>32.32</v>
      </c>
      <c r="L1501">
        <v>0.56999999999999995</v>
      </c>
      <c r="M1501" s="1">
        <v>43738.617587534725</v>
      </c>
      <c r="N1501" s="1">
        <v>43738.651565046297</v>
      </c>
      <c r="O1501" s="1" t="s">
        <v>53</v>
      </c>
    </row>
    <row r="1502" spans="1:15" x14ac:dyDescent="0.15">
      <c r="A1502" t="s">
        <v>2194</v>
      </c>
      <c r="B1502" t="s">
        <v>817</v>
      </c>
      <c r="C1502" t="s">
        <v>34</v>
      </c>
      <c r="D1502" t="s">
        <v>26</v>
      </c>
      <c r="E1502" s="18">
        <v>61.143999099731445</v>
      </c>
      <c r="F1502">
        <v>73.400000000000006</v>
      </c>
      <c r="G1502">
        <v>77.400000000000006</v>
      </c>
      <c r="H1502">
        <v>83.2</v>
      </c>
      <c r="I1502">
        <v>8.48</v>
      </c>
      <c r="J1502">
        <v>1.48</v>
      </c>
      <c r="K1502">
        <v>32.14</v>
      </c>
      <c r="L1502">
        <v>0.43</v>
      </c>
      <c r="M1502" s="1">
        <v>43738.326627314818</v>
      </c>
      <c r="N1502" s="1">
        <v>43738.33157534722</v>
      </c>
      <c r="O1502" s="1" t="s">
        <v>45</v>
      </c>
    </row>
    <row r="1503" spans="1:15" x14ac:dyDescent="0.15">
      <c r="A1503" t="s">
        <v>2195</v>
      </c>
      <c r="B1503" t="s">
        <v>817</v>
      </c>
      <c r="C1503" t="s">
        <v>34</v>
      </c>
      <c r="D1503" t="s">
        <v>26</v>
      </c>
      <c r="E1503" s="18">
        <v>252.08999633789062</v>
      </c>
      <c r="F1503">
        <v>74.3</v>
      </c>
      <c r="G1503">
        <v>78.400000000000006</v>
      </c>
      <c r="H1503">
        <v>84</v>
      </c>
      <c r="I1503">
        <v>8.6300000000000008</v>
      </c>
      <c r="J1503">
        <v>1.3</v>
      </c>
      <c r="K1503">
        <v>32.090000000000003</v>
      </c>
      <c r="L1503">
        <v>0.62</v>
      </c>
      <c r="M1503" s="1">
        <v>43739.656029513892</v>
      </c>
      <c r="N1503" s="1">
        <v>43739.689658530093</v>
      </c>
      <c r="O1503" s="1" t="s">
        <v>45</v>
      </c>
    </row>
    <row r="1504" spans="1:15" x14ac:dyDescent="0.15">
      <c r="A1504" t="s">
        <v>2196</v>
      </c>
      <c r="B1504" t="s">
        <v>26</v>
      </c>
      <c r="C1504" t="s">
        <v>27</v>
      </c>
      <c r="D1504" t="s">
        <v>26</v>
      </c>
      <c r="E1504" s="18">
        <v>572.97199440002441</v>
      </c>
      <c r="F1504">
        <v>72.7</v>
      </c>
      <c r="G1504">
        <v>76.599999999999994</v>
      </c>
      <c r="H1504">
        <v>82.2</v>
      </c>
      <c r="I1504">
        <v>7.22</v>
      </c>
      <c r="J1504">
        <v>1.35</v>
      </c>
      <c r="K1504">
        <v>31.97</v>
      </c>
      <c r="L1504">
        <v>0.97</v>
      </c>
      <c r="M1504" s="1">
        <v>43739.697372141207</v>
      </c>
      <c r="N1504" s="1">
        <v>43739.793756979168</v>
      </c>
      <c r="O1504" s="1" t="s">
        <v>45</v>
      </c>
    </row>
    <row r="1505" spans="1:15" x14ac:dyDescent="0.15">
      <c r="A1505" t="s">
        <v>182</v>
      </c>
      <c r="B1505" t="s">
        <v>14</v>
      </c>
      <c r="C1505" t="s">
        <v>38</v>
      </c>
      <c r="D1505" t="s">
        <v>14</v>
      </c>
      <c r="E1505" s="18">
        <v>324.13499450683594</v>
      </c>
      <c r="F1505" s="18">
        <v>78.099999999999994</v>
      </c>
      <c r="G1505" s="18">
        <v>82.3</v>
      </c>
      <c r="H1505" s="18">
        <v>89</v>
      </c>
      <c r="I1505" s="18">
        <v>2.33</v>
      </c>
      <c r="J1505" s="18">
        <v>0.73</v>
      </c>
      <c r="K1505" s="18">
        <v>31.47</v>
      </c>
      <c r="L1505" s="18">
        <v>1.04</v>
      </c>
      <c r="M1505" s="1">
        <v>43739.615539351849</v>
      </c>
      <c r="N1505" s="1">
        <v>43739.651233182871</v>
      </c>
      <c r="O1505" s="1" t="s">
        <v>45</v>
      </c>
    </row>
    <row r="1506" spans="1:15" x14ac:dyDescent="0.15">
      <c r="A1506" t="s">
        <v>183</v>
      </c>
      <c r="B1506" t="s">
        <v>14</v>
      </c>
      <c r="C1506" t="s">
        <v>38</v>
      </c>
      <c r="D1506" t="s">
        <v>14</v>
      </c>
      <c r="E1506" s="18">
        <v>300</v>
      </c>
      <c r="F1506" s="18">
        <v>77.099999999999994</v>
      </c>
      <c r="G1506" s="18">
        <v>81.2</v>
      </c>
      <c r="H1506" s="18">
        <v>87.9</v>
      </c>
      <c r="I1506" s="18">
        <v>2.68</v>
      </c>
      <c r="J1506" s="18">
        <v>0.81</v>
      </c>
      <c r="K1506" s="18">
        <v>31.52</v>
      </c>
      <c r="L1506" s="18">
        <v>0.67</v>
      </c>
      <c r="M1506" s="1">
        <v>43734.228848495368</v>
      </c>
      <c r="N1506" s="1">
        <v>43734.255886539351</v>
      </c>
      <c r="O1506" s="1" t="s">
        <v>52</v>
      </c>
    </row>
    <row r="1507" spans="1:15" x14ac:dyDescent="0.15">
      <c r="A1507" t="s">
        <v>184</v>
      </c>
      <c r="B1507" t="s">
        <v>14</v>
      </c>
      <c r="C1507" t="s">
        <v>38</v>
      </c>
      <c r="D1507" t="s">
        <v>14</v>
      </c>
      <c r="E1507" s="18">
        <v>188</v>
      </c>
      <c r="F1507" s="18">
        <v>73.599999999999994</v>
      </c>
      <c r="G1507" s="18">
        <v>77.599999999999994</v>
      </c>
      <c r="H1507" s="18">
        <v>83.8</v>
      </c>
      <c r="I1507" s="18">
        <v>3.91</v>
      </c>
      <c r="J1507" s="18">
        <v>0.96</v>
      </c>
      <c r="K1507" s="18">
        <v>31.58</v>
      </c>
      <c r="L1507" s="18">
        <v>2.14</v>
      </c>
      <c r="M1507" s="1">
        <v>43734.288605937501</v>
      </c>
      <c r="N1507" s="1">
        <v>43734.302854016205</v>
      </c>
      <c r="O1507" s="1" t="s">
        <v>52</v>
      </c>
    </row>
    <row r="1508" spans="1:15" x14ac:dyDescent="0.15">
      <c r="A1508" t="s">
        <v>2197</v>
      </c>
      <c r="B1508" t="s">
        <v>23</v>
      </c>
      <c r="C1508" t="s">
        <v>24</v>
      </c>
      <c r="D1508" t="s">
        <v>23</v>
      </c>
      <c r="E1508" s="18">
        <v>149.31799850463867</v>
      </c>
      <c r="F1508">
        <v>82.6</v>
      </c>
      <c r="G1508">
        <v>87.1</v>
      </c>
      <c r="H1508">
        <v>94.1</v>
      </c>
      <c r="I1508">
        <v>3.02</v>
      </c>
      <c r="J1508">
        <v>0.67</v>
      </c>
      <c r="K1508">
        <v>31.59</v>
      </c>
      <c r="L1508">
        <v>0.48</v>
      </c>
      <c r="M1508" s="1">
        <v>43738.228154745368</v>
      </c>
      <c r="N1508" s="1">
        <v>43738.243223611113</v>
      </c>
      <c r="O1508" s="1" t="s">
        <v>47</v>
      </c>
    </row>
    <row r="1509" spans="1:15" x14ac:dyDescent="0.15">
      <c r="A1509" t="s">
        <v>185</v>
      </c>
      <c r="B1509" t="s">
        <v>14</v>
      </c>
      <c r="C1509" t="s">
        <v>38</v>
      </c>
      <c r="D1509" t="s">
        <v>14</v>
      </c>
      <c r="E1509" s="18">
        <v>300</v>
      </c>
      <c r="F1509" s="18">
        <v>75.599999999999994</v>
      </c>
      <c r="G1509" s="18">
        <v>79.7</v>
      </c>
      <c r="H1509" s="18">
        <v>86.1</v>
      </c>
      <c r="I1509" s="18">
        <v>3.15</v>
      </c>
      <c r="J1509" s="18">
        <v>0.85</v>
      </c>
      <c r="K1509" s="18">
        <v>31.51</v>
      </c>
      <c r="L1509" s="18">
        <v>1.63</v>
      </c>
      <c r="M1509" s="1">
        <v>43734.260145752312</v>
      </c>
      <c r="N1509" s="1">
        <v>43734.285075312502</v>
      </c>
      <c r="O1509" s="1" t="s">
        <v>52</v>
      </c>
    </row>
    <row r="1510" spans="1:15" x14ac:dyDescent="0.15">
      <c r="A1510" t="s">
        <v>2198</v>
      </c>
      <c r="B1510" t="s">
        <v>23</v>
      </c>
      <c r="C1510" t="s">
        <v>21</v>
      </c>
      <c r="D1510" t="s">
        <v>23</v>
      </c>
      <c r="E1510" s="18">
        <v>109.12999877929687</v>
      </c>
      <c r="F1510">
        <v>79.8</v>
      </c>
      <c r="G1510">
        <v>84.1</v>
      </c>
      <c r="H1510">
        <v>90.7</v>
      </c>
      <c r="I1510">
        <v>3.74</v>
      </c>
      <c r="J1510">
        <v>0.74</v>
      </c>
      <c r="K1510">
        <v>31.52</v>
      </c>
      <c r="L1510">
        <v>1.46</v>
      </c>
      <c r="M1510" s="1">
        <v>43738.250469826387</v>
      </c>
      <c r="N1510" s="1">
        <v>43738.258108796297</v>
      </c>
      <c r="O1510" s="1" t="s">
        <v>47</v>
      </c>
    </row>
    <row r="1511" spans="1:15" x14ac:dyDescent="0.15">
      <c r="A1511" t="s">
        <v>2199</v>
      </c>
      <c r="B1511" t="s">
        <v>26</v>
      </c>
      <c r="C1511" t="s">
        <v>27</v>
      </c>
      <c r="D1511" t="s">
        <v>26</v>
      </c>
      <c r="E1511" s="18">
        <v>224.88300094604489</v>
      </c>
      <c r="F1511">
        <v>73</v>
      </c>
      <c r="G1511">
        <v>76.900000000000006</v>
      </c>
      <c r="H1511">
        <v>83</v>
      </c>
      <c r="I1511">
        <v>4.25</v>
      </c>
      <c r="J1511">
        <v>1.01</v>
      </c>
      <c r="K1511">
        <v>31.71</v>
      </c>
      <c r="L1511">
        <v>0.5</v>
      </c>
      <c r="M1511" s="1">
        <v>43739.377020486114</v>
      </c>
      <c r="N1511" s="1">
        <v>43739.394508993057</v>
      </c>
      <c r="O1511" s="1" t="s">
        <v>52</v>
      </c>
    </row>
    <row r="1512" spans="1:15" x14ac:dyDescent="0.15">
      <c r="A1512" t="s">
        <v>186</v>
      </c>
      <c r="B1512" t="s">
        <v>14</v>
      </c>
      <c r="C1512" t="s">
        <v>38</v>
      </c>
      <c r="D1512" t="s">
        <v>14</v>
      </c>
      <c r="E1512" s="18">
        <v>135.4419994354248</v>
      </c>
      <c r="F1512" s="18">
        <v>76.7</v>
      </c>
      <c r="G1512" s="18">
        <v>80.8</v>
      </c>
      <c r="H1512" s="18">
        <v>87.4</v>
      </c>
      <c r="I1512" s="18">
        <v>3.53</v>
      </c>
      <c r="J1512" s="18">
        <v>0.81</v>
      </c>
      <c r="K1512" s="18">
        <v>31.82</v>
      </c>
      <c r="L1512" s="18">
        <v>0.27</v>
      </c>
      <c r="M1512" s="1">
        <v>43739.438716550925</v>
      </c>
      <c r="N1512" s="1">
        <v>43739.451210844905</v>
      </c>
      <c r="O1512" s="1" t="s">
        <v>52</v>
      </c>
    </row>
    <row r="1513" spans="1:15" x14ac:dyDescent="0.15">
      <c r="A1513" t="s">
        <v>2200</v>
      </c>
      <c r="B1513" t="s">
        <v>26</v>
      </c>
      <c r="C1513" t="s">
        <v>28</v>
      </c>
      <c r="D1513" t="s">
        <v>26</v>
      </c>
      <c r="E1513" s="18">
        <v>630.84599761962886</v>
      </c>
      <c r="F1513">
        <v>70.400000000000006</v>
      </c>
      <c r="G1513">
        <v>74.2</v>
      </c>
      <c r="H1513">
        <v>79.5</v>
      </c>
      <c r="I1513">
        <v>11.64</v>
      </c>
      <c r="J1513">
        <v>1.72</v>
      </c>
      <c r="K1513">
        <v>32.36</v>
      </c>
      <c r="L1513">
        <v>0.72</v>
      </c>
      <c r="M1513" s="1">
        <v>43738.532819409724</v>
      </c>
      <c r="N1513" s="1">
        <v>43738.613324155092</v>
      </c>
      <c r="O1513" s="1" t="s">
        <v>53</v>
      </c>
    </row>
    <row r="1514" spans="1:15" x14ac:dyDescent="0.15">
      <c r="A1514" t="s">
        <v>2201</v>
      </c>
      <c r="B1514" t="s">
        <v>49</v>
      </c>
      <c r="C1514" t="s">
        <v>42</v>
      </c>
      <c r="D1514" t="s">
        <v>49</v>
      </c>
      <c r="E1514" s="18">
        <v>479.07999496459956</v>
      </c>
      <c r="F1514">
        <v>69.8</v>
      </c>
      <c r="G1514">
        <v>73.599999999999994</v>
      </c>
      <c r="H1514">
        <v>79.8</v>
      </c>
      <c r="I1514">
        <v>3.91</v>
      </c>
      <c r="J1514">
        <v>1.25</v>
      </c>
      <c r="K1514">
        <v>31.35</v>
      </c>
      <c r="L1514">
        <v>2.02</v>
      </c>
      <c r="M1514" s="1">
        <v>43738.36664980324</v>
      </c>
      <c r="N1514" s="1">
        <v>43738.455724571759</v>
      </c>
      <c r="O1514" s="1" t="s">
        <v>41</v>
      </c>
    </row>
    <row r="1515" spans="1:15" x14ac:dyDescent="0.15">
      <c r="A1515" t="s">
        <v>2202</v>
      </c>
      <c r="B1515" t="s">
        <v>26</v>
      </c>
      <c r="C1515" t="s">
        <v>27</v>
      </c>
      <c r="D1515" t="s">
        <v>26</v>
      </c>
      <c r="E1515" s="18">
        <v>220.2449981689453</v>
      </c>
      <c r="F1515">
        <v>70.5</v>
      </c>
      <c r="G1515">
        <v>74.3</v>
      </c>
      <c r="H1515">
        <v>80.400000000000006</v>
      </c>
      <c r="I1515">
        <v>5.14</v>
      </c>
      <c r="J1515">
        <v>1.33</v>
      </c>
      <c r="K1515">
        <v>31.75</v>
      </c>
      <c r="L1515">
        <v>0.54</v>
      </c>
      <c r="M1515" s="1">
        <v>43738.498282291665</v>
      </c>
      <c r="N1515" s="1">
        <v>43738.522367673613</v>
      </c>
      <c r="O1515" s="1" t="s">
        <v>41</v>
      </c>
    </row>
    <row r="1516" spans="1:15" x14ac:dyDescent="0.15">
      <c r="A1516" t="s">
        <v>2203</v>
      </c>
      <c r="B1516" t="s">
        <v>49</v>
      </c>
      <c r="C1516" t="s">
        <v>42</v>
      </c>
      <c r="D1516" t="s">
        <v>49</v>
      </c>
      <c r="E1516" s="18">
        <v>185.59500122070312</v>
      </c>
      <c r="F1516">
        <v>71.7</v>
      </c>
      <c r="G1516">
        <v>75.5</v>
      </c>
      <c r="H1516">
        <v>82</v>
      </c>
      <c r="I1516">
        <v>2.74</v>
      </c>
      <c r="J1516">
        <v>1.24</v>
      </c>
      <c r="K1516">
        <v>31.4</v>
      </c>
      <c r="L1516">
        <v>0.7</v>
      </c>
      <c r="M1516" s="1">
        <v>43738.340307905091</v>
      </c>
      <c r="N1516" s="1">
        <v>43738.36128503472</v>
      </c>
      <c r="O1516" s="1" t="s">
        <v>41</v>
      </c>
    </row>
    <row r="1517" spans="1:15" x14ac:dyDescent="0.15">
      <c r="A1517" t="s">
        <v>2204</v>
      </c>
      <c r="B1517" t="s">
        <v>49</v>
      </c>
      <c r="C1517" t="s">
        <v>42</v>
      </c>
      <c r="D1517" t="s">
        <v>49</v>
      </c>
      <c r="E1517" s="18">
        <v>172.29400005340577</v>
      </c>
      <c r="F1517">
        <v>71.3</v>
      </c>
      <c r="G1517">
        <v>75.2</v>
      </c>
      <c r="H1517">
        <v>81.3</v>
      </c>
      <c r="I1517">
        <v>3.61</v>
      </c>
      <c r="J1517">
        <v>1.29</v>
      </c>
      <c r="K1517">
        <v>31.57</v>
      </c>
      <c r="L1517">
        <v>0.72</v>
      </c>
      <c r="M1517" s="1">
        <v>43738.788919479164</v>
      </c>
      <c r="N1517" s="1">
        <v>43738.806119016204</v>
      </c>
      <c r="O1517" s="1" t="s">
        <v>41</v>
      </c>
    </row>
    <row r="1518" spans="1:15" x14ac:dyDescent="0.15">
      <c r="A1518" t="s">
        <v>2205</v>
      </c>
      <c r="B1518" t="s">
        <v>826</v>
      </c>
      <c r="C1518" t="s">
        <v>21</v>
      </c>
      <c r="D1518" t="s">
        <v>23</v>
      </c>
      <c r="E1518" s="18">
        <v>61.900000000000006</v>
      </c>
      <c r="F1518">
        <v>78.8</v>
      </c>
      <c r="G1518">
        <v>83.1</v>
      </c>
      <c r="H1518">
        <v>89.2</v>
      </c>
      <c r="I1518">
        <v>1.94</v>
      </c>
      <c r="J1518">
        <v>0.84</v>
      </c>
      <c r="K1518">
        <v>31.44</v>
      </c>
      <c r="L1518">
        <v>0.64</v>
      </c>
      <c r="M1518" s="1">
        <v>43738.812183946757</v>
      </c>
      <c r="N1518" s="1">
        <v>43738.825111226855</v>
      </c>
      <c r="O1518" s="1" t="s">
        <v>41</v>
      </c>
    </row>
    <row r="1519" spans="1:15" x14ac:dyDescent="0.15">
      <c r="A1519" t="s">
        <v>187</v>
      </c>
      <c r="B1519" t="s">
        <v>14</v>
      </c>
      <c r="C1519" t="s">
        <v>38</v>
      </c>
      <c r="D1519" t="s">
        <v>14</v>
      </c>
      <c r="E1519" s="18">
        <v>109.51499938964844</v>
      </c>
      <c r="F1519" s="18">
        <v>75</v>
      </c>
      <c r="G1519" s="18">
        <v>79</v>
      </c>
      <c r="H1519" s="18">
        <v>85.4</v>
      </c>
      <c r="I1519" s="18">
        <v>2.78</v>
      </c>
      <c r="J1519" s="18">
        <v>0.86</v>
      </c>
      <c r="K1519" s="18">
        <v>31.51</v>
      </c>
      <c r="L1519" s="18">
        <v>0.9</v>
      </c>
      <c r="M1519" s="1">
        <v>43739.830029861114</v>
      </c>
      <c r="N1519" s="1">
        <v>43739.838205636574</v>
      </c>
      <c r="O1519" s="1" t="s">
        <v>41</v>
      </c>
    </row>
    <row r="1520" spans="1:15" x14ac:dyDescent="0.15">
      <c r="A1520" t="s">
        <v>188</v>
      </c>
      <c r="B1520" t="s">
        <v>14</v>
      </c>
      <c r="C1520" t="s">
        <v>38</v>
      </c>
      <c r="D1520" t="s">
        <v>14</v>
      </c>
      <c r="E1520" s="18">
        <v>111.75099945068359</v>
      </c>
      <c r="F1520" s="18">
        <v>75.7</v>
      </c>
      <c r="G1520" s="18">
        <v>79.8</v>
      </c>
      <c r="H1520" s="18">
        <v>86.3</v>
      </c>
      <c r="I1520" s="18">
        <v>3.01</v>
      </c>
      <c r="J1520" s="18">
        <v>0.82</v>
      </c>
      <c r="K1520" s="18">
        <v>31.5</v>
      </c>
      <c r="L1520" s="18">
        <v>0.45</v>
      </c>
      <c r="M1520" s="1">
        <v>43739.426720752315</v>
      </c>
      <c r="N1520" s="1">
        <v>43739.434868321761</v>
      </c>
      <c r="O1520" s="1" t="s">
        <v>52</v>
      </c>
    </row>
    <row r="1521" spans="1:15" x14ac:dyDescent="0.15">
      <c r="A1521" t="s">
        <v>2206</v>
      </c>
      <c r="B1521" t="s">
        <v>33</v>
      </c>
      <c r="C1521" t="s">
        <v>39</v>
      </c>
      <c r="D1521" t="s">
        <v>33</v>
      </c>
      <c r="E1521" s="18">
        <v>318.03299827575682</v>
      </c>
      <c r="F1521">
        <v>74.2</v>
      </c>
      <c r="G1521">
        <v>78.2</v>
      </c>
      <c r="H1521">
        <v>84.6</v>
      </c>
      <c r="I1521">
        <v>3.47</v>
      </c>
      <c r="J1521">
        <v>0.86</v>
      </c>
      <c r="K1521">
        <v>31.6</v>
      </c>
      <c r="L1521">
        <v>1.35</v>
      </c>
      <c r="M1521" s="1">
        <v>43739.340840590281</v>
      </c>
      <c r="N1521" s="1">
        <v>43739.421907557873</v>
      </c>
      <c r="O1521" s="1" t="s">
        <v>52</v>
      </c>
    </row>
    <row r="1522" spans="1:15" x14ac:dyDescent="0.15">
      <c r="A1522" t="s">
        <v>189</v>
      </c>
      <c r="B1522" t="s">
        <v>14</v>
      </c>
      <c r="C1522" t="s">
        <v>38</v>
      </c>
      <c r="D1522" t="s">
        <v>14</v>
      </c>
      <c r="E1522" s="18">
        <v>74.569999694824219</v>
      </c>
      <c r="F1522" s="18">
        <v>76.2</v>
      </c>
      <c r="G1522" s="18">
        <v>80.3</v>
      </c>
      <c r="H1522" s="18">
        <v>86.8</v>
      </c>
      <c r="I1522" s="18">
        <v>2.86</v>
      </c>
      <c r="J1522" s="18">
        <v>0.87</v>
      </c>
      <c r="K1522" s="18">
        <v>31.39</v>
      </c>
      <c r="L1522" s="18">
        <v>1.05</v>
      </c>
      <c r="M1522" s="1">
        <v>43739.840956400461</v>
      </c>
      <c r="N1522" s="1">
        <v>43739.845746840278</v>
      </c>
      <c r="O1522" s="1" t="s">
        <v>41</v>
      </c>
    </row>
    <row r="1523" spans="1:15" x14ac:dyDescent="0.15">
      <c r="A1523" t="s">
        <v>2207</v>
      </c>
      <c r="B1523" t="s">
        <v>23</v>
      </c>
      <c r="C1523" t="s">
        <v>24</v>
      </c>
      <c r="D1523" t="s">
        <v>23</v>
      </c>
      <c r="E1523" s="18">
        <v>126.36899757385254</v>
      </c>
      <c r="F1523">
        <v>81.8</v>
      </c>
      <c r="G1523">
        <v>86.2</v>
      </c>
      <c r="H1523">
        <v>93.2</v>
      </c>
      <c r="I1523">
        <v>2.69</v>
      </c>
      <c r="J1523">
        <v>0.9</v>
      </c>
      <c r="K1523">
        <v>31.5</v>
      </c>
      <c r="L1523">
        <v>0.83</v>
      </c>
      <c r="M1523" s="1">
        <v>43741.714104050923</v>
      </c>
      <c r="N1523" s="1">
        <v>43741.723849849535</v>
      </c>
      <c r="O1523" s="1" t="s">
        <v>41</v>
      </c>
    </row>
    <row r="1524" spans="1:15" x14ac:dyDescent="0.15">
      <c r="A1524" t="s">
        <v>2208</v>
      </c>
      <c r="B1524" t="s">
        <v>26</v>
      </c>
      <c r="C1524" t="s">
        <v>28</v>
      </c>
      <c r="D1524" t="s">
        <v>26</v>
      </c>
      <c r="E1524" s="18">
        <v>393.59000053405759</v>
      </c>
      <c r="F1524">
        <v>73.599999999999994</v>
      </c>
      <c r="G1524">
        <v>77.599999999999994</v>
      </c>
      <c r="H1524">
        <v>83.3</v>
      </c>
      <c r="I1524">
        <v>8.7200000000000006</v>
      </c>
      <c r="J1524">
        <v>1.25</v>
      </c>
      <c r="K1524">
        <v>32.229999999999997</v>
      </c>
      <c r="L1524">
        <v>0.79</v>
      </c>
      <c r="M1524" s="1">
        <v>43742.602679398151</v>
      </c>
      <c r="N1524" s="1">
        <v>43742.65901304398</v>
      </c>
      <c r="O1524" s="1" t="s">
        <v>45</v>
      </c>
    </row>
    <row r="1525" spans="1:15" x14ac:dyDescent="0.15">
      <c r="A1525" t="s">
        <v>2209</v>
      </c>
      <c r="B1525" t="s">
        <v>20</v>
      </c>
      <c r="C1525" t="s">
        <v>35</v>
      </c>
      <c r="D1525" t="s">
        <v>20</v>
      </c>
      <c r="E1525" s="18">
        <v>68.492000579833984</v>
      </c>
      <c r="F1525">
        <v>78.7</v>
      </c>
      <c r="G1525">
        <v>83</v>
      </c>
      <c r="H1525">
        <v>89.2</v>
      </c>
      <c r="I1525">
        <v>7.07</v>
      </c>
      <c r="J1525">
        <v>1.05</v>
      </c>
      <c r="K1525">
        <v>31.97</v>
      </c>
      <c r="L1525">
        <v>0.7</v>
      </c>
      <c r="M1525" s="1">
        <v>43740.852101354169</v>
      </c>
      <c r="N1525" s="1">
        <v>43740.853385844908</v>
      </c>
      <c r="O1525" s="1" t="s">
        <v>48</v>
      </c>
    </row>
    <row r="1526" spans="1:15" x14ac:dyDescent="0.15">
      <c r="A1526" t="s">
        <v>2210</v>
      </c>
      <c r="B1526" t="s">
        <v>26</v>
      </c>
      <c r="C1526" t="s">
        <v>27</v>
      </c>
      <c r="D1526" t="s">
        <v>26</v>
      </c>
      <c r="E1526" s="18">
        <v>144.05999755859375</v>
      </c>
      <c r="F1526">
        <v>72.900000000000006</v>
      </c>
      <c r="G1526">
        <v>76.900000000000006</v>
      </c>
      <c r="H1526">
        <v>82.6</v>
      </c>
      <c r="I1526">
        <v>8.4</v>
      </c>
      <c r="J1526">
        <v>1.27</v>
      </c>
      <c r="K1526">
        <v>32.07</v>
      </c>
      <c r="L1526">
        <v>0.59</v>
      </c>
      <c r="M1526" s="1">
        <v>43752.574473032408</v>
      </c>
      <c r="N1526" s="1">
        <v>43752.624919525464</v>
      </c>
      <c r="O1526" s="1" t="s">
        <v>48</v>
      </c>
    </row>
    <row r="1527" spans="1:15" x14ac:dyDescent="0.15">
      <c r="A1527" t="s">
        <v>2211</v>
      </c>
      <c r="B1527" t="s">
        <v>20</v>
      </c>
      <c r="C1527" t="s">
        <v>32</v>
      </c>
      <c r="D1527" t="s">
        <v>20</v>
      </c>
      <c r="E1527" s="18">
        <v>163.69999999999999</v>
      </c>
      <c r="F1527">
        <v>81</v>
      </c>
      <c r="G1527">
        <v>85.5</v>
      </c>
      <c r="H1527">
        <v>91.9</v>
      </c>
      <c r="I1527">
        <v>4.41</v>
      </c>
      <c r="J1527">
        <v>0.81</v>
      </c>
      <c r="K1527">
        <v>31.52</v>
      </c>
      <c r="L1527">
        <v>0.44</v>
      </c>
      <c r="M1527" s="1">
        <v>43755.228131365744</v>
      </c>
      <c r="N1527" s="1">
        <v>43755.238524849534</v>
      </c>
      <c r="O1527" s="1" t="s">
        <v>48</v>
      </c>
    </row>
    <row r="1528" spans="1:15" x14ac:dyDescent="0.15">
      <c r="A1528" t="s">
        <v>2212</v>
      </c>
      <c r="B1528" t="s">
        <v>33</v>
      </c>
      <c r="C1528" t="s">
        <v>39</v>
      </c>
      <c r="D1528" t="s">
        <v>33</v>
      </c>
      <c r="E1528" s="18">
        <v>182.04499816894531</v>
      </c>
      <c r="F1528">
        <v>73.3</v>
      </c>
      <c r="G1528">
        <v>77.2</v>
      </c>
      <c r="H1528">
        <v>83.4</v>
      </c>
      <c r="I1528">
        <v>3.89</v>
      </c>
      <c r="J1528">
        <v>1.02</v>
      </c>
      <c r="K1528">
        <v>31.53</v>
      </c>
      <c r="L1528">
        <v>1.28</v>
      </c>
      <c r="M1528" s="1">
        <v>43745.326469988424</v>
      </c>
      <c r="N1528" s="1">
        <v>43745.34360015046</v>
      </c>
      <c r="O1528" s="1" t="s">
        <v>47</v>
      </c>
    </row>
    <row r="1529" spans="1:15" x14ac:dyDescent="0.15">
      <c r="A1529" t="s">
        <v>2213</v>
      </c>
      <c r="B1529" t="s">
        <v>18</v>
      </c>
      <c r="C1529" t="s">
        <v>44</v>
      </c>
      <c r="D1529" t="s">
        <v>18</v>
      </c>
      <c r="E1529" s="18">
        <v>290.20599441528321</v>
      </c>
      <c r="F1529">
        <v>77.8</v>
      </c>
      <c r="G1529">
        <v>82.1</v>
      </c>
      <c r="H1529">
        <v>86.7</v>
      </c>
      <c r="I1529">
        <v>14.46</v>
      </c>
      <c r="J1529">
        <v>1.75</v>
      </c>
      <c r="K1529">
        <v>32.74</v>
      </c>
      <c r="L1529">
        <v>0.75</v>
      </c>
      <c r="M1529" s="1">
        <v>43745.514733877317</v>
      </c>
      <c r="N1529" s="1">
        <v>43745.551141979166</v>
      </c>
      <c r="O1529" s="1" t="s">
        <v>47</v>
      </c>
    </row>
    <row r="1530" spans="1:15" x14ac:dyDescent="0.15">
      <c r="A1530" t="s">
        <v>2214</v>
      </c>
      <c r="B1530" t="s">
        <v>33</v>
      </c>
      <c r="C1530" t="s">
        <v>39</v>
      </c>
      <c r="D1530" t="s">
        <v>33</v>
      </c>
      <c r="E1530" s="18">
        <v>257.04499816894531</v>
      </c>
      <c r="F1530">
        <v>74.900000000000006</v>
      </c>
      <c r="G1530">
        <v>78.900000000000006</v>
      </c>
      <c r="H1530">
        <v>85.4</v>
      </c>
      <c r="I1530">
        <v>2.4700000000000002</v>
      </c>
      <c r="J1530">
        <v>0.82</v>
      </c>
      <c r="K1530">
        <v>31.45</v>
      </c>
      <c r="L1530">
        <v>1.75</v>
      </c>
      <c r="M1530" s="1">
        <v>43745.396238506946</v>
      </c>
      <c r="N1530" s="1">
        <v>43745.596712465274</v>
      </c>
      <c r="O1530" s="1" t="s">
        <v>47</v>
      </c>
    </row>
    <row r="1531" spans="1:15" x14ac:dyDescent="0.15">
      <c r="A1531" t="s">
        <v>2215</v>
      </c>
      <c r="B1531" t="s">
        <v>26</v>
      </c>
      <c r="C1531" t="s">
        <v>27</v>
      </c>
      <c r="D1531" t="s">
        <v>26</v>
      </c>
      <c r="E1531" s="18">
        <v>218.55999755859375</v>
      </c>
      <c r="F1531">
        <v>68.8</v>
      </c>
      <c r="G1531">
        <v>72.5</v>
      </c>
      <c r="H1531">
        <v>78.5</v>
      </c>
      <c r="I1531">
        <v>4.37</v>
      </c>
      <c r="J1531">
        <v>1.2</v>
      </c>
      <c r="K1531">
        <v>31.67</v>
      </c>
      <c r="L1531">
        <v>1.4</v>
      </c>
      <c r="M1531" s="1">
        <v>43740.558115509259</v>
      </c>
      <c r="N1531" s="1">
        <v>43740.585219641202</v>
      </c>
      <c r="O1531" s="1" t="s">
        <v>45</v>
      </c>
    </row>
    <row r="1532" spans="1:15" x14ac:dyDescent="0.15">
      <c r="A1532" t="s">
        <v>190</v>
      </c>
      <c r="B1532" t="s">
        <v>14</v>
      </c>
      <c r="C1532" t="s">
        <v>38</v>
      </c>
      <c r="D1532" t="s">
        <v>14</v>
      </c>
      <c r="E1532" s="18">
        <v>144.05999755859375</v>
      </c>
      <c r="F1532" s="18">
        <v>77.7</v>
      </c>
      <c r="G1532" s="18">
        <v>81.900000000000006</v>
      </c>
      <c r="H1532" s="18">
        <v>88.8</v>
      </c>
      <c r="I1532" s="18">
        <v>2.4</v>
      </c>
      <c r="J1532" s="18">
        <v>0.69</v>
      </c>
      <c r="K1532" s="18">
        <v>31.46</v>
      </c>
      <c r="L1532" s="18">
        <v>1.31</v>
      </c>
      <c r="M1532" s="1">
        <v>43740.594270254631</v>
      </c>
      <c r="N1532" s="1">
        <v>43740.618969756943</v>
      </c>
      <c r="O1532" s="1" t="s">
        <v>45</v>
      </c>
    </row>
    <row r="1533" spans="1:15" x14ac:dyDescent="0.15">
      <c r="A1533" t="s">
        <v>2216</v>
      </c>
      <c r="B1533" t="s">
        <v>817</v>
      </c>
      <c r="C1533" t="s">
        <v>34</v>
      </c>
      <c r="D1533" t="s">
        <v>26</v>
      </c>
      <c r="E1533" s="18">
        <v>252.10499572753906</v>
      </c>
      <c r="F1533">
        <v>73.8</v>
      </c>
      <c r="G1533">
        <v>77.8</v>
      </c>
      <c r="H1533">
        <v>83.5</v>
      </c>
      <c r="I1533">
        <v>8.4600000000000009</v>
      </c>
      <c r="J1533">
        <v>1.41</v>
      </c>
      <c r="K1533">
        <v>32.200000000000003</v>
      </c>
      <c r="L1533">
        <v>0.43</v>
      </c>
      <c r="M1533" s="1">
        <v>43740.624752048614</v>
      </c>
      <c r="N1533" s="1">
        <v>43740.654289317128</v>
      </c>
      <c r="O1533" s="1" t="s">
        <v>45</v>
      </c>
    </row>
    <row r="1534" spans="1:15" x14ac:dyDescent="0.15">
      <c r="A1534" t="s">
        <v>191</v>
      </c>
      <c r="B1534" t="s">
        <v>14</v>
      </c>
      <c r="C1534" t="s">
        <v>38</v>
      </c>
      <c r="D1534" t="s">
        <v>14</v>
      </c>
      <c r="E1534" s="18">
        <v>72.029998779296875</v>
      </c>
      <c r="F1534" s="18">
        <v>75.5</v>
      </c>
      <c r="G1534" s="18">
        <v>79.5</v>
      </c>
      <c r="H1534" s="18">
        <v>86.2</v>
      </c>
      <c r="I1534" s="18">
        <v>3.25</v>
      </c>
      <c r="J1534" s="18">
        <v>0.89</v>
      </c>
      <c r="K1534" s="18">
        <v>31.56</v>
      </c>
      <c r="L1534" s="18">
        <v>0.5</v>
      </c>
      <c r="M1534" s="1">
        <v>43740.657580706022</v>
      </c>
      <c r="N1534" s="1">
        <v>43740.663663541665</v>
      </c>
      <c r="O1534" s="1" t="s">
        <v>45</v>
      </c>
    </row>
    <row r="1535" spans="1:15" x14ac:dyDescent="0.15">
      <c r="A1535" t="s">
        <v>2217</v>
      </c>
      <c r="B1535" t="s">
        <v>26</v>
      </c>
      <c r="C1535" t="s">
        <v>27</v>
      </c>
      <c r="D1535" t="s">
        <v>26</v>
      </c>
      <c r="E1535" s="18">
        <v>108.02999877929687</v>
      </c>
      <c r="F1535">
        <v>74.8</v>
      </c>
      <c r="G1535">
        <v>78.900000000000006</v>
      </c>
      <c r="H1535">
        <v>84.8</v>
      </c>
      <c r="I1535">
        <v>5.04</v>
      </c>
      <c r="J1535">
        <v>1.17</v>
      </c>
      <c r="K1535">
        <v>31.76</v>
      </c>
      <c r="L1535">
        <v>1.04</v>
      </c>
      <c r="M1535" s="1">
        <v>43741.727187152777</v>
      </c>
      <c r="N1535" s="1">
        <v>43741.775126932873</v>
      </c>
      <c r="O1535" s="1" t="s">
        <v>41</v>
      </c>
    </row>
    <row r="1536" spans="1:15" x14ac:dyDescent="0.15">
      <c r="A1536" t="s">
        <v>2218</v>
      </c>
      <c r="B1536" t="s">
        <v>26</v>
      </c>
      <c r="C1536" t="s">
        <v>27</v>
      </c>
      <c r="D1536" t="s">
        <v>26</v>
      </c>
      <c r="E1536" s="18">
        <v>255.55999755859375</v>
      </c>
      <c r="F1536">
        <v>71.5</v>
      </c>
      <c r="G1536">
        <v>75.400000000000006</v>
      </c>
      <c r="H1536">
        <v>80.7</v>
      </c>
      <c r="I1536">
        <v>7.53</v>
      </c>
      <c r="J1536">
        <v>1.72</v>
      </c>
      <c r="K1536">
        <v>31.96</v>
      </c>
      <c r="L1536">
        <v>0.83</v>
      </c>
      <c r="M1536" s="1">
        <v>43741.461656979169</v>
      </c>
      <c r="N1536" s="1">
        <v>43741.491973877317</v>
      </c>
      <c r="O1536" s="1" t="s">
        <v>41</v>
      </c>
    </row>
    <row r="1537" spans="1:15" x14ac:dyDescent="0.15">
      <c r="A1537" t="s">
        <v>192</v>
      </c>
      <c r="B1537" t="s">
        <v>14</v>
      </c>
      <c r="C1537" t="s">
        <v>38</v>
      </c>
      <c r="D1537" t="s">
        <v>14</v>
      </c>
      <c r="E1537" s="18">
        <v>113.20100021362305</v>
      </c>
      <c r="F1537" s="18">
        <v>76.5</v>
      </c>
      <c r="G1537" s="18">
        <v>80.599999999999994</v>
      </c>
      <c r="H1537" s="18">
        <v>87.5</v>
      </c>
      <c r="I1537" s="18">
        <v>0.92</v>
      </c>
      <c r="J1537" s="18">
        <v>0.73</v>
      </c>
      <c r="K1537" s="18">
        <v>31.3</v>
      </c>
      <c r="L1537" s="18">
        <v>1.1599999999999999</v>
      </c>
      <c r="M1537" s="1">
        <v>43741.782229363424</v>
      </c>
      <c r="N1537" s="1">
        <v>43741.789605208331</v>
      </c>
      <c r="O1537" s="1" t="s">
        <v>41</v>
      </c>
    </row>
    <row r="1538" spans="1:15" x14ac:dyDescent="0.15">
      <c r="A1538" t="s">
        <v>193</v>
      </c>
      <c r="B1538" t="s">
        <v>14</v>
      </c>
      <c r="C1538" t="s">
        <v>38</v>
      </c>
      <c r="D1538" t="s">
        <v>14</v>
      </c>
      <c r="E1538" s="18">
        <v>181.44499816894532</v>
      </c>
      <c r="F1538" s="18">
        <v>77.3</v>
      </c>
      <c r="G1538" s="18">
        <v>81.5</v>
      </c>
      <c r="H1538" s="18">
        <v>87.7</v>
      </c>
      <c r="I1538" s="18">
        <v>2.67</v>
      </c>
      <c r="J1538" s="18">
        <v>1.39</v>
      </c>
      <c r="K1538" s="18">
        <v>31.39</v>
      </c>
      <c r="L1538" s="18">
        <v>0.64</v>
      </c>
      <c r="M1538" s="1">
        <v>43741.517599502316</v>
      </c>
      <c r="N1538" s="1">
        <v>43741.536465543984</v>
      </c>
      <c r="O1538" s="1" t="s">
        <v>41</v>
      </c>
    </row>
    <row r="1539" spans="1:15" x14ac:dyDescent="0.15">
      <c r="A1539" t="s">
        <v>2219</v>
      </c>
      <c r="B1539" t="s">
        <v>826</v>
      </c>
      <c r="C1539" t="s">
        <v>21</v>
      </c>
      <c r="D1539" t="s">
        <v>23</v>
      </c>
      <c r="E1539" s="18">
        <v>126.95699844360351</v>
      </c>
      <c r="F1539">
        <v>77.8</v>
      </c>
      <c r="G1539">
        <v>82</v>
      </c>
      <c r="H1539">
        <v>88.2</v>
      </c>
      <c r="I1539">
        <v>2.5</v>
      </c>
      <c r="J1539">
        <v>1.26</v>
      </c>
      <c r="K1539">
        <v>31.42</v>
      </c>
      <c r="L1539">
        <v>1.17</v>
      </c>
      <c r="M1539" s="1">
        <v>43741.496882754633</v>
      </c>
      <c r="N1539" s="1">
        <v>43741.512485381943</v>
      </c>
      <c r="O1539" s="1" t="s">
        <v>41</v>
      </c>
    </row>
    <row r="1540" spans="1:15" x14ac:dyDescent="0.15">
      <c r="A1540" t="s">
        <v>2220</v>
      </c>
      <c r="B1540" t="s">
        <v>26</v>
      </c>
      <c r="C1540" t="s">
        <v>28</v>
      </c>
      <c r="D1540" t="s">
        <v>26</v>
      </c>
      <c r="E1540" s="18">
        <v>424.77499694824223</v>
      </c>
      <c r="F1540">
        <v>68.900000000000006</v>
      </c>
      <c r="G1540">
        <v>72.7</v>
      </c>
      <c r="H1540">
        <v>77.2</v>
      </c>
      <c r="I1540">
        <v>12.02</v>
      </c>
      <c r="J1540">
        <v>2.5099999999999998</v>
      </c>
      <c r="K1540">
        <v>32.36</v>
      </c>
      <c r="L1540">
        <v>0.61</v>
      </c>
      <c r="M1540" s="1">
        <v>43741.360167974541</v>
      </c>
      <c r="N1540" s="1">
        <v>43741.455516203707</v>
      </c>
      <c r="O1540" s="1" t="s">
        <v>41</v>
      </c>
    </row>
    <row r="1541" spans="1:15" x14ac:dyDescent="0.15">
      <c r="A1541" t="s">
        <v>2221</v>
      </c>
      <c r="B1541" t="s">
        <v>14</v>
      </c>
      <c r="C1541" t="s">
        <v>31</v>
      </c>
      <c r="D1541" t="s">
        <v>14</v>
      </c>
      <c r="E1541" s="18">
        <v>176.55699729919434</v>
      </c>
      <c r="F1541">
        <v>74.900000000000006</v>
      </c>
      <c r="G1541">
        <v>79</v>
      </c>
      <c r="H1541">
        <v>85.1</v>
      </c>
      <c r="I1541">
        <v>4.5199999999999996</v>
      </c>
      <c r="J1541">
        <v>1.39</v>
      </c>
      <c r="K1541">
        <v>31.68</v>
      </c>
      <c r="L1541">
        <v>0.33</v>
      </c>
      <c r="M1541" s="1">
        <v>43741.603966122682</v>
      </c>
      <c r="N1541" s="1">
        <v>43741.618966631948</v>
      </c>
      <c r="O1541" s="1" t="s">
        <v>41</v>
      </c>
    </row>
    <row r="1542" spans="1:15" x14ac:dyDescent="0.15">
      <c r="A1542" t="s">
        <v>2222</v>
      </c>
      <c r="B1542" t="s">
        <v>26</v>
      </c>
      <c r="C1542" t="s">
        <v>27</v>
      </c>
      <c r="D1542" t="s">
        <v>26</v>
      </c>
      <c r="E1542" s="18">
        <v>291.54499816894531</v>
      </c>
      <c r="F1542">
        <v>71.900000000000006</v>
      </c>
      <c r="G1542">
        <v>75.8</v>
      </c>
      <c r="H1542">
        <v>81.599999999999994</v>
      </c>
      <c r="I1542">
        <v>7.07</v>
      </c>
      <c r="J1542">
        <v>1.41</v>
      </c>
      <c r="K1542">
        <v>31.84</v>
      </c>
      <c r="L1542">
        <v>1.69</v>
      </c>
      <c r="M1542" s="1">
        <v>43742.344803391206</v>
      </c>
      <c r="N1542" s="1">
        <v>43742.586272488428</v>
      </c>
      <c r="O1542" s="1" t="s">
        <v>41</v>
      </c>
    </row>
    <row r="1543" spans="1:15" x14ac:dyDescent="0.15">
      <c r="A1543" t="s">
        <v>2223</v>
      </c>
      <c r="B1543" t="s">
        <v>26</v>
      </c>
      <c r="C1543" t="s">
        <v>27</v>
      </c>
      <c r="D1543" t="s">
        <v>26</v>
      </c>
      <c r="E1543" s="18">
        <v>152.3909984588623</v>
      </c>
      <c r="F1543">
        <v>65.900000000000006</v>
      </c>
      <c r="G1543">
        <v>69.400000000000006</v>
      </c>
      <c r="H1543">
        <v>75.400000000000006</v>
      </c>
      <c r="I1543">
        <v>4.09</v>
      </c>
      <c r="J1543">
        <v>1.0900000000000001</v>
      </c>
      <c r="K1543">
        <v>31.69</v>
      </c>
      <c r="L1543">
        <v>0.24</v>
      </c>
      <c r="M1543" s="1">
        <v>43745.496149652776</v>
      </c>
      <c r="N1543" s="1">
        <v>43745.596968483798</v>
      </c>
      <c r="O1543" s="1" t="s">
        <v>47</v>
      </c>
    </row>
    <row r="1544" spans="1:15" x14ac:dyDescent="0.15">
      <c r="A1544" t="s">
        <v>2224</v>
      </c>
      <c r="B1544" t="s">
        <v>20</v>
      </c>
      <c r="C1544" t="s">
        <v>36</v>
      </c>
      <c r="D1544" t="s">
        <v>20</v>
      </c>
      <c r="E1544" s="18">
        <v>258.3640022277832</v>
      </c>
      <c r="F1544">
        <v>81.3</v>
      </c>
      <c r="G1544">
        <v>85.7</v>
      </c>
      <c r="H1544">
        <v>91.8</v>
      </c>
      <c r="I1544">
        <v>6.55</v>
      </c>
      <c r="J1544">
        <v>0.87</v>
      </c>
      <c r="K1544">
        <v>31.93</v>
      </c>
      <c r="L1544">
        <v>0.64</v>
      </c>
      <c r="M1544" s="1">
        <v>43740.581974074077</v>
      </c>
      <c r="N1544" s="1">
        <v>43740.611349803243</v>
      </c>
      <c r="O1544" s="1" t="s">
        <v>52</v>
      </c>
    </row>
    <row r="1545" spans="1:15" x14ac:dyDescent="0.15">
      <c r="A1545" t="s">
        <v>2225</v>
      </c>
      <c r="B1545" t="s">
        <v>23</v>
      </c>
      <c r="C1545" t="s">
        <v>21</v>
      </c>
      <c r="D1545" t="s">
        <v>23</v>
      </c>
      <c r="E1545" s="18">
        <v>292.55799865722656</v>
      </c>
      <c r="F1545">
        <v>81.099999999999994</v>
      </c>
      <c r="G1545">
        <v>85.5</v>
      </c>
      <c r="H1545">
        <v>92.3</v>
      </c>
      <c r="I1545">
        <v>2.3199999999999998</v>
      </c>
      <c r="J1545">
        <v>0.64</v>
      </c>
      <c r="K1545">
        <v>31.48</v>
      </c>
      <c r="L1545">
        <v>0.51</v>
      </c>
      <c r="M1545" s="1">
        <v>43742.387830752312</v>
      </c>
      <c r="N1545" s="1">
        <v>43742.443617442128</v>
      </c>
      <c r="O1545" s="1" t="s">
        <v>52</v>
      </c>
    </row>
    <row r="1546" spans="1:15" x14ac:dyDescent="0.15">
      <c r="A1546" t="s">
        <v>2226</v>
      </c>
      <c r="B1546" t="s">
        <v>49</v>
      </c>
      <c r="C1546" t="s">
        <v>42</v>
      </c>
      <c r="D1546" t="s">
        <v>49</v>
      </c>
      <c r="E1546" s="18">
        <v>108.04499816894531</v>
      </c>
      <c r="F1546">
        <v>71.3</v>
      </c>
      <c r="G1546">
        <v>75.099999999999994</v>
      </c>
      <c r="H1546">
        <v>81.3</v>
      </c>
      <c r="I1546">
        <v>4.03</v>
      </c>
      <c r="J1546">
        <v>1.07</v>
      </c>
      <c r="K1546">
        <v>31.43</v>
      </c>
      <c r="L1546">
        <v>3.05</v>
      </c>
      <c r="M1546" s="1">
        <v>43740.66744355324</v>
      </c>
      <c r="N1546" s="1">
        <v>43740.677129398151</v>
      </c>
      <c r="O1546" s="1" t="s">
        <v>45</v>
      </c>
    </row>
    <row r="1547" spans="1:15" x14ac:dyDescent="0.15">
      <c r="A1547" t="s">
        <v>2227</v>
      </c>
      <c r="B1547" t="s">
        <v>26</v>
      </c>
      <c r="C1547" t="s">
        <v>27</v>
      </c>
      <c r="D1547" t="s">
        <v>26</v>
      </c>
      <c r="E1547" s="18">
        <v>60.913999176025392</v>
      </c>
      <c r="F1547">
        <v>73.2</v>
      </c>
      <c r="G1547">
        <v>77.2</v>
      </c>
      <c r="H1547">
        <v>82.8</v>
      </c>
      <c r="I1547">
        <v>7.34</v>
      </c>
      <c r="J1547">
        <v>1.44</v>
      </c>
      <c r="K1547">
        <v>31.86</v>
      </c>
      <c r="L1547">
        <v>1.65</v>
      </c>
      <c r="M1547" s="1">
        <v>43742.791777349536</v>
      </c>
      <c r="N1547" s="1">
        <v>43742.826199803239</v>
      </c>
      <c r="O1547" s="1" t="s">
        <v>45</v>
      </c>
    </row>
    <row r="1548" spans="1:15" x14ac:dyDescent="0.15">
      <c r="A1548" t="s">
        <v>2228</v>
      </c>
      <c r="B1548" t="s">
        <v>20</v>
      </c>
      <c r="C1548" t="s">
        <v>35</v>
      </c>
      <c r="D1548" t="s">
        <v>20</v>
      </c>
      <c r="E1548" s="18">
        <v>360.14999389648437</v>
      </c>
      <c r="F1548">
        <v>77</v>
      </c>
      <c r="G1548">
        <v>81.2</v>
      </c>
      <c r="H1548">
        <v>86.9</v>
      </c>
      <c r="I1548">
        <v>7.79</v>
      </c>
      <c r="J1548">
        <v>1.17</v>
      </c>
      <c r="K1548">
        <v>31.99</v>
      </c>
      <c r="L1548">
        <v>0.52</v>
      </c>
      <c r="M1548" s="1">
        <v>43740.68996585648</v>
      </c>
      <c r="N1548" s="1">
        <v>43740.728918831017</v>
      </c>
      <c r="O1548" s="1" t="s">
        <v>45</v>
      </c>
    </row>
    <row r="1549" spans="1:15" x14ac:dyDescent="0.15">
      <c r="A1549" t="s">
        <v>194</v>
      </c>
      <c r="B1549" t="s">
        <v>14</v>
      </c>
      <c r="C1549" t="s">
        <v>38</v>
      </c>
      <c r="D1549" t="s">
        <v>14</v>
      </c>
      <c r="E1549" s="18">
        <v>216.08999633789063</v>
      </c>
      <c r="F1549" s="18">
        <v>74.3</v>
      </c>
      <c r="G1549" s="18">
        <v>78.2</v>
      </c>
      <c r="H1549" s="18">
        <v>84.8</v>
      </c>
      <c r="I1549" s="18">
        <v>2.79</v>
      </c>
      <c r="J1549" s="18">
        <v>0.79</v>
      </c>
      <c r="K1549" s="18">
        <v>31.52</v>
      </c>
      <c r="L1549" s="18">
        <v>0.28000000000000003</v>
      </c>
      <c r="M1549" s="1">
        <v>43740.733668483794</v>
      </c>
      <c r="N1549" s="1">
        <v>43740.784015509256</v>
      </c>
      <c r="O1549" s="1" t="s">
        <v>45</v>
      </c>
    </row>
    <row r="1550" spans="1:15" x14ac:dyDescent="0.15">
      <c r="A1550" t="s">
        <v>195</v>
      </c>
      <c r="B1550" t="s">
        <v>14</v>
      </c>
      <c r="C1550" t="s">
        <v>38</v>
      </c>
      <c r="D1550" t="s">
        <v>14</v>
      </c>
      <c r="E1550" s="18">
        <v>132.62800025939941</v>
      </c>
      <c r="F1550" s="18">
        <v>77.599999999999994</v>
      </c>
      <c r="G1550" s="18">
        <v>81.8</v>
      </c>
      <c r="H1550" s="18">
        <v>88.8</v>
      </c>
      <c r="I1550" s="18">
        <v>1.79</v>
      </c>
      <c r="J1550" s="18">
        <v>0.66</v>
      </c>
      <c r="K1550" s="18">
        <v>31.39</v>
      </c>
      <c r="L1550" s="18">
        <v>2.5499999999999998</v>
      </c>
      <c r="M1550" s="1">
        <v>43740.810633298614</v>
      </c>
      <c r="N1550" s="1">
        <v>43740.82070196759</v>
      </c>
      <c r="O1550" s="1" t="s">
        <v>45</v>
      </c>
    </row>
    <row r="1551" spans="1:15" x14ac:dyDescent="0.15">
      <c r="A1551" t="s">
        <v>2229</v>
      </c>
      <c r="B1551" t="s">
        <v>826</v>
      </c>
      <c r="C1551" t="s">
        <v>21</v>
      </c>
      <c r="D1551" t="s">
        <v>23</v>
      </c>
      <c r="E1551" s="18">
        <v>180.07499694824219</v>
      </c>
      <c r="F1551">
        <v>78</v>
      </c>
      <c r="G1551">
        <v>82.2</v>
      </c>
      <c r="H1551">
        <v>88.8</v>
      </c>
      <c r="I1551">
        <v>2.8</v>
      </c>
      <c r="J1551">
        <v>0.79</v>
      </c>
      <c r="K1551">
        <v>31.59</v>
      </c>
      <c r="L1551">
        <v>0.28999999999999998</v>
      </c>
      <c r="M1551" s="1">
        <v>43740.788873182872</v>
      </c>
      <c r="N1551" s="1">
        <v>43740.805401238424</v>
      </c>
      <c r="O1551" s="1" t="s">
        <v>45</v>
      </c>
    </row>
    <row r="1552" spans="1:15" x14ac:dyDescent="0.15">
      <c r="A1552" t="s">
        <v>196</v>
      </c>
      <c r="B1552" t="s">
        <v>14</v>
      </c>
      <c r="C1552" t="s">
        <v>38</v>
      </c>
      <c r="D1552" t="s">
        <v>14</v>
      </c>
      <c r="E1552" s="18">
        <v>198.48499794006347</v>
      </c>
      <c r="F1552" s="18">
        <v>75.8</v>
      </c>
      <c r="G1552" s="18">
        <v>79.8</v>
      </c>
      <c r="H1552" s="18">
        <v>86.3</v>
      </c>
      <c r="I1552" s="18">
        <v>2.66</v>
      </c>
      <c r="J1552" s="18">
        <v>0.79</v>
      </c>
      <c r="K1552" s="18">
        <v>31.46</v>
      </c>
      <c r="L1552" s="18">
        <v>1.58</v>
      </c>
      <c r="M1552" s="1">
        <v>43742.664196527781</v>
      </c>
      <c r="N1552" s="1">
        <v>43742.684246099539</v>
      </c>
      <c r="O1552" s="1" t="s">
        <v>45</v>
      </c>
    </row>
    <row r="1553" spans="1:15" x14ac:dyDescent="0.15">
      <c r="A1553" t="s">
        <v>2230</v>
      </c>
      <c r="B1553" t="s">
        <v>20</v>
      </c>
      <c r="C1553" t="s">
        <v>35</v>
      </c>
      <c r="D1553" t="s">
        <v>20</v>
      </c>
      <c r="E1553" s="18">
        <v>146.02999877929687</v>
      </c>
      <c r="F1553">
        <v>79.099999999999994</v>
      </c>
      <c r="G1553">
        <v>83.4</v>
      </c>
      <c r="H1553">
        <v>89.6</v>
      </c>
      <c r="I1553">
        <v>6.41</v>
      </c>
      <c r="J1553">
        <v>0.93</v>
      </c>
      <c r="K1553">
        <v>31.94</v>
      </c>
      <c r="L1553">
        <v>0.66</v>
      </c>
      <c r="M1553" s="1">
        <v>43742.691933298614</v>
      </c>
      <c r="N1553" s="1">
        <v>43742.705100694446</v>
      </c>
      <c r="O1553" s="1" t="s">
        <v>45</v>
      </c>
    </row>
    <row r="1554" spans="1:15" x14ac:dyDescent="0.15">
      <c r="A1554" t="s">
        <v>197</v>
      </c>
      <c r="B1554" t="s">
        <v>14</v>
      </c>
      <c r="C1554" t="s">
        <v>38</v>
      </c>
      <c r="D1554" t="s">
        <v>14</v>
      </c>
      <c r="E1554" s="18">
        <v>184.62799911499025</v>
      </c>
      <c r="F1554" s="18">
        <v>77.099999999999994</v>
      </c>
      <c r="G1554" s="18">
        <v>81.2</v>
      </c>
      <c r="H1554" s="18">
        <v>87.5</v>
      </c>
      <c r="I1554" s="18">
        <v>3.72</v>
      </c>
      <c r="J1554" s="18">
        <v>0.86</v>
      </c>
      <c r="K1554" s="18">
        <v>31.67</v>
      </c>
      <c r="L1554" s="18">
        <v>1.1200000000000001</v>
      </c>
      <c r="M1554" s="1">
        <v>43742.709080439818</v>
      </c>
      <c r="N1554" s="1">
        <v>43742.727530439814</v>
      </c>
      <c r="O1554" s="1" t="s">
        <v>45</v>
      </c>
    </row>
    <row r="1555" spans="1:15" x14ac:dyDescent="0.15">
      <c r="A1555" t="s">
        <v>2231</v>
      </c>
      <c r="B1555" t="s">
        <v>14</v>
      </c>
      <c r="C1555" t="s">
        <v>31</v>
      </c>
      <c r="D1555" t="s">
        <v>14</v>
      </c>
      <c r="E1555" s="18">
        <v>73.299999237060547</v>
      </c>
      <c r="F1555">
        <v>74.5</v>
      </c>
      <c r="G1555">
        <v>78.5</v>
      </c>
      <c r="H1555">
        <v>84.4</v>
      </c>
      <c r="I1555">
        <v>4.55</v>
      </c>
      <c r="J1555">
        <v>0.89</v>
      </c>
      <c r="K1555">
        <v>31.69</v>
      </c>
      <c r="L1555">
        <v>0.93</v>
      </c>
      <c r="M1555" s="1">
        <v>43741.688941319444</v>
      </c>
      <c r="N1555" s="1">
        <v>43741.692009606479</v>
      </c>
      <c r="O1555" s="1" t="s">
        <v>41</v>
      </c>
    </row>
    <row r="1556" spans="1:15" x14ac:dyDescent="0.15">
      <c r="A1556" t="s">
        <v>2232</v>
      </c>
      <c r="B1556" t="s">
        <v>49</v>
      </c>
      <c r="C1556" t="s">
        <v>42</v>
      </c>
      <c r="D1556" t="s">
        <v>49</v>
      </c>
      <c r="E1556" s="18">
        <v>186.61499938964846</v>
      </c>
      <c r="F1556">
        <v>70.599999999999994</v>
      </c>
      <c r="G1556">
        <v>74.400000000000006</v>
      </c>
      <c r="H1556">
        <v>80.8</v>
      </c>
      <c r="I1556">
        <v>1.51</v>
      </c>
      <c r="J1556">
        <v>1.05</v>
      </c>
      <c r="K1556">
        <v>31.28</v>
      </c>
      <c r="L1556">
        <v>0.95</v>
      </c>
      <c r="M1556" s="1">
        <v>43741.62910489583</v>
      </c>
      <c r="N1556" s="1">
        <v>43741.647183368055</v>
      </c>
      <c r="O1556" s="1" t="s">
        <v>41</v>
      </c>
    </row>
    <row r="1557" spans="1:15" x14ac:dyDescent="0.15">
      <c r="A1557" t="s">
        <v>2233</v>
      </c>
      <c r="B1557" t="s">
        <v>49</v>
      </c>
      <c r="C1557" t="s">
        <v>42</v>
      </c>
      <c r="D1557" t="s">
        <v>49</v>
      </c>
      <c r="E1557" s="18">
        <v>220.34499816894532</v>
      </c>
      <c r="F1557">
        <v>70.900000000000006</v>
      </c>
      <c r="G1557">
        <v>74.7</v>
      </c>
      <c r="H1557">
        <v>81</v>
      </c>
      <c r="I1557">
        <v>2.35</v>
      </c>
      <c r="J1557">
        <v>1.1499999999999999</v>
      </c>
      <c r="K1557">
        <v>31.31</v>
      </c>
      <c r="L1557">
        <v>1.64</v>
      </c>
      <c r="M1557" s="1">
        <v>43741.55637395833</v>
      </c>
      <c r="N1557" s="1">
        <v>43741.595608530093</v>
      </c>
      <c r="O1557" s="1" t="s">
        <v>41</v>
      </c>
    </row>
    <row r="1558" spans="1:15" x14ac:dyDescent="0.15">
      <c r="A1558" t="s">
        <v>2234</v>
      </c>
      <c r="B1558" t="s">
        <v>49</v>
      </c>
      <c r="C1558" t="s">
        <v>42</v>
      </c>
      <c r="D1558" t="s">
        <v>49</v>
      </c>
      <c r="E1558" s="18">
        <v>110.11499938964843</v>
      </c>
      <c r="F1558">
        <v>71.5</v>
      </c>
      <c r="G1558">
        <v>75.3</v>
      </c>
      <c r="H1558">
        <v>81.599999999999994</v>
      </c>
      <c r="I1558">
        <v>3.49</v>
      </c>
      <c r="J1558">
        <v>1.19</v>
      </c>
      <c r="K1558">
        <v>31.52</v>
      </c>
      <c r="L1558">
        <v>1.25</v>
      </c>
      <c r="M1558" s="1">
        <v>43741.543341238423</v>
      </c>
      <c r="N1558" s="1">
        <v>43741.55306322917</v>
      </c>
      <c r="O1558" s="1" t="s">
        <v>41</v>
      </c>
    </row>
    <row r="1559" spans="1:15" x14ac:dyDescent="0.15">
      <c r="A1559" t="s">
        <v>2235</v>
      </c>
      <c r="B1559" t="s">
        <v>49</v>
      </c>
      <c r="C1559" t="s">
        <v>42</v>
      </c>
      <c r="D1559" t="s">
        <v>49</v>
      </c>
      <c r="E1559" s="18">
        <v>234.79999961853028</v>
      </c>
      <c r="F1559">
        <v>69.900000000000006</v>
      </c>
      <c r="G1559">
        <v>73.599999999999994</v>
      </c>
      <c r="H1559">
        <v>80.2</v>
      </c>
      <c r="I1559">
        <v>0.93</v>
      </c>
      <c r="J1559">
        <v>0.93</v>
      </c>
      <c r="K1559">
        <v>31.27</v>
      </c>
      <c r="L1559">
        <v>0.74</v>
      </c>
      <c r="M1559" s="1">
        <v>43741.652526701386</v>
      </c>
      <c r="N1559" s="1">
        <v>43741.671904594907</v>
      </c>
      <c r="O1559" s="1" t="s">
        <v>41</v>
      </c>
    </row>
    <row r="1560" spans="1:15" x14ac:dyDescent="0.15">
      <c r="A1560" t="s">
        <v>2236</v>
      </c>
      <c r="B1560" t="s">
        <v>20</v>
      </c>
      <c r="C1560" t="s">
        <v>35</v>
      </c>
      <c r="D1560" t="s">
        <v>20</v>
      </c>
      <c r="E1560" s="18">
        <v>363.40499572753902</v>
      </c>
      <c r="F1560">
        <v>79.8</v>
      </c>
      <c r="G1560">
        <v>84.1</v>
      </c>
      <c r="H1560">
        <v>90.2</v>
      </c>
      <c r="I1560">
        <v>6.09</v>
      </c>
      <c r="J1560">
        <v>0.98</v>
      </c>
      <c r="K1560">
        <v>31.91</v>
      </c>
      <c r="L1560">
        <v>0.48</v>
      </c>
      <c r="M1560" s="1">
        <v>43742.515290162039</v>
      </c>
      <c r="N1560" s="1">
        <v>43742.546400775464</v>
      </c>
      <c r="O1560" s="1" t="s">
        <v>45</v>
      </c>
    </row>
    <row r="1561" spans="1:15" x14ac:dyDescent="0.15">
      <c r="A1561" t="s">
        <v>198</v>
      </c>
      <c r="B1561" t="s">
        <v>14</v>
      </c>
      <c r="C1561" t="s">
        <v>38</v>
      </c>
      <c r="D1561" t="s">
        <v>14</v>
      </c>
      <c r="E1561" s="18">
        <v>182.54499816894531</v>
      </c>
      <c r="F1561" s="18">
        <v>77.7</v>
      </c>
      <c r="G1561" s="18">
        <v>81.900000000000006</v>
      </c>
      <c r="H1561" s="18">
        <v>88.1</v>
      </c>
      <c r="I1561" s="18">
        <v>3.96</v>
      </c>
      <c r="J1561" s="18">
        <v>0.89</v>
      </c>
      <c r="K1561" s="18">
        <v>31.54</v>
      </c>
      <c r="L1561" s="18">
        <v>0.56999999999999995</v>
      </c>
      <c r="M1561" s="1">
        <v>43742.550053356485</v>
      </c>
      <c r="N1561" s="1">
        <v>43742.569231481481</v>
      </c>
      <c r="O1561" s="1" t="s">
        <v>45</v>
      </c>
    </row>
    <row r="1562" spans="1:15" x14ac:dyDescent="0.15">
      <c r="A1562" t="s">
        <v>199</v>
      </c>
      <c r="B1562" t="s">
        <v>14</v>
      </c>
      <c r="C1562" t="s">
        <v>38</v>
      </c>
      <c r="D1562" t="s">
        <v>14</v>
      </c>
      <c r="E1562" s="18">
        <v>165.6399974822998</v>
      </c>
      <c r="F1562" s="18">
        <v>75</v>
      </c>
      <c r="G1562" s="18">
        <v>79</v>
      </c>
      <c r="H1562" s="18">
        <v>85.5</v>
      </c>
      <c r="I1562" s="18">
        <v>2.27</v>
      </c>
      <c r="J1562" s="18">
        <v>0.79</v>
      </c>
      <c r="K1562" s="18">
        <v>31.49</v>
      </c>
      <c r="L1562" s="18">
        <v>0.54</v>
      </c>
      <c r="M1562" s="1">
        <v>43745.283969791664</v>
      </c>
      <c r="N1562" s="1">
        <v>43745.298549189814</v>
      </c>
      <c r="O1562" s="1" t="s">
        <v>47</v>
      </c>
    </row>
    <row r="1563" spans="1:15" x14ac:dyDescent="0.15">
      <c r="A1563" t="s">
        <v>200</v>
      </c>
      <c r="B1563" t="s">
        <v>14</v>
      </c>
      <c r="C1563" t="s">
        <v>38</v>
      </c>
      <c r="D1563" t="s">
        <v>14</v>
      </c>
      <c r="E1563" s="18">
        <v>256.07499694824219</v>
      </c>
      <c r="F1563" s="18">
        <v>75.599999999999994</v>
      </c>
      <c r="G1563" s="18">
        <v>79.599999999999994</v>
      </c>
      <c r="H1563" s="18">
        <v>85.9</v>
      </c>
      <c r="I1563" s="18">
        <v>4.51</v>
      </c>
      <c r="J1563" s="18">
        <v>1</v>
      </c>
      <c r="K1563" s="18">
        <v>31.72</v>
      </c>
      <c r="L1563" s="18">
        <v>0.96</v>
      </c>
      <c r="M1563" s="1">
        <v>43745.302367824072</v>
      </c>
      <c r="N1563" s="1">
        <v>43745.323340127317</v>
      </c>
      <c r="O1563" s="1" t="s">
        <v>47</v>
      </c>
    </row>
    <row r="1564" spans="1:15" x14ac:dyDescent="0.15">
      <c r="A1564" t="s">
        <v>201</v>
      </c>
      <c r="B1564" t="s">
        <v>14</v>
      </c>
      <c r="C1564" t="s">
        <v>38</v>
      </c>
      <c r="D1564" t="s">
        <v>14</v>
      </c>
      <c r="E1564" s="18">
        <v>144.22999877929686</v>
      </c>
      <c r="F1564" s="18">
        <v>77.099999999999994</v>
      </c>
      <c r="G1564" s="18">
        <v>81.3</v>
      </c>
      <c r="H1564" s="18">
        <v>87.8</v>
      </c>
      <c r="I1564" s="18">
        <v>2.4500000000000002</v>
      </c>
      <c r="J1564" s="18">
        <v>1.02</v>
      </c>
      <c r="K1564" s="18">
        <v>31.49</v>
      </c>
      <c r="L1564" s="18">
        <v>0.89</v>
      </c>
      <c r="M1564" s="1">
        <v>43742.472166516207</v>
      </c>
      <c r="N1564" s="1">
        <v>43742.494277743055</v>
      </c>
      <c r="O1564" s="1" t="s">
        <v>41</v>
      </c>
    </row>
    <row r="1565" spans="1:15" x14ac:dyDescent="0.15">
      <c r="A1565" t="s">
        <v>202</v>
      </c>
      <c r="B1565" t="s">
        <v>14</v>
      </c>
      <c r="C1565" t="s">
        <v>38</v>
      </c>
      <c r="D1565" t="s">
        <v>14</v>
      </c>
      <c r="E1565" s="18">
        <v>183.21499938964843</v>
      </c>
      <c r="F1565" s="18">
        <v>77.5</v>
      </c>
      <c r="G1565" s="18">
        <v>81.7</v>
      </c>
      <c r="H1565" s="18">
        <v>87.1</v>
      </c>
      <c r="I1565" s="18">
        <v>2.1800000000000002</v>
      </c>
      <c r="J1565" s="18">
        <v>0.83</v>
      </c>
      <c r="K1565" s="18">
        <v>31.51</v>
      </c>
      <c r="L1565" s="18">
        <v>0.56999999999999995</v>
      </c>
      <c r="M1565" s="1">
        <v>43742.287749768519</v>
      </c>
      <c r="N1565" s="1">
        <v>43742.586118634259</v>
      </c>
      <c r="O1565" s="1" t="s">
        <v>41</v>
      </c>
    </row>
    <row r="1566" spans="1:15" x14ac:dyDescent="0.15">
      <c r="A1566" t="s">
        <v>2237</v>
      </c>
      <c r="B1566" t="s">
        <v>20</v>
      </c>
      <c r="C1566" t="s">
        <v>35</v>
      </c>
      <c r="D1566" t="s">
        <v>20</v>
      </c>
      <c r="E1566" s="18">
        <v>218.45999755859373</v>
      </c>
      <c r="F1566">
        <v>78.599999999999994</v>
      </c>
      <c r="G1566">
        <v>83</v>
      </c>
      <c r="H1566">
        <v>88.3</v>
      </c>
      <c r="I1566">
        <v>10.06</v>
      </c>
      <c r="J1566">
        <v>1.21</v>
      </c>
      <c r="K1566">
        <v>32.35</v>
      </c>
      <c r="L1566">
        <v>1.1399999999999999</v>
      </c>
      <c r="M1566" s="1">
        <v>43742.261256365739</v>
      </c>
      <c r="N1566" s="1">
        <v>43742.283802199076</v>
      </c>
      <c r="O1566" s="1" t="s">
        <v>41</v>
      </c>
    </row>
    <row r="1567" spans="1:15" x14ac:dyDescent="0.15">
      <c r="A1567" t="s">
        <v>2238</v>
      </c>
      <c r="B1567" t="s">
        <v>49</v>
      </c>
      <c r="C1567" t="s">
        <v>42</v>
      </c>
      <c r="D1567" t="s">
        <v>49</v>
      </c>
      <c r="E1567" s="18">
        <v>221.04499816894531</v>
      </c>
      <c r="F1567">
        <v>71.599999999999994</v>
      </c>
      <c r="G1567">
        <v>75.400000000000006</v>
      </c>
      <c r="H1567">
        <v>81.5</v>
      </c>
      <c r="I1567">
        <v>4.01</v>
      </c>
      <c r="J1567">
        <v>1.1100000000000001</v>
      </c>
      <c r="K1567">
        <v>31.66</v>
      </c>
      <c r="L1567">
        <v>1.21</v>
      </c>
      <c r="M1567" s="1">
        <v>43745.359776817131</v>
      </c>
      <c r="N1567" s="1">
        <v>43745.382453009261</v>
      </c>
      <c r="O1567" s="1" t="s">
        <v>47</v>
      </c>
    </row>
    <row r="1568" spans="1:15" x14ac:dyDescent="0.15">
      <c r="A1568" t="s">
        <v>2239</v>
      </c>
      <c r="B1568" t="s">
        <v>33</v>
      </c>
      <c r="C1568" t="s">
        <v>39</v>
      </c>
      <c r="D1568" t="s">
        <v>33</v>
      </c>
      <c r="E1568" s="18">
        <v>146.02999877929687</v>
      </c>
      <c r="F1568">
        <v>76.099999999999994</v>
      </c>
      <c r="G1568">
        <v>80.2</v>
      </c>
      <c r="H1568">
        <v>86.8</v>
      </c>
      <c r="I1568">
        <v>2.3199999999999998</v>
      </c>
      <c r="J1568">
        <v>0.8</v>
      </c>
      <c r="K1568">
        <v>31.28</v>
      </c>
      <c r="L1568">
        <v>1.55</v>
      </c>
      <c r="M1568" s="1">
        <v>43745.456397071757</v>
      </c>
      <c r="N1568" s="1">
        <v>43745.596817557867</v>
      </c>
      <c r="O1568" s="1" t="s">
        <v>47</v>
      </c>
    </row>
    <row r="1569" spans="1:15" x14ac:dyDescent="0.15">
      <c r="A1569" t="s">
        <v>203</v>
      </c>
      <c r="B1569" t="s">
        <v>14</v>
      </c>
      <c r="C1569" t="s">
        <v>38</v>
      </c>
      <c r="D1569" t="s">
        <v>14</v>
      </c>
      <c r="E1569" s="18">
        <v>148.67300033569336</v>
      </c>
      <c r="F1569" s="18">
        <v>74.3</v>
      </c>
      <c r="G1569" s="18">
        <v>78.400000000000006</v>
      </c>
      <c r="H1569" s="18">
        <v>84.7</v>
      </c>
      <c r="I1569" s="18">
        <v>3.55</v>
      </c>
      <c r="J1569" s="18">
        <v>0.87</v>
      </c>
      <c r="K1569" s="18">
        <v>31.39</v>
      </c>
      <c r="L1569" s="18">
        <v>0.85</v>
      </c>
      <c r="M1569" s="1">
        <v>43745.474104710651</v>
      </c>
      <c r="N1569" s="1">
        <v>43745.486770682874</v>
      </c>
      <c r="O1569" s="1" t="s">
        <v>47</v>
      </c>
    </row>
    <row r="1570" spans="1:15" x14ac:dyDescent="0.15">
      <c r="A1570" t="s">
        <v>204</v>
      </c>
      <c r="B1570" t="s">
        <v>14</v>
      </c>
      <c r="C1570" t="s">
        <v>38</v>
      </c>
      <c r="D1570" t="s">
        <v>14</v>
      </c>
      <c r="E1570" s="18">
        <v>200.3329978942871</v>
      </c>
      <c r="F1570" s="18">
        <v>76.400000000000006</v>
      </c>
      <c r="G1570" s="18">
        <v>80.5</v>
      </c>
      <c r="H1570" s="18">
        <v>87</v>
      </c>
      <c r="I1570" s="18">
        <v>2.33</v>
      </c>
      <c r="J1570" s="18">
        <v>0.85</v>
      </c>
      <c r="K1570" s="18">
        <v>31.43</v>
      </c>
      <c r="L1570" s="18">
        <v>1.32</v>
      </c>
      <c r="M1570" s="1">
        <v>43742.22602465278</v>
      </c>
      <c r="N1570" s="1">
        <v>43742.25369834491</v>
      </c>
      <c r="O1570" s="1" t="s">
        <v>41</v>
      </c>
    </row>
    <row r="1571" spans="1:15" x14ac:dyDescent="0.15">
      <c r="A1571" t="s">
        <v>2240</v>
      </c>
      <c r="B1571" t="s">
        <v>49</v>
      </c>
      <c r="C1571" t="s">
        <v>42</v>
      </c>
      <c r="D1571" t="s">
        <v>49</v>
      </c>
      <c r="E1571" s="18">
        <v>182.04499816894531</v>
      </c>
      <c r="F1571">
        <v>71.5</v>
      </c>
      <c r="G1571">
        <v>75.400000000000006</v>
      </c>
      <c r="H1571">
        <v>81.7</v>
      </c>
      <c r="I1571">
        <v>2.67</v>
      </c>
      <c r="J1571">
        <v>1.21</v>
      </c>
      <c r="K1571">
        <v>31.42</v>
      </c>
      <c r="L1571">
        <v>0.82</v>
      </c>
      <c r="M1571" s="1">
        <v>43742.315770601854</v>
      </c>
      <c r="N1571" s="1">
        <v>43742.33852484954</v>
      </c>
      <c r="O1571" s="1" t="s">
        <v>41</v>
      </c>
    </row>
    <row r="1572" spans="1:15" x14ac:dyDescent="0.15">
      <c r="A1572" t="s">
        <v>205</v>
      </c>
      <c r="B1572" t="s">
        <v>14</v>
      </c>
      <c r="C1572" t="s">
        <v>38</v>
      </c>
      <c r="D1572" t="s">
        <v>14</v>
      </c>
      <c r="E1572" s="18">
        <v>312.40699996948246</v>
      </c>
      <c r="F1572" s="18">
        <v>77.900000000000006</v>
      </c>
      <c r="G1572" s="18">
        <v>82.1</v>
      </c>
      <c r="H1572" s="18">
        <v>88.7</v>
      </c>
      <c r="I1572" s="18">
        <v>2.65</v>
      </c>
      <c r="J1572" s="18">
        <v>0.95</v>
      </c>
      <c r="K1572" s="18">
        <v>31.32</v>
      </c>
      <c r="L1572" s="18">
        <v>2.44</v>
      </c>
      <c r="M1572" s="1">
        <v>43745.586998842591</v>
      </c>
      <c r="N1572" s="1">
        <v>43745.613344675927</v>
      </c>
      <c r="O1572" s="1" t="s">
        <v>41</v>
      </c>
    </row>
    <row r="1573" spans="1:15" x14ac:dyDescent="0.15">
      <c r="A1573" t="s">
        <v>206</v>
      </c>
      <c r="B1573" t="s">
        <v>14</v>
      </c>
      <c r="C1573" t="s">
        <v>38</v>
      </c>
      <c r="D1573" t="s">
        <v>14</v>
      </c>
      <c r="E1573" s="18">
        <v>256.7599975585938</v>
      </c>
      <c r="F1573" s="18">
        <v>77.2</v>
      </c>
      <c r="G1573" s="18">
        <v>81.400000000000006</v>
      </c>
      <c r="H1573" s="18">
        <v>88.1</v>
      </c>
      <c r="I1573" s="18">
        <v>2.56</v>
      </c>
      <c r="J1573" s="18">
        <v>0.8</v>
      </c>
      <c r="K1573" s="18">
        <v>31.32</v>
      </c>
      <c r="L1573" s="18">
        <v>0.8</v>
      </c>
      <c r="M1573" s="1">
        <v>43745.797414004628</v>
      </c>
      <c r="N1573" s="1">
        <v>43745.820497372682</v>
      </c>
      <c r="O1573" s="1" t="s">
        <v>41</v>
      </c>
    </row>
    <row r="1574" spans="1:15" x14ac:dyDescent="0.15">
      <c r="A1574" t="s">
        <v>2241</v>
      </c>
      <c r="B1574" t="s">
        <v>23</v>
      </c>
      <c r="C1574" t="s">
        <v>24</v>
      </c>
      <c r="D1574" t="s">
        <v>23</v>
      </c>
      <c r="E1574" s="18">
        <v>108.04499816894531</v>
      </c>
      <c r="F1574">
        <v>82.3</v>
      </c>
      <c r="G1574">
        <v>86.8</v>
      </c>
      <c r="H1574">
        <v>93.6</v>
      </c>
      <c r="I1574">
        <v>1.85</v>
      </c>
      <c r="J1574">
        <v>0.87</v>
      </c>
      <c r="K1574">
        <v>31.24</v>
      </c>
      <c r="L1574">
        <v>0.51</v>
      </c>
      <c r="M1574" s="1">
        <v>43745.709844444442</v>
      </c>
      <c r="N1574" s="1">
        <v>43745.718200891206</v>
      </c>
      <c r="O1574" s="1" t="s">
        <v>41</v>
      </c>
    </row>
    <row r="1575" spans="1:15" x14ac:dyDescent="0.15">
      <c r="A1575" t="s">
        <v>2242</v>
      </c>
      <c r="B1575" t="s">
        <v>49</v>
      </c>
      <c r="C1575" t="s">
        <v>42</v>
      </c>
      <c r="D1575" t="s">
        <v>49</v>
      </c>
      <c r="E1575" s="18">
        <v>147.6879997253418</v>
      </c>
      <c r="F1575">
        <v>70.900000000000006</v>
      </c>
      <c r="G1575">
        <v>74.7</v>
      </c>
      <c r="H1575">
        <v>81.2</v>
      </c>
      <c r="I1575">
        <v>2.9</v>
      </c>
      <c r="J1575">
        <v>1.08</v>
      </c>
      <c r="K1575">
        <v>31.34</v>
      </c>
      <c r="L1575">
        <v>1.86</v>
      </c>
      <c r="M1575" s="1">
        <v>43745.680221446761</v>
      </c>
      <c r="N1575" s="1">
        <v>43745.691974456022</v>
      </c>
      <c r="O1575" s="1" t="s">
        <v>41</v>
      </c>
    </row>
    <row r="1576" spans="1:15" x14ac:dyDescent="0.15">
      <c r="A1576" t="s">
        <v>2243</v>
      </c>
      <c r="B1576" t="s">
        <v>49</v>
      </c>
      <c r="C1576" t="s">
        <v>42</v>
      </c>
      <c r="D1576" t="s">
        <v>49</v>
      </c>
      <c r="E1576" s="18">
        <v>147.05299758911133</v>
      </c>
      <c r="F1576">
        <v>72.099999999999994</v>
      </c>
      <c r="G1576">
        <v>76</v>
      </c>
      <c r="H1576">
        <v>82.4</v>
      </c>
      <c r="I1576">
        <v>3.21</v>
      </c>
      <c r="J1576">
        <v>1.1599999999999999</v>
      </c>
      <c r="K1576">
        <v>31.42</v>
      </c>
      <c r="L1576">
        <v>1.46</v>
      </c>
      <c r="M1576" s="1">
        <v>43745.663183020835</v>
      </c>
      <c r="N1576" s="1">
        <v>43745.674502430556</v>
      </c>
      <c r="O1576" s="1" t="s">
        <v>41</v>
      </c>
    </row>
    <row r="1577" spans="1:15" x14ac:dyDescent="0.15">
      <c r="A1577" t="s">
        <v>2244</v>
      </c>
      <c r="B1577" t="s">
        <v>817</v>
      </c>
      <c r="C1577" t="s">
        <v>34</v>
      </c>
      <c r="D1577" t="s">
        <v>26</v>
      </c>
      <c r="E1577" s="18">
        <v>221.71299743652344</v>
      </c>
      <c r="F1577">
        <v>73.5</v>
      </c>
      <c r="G1577">
        <v>77.5</v>
      </c>
      <c r="H1577">
        <v>83.9</v>
      </c>
      <c r="I1577">
        <v>4.03</v>
      </c>
      <c r="J1577">
        <v>1.03</v>
      </c>
      <c r="K1577">
        <v>31.52</v>
      </c>
      <c r="L1577">
        <v>1.66</v>
      </c>
      <c r="M1577" s="1">
        <v>43742.731651192131</v>
      </c>
      <c r="N1577" s="1">
        <v>43742.75600173611</v>
      </c>
      <c r="O1577" s="1" t="s">
        <v>45</v>
      </c>
    </row>
    <row r="1578" spans="1:15" x14ac:dyDescent="0.15">
      <c r="A1578" t="s">
        <v>2245</v>
      </c>
      <c r="B1578" t="s">
        <v>20</v>
      </c>
      <c r="C1578" t="s">
        <v>35</v>
      </c>
      <c r="D1578" t="s">
        <v>20</v>
      </c>
      <c r="E1578" s="18">
        <v>144.73800048828124</v>
      </c>
      <c r="F1578">
        <v>78.2</v>
      </c>
      <c r="G1578">
        <v>82.5</v>
      </c>
      <c r="H1578">
        <v>88.9</v>
      </c>
      <c r="I1578">
        <v>4.76</v>
      </c>
      <c r="J1578">
        <v>0.91</v>
      </c>
      <c r="K1578">
        <v>31.67</v>
      </c>
      <c r="L1578">
        <v>0.6</v>
      </c>
      <c r="M1578" s="1">
        <v>43742.771257523149</v>
      </c>
      <c r="N1578" s="1">
        <v>43742.784242476853</v>
      </c>
      <c r="O1578" s="1" t="s">
        <v>45</v>
      </c>
    </row>
    <row r="1579" spans="1:15" x14ac:dyDescent="0.15">
      <c r="A1579" t="s">
        <v>207</v>
      </c>
      <c r="B1579" t="s">
        <v>14</v>
      </c>
      <c r="C1579" t="s">
        <v>38</v>
      </c>
      <c r="D1579" t="s">
        <v>14</v>
      </c>
      <c r="E1579" s="18">
        <v>135.34999847412109</v>
      </c>
      <c r="F1579" s="18">
        <v>74.599999999999994</v>
      </c>
      <c r="G1579" s="18">
        <v>78.7</v>
      </c>
      <c r="H1579" s="18">
        <v>85.2</v>
      </c>
      <c r="I1579" s="18">
        <v>3.29</v>
      </c>
      <c r="J1579" s="18">
        <v>0.97</v>
      </c>
      <c r="K1579" s="18">
        <v>31.54</v>
      </c>
      <c r="L1579" s="18">
        <v>1.1299999999999999</v>
      </c>
      <c r="M1579" s="1">
        <v>43746.521516435183</v>
      </c>
      <c r="N1579" s="1">
        <v>43746.534116400464</v>
      </c>
      <c r="O1579" s="1" t="s">
        <v>45</v>
      </c>
    </row>
    <row r="1580" spans="1:15" x14ac:dyDescent="0.15">
      <c r="A1580" t="s">
        <v>2246</v>
      </c>
      <c r="B1580" t="s">
        <v>33</v>
      </c>
      <c r="C1580" t="s">
        <v>39</v>
      </c>
      <c r="D1580" t="s">
        <v>33</v>
      </c>
      <c r="E1580" s="18">
        <v>252.10499572753906</v>
      </c>
      <c r="F1580">
        <v>73.900000000000006</v>
      </c>
      <c r="G1580">
        <v>77.900000000000006</v>
      </c>
      <c r="H1580">
        <v>84.6</v>
      </c>
      <c r="I1580">
        <v>2.87</v>
      </c>
      <c r="J1580">
        <v>0.9</v>
      </c>
      <c r="K1580">
        <v>31.45</v>
      </c>
      <c r="L1580">
        <v>1.42</v>
      </c>
      <c r="M1580" s="1">
        <v>43746.633482291669</v>
      </c>
      <c r="N1580" s="1">
        <v>43746.65887230324</v>
      </c>
      <c r="O1580" s="1" t="s">
        <v>45</v>
      </c>
    </row>
    <row r="1581" spans="1:15" x14ac:dyDescent="0.15">
      <c r="A1581" t="s">
        <v>2247</v>
      </c>
      <c r="B1581" t="s">
        <v>23</v>
      </c>
      <c r="C1581" t="s">
        <v>21</v>
      </c>
      <c r="D1581" t="s">
        <v>23</v>
      </c>
      <c r="E1581" s="18">
        <v>326.08999633789062</v>
      </c>
      <c r="F1581">
        <v>81.3</v>
      </c>
      <c r="G1581">
        <v>85.7</v>
      </c>
      <c r="H1581">
        <v>92.4</v>
      </c>
      <c r="I1581">
        <v>3.1</v>
      </c>
      <c r="J1581">
        <v>0.71</v>
      </c>
      <c r="K1581">
        <v>31.44</v>
      </c>
      <c r="L1581">
        <v>0.89</v>
      </c>
      <c r="M1581" s="1">
        <v>43745.249548182874</v>
      </c>
      <c r="N1581" s="1">
        <v>43745.596190972225</v>
      </c>
      <c r="O1581" s="1" t="s">
        <v>52</v>
      </c>
    </row>
    <row r="1582" spans="1:15" x14ac:dyDescent="0.15">
      <c r="A1582" t="s">
        <v>208</v>
      </c>
      <c r="B1582" t="s">
        <v>14</v>
      </c>
      <c r="C1582" t="s">
        <v>38</v>
      </c>
      <c r="D1582" t="s">
        <v>14</v>
      </c>
      <c r="E1582" s="18">
        <v>180.07499694824219</v>
      </c>
      <c r="F1582" s="18">
        <v>76.7</v>
      </c>
      <c r="G1582" s="18">
        <v>80.8</v>
      </c>
      <c r="H1582" s="18">
        <v>87.6</v>
      </c>
      <c r="I1582" s="18">
        <v>2.83</v>
      </c>
      <c r="J1582" s="18">
        <v>0.89</v>
      </c>
      <c r="K1582" s="18">
        <v>31.46</v>
      </c>
      <c r="L1582" s="18">
        <v>1.29</v>
      </c>
      <c r="M1582" s="1">
        <v>43746.668032141206</v>
      </c>
      <c r="N1582" s="1">
        <v>43746.685500428241</v>
      </c>
      <c r="O1582" s="1" t="s">
        <v>47</v>
      </c>
    </row>
    <row r="1583" spans="1:15" x14ac:dyDescent="0.15">
      <c r="A1583" t="s">
        <v>209</v>
      </c>
      <c r="B1583" t="s">
        <v>14</v>
      </c>
      <c r="C1583" t="s">
        <v>38</v>
      </c>
      <c r="D1583" t="s">
        <v>14</v>
      </c>
      <c r="E1583" s="18">
        <v>241.79599761962891</v>
      </c>
      <c r="F1583" s="18">
        <v>76.900000000000006</v>
      </c>
      <c r="G1583" s="18">
        <v>81</v>
      </c>
      <c r="H1583" s="18">
        <v>87.9</v>
      </c>
      <c r="I1583" s="18">
        <v>2.5099999999999998</v>
      </c>
      <c r="J1583" s="18">
        <v>0.86</v>
      </c>
      <c r="K1583" s="18">
        <v>31.34</v>
      </c>
      <c r="L1583" s="18">
        <v>1.22</v>
      </c>
      <c r="M1583" s="1">
        <v>43745.721476076389</v>
      </c>
      <c r="N1583" s="1">
        <v>43745.768559953707</v>
      </c>
      <c r="O1583" s="1" t="s">
        <v>41</v>
      </c>
    </row>
    <row r="1584" spans="1:15" x14ac:dyDescent="0.15">
      <c r="A1584" t="s">
        <v>2248</v>
      </c>
      <c r="B1584" t="s">
        <v>49</v>
      </c>
      <c r="C1584" t="s">
        <v>42</v>
      </c>
      <c r="D1584" t="s">
        <v>49</v>
      </c>
      <c r="E1584" s="18">
        <v>292.24499664306643</v>
      </c>
      <c r="F1584">
        <v>72.400000000000006</v>
      </c>
      <c r="G1584">
        <v>76.3</v>
      </c>
      <c r="H1584">
        <v>82.7</v>
      </c>
      <c r="I1584">
        <v>3.51</v>
      </c>
      <c r="J1584">
        <v>1.04</v>
      </c>
      <c r="K1584">
        <v>31.48</v>
      </c>
      <c r="L1584">
        <v>0.79</v>
      </c>
      <c r="M1584" s="1">
        <v>43745.771516238427</v>
      </c>
      <c r="N1584" s="1">
        <v>43745.79373341435</v>
      </c>
      <c r="O1584" s="1" t="s">
        <v>41</v>
      </c>
    </row>
    <row r="1585" spans="1:15" x14ac:dyDescent="0.15">
      <c r="A1585" t="s">
        <v>2249</v>
      </c>
      <c r="B1585" t="s">
        <v>23</v>
      </c>
      <c r="C1585" t="s">
        <v>21</v>
      </c>
      <c r="D1585" t="s">
        <v>23</v>
      </c>
      <c r="E1585" s="18">
        <v>144.05999755859375</v>
      </c>
      <c r="F1585">
        <v>81.3</v>
      </c>
      <c r="G1585">
        <v>85.7</v>
      </c>
      <c r="H1585">
        <v>92.6</v>
      </c>
      <c r="I1585">
        <v>2.69</v>
      </c>
      <c r="J1585">
        <v>0.66</v>
      </c>
      <c r="K1585">
        <v>31.32</v>
      </c>
      <c r="L1585">
        <v>0.35</v>
      </c>
      <c r="M1585" s="1">
        <v>43746.687946261576</v>
      </c>
      <c r="N1585" s="1">
        <v>43746.702118668982</v>
      </c>
      <c r="O1585" s="1" t="s">
        <v>52</v>
      </c>
    </row>
    <row r="1586" spans="1:15" x14ac:dyDescent="0.15">
      <c r="A1586" t="s">
        <v>2250</v>
      </c>
      <c r="B1586" t="s">
        <v>20</v>
      </c>
      <c r="C1586" t="s">
        <v>36</v>
      </c>
      <c r="D1586" t="s">
        <v>20</v>
      </c>
      <c r="E1586" s="18">
        <v>252.08999633789062</v>
      </c>
      <c r="F1586">
        <v>81</v>
      </c>
      <c r="G1586">
        <v>85.54</v>
      </c>
      <c r="H1586">
        <v>91.9</v>
      </c>
      <c r="I1586">
        <v>4.41</v>
      </c>
      <c r="J1586">
        <v>0.81</v>
      </c>
      <c r="K1586">
        <v>31.52</v>
      </c>
      <c r="L1586">
        <v>0.44</v>
      </c>
      <c r="M1586" s="1">
        <v>43746.704289201392</v>
      </c>
      <c r="N1586" s="1">
        <v>43747.233780983799</v>
      </c>
      <c r="O1586" s="1" t="s">
        <v>52</v>
      </c>
    </row>
    <row r="1587" spans="1:15" x14ac:dyDescent="0.15">
      <c r="A1587" t="s">
        <v>2251</v>
      </c>
      <c r="B1587" t="s">
        <v>23</v>
      </c>
      <c r="C1587" t="s">
        <v>21</v>
      </c>
      <c r="D1587" t="s">
        <v>23</v>
      </c>
      <c r="E1587" s="18">
        <v>216.08999633789063</v>
      </c>
      <c r="F1587">
        <v>80.900000000000006</v>
      </c>
      <c r="G1587">
        <v>85.2</v>
      </c>
      <c r="H1587">
        <v>93</v>
      </c>
      <c r="I1587">
        <v>2.14</v>
      </c>
      <c r="J1587">
        <v>0.73</v>
      </c>
      <c r="K1587">
        <v>31.32</v>
      </c>
      <c r="L1587">
        <v>0.69</v>
      </c>
      <c r="M1587" s="1">
        <v>43746.609289085645</v>
      </c>
      <c r="N1587" s="1">
        <v>43746.630673182874</v>
      </c>
      <c r="O1587" s="1" t="s">
        <v>45</v>
      </c>
    </row>
    <row r="1588" spans="1:15" x14ac:dyDescent="0.15">
      <c r="A1588" t="s">
        <v>2252</v>
      </c>
      <c r="B1588" t="s">
        <v>817</v>
      </c>
      <c r="C1588" t="s">
        <v>34</v>
      </c>
      <c r="D1588" t="s">
        <v>26</v>
      </c>
      <c r="E1588" s="18">
        <v>324.58799743652344</v>
      </c>
      <c r="F1588">
        <v>74.900000000000006</v>
      </c>
      <c r="G1588">
        <v>79</v>
      </c>
      <c r="H1588">
        <v>85.3</v>
      </c>
      <c r="I1588">
        <v>4.91</v>
      </c>
      <c r="J1588">
        <v>1.01</v>
      </c>
      <c r="K1588">
        <v>31.53</v>
      </c>
      <c r="L1588">
        <v>1.34</v>
      </c>
      <c r="M1588" s="1">
        <v>43746.555451655091</v>
      </c>
      <c r="N1588" s="1">
        <v>43746.604988506944</v>
      </c>
      <c r="O1588" s="1" t="s">
        <v>45</v>
      </c>
    </row>
    <row r="1589" spans="1:15" x14ac:dyDescent="0.15">
      <c r="A1589" t="s">
        <v>2253</v>
      </c>
      <c r="B1589" t="s">
        <v>817</v>
      </c>
      <c r="C1589" t="s">
        <v>34</v>
      </c>
      <c r="D1589" t="s">
        <v>26</v>
      </c>
      <c r="E1589" s="18">
        <v>181.15999755859374</v>
      </c>
      <c r="F1589">
        <v>73.7</v>
      </c>
      <c r="G1589">
        <v>77.7</v>
      </c>
      <c r="H1589">
        <v>84.2</v>
      </c>
      <c r="I1589">
        <v>4.41</v>
      </c>
      <c r="J1589">
        <v>1.34</v>
      </c>
      <c r="K1589">
        <v>31.59</v>
      </c>
      <c r="L1589">
        <v>0.55000000000000004</v>
      </c>
      <c r="M1589" s="1">
        <v>43745.642280983797</v>
      </c>
      <c r="N1589" s="1">
        <v>43745.655423495373</v>
      </c>
      <c r="O1589" s="1" t="s">
        <v>41</v>
      </c>
    </row>
    <row r="1590" spans="1:15" x14ac:dyDescent="0.15">
      <c r="A1590" t="s">
        <v>2254</v>
      </c>
      <c r="B1590" t="s">
        <v>49</v>
      </c>
      <c r="C1590" t="s">
        <v>42</v>
      </c>
      <c r="D1590" t="s">
        <v>49</v>
      </c>
      <c r="E1590" s="18">
        <v>209.7389965057373</v>
      </c>
      <c r="F1590">
        <v>72.2</v>
      </c>
      <c r="G1590">
        <v>76.099999999999994</v>
      </c>
      <c r="H1590">
        <v>82.8</v>
      </c>
      <c r="I1590">
        <v>2.84</v>
      </c>
      <c r="J1590">
        <v>1.1599999999999999</v>
      </c>
      <c r="K1590">
        <v>31.45</v>
      </c>
      <c r="L1590">
        <v>0.74</v>
      </c>
      <c r="M1590" s="1">
        <v>43745.617437037035</v>
      </c>
      <c r="N1590" s="1">
        <v>43745.637633599537</v>
      </c>
      <c r="O1590" s="1" t="s">
        <v>41</v>
      </c>
    </row>
    <row r="1591" spans="1:15" x14ac:dyDescent="0.15">
      <c r="A1591" t="s">
        <v>2255</v>
      </c>
      <c r="B1591" t="s">
        <v>23</v>
      </c>
      <c r="C1591" t="s">
        <v>21</v>
      </c>
      <c r="D1591" t="s">
        <v>23</v>
      </c>
      <c r="E1591" s="18">
        <v>186.87799835205078</v>
      </c>
      <c r="F1591">
        <v>78.8</v>
      </c>
      <c r="G1591">
        <v>83.1</v>
      </c>
      <c r="H1591">
        <v>90.3</v>
      </c>
      <c r="I1591">
        <v>1.01</v>
      </c>
      <c r="J1591">
        <v>0.68</v>
      </c>
      <c r="K1591">
        <v>31.33</v>
      </c>
      <c r="L1591">
        <v>0.54</v>
      </c>
      <c r="M1591" s="1">
        <v>43745.823270682871</v>
      </c>
      <c r="N1591" s="1">
        <v>43745.837437418981</v>
      </c>
      <c r="O1591" s="1" t="s">
        <v>41</v>
      </c>
    </row>
    <row r="1592" spans="1:15" x14ac:dyDescent="0.15">
      <c r="A1592" t="s">
        <v>210</v>
      </c>
      <c r="B1592" t="s">
        <v>14</v>
      </c>
      <c r="C1592" t="s">
        <v>38</v>
      </c>
      <c r="D1592" t="s">
        <v>14</v>
      </c>
      <c r="E1592" s="18">
        <v>145.05799865722656</v>
      </c>
      <c r="F1592" s="18">
        <v>75.3</v>
      </c>
      <c r="G1592" s="18">
        <v>79.400000000000006</v>
      </c>
      <c r="H1592" s="18">
        <v>86</v>
      </c>
      <c r="I1592" s="18">
        <v>2.04</v>
      </c>
      <c r="J1592" s="18">
        <v>1.07</v>
      </c>
      <c r="K1592" s="18">
        <v>31.38</v>
      </c>
      <c r="L1592" s="18">
        <v>0.92</v>
      </c>
      <c r="M1592" s="1">
        <v>43745.841424155093</v>
      </c>
      <c r="N1592" s="1">
        <v>43745.851904861112</v>
      </c>
      <c r="O1592" s="1" t="s">
        <v>41</v>
      </c>
    </row>
    <row r="1593" spans="1:15" x14ac:dyDescent="0.15">
      <c r="A1593" t="s">
        <v>2256</v>
      </c>
      <c r="B1593" t="s">
        <v>49</v>
      </c>
      <c r="C1593" t="s">
        <v>42</v>
      </c>
      <c r="D1593" t="s">
        <v>49</v>
      </c>
      <c r="E1593" s="18">
        <v>109.22999877929688</v>
      </c>
      <c r="F1593">
        <v>69.5</v>
      </c>
      <c r="G1593">
        <v>73.3</v>
      </c>
      <c r="H1593">
        <v>80</v>
      </c>
      <c r="I1593">
        <v>3.26</v>
      </c>
      <c r="J1593">
        <v>1.21</v>
      </c>
      <c r="K1593">
        <v>31.22</v>
      </c>
      <c r="L1593">
        <v>1.2</v>
      </c>
      <c r="M1593" s="1">
        <v>43745.883502083336</v>
      </c>
      <c r="N1593" s="1">
        <v>43745.890984108795</v>
      </c>
      <c r="O1593" s="1" t="s">
        <v>41</v>
      </c>
    </row>
    <row r="1594" spans="1:15" x14ac:dyDescent="0.15">
      <c r="A1594" t="s">
        <v>2257</v>
      </c>
      <c r="B1594" t="s">
        <v>23</v>
      </c>
      <c r="C1594" t="s">
        <v>21</v>
      </c>
      <c r="D1594" t="s">
        <v>23</v>
      </c>
      <c r="E1594" s="18">
        <v>145.44499816894532</v>
      </c>
      <c r="F1594">
        <v>79.5</v>
      </c>
      <c r="G1594">
        <v>83.8</v>
      </c>
      <c r="H1594">
        <v>90.6</v>
      </c>
      <c r="I1594">
        <v>2.14</v>
      </c>
      <c r="J1594">
        <v>1.07</v>
      </c>
      <c r="K1594">
        <v>31.36</v>
      </c>
      <c r="L1594">
        <v>0.77</v>
      </c>
      <c r="M1594" s="1">
        <v>43745.869595173608</v>
      </c>
      <c r="N1594" s="1">
        <v>43745.880799305553</v>
      </c>
      <c r="O1594" s="1" t="s">
        <v>41</v>
      </c>
    </row>
    <row r="1595" spans="1:15" x14ac:dyDescent="0.15">
      <c r="A1595" t="s">
        <v>2258</v>
      </c>
      <c r="B1595" t="s">
        <v>49</v>
      </c>
      <c r="C1595" t="s">
        <v>42</v>
      </c>
      <c r="D1595" t="s">
        <v>49</v>
      </c>
      <c r="E1595" s="18">
        <v>110.67599868774414</v>
      </c>
      <c r="F1595">
        <v>71.900000000000006</v>
      </c>
      <c r="G1595">
        <v>75.8</v>
      </c>
      <c r="H1595">
        <v>82.2</v>
      </c>
      <c r="I1595">
        <v>2.64</v>
      </c>
      <c r="J1595">
        <v>1.17</v>
      </c>
      <c r="K1595">
        <v>31.29</v>
      </c>
      <c r="L1595">
        <v>0.86</v>
      </c>
      <c r="M1595" s="1">
        <v>43745.858114351853</v>
      </c>
      <c r="N1595" s="1">
        <v>43745.863108993057</v>
      </c>
      <c r="O1595" s="1" t="s">
        <v>41</v>
      </c>
    </row>
    <row r="1596" spans="1:15" x14ac:dyDescent="0.15">
      <c r="A1596" t="s">
        <v>2259</v>
      </c>
      <c r="B1596" t="s">
        <v>23</v>
      </c>
      <c r="C1596" t="s">
        <v>21</v>
      </c>
      <c r="D1596" t="s">
        <v>23</v>
      </c>
      <c r="E1596" s="18">
        <v>218.05999755859375</v>
      </c>
      <c r="F1596">
        <v>78.7</v>
      </c>
      <c r="G1596">
        <v>83</v>
      </c>
      <c r="H1596">
        <v>89.8</v>
      </c>
      <c r="I1596">
        <v>2.19</v>
      </c>
      <c r="J1596">
        <v>0.86</v>
      </c>
      <c r="K1596">
        <v>31.25</v>
      </c>
      <c r="L1596">
        <v>0.52</v>
      </c>
      <c r="M1596" s="1">
        <v>43745.897645567129</v>
      </c>
      <c r="N1596" s="1">
        <v>43745.915104594904</v>
      </c>
      <c r="O1596" s="1" t="s">
        <v>41</v>
      </c>
    </row>
    <row r="1597" spans="1:15" x14ac:dyDescent="0.15">
      <c r="A1597" t="s">
        <v>2260</v>
      </c>
      <c r="B1597" t="s">
        <v>49</v>
      </c>
      <c r="C1597" t="s">
        <v>42</v>
      </c>
      <c r="D1597" t="s">
        <v>49</v>
      </c>
      <c r="E1597" s="18">
        <v>241.39899826049805</v>
      </c>
      <c r="F1597">
        <v>72.099999999999994</v>
      </c>
      <c r="G1597">
        <v>76.099999999999994</v>
      </c>
      <c r="H1597">
        <v>81.900000000000006</v>
      </c>
      <c r="I1597">
        <v>5.71</v>
      </c>
      <c r="J1597">
        <v>1.54</v>
      </c>
      <c r="K1597">
        <v>31.59</v>
      </c>
      <c r="L1597">
        <v>0.99</v>
      </c>
      <c r="M1597" s="1">
        <v>43748.43859957176</v>
      </c>
      <c r="N1597" s="1">
        <v>43748.467534606483</v>
      </c>
      <c r="O1597" s="1" t="s">
        <v>41</v>
      </c>
    </row>
    <row r="1598" spans="1:15" x14ac:dyDescent="0.15">
      <c r="A1598" t="s">
        <v>2261</v>
      </c>
      <c r="B1598" t="s">
        <v>23</v>
      </c>
      <c r="C1598" t="s">
        <v>21</v>
      </c>
      <c r="D1598" t="s">
        <v>23</v>
      </c>
      <c r="E1598" s="18">
        <v>296.19300079345703</v>
      </c>
      <c r="F1598">
        <v>80.900000000000006</v>
      </c>
      <c r="G1598">
        <v>85.3</v>
      </c>
      <c r="H1598">
        <v>91.9</v>
      </c>
      <c r="I1598">
        <v>1.31</v>
      </c>
      <c r="J1598">
        <v>1.03</v>
      </c>
      <c r="K1598">
        <v>30.79</v>
      </c>
      <c r="L1598">
        <v>0.59</v>
      </c>
      <c r="M1598" s="1">
        <v>43748.374161805557</v>
      </c>
      <c r="N1598" s="1">
        <v>43748.434788657411</v>
      </c>
      <c r="O1598" s="1" t="s">
        <v>41</v>
      </c>
    </row>
    <row r="1599" spans="1:15" x14ac:dyDescent="0.15">
      <c r="A1599" t="s">
        <v>2262</v>
      </c>
      <c r="B1599" t="s">
        <v>26</v>
      </c>
      <c r="C1599" t="s">
        <v>27</v>
      </c>
      <c r="D1599" t="s">
        <v>26</v>
      </c>
      <c r="E1599" s="18">
        <v>291.47599411010742</v>
      </c>
      <c r="F1599">
        <v>71.099999999999994</v>
      </c>
      <c r="G1599">
        <v>74.900000000000006</v>
      </c>
      <c r="H1599">
        <v>81</v>
      </c>
      <c r="I1599">
        <v>5.91</v>
      </c>
      <c r="J1599">
        <v>1.1399999999999999</v>
      </c>
      <c r="K1599">
        <v>31.58</v>
      </c>
      <c r="L1599">
        <v>3.02</v>
      </c>
      <c r="M1599" s="1">
        <v>43746.467488622686</v>
      </c>
      <c r="N1599" s="1">
        <v>43746.499057141205</v>
      </c>
      <c r="O1599" s="1" t="s">
        <v>45</v>
      </c>
    </row>
    <row r="1600" spans="1:15" x14ac:dyDescent="0.15">
      <c r="A1600" t="s">
        <v>2263</v>
      </c>
      <c r="B1600" t="s">
        <v>817</v>
      </c>
      <c r="C1600" t="s">
        <v>34</v>
      </c>
      <c r="D1600" t="s">
        <v>26</v>
      </c>
      <c r="E1600" s="18">
        <v>110.40299606323242</v>
      </c>
      <c r="F1600">
        <v>74.099999999999994</v>
      </c>
      <c r="G1600">
        <v>78.2</v>
      </c>
      <c r="H1600">
        <v>83</v>
      </c>
      <c r="I1600">
        <v>11.87</v>
      </c>
      <c r="J1600">
        <v>1.77</v>
      </c>
      <c r="K1600">
        <v>32.26</v>
      </c>
      <c r="L1600">
        <v>0.66</v>
      </c>
      <c r="M1600" s="1">
        <v>43746.542924502312</v>
      </c>
      <c r="N1600" s="1">
        <v>43746.552032557869</v>
      </c>
      <c r="O1600" s="1" t="s">
        <v>45</v>
      </c>
    </row>
    <row r="1601" spans="1:15" x14ac:dyDescent="0.15">
      <c r="A1601" t="s">
        <v>2264</v>
      </c>
      <c r="B1601" t="s">
        <v>29</v>
      </c>
      <c r="C1601" t="s">
        <v>22</v>
      </c>
      <c r="D1601" t="s">
        <v>29</v>
      </c>
      <c r="E1601" s="18">
        <v>327.51499786376951</v>
      </c>
      <c r="F1601">
        <v>80.900000000000006</v>
      </c>
      <c r="G1601">
        <v>85.4</v>
      </c>
      <c r="H1601">
        <v>91.6</v>
      </c>
      <c r="I1601">
        <v>5.75</v>
      </c>
      <c r="J1601">
        <v>0.9</v>
      </c>
      <c r="K1601">
        <v>31.71</v>
      </c>
      <c r="L1601">
        <v>0.48</v>
      </c>
      <c r="M1601" s="1">
        <v>43746.733061493054</v>
      </c>
      <c r="N1601" s="1">
        <v>43746.79125613426</v>
      </c>
      <c r="O1601" s="1" t="s">
        <v>52</v>
      </c>
    </row>
    <row r="1602" spans="1:15" x14ac:dyDescent="0.15">
      <c r="A1602" t="s">
        <v>211</v>
      </c>
      <c r="B1602" t="s">
        <v>14</v>
      </c>
      <c r="C1602" t="s">
        <v>38</v>
      </c>
      <c r="D1602" t="s">
        <v>14</v>
      </c>
      <c r="E1602" s="18">
        <v>182.98899688720701</v>
      </c>
      <c r="F1602" s="18">
        <v>75.099999999999994</v>
      </c>
      <c r="G1602" s="18">
        <v>79.099999999999994</v>
      </c>
      <c r="H1602" s="18">
        <v>85.7</v>
      </c>
      <c r="I1602" s="18">
        <v>3.33</v>
      </c>
      <c r="J1602" s="18">
        <v>0.89</v>
      </c>
      <c r="K1602" s="18">
        <v>31.36</v>
      </c>
      <c r="L1602" s="18">
        <v>0.4</v>
      </c>
      <c r="M1602" s="1">
        <v>43746.794416585646</v>
      </c>
      <c r="N1602" s="1">
        <v>43746.809300428242</v>
      </c>
      <c r="O1602" s="1" t="s">
        <v>52</v>
      </c>
    </row>
    <row r="1603" spans="1:15" x14ac:dyDescent="0.15">
      <c r="A1603" t="s">
        <v>2265</v>
      </c>
      <c r="B1603" t="s">
        <v>23</v>
      </c>
      <c r="C1603" t="s">
        <v>21</v>
      </c>
      <c r="D1603" t="s">
        <v>23</v>
      </c>
      <c r="E1603" s="18">
        <v>148.95899963378906</v>
      </c>
      <c r="F1603">
        <v>81.099999999999994</v>
      </c>
      <c r="G1603">
        <v>85.4</v>
      </c>
      <c r="H1603">
        <v>91.8</v>
      </c>
      <c r="I1603">
        <v>3.63</v>
      </c>
      <c r="J1603">
        <v>0.79</v>
      </c>
      <c r="K1603">
        <v>31.54</v>
      </c>
      <c r="L1603">
        <v>0.35</v>
      </c>
      <c r="M1603" s="1">
        <v>43746.812205636576</v>
      </c>
      <c r="N1603" s="1">
        <v>43746.82372202546</v>
      </c>
      <c r="O1603" s="1" t="s">
        <v>47</v>
      </c>
    </row>
    <row r="1604" spans="1:15" x14ac:dyDescent="0.15">
      <c r="A1604" t="s">
        <v>2266</v>
      </c>
      <c r="B1604" t="s">
        <v>20</v>
      </c>
      <c r="C1604" t="s">
        <v>36</v>
      </c>
      <c r="D1604" t="s">
        <v>20</v>
      </c>
      <c r="E1604" s="18">
        <v>367.53899765014654</v>
      </c>
      <c r="F1604">
        <v>81.099999999999994</v>
      </c>
      <c r="G1604">
        <v>85.5</v>
      </c>
      <c r="H1604">
        <v>91.9</v>
      </c>
      <c r="I1604">
        <v>4.87</v>
      </c>
      <c r="J1604">
        <v>0.83</v>
      </c>
      <c r="K1604">
        <v>31.66</v>
      </c>
      <c r="L1604">
        <v>0.27</v>
      </c>
      <c r="M1604" s="1">
        <v>43746.825423113427</v>
      </c>
      <c r="N1604" s="1">
        <v>43746.857807256943</v>
      </c>
      <c r="O1604" s="1" t="s">
        <v>52</v>
      </c>
    </row>
    <row r="1605" spans="1:15" x14ac:dyDescent="0.15">
      <c r="A1605" t="s">
        <v>212</v>
      </c>
      <c r="B1605" t="s">
        <v>14</v>
      </c>
      <c r="C1605" t="s">
        <v>38</v>
      </c>
      <c r="D1605" t="s">
        <v>14</v>
      </c>
      <c r="E1605" s="18">
        <v>138.61699867248535</v>
      </c>
      <c r="F1605" s="18">
        <v>77.099999999999994</v>
      </c>
      <c r="G1605" s="18">
        <v>81.3</v>
      </c>
      <c r="H1605" s="18">
        <v>87.4</v>
      </c>
      <c r="I1605" s="18">
        <v>2.81</v>
      </c>
      <c r="J1605" s="18">
        <v>1.1499999999999999</v>
      </c>
      <c r="K1605" s="18">
        <v>31.4</v>
      </c>
      <c r="L1605" s="18">
        <v>1.33</v>
      </c>
      <c r="M1605" s="1">
        <v>43748.354925810185</v>
      </c>
      <c r="N1605" s="1">
        <v>43748.371233483798</v>
      </c>
      <c r="O1605" s="1" t="s">
        <v>41</v>
      </c>
    </row>
    <row r="1606" spans="1:15" x14ac:dyDescent="0.15">
      <c r="A1606" t="s">
        <v>213</v>
      </c>
      <c r="B1606" t="s">
        <v>14</v>
      </c>
      <c r="C1606" t="s">
        <v>38</v>
      </c>
      <c r="D1606" t="s">
        <v>14</v>
      </c>
      <c r="E1606" s="18">
        <v>172.31799850463867</v>
      </c>
      <c r="F1606" s="18">
        <v>77</v>
      </c>
      <c r="G1606" s="18">
        <v>81.099999999999994</v>
      </c>
      <c r="H1606" s="18">
        <v>88.1</v>
      </c>
      <c r="I1606" s="18">
        <v>1.84</v>
      </c>
      <c r="J1606" s="18">
        <v>0.75</v>
      </c>
      <c r="K1606" s="18">
        <v>31.4</v>
      </c>
      <c r="L1606" s="18">
        <v>1.34</v>
      </c>
      <c r="M1606" s="1">
        <v>43748.231978506941</v>
      </c>
      <c r="N1606" s="1">
        <v>43748.247055173611</v>
      </c>
      <c r="O1606" s="1" t="s">
        <v>41</v>
      </c>
    </row>
    <row r="1607" spans="1:15" x14ac:dyDescent="0.15">
      <c r="A1607" t="s">
        <v>2267</v>
      </c>
      <c r="B1607" t="s">
        <v>23</v>
      </c>
      <c r="C1607" t="s">
        <v>21</v>
      </c>
      <c r="D1607" t="s">
        <v>23</v>
      </c>
      <c r="E1607" s="18">
        <v>146.87199783325195</v>
      </c>
      <c r="F1607">
        <v>79.099999999999994</v>
      </c>
      <c r="G1607">
        <v>83.3</v>
      </c>
      <c r="H1607">
        <v>90</v>
      </c>
      <c r="I1607">
        <v>3.81</v>
      </c>
      <c r="J1607">
        <v>0.85</v>
      </c>
      <c r="K1607">
        <v>31.69</v>
      </c>
      <c r="L1607">
        <v>0.86</v>
      </c>
      <c r="M1607" s="1">
        <v>43748.25121072917</v>
      </c>
      <c r="N1607" s="1">
        <v>43748.262852858796</v>
      </c>
      <c r="O1607" s="1" t="s">
        <v>41</v>
      </c>
    </row>
    <row r="1608" spans="1:15" x14ac:dyDescent="0.15">
      <c r="A1608" t="s">
        <v>2268</v>
      </c>
      <c r="B1608" t="s">
        <v>18</v>
      </c>
      <c r="C1608" t="s">
        <v>44</v>
      </c>
      <c r="D1608" t="s">
        <v>18</v>
      </c>
      <c r="E1608" s="18">
        <v>402.4899963378906</v>
      </c>
      <c r="F1608">
        <v>77.599999999999994</v>
      </c>
      <c r="G1608">
        <v>82</v>
      </c>
      <c r="H1608">
        <v>85.6</v>
      </c>
      <c r="I1608">
        <v>16.75</v>
      </c>
      <c r="J1608">
        <v>2.0299999999999998</v>
      </c>
      <c r="K1608">
        <v>33.020000000000003</v>
      </c>
      <c r="L1608">
        <v>0.55000000000000004</v>
      </c>
      <c r="M1608" s="1">
        <v>43746.869289618058</v>
      </c>
      <c r="N1608" s="1">
        <v>43746.910354282409</v>
      </c>
      <c r="O1608" s="1" t="s">
        <v>45</v>
      </c>
    </row>
    <row r="1609" spans="1:15" x14ac:dyDescent="0.15">
      <c r="A1609" t="s">
        <v>2269</v>
      </c>
      <c r="B1609" t="s">
        <v>26</v>
      </c>
      <c r="C1609" t="s">
        <v>28</v>
      </c>
      <c r="D1609" t="s">
        <v>26</v>
      </c>
      <c r="E1609" s="18">
        <v>231.57399673461913</v>
      </c>
      <c r="F1609">
        <v>70.400000000000006</v>
      </c>
      <c r="G1609">
        <v>74.3</v>
      </c>
      <c r="H1609">
        <v>79.3</v>
      </c>
      <c r="I1609">
        <v>9.59</v>
      </c>
      <c r="J1609">
        <v>1.64</v>
      </c>
      <c r="K1609">
        <v>32.07</v>
      </c>
      <c r="L1609">
        <v>2.19</v>
      </c>
      <c r="M1609" s="1">
        <v>43746.923576701389</v>
      </c>
      <c r="N1609" s="1">
        <v>43747.233548761571</v>
      </c>
      <c r="O1609" s="1" t="s">
        <v>45</v>
      </c>
    </row>
    <row r="1610" spans="1:15" x14ac:dyDescent="0.15">
      <c r="A1610" t="s">
        <v>2270</v>
      </c>
      <c r="B1610" t="s">
        <v>26</v>
      </c>
      <c r="C1610" t="s">
        <v>28</v>
      </c>
      <c r="D1610" t="s">
        <v>26</v>
      </c>
      <c r="E1610" s="18">
        <v>145.44499816894532</v>
      </c>
      <c r="F1610">
        <v>71.2</v>
      </c>
      <c r="G1610">
        <v>75.099999999999994</v>
      </c>
      <c r="H1610">
        <v>80.599999999999994</v>
      </c>
      <c r="I1610">
        <v>8.9</v>
      </c>
      <c r="J1610">
        <v>1.55</v>
      </c>
      <c r="K1610">
        <v>32.07</v>
      </c>
      <c r="L1610">
        <v>1.73</v>
      </c>
      <c r="M1610" s="1">
        <v>43748.631469178239</v>
      </c>
      <c r="N1610" s="1">
        <v>43748.645654085645</v>
      </c>
      <c r="O1610" s="1" t="s">
        <v>45</v>
      </c>
    </row>
    <row r="1611" spans="1:15" x14ac:dyDescent="0.15">
      <c r="A1611" t="s">
        <v>2271</v>
      </c>
      <c r="B1611" t="s">
        <v>18</v>
      </c>
      <c r="C1611" t="s">
        <v>44</v>
      </c>
      <c r="D1611" t="s">
        <v>18</v>
      </c>
      <c r="E1611" s="18">
        <v>474.57999572753903</v>
      </c>
      <c r="F1611">
        <v>78.400000000000006</v>
      </c>
      <c r="G1611">
        <v>82.8</v>
      </c>
      <c r="H1611">
        <v>86.6</v>
      </c>
      <c r="I1611">
        <v>14.92</v>
      </c>
      <c r="J1611">
        <v>2.0499999999999998</v>
      </c>
      <c r="K1611">
        <v>32.729999999999997</v>
      </c>
      <c r="L1611">
        <v>0.51</v>
      </c>
      <c r="M1611" s="1">
        <v>43748.64852696759</v>
      </c>
      <c r="N1611" s="1">
        <v>43748.699579363427</v>
      </c>
      <c r="O1611" s="1" t="s">
        <v>45</v>
      </c>
    </row>
    <row r="1612" spans="1:15" x14ac:dyDescent="0.15">
      <c r="A1612" t="s">
        <v>2272</v>
      </c>
      <c r="B1612" t="s">
        <v>14</v>
      </c>
      <c r="C1612" t="s">
        <v>31</v>
      </c>
      <c r="D1612" t="s">
        <v>14</v>
      </c>
      <c r="E1612" s="18">
        <v>252.10499572753906</v>
      </c>
      <c r="F1612">
        <v>78.099999999999994</v>
      </c>
      <c r="G1612">
        <v>82.3</v>
      </c>
      <c r="H1612">
        <v>88.7</v>
      </c>
      <c r="I1612">
        <v>4.25</v>
      </c>
      <c r="J1612">
        <v>0.82</v>
      </c>
      <c r="K1612">
        <v>31.65</v>
      </c>
      <c r="L1612">
        <v>0.46</v>
      </c>
      <c r="M1612" s="1">
        <v>43748.841088113426</v>
      </c>
      <c r="N1612" s="1">
        <v>43748.863530671297</v>
      </c>
      <c r="O1612" s="1" t="s">
        <v>52</v>
      </c>
    </row>
    <row r="1613" spans="1:15" x14ac:dyDescent="0.15">
      <c r="A1613" t="s">
        <v>214</v>
      </c>
      <c r="B1613" t="s">
        <v>14</v>
      </c>
      <c r="C1613" t="s">
        <v>38</v>
      </c>
      <c r="D1613" t="s">
        <v>14</v>
      </c>
      <c r="E1613" s="18">
        <v>179.91799774169922</v>
      </c>
      <c r="F1613" s="18">
        <v>74.599999999999994</v>
      </c>
      <c r="G1613" s="18">
        <v>78.599999999999994</v>
      </c>
      <c r="H1613" s="18">
        <v>85</v>
      </c>
      <c r="I1613" s="18">
        <v>3.34</v>
      </c>
      <c r="J1613" s="18">
        <v>0.94</v>
      </c>
      <c r="K1613" s="18">
        <v>31.56</v>
      </c>
      <c r="L1613" s="18">
        <v>1.02</v>
      </c>
      <c r="M1613" s="1">
        <v>43749.332793055553</v>
      </c>
      <c r="N1613" s="1">
        <v>43749.352510763892</v>
      </c>
      <c r="O1613" s="1" t="s">
        <v>47</v>
      </c>
    </row>
    <row r="1614" spans="1:15" x14ac:dyDescent="0.15">
      <c r="A1614" t="s">
        <v>2273</v>
      </c>
      <c r="B1614" t="s">
        <v>26</v>
      </c>
      <c r="C1614" t="s">
        <v>27</v>
      </c>
      <c r="D1614" t="s">
        <v>26</v>
      </c>
      <c r="E1614" s="18">
        <v>177.80699729919434</v>
      </c>
      <c r="F1614">
        <v>72</v>
      </c>
      <c r="G1614">
        <v>75.900000000000006</v>
      </c>
      <c r="H1614">
        <v>81.7</v>
      </c>
      <c r="I1614">
        <v>6.94</v>
      </c>
      <c r="J1614">
        <v>1.38</v>
      </c>
      <c r="K1614">
        <v>31.96</v>
      </c>
      <c r="L1614">
        <v>0.49</v>
      </c>
      <c r="M1614" s="1">
        <v>43748.810890740744</v>
      </c>
      <c r="N1614" s="1">
        <v>43748.822205474535</v>
      </c>
      <c r="O1614" s="1" t="s">
        <v>45</v>
      </c>
    </row>
    <row r="1615" spans="1:15" x14ac:dyDescent="0.15">
      <c r="A1615" t="s">
        <v>2274</v>
      </c>
      <c r="B1615" t="s">
        <v>826</v>
      </c>
      <c r="C1615" t="s">
        <v>21</v>
      </c>
      <c r="D1615" t="s">
        <v>23</v>
      </c>
      <c r="E1615" s="18">
        <v>221.15499496459961</v>
      </c>
      <c r="F1615">
        <v>78.599999999999994</v>
      </c>
      <c r="G1615">
        <v>82.8</v>
      </c>
      <c r="H1615">
        <v>89.5</v>
      </c>
      <c r="I1615">
        <v>1.86</v>
      </c>
      <c r="J1615">
        <v>0.71</v>
      </c>
      <c r="K1615">
        <v>31.39</v>
      </c>
      <c r="L1615">
        <v>1.01</v>
      </c>
      <c r="M1615" s="1">
        <v>43748.266770104165</v>
      </c>
      <c r="N1615" s="1">
        <v>43748.289270173613</v>
      </c>
      <c r="O1615" s="1" t="s">
        <v>41</v>
      </c>
    </row>
    <row r="1616" spans="1:15" x14ac:dyDescent="0.15">
      <c r="A1616" t="s">
        <v>2275</v>
      </c>
      <c r="B1616" t="s">
        <v>23</v>
      </c>
      <c r="C1616" t="s">
        <v>21</v>
      </c>
      <c r="D1616" t="s">
        <v>23</v>
      </c>
      <c r="E1616" s="18">
        <v>281.572998046875</v>
      </c>
      <c r="F1616">
        <v>80</v>
      </c>
      <c r="G1616">
        <v>84.3</v>
      </c>
      <c r="H1616">
        <v>91.4</v>
      </c>
      <c r="I1616">
        <v>1.06</v>
      </c>
      <c r="J1616">
        <v>0.64</v>
      </c>
      <c r="K1616">
        <v>31.27</v>
      </c>
      <c r="L1616">
        <v>0.45</v>
      </c>
      <c r="M1616" s="1">
        <v>43748.289918020833</v>
      </c>
      <c r="N1616" s="1">
        <v>43748.316603472224</v>
      </c>
      <c r="O1616" s="1" t="s">
        <v>41</v>
      </c>
    </row>
    <row r="1617" spans="1:15" x14ac:dyDescent="0.15">
      <c r="A1617" t="s">
        <v>215</v>
      </c>
      <c r="B1617" t="s">
        <v>14</v>
      </c>
      <c r="C1617" t="s">
        <v>38</v>
      </c>
      <c r="D1617" t="s">
        <v>14</v>
      </c>
      <c r="E1617" s="18">
        <v>217.54100036621094</v>
      </c>
      <c r="F1617" s="18">
        <v>78.2</v>
      </c>
      <c r="G1617" s="18">
        <v>82.3</v>
      </c>
      <c r="H1617" s="18">
        <v>89.5</v>
      </c>
      <c r="I1617" s="18">
        <v>1</v>
      </c>
      <c r="J1617" s="18">
        <v>0.68</v>
      </c>
      <c r="K1617" s="18">
        <v>31.28</v>
      </c>
      <c r="L1617" s="18">
        <v>1.42</v>
      </c>
      <c r="M1617" s="1">
        <v>43748.320955127318</v>
      </c>
      <c r="N1617" s="1">
        <v>43748.34866851852</v>
      </c>
      <c r="O1617" s="1" t="s">
        <v>41</v>
      </c>
    </row>
    <row r="1618" spans="1:15" x14ac:dyDescent="0.15">
      <c r="A1618" t="s">
        <v>2276</v>
      </c>
      <c r="B1618" t="s">
        <v>23</v>
      </c>
      <c r="C1618" t="s">
        <v>24</v>
      </c>
      <c r="D1618" t="s">
        <v>23</v>
      </c>
      <c r="E1618" s="18">
        <v>179.43899917602539</v>
      </c>
      <c r="F1618">
        <v>82.2</v>
      </c>
      <c r="G1618">
        <v>86.6</v>
      </c>
      <c r="H1618">
        <v>93.4</v>
      </c>
      <c r="I1618">
        <v>1.77</v>
      </c>
      <c r="J1618">
        <v>0.94</v>
      </c>
      <c r="K1618">
        <v>31.33</v>
      </c>
      <c r="L1618">
        <v>0.32</v>
      </c>
      <c r="M1618" s="1">
        <v>43748.479640590274</v>
      </c>
      <c r="N1618" s="1">
        <v>43748.501006168983</v>
      </c>
      <c r="O1618" s="1" t="s">
        <v>41</v>
      </c>
    </row>
    <row r="1619" spans="1:15" x14ac:dyDescent="0.15">
      <c r="A1619" t="s">
        <v>2277</v>
      </c>
      <c r="B1619" t="s">
        <v>29</v>
      </c>
      <c r="C1619" t="s">
        <v>22</v>
      </c>
      <c r="D1619" t="s">
        <v>29</v>
      </c>
      <c r="E1619" s="18">
        <v>311.81599617004395</v>
      </c>
      <c r="F1619">
        <v>79.3</v>
      </c>
      <c r="G1619">
        <v>83.7</v>
      </c>
      <c r="H1619">
        <v>88.3</v>
      </c>
      <c r="I1619">
        <v>13.39</v>
      </c>
      <c r="J1619">
        <v>1.62</v>
      </c>
      <c r="K1619">
        <v>32.619999999999997</v>
      </c>
      <c r="L1619">
        <v>0.62</v>
      </c>
      <c r="M1619" s="1">
        <v>43748.704456516207</v>
      </c>
      <c r="N1619" s="1">
        <v>43748.761082789351</v>
      </c>
      <c r="O1619" s="1" t="s">
        <v>45</v>
      </c>
    </row>
    <row r="1620" spans="1:15" x14ac:dyDescent="0.15">
      <c r="A1620" t="s">
        <v>2278</v>
      </c>
      <c r="B1620" t="s">
        <v>26</v>
      </c>
      <c r="C1620" t="s">
        <v>28</v>
      </c>
      <c r="D1620" t="s">
        <v>26</v>
      </c>
      <c r="E1620" s="18">
        <v>219.17399597167969</v>
      </c>
      <c r="F1620">
        <v>71.900000000000006</v>
      </c>
      <c r="G1620">
        <v>75.900000000000006</v>
      </c>
      <c r="H1620">
        <v>81.2</v>
      </c>
      <c r="I1620">
        <v>9.32</v>
      </c>
      <c r="J1620">
        <v>1.52</v>
      </c>
      <c r="K1620">
        <v>32.14</v>
      </c>
      <c r="L1620">
        <v>0.74</v>
      </c>
      <c r="M1620" s="1">
        <v>43748.79260439815</v>
      </c>
      <c r="N1620" s="1">
        <v>43748.805724849539</v>
      </c>
      <c r="O1620" s="1" t="s">
        <v>45</v>
      </c>
    </row>
    <row r="1621" spans="1:15" x14ac:dyDescent="0.15">
      <c r="A1621" t="s">
        <v>2279</v>
      </c>
      <c r="B1621" t="s">
        <v>26</v>
      </c>
      <c r="C1621" t="s">
        <v>28</v>
      </c>
      <c r="D1621" t="s">
        <v>26</v>
      </c>
      <c r="E1621" s="18">
        <v>438.21199645996097</v>
      </c>
      <c r="F1621">
        <v>67</v>
      </c>
      <c r="G1621">
        <v>70.7</v>
      </c>
      <c r="H1621">
        <v>75.900000000000006</v>
      </c>
      <c r="I1621">
        <v>11.94</v>
      </c>
      <c r="J1621">
        <v>1.52</v>
      </c>
      <c r="K1621">
        <v>32.39</v>
      </c>
      <c r="L1621">
        <v>0.48</v>
      </c>
      <c r="M1621" s="1">
        <v>43748.592783298613</v>
      </c>
      <c r="N1621" s="1">
        <v>43748.624548993059</v>
      </c>
      <c r="O1621" s="1" t="s">
        <v>966</v>
      </c>
    </row>
    <row r="1622" spans="1:15" x14ac:dyDescent="0.15">
      <c r="A1622" t="s">
        <v>2280</v>
      </c>
      <c r="B1622" t="s">
        <v>14</v>
      </c>
      <c r="C1622" t="s">
        <v>31</v>
      </c>
      <c r="D1622" t="s">
        <v>14</v>
      </c>
      <c r="E1622" s="18">
        <v>361.86399383544926</v>
      </c>
      <c r="F1622">
        <v>75.400000000000006</v>
      </c>
      <c r="G1622">
        <v>79.5</v>
      </c>
      <c r="H1622">
        <v>86</v>
      </c>
      <c r="I1622">
        <v>5.96</v>
      </c>
      <c r="J1622">
        <v>1.06</v>
      </c>
      <c r="K1622">
        <v>31.59</v>
      </c>
      <c r="L1622">
        <v>0.84</v>
      </c>
      <c r="M1622" s="1">
        <v>43748.763479166664</v>
      </c>
      <c r="N1622" s="1">
        <v>43748.789613275461</v>
      </c>
      <c r="O1622" s="1" t="s">
        <v>45</v>
      </c>
    </row>
    <row r="1623" spans="1:15" x14ac:dyDescent="0.15">
      <c r="A1623" t="s">
        <v>2281</v>
      </c>
      <c r="B1623" t="s">
        <v>23</v>
      </c>
      <c r="C1623" t="s">
        <v>21</v>
      </c>
      <c r="D1623" t="s">
        <v>23</v>
      </c>
      <c r="E1623" s="18">
        <v>170.40099906921387</v>
      </c>
      <c r="F1623">
        <v>78.8</v>
      </c>
      <c r="G1623">
        <v>83</v>
      </c>
      <c r="H1623">
        <v>89.8</v>
      </c>
      <c r="I1623">
        <v>1.76</v>
      </c>
      <c r="J1623">
        <v>0.65</v>
      </c>
      <c r="K1623">
        <v>31.36</v>
      </c>
      <c r="L1623">
        <v>2.48</v>
      </c>
      <c r="M1623" s="1">
        <v>43749.310590243054</v>
      </c>
      <c r="N1623" s="1">
        <v>43749.328733599534</v>
      </c>
      <c r="O1623" s="1" t="s">
        <v>47</v>
      </c>
    </row>
    <row r="1624" spans="1:15" x14ac:dyDescent="0.15">
      <c r="A1624" t="s">
        <v>2282</v>
      </c>
      <c r="B1624" t="s">
        <v>20</v>
      </c>
      <c r="C1624" t="s">
        <v>32</v>
      </c>
      <c r="D1624" t="s">
        <v>20</v>
      </c>
      <c r="E1624" s="18">
        <v>160.07599849700927</v>
      </c>
      <c r="F1624">
        <v>81.900000000000006</v>
      </c>
      <c r="G1624">
        <v>86.4</v>
      </c>
      <c r="H1624">
        <v>92.4</v>
      </c>
      <c r="I1624">
        <v>6.3</v>
      </c>
      <c r="J1624">
        <v>0.85</v>
      </c>
      <c r="K1624">
        <v>31.92</v>
      </c>
      <c r="L1624">
        <v>0.45</v>
      </c>
      <c r="M1624" s="1">
        <v>43749.246859340281</v>
      </c>
      <c r="N1624" s="1">
        <v>43749.265215162035</v>
      </c>
      <c r="O1624" s="1" t="s">
        <v>52</v>
      </c>
    </row>
    <row r="1625" spans="1:15" x14ac:dyDescent="0.15">
      <c r="A1625" t="s">
        <v>2283</v>
      </c>
      <c r="B1625" t="s">
        <v>29</v>
      </c>
      <c r="C1625" t="s">
        <v>22</v>
      </c>
      <c r="D1625" t="s">
        <v>29</v>
      </c>
      <c r="E1625" s="18">
        <v>290.02499389648437</v>
      </c>
      <c r="F1625">
        <v>81.3</v>
      </c>
      <c r="G1625">
        <v>85.8</v>
      </c>
      <c r="H1625">
        <v>92</v>
      </c>
      <c r="I1625">
        <v>5.18</v>
      </c>
      <c r="J1625">
        <v>0.83</v>
      </c>
      <c r="K1625">
        <v>31.65</v>
      </c>
      <c r="L1625">
        <v>0.37</v>
      </c>
      <c r="M1625" s="1">
        <v>43748.91852994213</v>
      </c>
      <c r="N1625" s="1">
        <v>43749.244247256946</v>
      </c>
      <c r="O1625" s="1" t="s">
        <v>47</v>
      </c>
    </row>
    <row r="1626" spans="1:15" x14ac:dyDescent="0.15">
      <c r="A1626" t="s">
        <v>2284</v>
      </c>
      <c r="B1626" t="s">
        <v>14</v>
      </c>
      <c r="C1626" t="s">
        <v>31</v>
      </c>
      <c r="D1626" t="s">
        <v>14</v>
      </c>
      <c r="E1626" s="18">
        <v>125.0329984664917</v>
      </c>
      <c r="F1626">
        <v>77.099999999999994</v>
      </c>
      <c r="G1626">
        <v>81.3</v>
      </c>
      <c r="H1626">
        <v>87</v>
      </c>
      <c r="I1626">
        <v>4.88</v>
      </c>
      <c r="J1626">
        <v>0.95</v>
      </c>
      <c r="K1626">
        <v>31.71</v>
      </c>
      <c r="L1626">
        <v>0.31</v>
      </c>
      <c r="M1626" s="1">
        <v>43749.272118437497</v>
      </c>
      <c r="N1626" s="1">
        <v>43749.284845138885</v>
      </c>
      <c r="O1626" s="1" t="s">
        <v>52</v>
      </c>
    </row>
    <row r="1627" spans="1:15" x14ac:dyDescent="0.15">
      <c r="A1627" t="s">
        <v>2285</v>
      </c>
      <c r="B1627" t="s">
        <v>33</v>
      </c>
      <c r="C1627" t="s">
        <v>39</v>
      </c>
      <c r="D1627" t="s">
        <v>33</v>
      </c>
      <c r="E1627" s="18">
        <v>217.96899795532227</v>
      </c>
      <c r="F1627">
        <v>73.599999999999994</v>
      </c>
      <c r="G1627">
        <v>77.5</v>
      </c>
      <c r="H1627">
        <v>84.4</v>
      </c>
      <c r="I1627">
        <v>2.2999999999999998</v>
      </c>
      <c r="J1627">
        <v>1.22</v>
      </c>
      <c r="K1627">
        <v>31.41</v>
      </c>
      <c r="L1627">
        <v>0.3</v>
      </c>
      <c r="M1627" s="1">
        <v>43749.607298576389</v>
      </c>
      <c r="N1627" s="1">
        <v>43749.62718383102</v>
      </c>
      <c r="O1627" s="1" t="s">
        <v>41</v>
      </c>
    </row>
    <row r="1628" spans="1:15" x14ac:dyDescent="0.15">
      <c r="A1628" t="s">
        <v>2286</v>
      </c>
      <c r="B1628" t="s">
        <v>20</v>
      </c>
      <c r="C1628" t="s">
        <v>35</v>
      </c>
      <c r="D1628" t="s">
        <v>20</v>
      </c>
      <c r="E1628" s="18">
        <v>147.947998046875</v>
      </c>
      <c r="F1628">
        <v>79.900000000000006</v>
      </c>
      <c r="G1628">
        <v>84.4</v>
      </c>
      <c r="H1628">
        <v>90.9</v>
      </c>
      <c r="I1628">
        <v>6.66</v>
      </c>
      <c r="J1628">
        <v>1.1100000000000001</v>
      </c>
      <c r="K1628">
        <v>31.97</v>
      </c>
      <c r="L1628">
        <v>0.43</v>
      </c>
      <c r="M1628" s="1">
        <v>43749.694868668979</v>
      </c>
      <c r="N1628" s="1">
        <v>43749.711256747687</v>
      </c>
      <c r="O1628" s="1" t="s">
        <v>41</v>
      </c>
    </row>
    <row r="1629" spans="1:15" x14ac:dyDescent="0.15">
      <c r="A1629" t="s">
        <v>2287</v>
      </c>
      <c r="B1629" t="s">
        <v>23</v>
      </c>
      <c r="C1629" t="s">
        <v>21</v>
      </c>
      <c r="D1629" t="s">
        <v>23</v>
      </c>
      <c r="E1629" s="18">
        <v>108.04499816894531</v>
      </c>
      <c r="F1629">
        <v>80.400000000000006</v>
      </c>
      <c r="G1629">
        <v>84.8</v>
      </c>
      <c r="H1629">
        <v>92.2</v>
      </c>
      <c r="I1629">
        <v>1.07</v>
      </c>
      <c r="J1629">
        <v>0.79</v>
      </c>
      <c r="K1629">
        <v>31.25</v>
      </c>
      <c r="L1629">
        <v>0.69</v>
      </c>
      <c r="M1629" s="1">
        <v>43749.714271377314</v>
      </c>
      <c r="N1629" s="1">
        <v>43749.725822835651</v>
      </c>
      <c r="O1629" s="1" t="s">
        <v>41</v>
      </c>
    </row>
    <row r="1630" spans="1:15" x14ac:dyDescent="0.15">
      <c r="A1630" t="s">
        <v>216</v>
      </c>
      <c r="B1630" t="s">
        <v>14</v>
      </c>
      <c r="C1630" t="s">
        <v>38</v>
      </c>
      <c r="D1630" t="s">
        <v>14</v>
      </c>
      <c r="E1630" s="18">
        <v>175.70699882507324</v>
      </c>
      <c r="F1630" s="18">
        <v>77.099999999999994</v>
      </c>
      <c r="G1630" s="18">
        <v>81.3</v>
      </c>
      <c r="H1630" s="18">
        <v>88.6</v>
      </c>
      <c r="I1630" s="18">
        <v>1.17</v>
      </c>
      <c r="J1630" s="18">
        <v>0.72</v>
      </c>
      <c r="K1630" s="18">
        <v>31.32</v>
      </c>
      <c r="L1630" s="18">
        <v>0.59</v>
      </c>
      <c r="M1630" s="1">
        <v>43749.727541782406</v>
      </c>
      <c r="N1630" s="1">
        <v>43749.768791631941</v>
      </c>
      <c r="O1630" s="1" t="s">
        <v>41</v>
      </c>
    </row>
    <row r="1631" spans="1:15" x14ac:dyDescent="0.15">
      <c r="A1631" t="s">
        <v>2288</v>
      </c>
      <c r="B1631" t="s">
        <v>826</v>
      </c>
      <c r="C1631" t="s">
        <v>21</v>
      </c>
      <c r="D1631" t="s">
        <v>23</v>
      </c>
      <c r="E1631" s="18">
        <v>256.15999755859377</v>
      </c>
      <c r="F1631">
        <v>78.5</v>
      </c>
      <c r="G1631">
        <v>82.7</v>
      </c>
      <c r="H1631">
        <v>89.5</v>
      </c>
      <c r="I1631">
        <v>3.36</v>
      </c>
      <c r="J1631">
        <v>0.88</v>
      </c>
      <c r="K1631">
        <v>31.55</v>
      </c>
      <c r="L1631">
        <v>0.32</v>
      </c>
      <c r="M1631" s="1">
        <v>43768.262761030091</v>
      </c>
      <c r="N1631" s="1">
        <v>43768.289197372687</v>
      </c>
      <c r="O1631" s="1" t="s">
        <v>48</v>
      </c>
    </row>
    <row r="1632" spans="1:15" x14ac:dyDescent="0.15">
      <c r="A1632" t="s">
        <v>2289</v>
      </c>
      <c r="B1632" t="s">
        <v>817</v>
      </c>
      <c r="C1632" t="s">
        <v>15</v>
      </c>
      <c r="D1632" t="s">
        <v>18</v>
      </c>
      <c r="E1632" s="18">
        <v>234.14499816894534</v>
      </c>
      <c r="F1632">
        <v>75</v>
      </c>
      <c r="G1632">
        <v>79</v>
      </c>
      <c r="H1632">
        <v>85.3</v>
      </c>
      <c r="I1632">
        <v>5.76</v>
      </c>
      <c r="J1632">
        <v>1.1499999999999999</v>
      </c>
      <c r="K1632">
        <v>31.59</v>
      </c>
      <c r="L1632">
        <v>0.81</v>
      </c>
      <c r="M1632" s="1">
        <v>43768.294496956019</v>
      </c>
      <c r="N1632" s="1">
        <v>43768.58243440972</v>
      </c>
      <c r="O1632" s="1" t="s">
        <v>48</v>
      </c>
    </row>
    <row r="1633" spans="1:15" x14ac:dyDescent="0.15">
      <c r="A1633" t="s">
        <v>2290</v>
      </c>
      <c r="B1633" t="s">
        <v>14</v>
      </c>
      <c r="C1633" t="s">
        <v>31</v>
      </c>
      <c r="D1633" t="s">
        <v>14</v>
      </c>
      <c r="E1633" s="18">
        <v>145.54499816894531</v>
      </c>
      <c r="F1633">
        <v>74.900000000000006</v>
      </c>
      <c r="G1633">
        <v>78.900000000000006</v>
      </c>
      <c r="H1633">
        <v>84.9</v>
      </c>
      <c r="I1633">
        <v>5.07</v>
      </c>
      <c r="J1633">
        <v>1.02</v>
      </c>
      <c r="K1633">
        <v>31.79</v>
      </c>
      <c r="L1633">
        <v>0.62</v>
      </c>
      <c r="M1633" s="1">
        <v>43748.825978587964</v>
      </c>
      <c r="N1633" s="1">
        <v>43748.836187384259</v>
      </c>
      <c r="O1633" s="1" t="s">
        <v>52</v>
      </c>
    </row>
    <row r="1634" spans="1:15" x14ac:dyDescent="0.15">
      <c r="A1634" t="s">
        <v>2291</v>
      </c>
      <c r="B1634" t="s">
        <v>29</v>
      </c>
      <c r="C1634" t="s">
        <v>22</v>
      </c>
      <c r="D1634" t="s">
        <v>29</v>
      </c>
      <c r="E1634" s="18">
        <v>252.10499572753906</v>
      </c>
      <c r="F1634">
        <v>82</v>
      </c>
      <c r="G1634">
        <v>86.5</v>
      </c>
      <c r="H1634">
        <v>93.4</v>
      </c>
      <c r="I1634">
        <v>4.6399999999999997</v>
      </c>
      <c r="J1634">
        <v>0.82</v>
      </c>
      <c r="K1634">
        <v>31.67</v>
      </c>
      <c r="L1634">
        <v>0.45</v>
      </c>
      <c r="M1634" s="1">
        <v>43748.88875578704</v>
      </c>
      <c r="N1634" s="1">
        <v>43748.91215945602</v>
      </c>
      <c r="O1634" s="1" t="s">
        <v>47</v>
      </c>
    </row>
    <row r="1635" spans="1:15" x14ac:dyDescent="0.15">
      <c r="A1635" t="s">
        <v>2292</v>
      </c>
      <c r="B1635" t="s">
        <v>23</v>
      </c>
      <c r="C1635" t="s">
        <v>24</v>
      </c>
      <c r="D1635" t="s">
        <v>23</v>
      </c>
      <c r="E1635" s="18">
        <v>216.08999633789063</v>
      </c>
      <c r="F1635">
        <v>81.599999999999994</v>
      </c>
      <c r="G1635">
        <v>86</v>
      </c>
      <c r="H1635">
        <v>93.1</v>
      </c>
      <c r="I1635">
        <v>3.78</v>
      </c>
      <c r="J1635">
        <v>0.78</v>
      </c>
      <c r="K1635">
        <v>31.52</v>
      </c>
      <c r="L1635">
        <v>0.38</v>
      </c>
      <c r="M1635" s="1">
        <v>43748.865932604167</v>
      </c>
      <c r="N1635" s="1">
        <v>43748.883784837963</v>
      </c>
      <c r="O1635" s="1" t="s">
        <v>47</v>
      </c>
    </row>
    <row r="1636" spans="1:15" x14ac:dyDescent="0.15">
      <c r="A1636" t="s">
        <v>2293</v>
      </c>
      <c r="B1636" t="s">
        <v>23</v>
      </c>
      <c r="C1636" t="s">
        <v>21</v>
      </c>
      <c r="D1636" t="s">
        <v>23</v>
      </c>
      <c r="E1636" s="18">
        <v>108.92999877929688</v>
      </c>
      <c r="F1636">
        <v>80</v>
      </c>
      <c r="G1636">
        <v>84.2</v>
      </c>
      <c r="H1636">
        <v>91</v>
      </c>
      <c r="I1636">
        <v>4.3099999999999996</v>
      </c>
      <c r="J1636">
        <v>0.99</v>
      </c>
      <c r="K1636">
        <v>31.54</v>
      </c>
      <c r="L1636">
        <v>0.65</v>
      </c>
      <c r="M1636" s="1">
        <v>43752.323397222222</v>
      </c>
      <c r="N1636" s="1">
        <v>43752.330468981483</v>
      </c>
      <c r="O1636" s="1" t="s">
        <v>52</v>
      </c>
    </row>
    <row r="1637" spans="1:15" x14ac:dyDescent="0.15">
      <c r="A1637" t="s">
        <v>217</v>
      </c>
      <c r="B1637" t="s">
        <v>14</v>
      </c>
      <c r="C1637" t="s">
        <v>38</v>
      </c>
      <c r="D1637" t="s">
        <v>14</v>
      </c>
      <c r="E1637" s="18">
        <v>135.2599983215332</v>
      </c>
      <c r="F1637" s="18">
        <v>75.099999999999994</v>
      </c>
      <c r="G1637" s="18">
        <v>79.2</v>
      </c>
      <c r="H1637" s="18">
        <v>85.5</v>
      </c>
      <c r="I1637" s="18">
        <v>4.53</v>
      </c>
      <c r="J1637" s="18">
        <v>1.02</v>
      </c>
      <c r="K1637" s="18">
        <v>31.5</v>
      </c>
      <c r="L1637" s="18">
        <v>0.6</v>
      </c>
      <c r="M1637" s="1">
        <v>43752.332146875</v>
      </c>
      <c r="N1637" s="1">
        <v>43752.341522685187</v>
      </c>
      <c r="O1637" s="1" t="s">
        <v>52</v>
      </c>
    </row>
    <row r="1638" spans="1:15" x14ac:dyDescent="0.15">
      <c r="A1638" t="s">
        <v>2294</v>
      </c>
      <c r="B1638" t="s">
        <v>18</v>
      </c>
      <c r="C1638" t="s">
        <v>15</v>
      </c>
      <c r="D1638" t="s">
        <v>18</v>
      </c>
      <c r="E1638" s="18">
        <v>73.014999389648438</v>
      </c>
      <c r="F1638">
        <v>76.900000000000006</v>
      </c>
      <c r="G1638">
        <v>81.099999999999994</v>
      </c>
      <c r="H1638">
        <v>86</v>
      </c>
      <c r="I1638">
        <v>12.05</v>
      </c>
      <c r="J1638">
        <v>1.57</v>
      </c>
      <c r="K1638">
        <v>32.229999999999997</v>
      </c>
      <c r="L1638">
        <v>0.56000000000000005</v>
      </c>
      <c r="M1638" s="1">
        <v>43752.284161145835</v>
      </c>
      <c r="N1638" s="1">
        <v>43752.287905011573</v>
      </c>
      <c r="O1638" s="1" t="s">
        <v>45</v>
      </c>
    </row>
    <row r="1639" spans="1:15" x14ac:dyDescent="0.15">
      <c r="A1639" t="s">
        <v>2295</v>
      </c>
      <c r="B1639" t="s">
        <v>14</v>
      </c>
      <c r="C1639" t="s">
        <v>31</v>
      </c>
      <c r="D1639" t="s">
        <v>14</v>
      </c>
      <c r="E1639" s="18">
        <v>363.90499572753907</v>
      </c>
      <c r="F1639">
        <v>75.3</v>
      </c>
      <c r="G1639">
        <v>79.400000000000006</v>
      </c>
      <c r="H1639">
        <v>85.6</v>
      </c>
      <c r="I1639">
        <v>4.5</v>
      </c>
      <c r="J1639">
        <v>1.02</v>
      </c>
      <c r="K1639">
        <v>31.54</v>
      </c>
      <c r="L1639">
        <v>1.27</v>
      </c>
      <c r="M1639" s="1">
        <v>43752.290932870368</v>
      </c>
      <c r="N1639" s="1">
        <v>43752.317736921294</v>
      </c>
      <c r="O1639" s="1" t="s">
        <v>45</v>
      </c>
    </row>
    <row r="1640" spans="1:15" x14ac:dyDescent="0.15">
      <c r="A1640" t="s">
        <v>2296</v>
      </c>
      <c r="B1640" t="s">
        <v>817</v>
      </c>
      <c r="C1640" t="s">
        <v>34</v>
      </c>
      <c r="D1640" t="s">
        <v>26</v>
      </c>
      <c r="E1640" s="18">
        <v>108.04499816894531</v>
      </c>
      <c r="F1640">
        <v>74.400000000000006</v>
      </c>
      <c r="G1640">
        <v>78.400000000000006</v>
      </c>
      <c r="H1640">
        <v>83.8</v>
      </c>
      <c r="I1640">
        <v>8.76</v>
      </c>
      <c r="J1640">
        <v>1.55</v>
      </c>
      <c r="K1640">
        <v>31.99</v>
      </c>
      <c r="L1640">
        <v>0.85</v>
      </c>
      <c r="M1640" s="1">
        <v>43754.587228356482</v>
      </c>
      <c r="N1640" s="1">
        <v>43754.594821377315</v>
      </c>
      <c r="O1640" s="1" t="s">
        <v>45</v>
      </c>
    </row>
    <row r="1641" spans="1:15" x14ac:dyDescent="0.15">
      <c r="A1641" t="s">
        <v>2297</v>
      </c>
      <c r="B1641" t="s">
        <v>33</v>
      </c>
      <c r="C1641" t="s">
        <v>39</v>
      </c>
      <c r="D1641" t="s">
        <v>33</v>
      </c>
      <c r="E1641" s="18">
        <v>146.11499938964843</v>
      </c>
      <c r="F1641">
        <v>73.8</v>
      </c>
      <c r="G1641">
        <v>77.900000000000006</v>
      </c>
      <c r="H1641">
        <v>84.6</v>
      </c>
      <c r="I1641">
        <v>4.09</v>
      </c>
      <c r="J1641">
        <v>1.33</v>
      </c>
      <c r="K1641">
        <v>31.64</v>
      </c>
      <c r="L1641">
        <v>0.46</v>
      </c>
      <c r="M1641" s="1">
        <v>43749.634071643515</v>
      </c>
      <c r="N1641" s="1">
        <v>43749.646997835647</v>
      </c>
      <c r="O1641" s="1" t="s">
        <v>41</v>
      </c>
    </row>
    <row r="1642" spans="1:15" x14ac:dyDescent="0.15">
      <c r="A1642" t="s">
        <v>2298</v>
      </c>
      <c r="B1642" t="s">
        <v>49</v>
      </c>
      <c r="C1642" t="s">
        <v>42</v>
      </c>
      <c r="D1642" t="s">
        <v>49</v>
      </c>
      <c r="E1642" s="18">
        <v>218.62599716186523</v>
      </c>
      <c r="F1642">
        <v>72.2</v>
      </c>
      <c r="G1642">
        <v>76.099999999999994</v>
      </c>
      <c r="H1642">
        <v>82.6</v>
      </c>
      <c r="I1642">
        <v>2.5</v>
      </c>
      <c r="J1642">
        <v>1.1599999999999999</v>
      </c>
      <c r="K1642">
        <v>31.16</v>
      </c>
      <c r="L1642">
        <v>1.32</v>
      </c>
      <c r="M1642" s="1">
        <v>43749.665271377315</v>
      </c>
      <c r="N1642" s="1">
        <v>43749.68625702546</v>
      </c>
      <c r="O1642" s="1" t="s">
        <v>41</v>
      </c>
    </row>
    <row r="1643" spans="1:15" x14ac:dyDescent="0.15">
      <c r="A1643" t="s">
        <v>2299</v>
      </c>
      <c r="B1643" t="s">
        <v>23</v>
      </c>
      <c r="C1643" t="s">
        <v>21</v>
      </c>
      <c r="D1643" t="s">
        <v>23</v>
      </c>
      <c r="E1643" s="18">
        <v>254.7349967956543</v>
      </c>
      <c r="F1643">
        <v>79.2</v>
      </c>
      <c r="G1643">
        <v>83.5</v>
      </c>
      <c r="H1643">
        <v>90.4</v>
      </c>
      <c r="I1643">
        <v>1.47</v>
      </c>
      <c r="J1643">
        <v>0.71</v>
      </c>
      <c r="K1643">
        <v>31.27</v>
      </c>
      <c r="L1643">
        <v>0.46</v>
      </c>
      <c r="M1643" s="1">
        <v>43749.77197415509</v>
      </c>
      <c r="N1643" s="1">
        <v>43749.791233020835</v>
      </c>
      <c r="O1643" s="1" t="s">
        <v>41</v>
      </c>
    </row>
    <row r="1644" spans="1:15" x14ac:dyDescent="0.15">
      <c r="A1644" t="s">
        <v>2300</v>
      </c>
      <c r="B1644" t="s">
        <v>23</v>
      </c>
      <c r="C1644" t="s">
        <v>21</v>
      </c>
      <c r="D1644" t="s">
        <v>23</v>
      </c>
      <c r="E1644" s="18">
        <v>324.1199951171875</v>
      </c>
      <c r="F1644">
        <v>80.400000000000006</v>
      </c>
      <c r="G1644">
        <v>84.8</v>
      </c>
      <c r="H1644">
        <v>92.2</v>
      </c>
      <c r="I1644">
        <v>1.1299999999999999</v>
      </c>
      <c r="J1644">
        <v>0.67</v>
      </c>
      <c r="K1644">
        <v>31.36</v>
      </c>
      <c r="L1644">
        <v>0.47</v>
      </c>
      <c r="M1644" s="1">
        <v>43749.795637303243</v>
      </c>
      <c r="N1644" s="1">
        <v>43749.838553240741</v>
      </c>
      <c r="O1644" s="1" t="s">
        <v>41</v>
      </c>
    </row>
    <row r="1645" spans="1:15" x14ac:dyDescent="0.15">
      <c r="A1645" t="s">
        <v>2301</v>
      </c>
      <c r="B1645" t="s">
        <v>49</v>
      </c>
      <c r="C1645" t="s">
        <v>42</v>
      </c>
      <c r="D1645" t="s">
        <v>49</v>
      </c>
      <c r="E1645" s="18">
        <v>177.99399871826171</v>
      </c>
      <c r="F1645">
        <v>71</v>
      </c>
      <c r="G1645">
        <v>74.8</v>
      </c>
      <c r="H1645">
        <v>81.099999999999994</v>
      </c>
      <c r="I1645">
        <v>3.48</v>
      </c>
      <c r="J1645">
        <v>1.28</v>
      </c>
      <c r="K1645">
        <v>31.44</v>
      </c>
      <c r="L1645">
        <v>1.07</v>
      </c>
      <c r="M1645" s="1">
        <v>43752.23665042824</v>
      </c>
      <c r="N1645" s="1">
        <v>43752.250746446756</v>
      </c>
      <c r="O1645" s="1" t="s">
        <v>41</v>
      </c>
    </row>
    <row r="1646" spans="1:15" x14ac:dyDescent="0.15">
      <c r="A1646" t="s">
        <v>2302</v>
      </c>
      <c r="B1646" t="s">
        <v>23</v>
      </c>
      <c r="C1646" t="s">
        <v>24</v>
      </c>
      <c r="D1646" t="s">
        <v>23</v>
      </c>
      <c r="E1646" s="18">
        <v>363.82599639892578</v>
      </c>
      <c r="F1646">
        <v>81.7</v>
      </c>
      <c r="G1646">
        <v>86.2</v>
      </c>
      <c r="H1646">
        <v>92.6</v>
      </c>
      <c r="I1646">
        <v>4.75</v>
      </c>
      <c r="J1646">
        <v>0.81</v>
      </c>
      <c r="K1646">
        <v>31.69</v>
      </c>
      <c r="L1646">
        <v>0.41</v>
      </c>
      <c r="M1646" s="1">
        <v>43752.35855315972</v>
      </c>
      <c r="N1646" s="1">
        <v>43752.394081134262</v>
      </c>
      <c r="O1646" s="1" t="s">
        <v>47</v>
      </c>
    </row>
    <row r="1647" spans="1:15" x14ac:dyDescent="0.15">
      <c r="A1647" t="s">
        <v>2303</v>
      </c>
      <c r="B1647" t="s">
        <v>23</v>
      </c>
      <c r="C1647" t="s">
        <v>24</v>
      </c>
      <c r="D1647" t="s">
        <v>23</v>
      </c>
      <c r="E1647" s="18">
        <v>108.57399749755859</v>
      </c>
      <c r="F1647">
        <v>83.6</v>
      </c>
      <c r="G1647">
        <v>88.1</v>
      </c>
      <c r="H1647">
        <v>94.6</v>
      </c>
      <c r="I1647">
        <v>4.6399999999999997</v>
      </c>
      <c r="J1647">
        <v>0.78</v>
      </c>
      <c r="K1647">
        <v>31.68</v>
      </c>
      <c r="L1647">
        <v>0.38</v>
      </c>
      <c r="M1647" s="1">
        <v>43752.347337268518</v>
      </c>
      <c r="N1647" s="1">
        <v>43752.354971493056</v>
      </c>
      <c r="O1647" s="1" t="s">
        <v>47</v>
      </c>
    </row>
    <row r="1648" spans="1:15" x14ac:dyDescent="0.15">
      <c r="A1648" t="s">
        <v>218</v>
      </c>
      <c r="B1648" t="s">
        <v>14</v>
      </c>
      <c r="C1648" t="s">
        <v>38</v>
      </c>
      <c r="D1648" t="s">
        <v>14</v>
      </c>
      <c r="E1648" s="18">
        <v>254.87799835205078</v>
      </c>
      <c r="F1648" s="18">
        <v>77</v>
      </c>
      <c r="G1648" s="18">
        <v>81.099999999999994</v>
      </c>
      <c r="H1648" s="18">
        <v>87.8</v>
      </c>
      <c r="I1648" s="18">
        <v>2.85</v>
      </c>
      <c r="J1648" s="18">
        <v>0.77</v>
      </c>
      <c r="K1648" s="18">
        <v>31.48</v>
      </c>
      <c r="L1648" s="18">
        <v>1.22</v>
      </c>
      <c r="M1648" s="1">
        <v>43753.340507835645</v>
      </c>
      <c r="N1648" s="1">
        <v>43753.368548611114</v>
      </c>
      <c r="O1648" s="1" t="s">
        <v>47</v>
      </c>
    </row>
    <row r="1649" spans="1:15" x14ac:dyDescent="0.15">
      <c r="A1649" t="s">
        <v>2304</v>
      </c>
      <c r="B1649" t="s">
        <v>23</v>
      </c>
      <c r="C1649" t="s">
        <v>24</v>
      </c>
      <c r="D1649" t="s">
        <v>23</v>
      </c>
      <c r="E1649" s="18">
        <v>360.14999389648437</v>
      </c>
      <c r="F1649">
        <v>82.9</v>
      </c>
      <c r="G1649">
        <v>87.3</v>
      </c>
      <c r="H1649">
        <v>94.2</v>
      </c>
      <c r="I1649">
        <v>1.54</v>
      </c>
      <c r="J1649">
        <v>0.92</v>
      </c>
      <c r="K1649">
        <v>31.27</v>
      </c>
      <c r="L1649">
        <v>0.48</v>
      </c>
      <c r="M1649" s="1">
        <v>43749.841048113427</v>
      </c>
      <c r="N1649" s="1">
        <v>43749.881272719904</v>
      </c>
      <c r="O1649" s="1" t="s">
        <v>41</v>
      </c>
    </row>
    <row r="1650" spans="1:15" x14ac:dyDescent="0.15">
      <c r="A1650" t="s">
        <v>2305</v>
      </c>
      <c r="B1650" t="s">
        <v>23</v>
      </c>
      <c r="C1650" t="s">
        <v>21</v>
      </c>
      <c r="D1650" t="s">
        <v>23</v>
      </c>
      <c r="E1650" s="18">
        <v>144.05999755859375</v>
      </c>
      <c r="F1650">
        <v>81</v>
      </c>
      <c r="G1650">
        <v>85.4</v>
      </c>
      <c r="H1650">
        <v>92.2</v>
      </c>
      <c r="I1650">
        <v>1</v>
      </c>
      <c r="J1650">
        <v>1.0900000000000001</v>
      </c>
      <c r="K1650">
        <v>31.19</v>
      </c>
      <c r="L1650">
        <v>0.43</v>
      </c>
      <c r="M1650" s="1">
        <v>43749.887205868057</v>
      </c>
      <c r="N1650" s="1">
        <v>43749.899664155091</v>
      </c>
      <c r="O1650" s="1" t="s">
        <v>41</v>
      </c>
    </row>
    <row r="1651" spans="1:15" x14ac:dyDescent="0.15">
      <c r="A1651" t="s">
        <v>2306</v>
      </c>
      <c r="B1651" t="s">
        <v>826</v>
      </c>
      <c r="C1651" t="s">
        <v>21</v>
      </c>
      <c r="D1651" t="s">
        <v>23</v>
      </c>
      <c r="E1651" s="18">
        <v>218.54499816894531</v>
      </c>
      <c r="F1651">
        <v>80.400000000000006</v>
      </c>
      <c r="G1651">
        <v>84.7</v>
      </c>
      <c r="H1651">
        <v>91.5</v>
      </c>
      <c r="I1651">
        <v>2.4300000000000002</v>
      </c>
      <c r="J1651">
        <v>0.7</v>
      </c>
      <c r="K1651">
        <v>31.46</v>
      </c>
      <c r="L1651">
        <v>0.79</v>
      </c>
      <c r="M1651" s="1">
        <v>43754.379363541666</v>
      </c>
      <c r="N1651" s="1">
        <v>43754.433780752312</v>
      </c>
      <c r="O1651" s="1" t="s">
        <v>45</v>
      </c>
    </row>
    <row r="1652" spans="1:15" x14ac:dyDescent="0.15">
      <c r="A1652" t="s">
        <v>2307</v>
      </c>
      <c r="B1652" t="s">
        <v>826</v>
      </c>
      <c r="C1652" t="s">
        <v>21</v>
      </c>
      <c r="D1652" t="s">
        <v>23</v>
      </c>
      <c r="E1652" s="18">
        <v>253.17499694824221</v>
      </c>
      <c r="F1652">
        <v>78.900000000000006</v>
      </c>
      <c r="G1652">
        <v>83.1</v>
      </c>
      <c r="H1652">
        <v>89.9</v>
      </c>
      <c r="I1652">
        <v>2.36</v>
      </c>
      <c r="J1652">
        <v>0.9</v>
      </c>
      <c r="K1652">
        <v>31.37</v>
      </c>
      <c r="L1652">
        <v>0.88</v>
      </c>
      <c r="M1652" s="1">
        <v>43752.255219062499</v>
      </c>
      <c r="N1652" s="1">
        <v>43752.275241898147</v>
      </c>
      <c r="O1652" s="1" t="s">
        <v>41</v>
      </c>
    </row>
    <row r="1653" spans="1:15" x14ac:dyDescent="0.15">
      <c r="A1653" t="s">
        <v>2308</v>
      </c>
      <c r="B1653" t="s">
        <v>23</v>
      </c>
      <c r="C1653" t="s">
        <v>21</v>
      </c>
      <c r="D1653" t="s">
        <v>23</v>
      </c>
      <c r="E1653" s="18">
        <v>204.38699722290039</v>
      </c>
      <c r="F1653">
        <v>80.099999999999994</v>
      </c>
      <c r="G1653">
        <v>84.4</v>
      </c>
      <c r="H1653">
        <v>91.3</v>
      </c>
      <c r="I1653">
        <v>0.97</v>
      </c>
      <c r="J1653">
        <v>1</v>
      </c>
      <c r="K1653">
        <v>31.19</v>
      </c>
      <c r="L1653">
        <v>0.32</v>
      </c>
      <c r="M1653" s="1">
        <v>43753.632633796296</v>
      </c>
      <c r="N1653" s="1">
        <v>43753.653274849537</v>
      </c>
      <c r="O1653" s="1" t="s">
        <v>41</v>
      </c>
    </row>
    <row r="1654" spans="1:15" x14ac:dyDescent="0.15">
      <c r="A1654" t="s">
        <v>2309</v>
      </c>
      <c r="B1654" t="s">
        <v>49</v>
      </c>
      <c r="C1654" t="s">
        <v>42</v>
      </c>
      <c r="D1654" t="s">
        <v>49</v>
      </c>
      <c r="E1654" s="18">
        <v>169.91399955749512</v>
      </c>
      <c r="F1654">
        <v>70.8</v>
      </c>
      <c r="G1654">
        <v>74.599999999999994</v>
      </c>
      <c r="H1654">
        <v>81.400000000000006</v>
      </c>
      <c r="I1654">
        <v>0.82</v>
      </c>
      <c r="J1654">
        <v>0.73</v>
      </c>
      <c r="K1654">
        <v>31.3</v>
      </c>
      <c r="L1654">
        <v>0.42</v>
      </c>
      <c r="M1654" s="1">
        <v>43753.671512187502</v>
      </c>
      <c r="N1654" s="1">
        <v>43753.686279895832</v>
      </c>
      <c r="O1654" s="1" t="s">
        <v>41</v>
      </c>
    </row>
    <row r="1655" spans="1:15" x14ac:dyDescent="0.15">
      <c r="A1655" t="s">
        <v>2310</v>
      </c>
      <c r="B1655" t="s">
        <v>23</v>
      </c>
      <c r="C1655" t="s">
        <v>24</v>
      </c>
      <c r="D1655" t="s">
        <v>23</v>
      </c>
      <c r="E1655" s="18">
        <v>99.970998764038086</v>
      </c>
      <c r="F1655">
        <v>82.9</v>
      </c>
      <c r="G1655">
        <v>87.3</v>
      </c>
      <c r="H1655">
        <v>94.7</v>
      </c>
      <c r="I1655">
        <v>1.0900000000000001</v>
      </c>
      <c r="J1655">
        <v>0.87</v>
      </c>
      <c r="K1655">
        <v>31.25</v>
      </c>
      <c r="L1655">
        <v>0.23</v>
      </c>
      <c r="M1655" s="1">
        <v>43753.657496145832</v>
      </c>
      <c r="N1655" s="1">
        <v>43753.668067673614</v>
      </c>
      <c r="O1655" s="1" t="s">
        <v>41</v>
      </c>
    </row>
    <row r="1656" spans="1:15" x14ac:dyDescent="0.15">
      <c r="A1656" t="s">
        <v>219</v>
      </c>
      <c r="B1656" t="s">
        <v>14</v>
      </c>
      <c r="C1656" t="s">
        <v>38</v>
      </c>
      <c r="D1656" t="s">
        <v>14</v>
      </c>
      <c r="E1656" s="18">
        <v>219.99099731445312</v>
      </c>
      <c r="F1656" s="18">
        <v>76.599999999999994</v>
      </c>
      <c r="G1656" s="18">
        <v>80.7</v>
      </c>
      <c r="H1656" s="18">
        <v>87.2</v>
      </c>
      <c r="I1656" s="18">
        <v>1.28</v>
      </c>
      <c r="J1656" s="18">
        <v>1.03</v>
      </c>
      <c r="K1656" s="18">
        <v>31.15</v>
      </c>
      <c r="L1656" s="18">
        <v>0.63</v>
      </c>
      <c r="M1656" s="1">
        <v>43749.905156944442</v>
      </c>
      <c r="N1656" s="1">
        <v>43752.237443055557</v>
      </c>
      <c r="O1656" s="1" t="s">
        <v>41</v>
      </c>
    </row>
    <row r="1657" spans="1:15" x14ac:dyDescent="0.15">
      <c r="A1657" t="s">
        <v>2311</v>
      </c>
      <c r="B1657" t="s">
        <v>33</v>
      </c>
      <c r="C1657" t="s">
        <v>39</v>
      </c>
      <c r="D1657" t="s">
        <v>33</v>
      </c>
      <c r="E1657" s="18">
        <v>176.17399787902832</v>
      </c>
      <c r="F1657">
        <v>73.400000000000006</v>
      </c>
      <c r="G1657">
        <v>77.3</v>
      </c>
      <c r="H1657">
        <v>83.6</v>
      </c>
      <c r="I1657">
        <v>3.09</v>
      </c>
      <c r="J1657">
        <v>0.94</v>
      </c>
      <c r="K1657">
        <v>31.52</v>
      </c>
      <c r="L1657">
        <v>0.85</v>
      </c>
      <c r="M1657" s="1">
        <v>43754.632322418984</v>
      </c>
      <c r="N1657" s="1">
        <v>43754.649497337959</v>
      </c>
      <c r="O1657" s="1" t="s">
        <v>47</v>
      </c>
    </row>
    <row r="1658" spans="1:15" x14ac:dyDescent="0.15">
      <c r="A1658" t="s">
        <v>2312</v>
      </c>
      <c r="B1658" t="s">
        <v>23</v>
      </c>
      <c r="C1658" t="s">
        <v>21</v>
      </c>
      <c r="D1658" t="s">
        <v>23</v>
      </c>
      <c r="E1658" s="18">
        <v>286.84999465942383</v>
      </c>
      <c r="F1658">
        <v>79</v>
      </c>
      <c r="G1658">
        <v>83.3</v>
      </c>
      <c r="H1658">
        <v>89.9</v>
      </c>
      <c r="I1658">
        <v>3.37</v>
      </c>
      <c r="J1658">
        <v>1.25</v>
      </c>
      <c r="K1658">
        <v>31.5</v>
      </c>
      <c r="L1658">
        <v>0.72</v>
      </c>
      <c r="M1658" s="1">
        <v>43754.601875266206</v>
      </c>
      <c r="N1658" s="1">
        <v>43754.6298034375</v>
      </c>
      <c r="O1658" s="1" t="s">
        <v>47</v>
      </c>
    </row>
    <row r="1659" spans="1:15" x14ac:dyDescent="0.15">
      <c r="A1659" t="s">
        <v>2313</v>
      </c>
      <c r="B1659" t="s">
        <v>817</v>
      </c>
      <c r="C1659" t="s">
        <v>34</v>
      </c>
      <c r="D1659" t="s">
        <v>26</v>
      </c>
      <c r="E1659" s="18">
        <v>218.2449981689453</v>
      </c>
      <c r="F1659">
        <v>74.599999999999994</v>
      </c>
      <c r="G1659">
        <v>78.7</v>
      </c>
      <c r="H1659">
        <v>84.5</v>
      </c>
      <c r="I1659">
        <v>7.27</v>
      </c>
      <c r="J1659">
        <v>1.3</v>
      </c>
      <c r="K1659">
        <v>31.97</v>
      </c>
      <c r="L1659">
        <v>0.43</v>
      </c>
      <c r="M1659" s="1">
        <v>43754.352373692127</v>
      </c>
      <c r="N1659" s="1">
        <v>43754.374775694443</v>
      </c>
      <c r="O1659" s="1" t="s">
        <v>45</v>
      </c>
    </row>
    <row r="1660" spans="1:15" x14ac:dyDescent="0.15">
      <c r="A1660" t="s">
        <v>220</v>
      </c>
      <c r="B1660" t="s">
        <v>14</v>
      </c>
      <c r="C1660" t="s">
        <v>38</v>
      </c>
      <c r="D1660" t="s">
        <v>14</v>
      </c>
      <c r="E1660" s="18">
        <v>312.14999771118164</v>
      </c>
      <c r="F1660" s="18">
        <v>75.5</v>
      </c>
      <c r="G1660" s="18">
        <v>79.599999999999994</v>
      </c>
      <c r="H1660" s="18">
        <v>86.1</v>
      </c>
      <c r="I1660" s="18">
        <v>2.75</v>
      </c>
      <c r="J1660" s="18">
        <v>0.85</v>
      </c>
      <c r="K1660" s="18">
        <v>31.28</v>
      </c>
      <c r="L1660" s="18">
        <v>0.83</v>
      </c>
      <c r="M1660" s="1">
        <v>43754.463803622682</v>
      </c>
      <c r="N1660" s="1">
        <v>43754.501882488425</v>
      </c>
      <c r="O1660" s="1" t="s">
        <v>45</v>
      </c>
    </row>
    <row r="1661" spans="1:15" x14ac:dyDescent="0.15">
      <c r="A1661" t="s">
        <v>221</v>
      </c>
      <c r="B1661" t="s">
        <v>14</v>
      </c>
      <c r="C1661" t="s">
        <v>38</v>
      </c>
      <c r="D1661" t="s">
        <v>14</v>
      </c>
      <c r="E1661" s="18">
        <v>178.44099807739258</v>
      </c>
      <c r="F1661" s="18">
        <v>77.3</v>
      </c>
      <c r="G1661" s="18">
        <v>81.5</v>
      </c>
      <c r="H1661" s="18">
        <v>88.2</v>
      </c>
      <c r="I1661" s="18">
        <v>3.79</v>
      </c>
      <c r="J1661" s="18">
        <v>1.1000000000000001</v>
      </c>
      <c r="K1661" s="18">
        <v>31.48</v>
      </c>
      <c r="L1661" s="18">
        <v>0.99</v>
      </c>
      <c r="M1661" s="1">
        <v>43753.473432407409</v>
      </c>
      <c r="N1661" s="1">
        <v>43753.492285763889</v>
      </c>
      <c r="O1661" s="1" t="s">
        <v>41</v>
      </c>
    </row>
    <row r="1662" spans="1:15" x14ac:dyDescent="0.15">
      <c r="A1662" t="s">
        <v>2314</v>
      </c>
      <c r="B1662" t="s">
        <v>49</v>
      </c>
      <c r="C1662" t="s">
        <v>42</v>
      </c>
      <c r="D1662" t="s">
        <v>49</v>
      </c>
      <c r="E1662" s="18">
        <v>218.56699905395507</v>
      </c>
      <c r="F1662">
        <v>70</v>
      </c>
      <c r="G1662">
        <v>73.7</v>
      </c>
      <c r="H1662">
        <v>80.2</v>
      </c>
      <c r="I1662">
        <v>2.5499999999999998</v>
      </c>
      <c r="J1662">
        <v>1.23</v>
      </c>
      <c r="K1662">
        <v>31.39</v>
      </c>
      <c r="L1662">
        <v>0.76</v>
      </c>
      <c r="M1662" s="1">
        <v>43753.496880983796</v>
      </c>
      <c r="N1662" s="1">
        <v>43753.520064085649</v>
      </c>
      <c r="O1662" s="1" t="s">
        <v>41</v>
      </c>
    </row>
    <row r="1663" spans="1:15" x14ac:dyDescent="0.15">
      <c r="A1663" t="s">
        <v>2315</v>
      </c>
      <c r="B1663" t="s">
        <v>49</v>
      </c>
      <c r="C1663" t="s">
        <v>42</v>
      </c>
      <c r="D1663" t="s">
        <v>49</v>
      </c>
      <c r="E1663" s="18">
        <v>219.98099822998046</v>
      </c>
      <c r="F1663">
        <v>69.5</v>
      </c>
      <c r="G1663">
        <v>73.2</v>
      </c>
      <c r="H1663">
        <v>79.599999999999994</v>
      </c>
      <c r="I1663">
        <v>3.07</v>
      </c>
      <c r="J1663">
        <v>1.27</v>
      </c>
      <c r="K1663">
        <v>31.47</v>
      </c>
      <c r="L1663">
        <v>0.39</v>
      </c>
      <c r="M1663" s="1">
        <v>43753.525167789354</v>
      </c>
      <c r="N1663" s="1">
        <v>43753.547819872685</v>
      </c>
      <c r="O1663" s="1" t="s">
        <v>41</v>
      </c>
    </row>
    <row r="1664" spans="1:15" x14ac:dyDescent="0.15">
      <c r="A1664" t="s">
        <v>222</v>
      </c>
      <c r="B1664" t="s">
        <v>14</v>
      </c>
      <c r="C1664" t="s">
        <v>38</v>
      </c>
      <c r="D1664" t="s">
        <v>14</v>
      </c>
      <c r="E1664" s="18">
        <v>315.42499732971191</v>
      </c>
      <c r="F1664" s="18">
        <v>75</v>
      </c>
      <c r="G1664" s="18">
        <v>79</v>
      </c>
      <c r="H1664" s="18">
        <v>85.9</v>
      </c>
      <c r="I1664" s="18">
        <v>2.1</v>
      </c>
      <c r="J1664" s="18">
        <v>0.77</v>
      </c>
      <c r="K1664" s="18">
        <v>31.37</v>
      </c>
      <c r="L1664" s="18">
        <v>0.6</v>
      </c>
      <c r="M1664" s="1">
        <v>43753.592232719908</v>
      </c>
      <c r="N1664" s="1">
        <v>43753.621002662039</v>
      </c>
      <c r="O1664" s="1" t="s">
        <v>41</v>
      </c>
    </row>
    <row r="1665" spans="1:15" x14ac:dyDescent="0.15">
      <c r="A1665" t="s">
        <v>2316</v>
      </c>
      <c r="B1665" t="s">
        <v>33</v>
      </c>
      <c r="C1665" t="s">
        <v>39</v>
      </c>
      <c r="D1665" t="s">
        <v>33</v>
      </c>
      <c r="E1665" s="18">
        <v>182.97700119018555</v>
      </c>
      <c r="F1665">
        <v>73.3</v>
      </c>
      <c r="G1665">
        <v>77.2</v>
      </c>
      <c r="H1665">
        <v>84</v>
      </c>
      <c r="I1665">
        <v>4.43</v>
      </c>
      <c r="J1665">
        <v>0.95</v>
      </c>
      <c r="K1665">
        <v>31.72</v>
      </c>
      <c r="L1665">
        <v>0.41</v>
      </c>
      <c r="M1665" s="1">
        <v>43753.553616898149</v>
      </c>
      <c r="N1665" s="1">
        <v>43753.576522372685</v>
      </c>
      <c r="O1665" s="1" t="s">
        <v>41</v>
      </c>
    </row>
    <row r="1666" spans="1:15" x14ac:dyDescent="0.15">
      <c r="A1666" t="s">
        <v>2317</v>
      </c>
      <c r="B1666" t="s">
        <v>33</v>
      </c>
      <c r="C1666" t="s">
        <v>39</v>
      </c>
      <c r="D1666" t="s">
        <v>33</v>
      </c>
      <c r="E1666" s="18">
        <v>152.58699798583984</v>
      </c>
      <c r="F1666">
        <v>74.5</v>
      </c>
      <c r="G1666">
        <v>78.5</v>
      </c>
      <c r="H1666">
        <v>85.4</v>
      </c>
      <c r="I1666">
        <v>2.19</v>
      </c>
      <c r="J1666">
        <v>0.78</v>
      </c>
      <c r="K1666">
        <v>31.19</v>
      </c>
      <c r="L1666">
        <v>1.04</v>
      </c>
      <c r="M1666" s="1">
        <v>43755.694409178242</v>
      </c>
      <c r="N1666" s="1">
        <v>43755.705729201392</v>
      </c>
      <c r="O1666" s="1" t="s">
        <v>41</v>
      </c>
    </row>
    <row r="1667" spans="1:15" x14ac:dyDescent="0.15">
      <c r="A1667" t="s">
        <v>2318</v>
      </c>
      <c r="B1667" t="s">
        <v>49</v>
      </c>
      <c r="C1667" t="s">
        <v>42</v>
      </c>
      <c r="D1667" t="s">
        <v>49</v>
      </c>
      <c r="E1667" s="18">
        <v>279.44400024414062</v>
      </c>
      <c r="F1667">
        <v>68.5</v>
      </c>
      <c r="G1667">
        <v>72.2</v>
      </c>
      <c r="H1667">
        <v>78.7</v>
      </c>
      <c r="I1667">
        <v>1.81</v>
      </c>
      <c r="J1667">
        <v>0.97</v>
      </c>
      <c r="K1667">
        <v>31.23</v>
      </c>
      <c r="L1667">
        <v>0.59</v>
      </c>
      <c r="M1667" s="1">
        <v>43756.446742939814</v>
      </c>
      <c r="N1667" s="1">
        <v>43756.488437118052</v>
      </c>
      <c r="O1667" s="1" t="s">
        <v>41</v>
      </c>
    </row>
    <row r="1668" spans="1:15" x14ac:dyDescent="0.15">
      <c r="A1668" t="s">
        <v>223</v>
      </c>
      <c r="B1668" t="s">
        <v>14</v>
      </c>
      <c r="C1668" t="s">
        <v>38</v>
      </c>
      <c r="D1668" t="s">
        <v>14</v>
      </c>
      <c r="E1668" s="18">
        <v>174.9999984741211</v>
      </c>
      <c r="F1668" s="18">
        <v>77.099999999999994</v>
      </c>
      <c r="G1668" s="18">
        <v>81.3</v>
      </c>
      <c r="H1668" s="18">
        <v>88.5</v>
      </c>
      <c r="I1668" s="18">
        <v>1.71</v>
      </c>
      <c r="J1668" s="18">
        <v>0.77</v>
      </c>
      <c r="K1668" s="18">
        <v>31.1</v>
      </c>
      <c r="L1668" s="18">
        <v>0.57999999999999996</v>
      </c>
      <c r="M1668" s="1">
        <v>43762.485289699071</v>
      </c>
      <c r="N1668" s="1">
        <v>43762.506443368053</v>
      </c>
      <c r="O1668" s="1" t="s">
        <v>41</v>
      </c>
    </row>
    <row r="1669" spans="1:15" x14ac:dyDescent="0.15">
      <c r="A1669" t="s">
        <v>224</v>
      </c>
      <c r="B1669" t="s">
        <v>14</v>
      </c>
      <c r="C1669" t="s">
        <v>38</v>
      </c>
      <c r="D1669" t="s">
        <v>14</v>
      </c>
      <c r="E1669" s="18">
        <v>137.47799835205078</v>
      </c>
      <c r="F1669" s="18">
        <v>73.7</v>
      </c>
      <c r="G1669" s="18">
        <v>77.599999999999994</v>
      </c>
      <c r="H1669" s="18">
        <v>84.2</v>
      </c>
      <c r="I1669" s="18">
        <v>2.12</v>
      </c>
      <c r="J1669" s="18">
        <v>0.77</v>
      </c>
      <c r="K1669" s="18">
        <v>31.37</v>
      </c>
      <c r="L1669" s="18">
        <v>1.27</v>
      </c>
      <c r="M1669" s="1">
        <v>43754.329687766207</v>
      </c>
      <c r="N1669" s="1">
        <v>43754.342946724537</v>
      </c>
      <c r="O1669" s="1" t="s">
        <v>47</v>
      </c>
    </row>
    <row r="1670" spans="1:15" x14ac:dyDescent="0.15">
      <c r="A1670" t="s">
        <v>2319</v>
      </c>
      <c r="B1670" t="s">
        <v>14</v>
      </c>
      <c r="C1670" t="s">
        <v>31</v>
      </c>
      <c r="D1670" t="s">
        <v>14</v>
      </c>
      <c r="E1670" s="18">
        <v>218.44499816894529</v>
      </c>
      <c r="F1670">
        <v>75.8</v>
      </c>
      <c r="G1670">
        <v>79.900000000000006</v>
      </c>
      <c r="H1670">
        <v>86</v>
      </c>
      <c r="I1670">
        <v>5.31</v>
      </c>
      <c r="J1670">
        <v>1.04</v>
      </c>
      <c r="K1670">
        <v>31.69</v>
      </c>
      <c r="L1670">
        <v>0.42</v>
      </c>
      <c r="M1670" s="1">
        <v>43754.292623032408</v>
      </c>
      <c r="N1670" s="1">
        <v>43754.315053854167</v>
      </c>
      <c r="O1670" s="1" t="s">
        <v>47</v>
      </c>
    </row>
    <row r="1671" spans="1:15" x14ac:dyDescent="0.15">
      <c r="A1671" t="s">
        <v>2320</v>
      </c>
      <c r="B1671" t="s">
        <v>23</v>
      </c>
      <c r="C1671" t="s">
        <v>24</v>
      </c>
      <c r="D1671" t="s">
        <v>23</v>
      </c>
      <c r="E1671" s="18">
        <v>290.95999755859373</v>
      </c>
      <c r="F1671">
        <v>81.099999999999994</v>
      </c>
      <c r="G1671">
        <v>85.5</v>
      </c>
      <c r="H1671">
        <v>92.1</v>
      </c>
      <c r="I1671">
        <v>4.05</v>
      </c>
      <c r="J1671">
        <v>0.79</v>
      </c>
      <c r="K1671">
        <v>31.41</v>
      </c>
      <c r="L1671">
        <v>0.33</v>
      </c>
      <c r="M1671" s="1">
        <v>43754.223444293981</v>
      </c>
      <c r="N1671" s="1">
        <v>43754.253502280095</v>
      </c>
      <c r="O1671" s="1" t="s">
        <v>47</v>
      </c>
    </row>
    <row r="1672" spans="1:15" x14ac:dyDescent="0.15">
      <c r="A1672" t="s">
        <v>2321</v>
      </c>
      <c r="B1672" t="s">
        <v>23</v>
      </c>
      <c r="C1672" t="s">
        <v>21</v>
      </c>
      <c r="D1672" t="s">
        <v>23</v>
      </c>
      <c r="E1672" s="18">
        <v>278.28099822998047</v>
      </c>
      <c r="F1672">
        <v>80.400000000000006</v>
      </c>
      <c r="G1672">
        <v>84.8</v>
      </c>
      <c r="H1672">
        <v>91.6</v>
      </c>
      <c r="I1672">
        <v>3.18</v>
      </c>
      <c r="J1672">
        <v>0.77</v>
      </c>
      <c r="K1672">
        <v>31.35</v>
      </c>
      <c r="L1672">
        <v>0.32</v>
      </c>
      <c r="M1672" s="1">
        <v>43754.259150497688</v>
      </c>
      <c r="N1672" s="1">
        <v>43754.289428784723</v>
      </c>
      <c r="O1672" s="1" t="s">
        <v>47</v>
      </c>
    </row>
    <row r="1673" spans="1:15" x14ac:dyDescent="0.15">
      <c r="A1673" t="s">
        <v>225</v>
      </c>
      <c r="B1673" t="s">
        <v>14</v>
      </c>
      <c r="C1673" t="s">
        <v>38</v>
      </c>
      <c r="D1673" t="s">
        <v>14</v>
      </c>
      <c r="E1673" s="18">
        <v>402.3329963684082</v>
      </c>
      <c r="F1673" s="18">
        <v>76.400000000000006</v>
      </c>
      <c r="G1673" s="18">
        <v>80.5</v>
      </c>
      <c r="H1673" s="18">
        <v>87.2</v>
      </c>
      <c r="I1673" s="18">
        <v>2.88</v>
      </c>
      <c r="J1673" s="18">
        <v>0.74</v>
      </c>
      <c r="K1673" s="18">
        <v>31.46</v>
      </c>
      <c r="L1673" s="18">
        <v>1.95</v>
      </c>
      <c r="M1673" s="1">
        <v>43755.710285335648</v>
      </c>
      <c r="N1673" s="1">
        <v>43755.771883333335</v>
      </c>
      <c r="O1673" s="1" t="s">
        <v>41</v>
      </c>
    </row>
    <row r="1674" spans="1:15" x14ac:dyDescent="0.15">
      <c r="A1674" t="s">
        <v>226</v>
      </c>
      <c r="B1674" t="s">
        <v>14</v>
      </c>
      <c r="C1674" t="s">
        <v>38</v>
      </c>
      <c r="D1674" t="s">
        <v>14</v>
      </c>
      <c r="E1674" s="18">
        <v>113.30599975585937</v>
      </c>
      <c r="F1674" s="18">
        <v>75.599999999999994</v>
      </c>
      <c r="G1674" s="18">
        <v>79.599999999999994</v>
      </c>
      <c r="H1674" s="18">
        <v>86.4</v>
      </c>
      <c r="I1674" s="18">
        <v>2.4900000000000002</v>
      </c>
      <c r="J1674" s="18">
        <v>0.75</v>
      </c>
      <c r="K1674" s="18">
        <v>31.47</v>
      </c>
      <c r="L1674" s="18">
        <v>0.62</v>
      </c>
      <c r="M1674" s="1">
        <v>43755.77627962963</v>
      </c>
      <c r="N1674" s="1">
        <v>43755.784985497688</v>
      </c>
      <c r="O1674" s="1" t="s">
        <v>41</v>
      </c>
    </row>
    <row r="1675" spans="1:15" x14ac:dyDescent="0.15">
      <c r="A1675" t="s">
        <v>2322</v>
      </c>
      <c r="B1675" t="s">
        <v>23</v>
      </c>
      <c r="C1675" t="s">
        <v>21</v>
      </c>
      <c r="D1675" t="s">
        <v>23</v>
      </c>
      <c r="E1675" s="18">
        <v>270.24799728393555</v>
      </c>
      <c r="F1675">
        <v>78.900000000000006</v>
      </c>
      <c r="G1675">
        <v>83.3</v>
      </c>
      <c r="H1675">
        <v>90.1</v>
      </c>
      <c r="I1675">
        <v>1.64</v>
      </c>
      <c r="J1675">
        <v>0.92</v>
      </c>
      <c r="K1675">
        <v>31.15</v>
      </c>
      <c r="L1675">
        <v>0.68</v>
      </c>
      <c r="M1675" s="1">
        <v>43755.789081331015</v>
      </c>
      <c r="N1675" s="1">
        <v>43755.81435876157</v>
      </c>
      <c r="O1675" s="1" t="s">
        <v>41</v>
      </c>
    </row>
    <row r="1676" spans="1:15" x14ac:dyDescent="0.15">
      <c r="A1676" t="s">
        <v>227</v>
      </c>
      <c r="B1676" t="s">
        <v>14</v>
      </c>
      <c r="C1676" t="s">
        <v>38</v>
      </c>
      <c r="D1676" t="s">
        <v>14</v>
      </c>
      <c r="E1676" s="18">
        <v>107.59099960327148</v>
      </c>
      <c r="F1676" s="18">
        <v>75.7</v>
      </c>
      <c r="G1676" s="18">
        <v>79.900000000000006</v>
      </c>
      <c r="H1676" s="18">
        <v>85.3</v>
      </c>
      <c r="I1676" s="18">
        <v>3.43</v>
      </c>
      <c r="J1676" s="18">
        <v>0.9</v>
      </c>
      <c r="K1676" s="18">
        <v>31.54</v>
      </c>
      <c r="L1676" s="18">
        <v>0.99</v>
      </c>
      <c r="M1676" s="1">
        <v>43755.591724537036</v>
      </c>
      <c r="N1676" s="1">
        <v>43755.600145601849</v>
      </c>
      <c r="O1676" s="1" t="s">
        <v>41</v>
      </c>
    </row>
    <row r="1677" spans="1:15" x14ac:dyDescent="0.15">
      <c r="A1677" t="s">
        <v>228</v>
      </c>
      <c r="B1677" t="s">
        <v>14</v>
      </c>
      <c r="C1677" t="s">
        <v>38</v>
      </c>
      <c r="D1677" t="s">
        <v>14</v>
      </c>
      <c r="E1677" s="18">
        <v>270.15799713134766</v>
      </c>
      <c r="F1677" s="18">
        <v>77.599999999999994</v>
      </c>
      <c r="G1677" s="18">
        <v>81.7</v>
      </c>
      <c r="H1677" s="18">
        <v>87.7</v>
      </c>
      <c r="I1677" s="18">
        <v>2.09</v>
      </c>
      <c r="J1677" s="18">
        <v>0.83</v>
      </c>
      <c r="K1677" s="18">
        <v>31.46</v>
      </c>
      <c r="L1677" s="18">
        <v>0.6</v>
      </c>
      <c r="M1677" s="1">
        <v>43755.612390243055</v>
      </c>
      <c r="N1677" s="1">
        <v>43755.634228240742</v>
      </c>
      <c r="O1677" s="1" t="s">
        <v>41</v>
      </c>
    </row>
    <row r="1678" spans="1:15" x14ac:dyDescent="0.15">
      <c r="A1678" t="s">
        <v>2323</v>
      </c>
      <c r="B1678" t="s">
        <v>26</v>
      </c>
      <c r="C1678" t="s">
        <v>27</v>
      </c>
      <c r="D1678" t="s">
        <v>26</v>
      </c>
      <c r="E1678" s="18">
        <v>185.01399765014648</v>
      </c>
      <c r="F1678">
        <v>71.3</v>
      </c>
      <c r="G1678">
        <v>75.2</v>
      </c>
      <c r="H1678">
        <v>81.400000000000006</v>
      </c>
      <c r="I1678">
        <v>5.0599999999999996</v>
      </c>
      <c r="J1678">
        <v>1.18</v>
      </c>
      <c r="K1678">
        <v>31.54</v>
      </c>
      <c r="L1678">
        <v>0.67</v>
      </c>
      <c r="M1678" s="1">
        <v>43754.555729247688</v>
      </c>
      <c r="N1678" s="1">
        <v>43754.572846875002</v>
      </c>
      <c r="O1678" s="1" t="s">
        <v>45</v>
      </c>
    </row>
    <row r="1679" spans="1:15" x14ac:dyDescent="0.15">
      <c r="A1679" t="s">
        <v>2324</v>
      </c>
      <c r="B1679" t="s">
        <v>26</v>
      </c>
      <c r="C1679" t="s">
        <v>27</v>
      </c>
      <c r="D1679" t="s">
        <v>26</v>
      </c>
      <c r="E1679" s="18">
        <v>253.73699951171875</v>
      </c>
      <c r="F1679">
        <v>70.8</v>
      </c>
      <c r="G1679">
        <v>74.8</v>
      </c>
      <c r="H1679">
        <v>80.5</v>
      </c>
      <c r="I1679">
        <v>6.47</v>
      </c>
      <c r="J1679">
        <v>1.23</v>
      </c>
      <c r="K1679">
        <v>31.33</v>
      </c>
      <c r="L1679">
        <v>1.4</v>
      </c>
      <c r="M1679" s="1">
        <v>43756.744035104166</v>
      </c>
      <c r="N1679" s="1">
        <v>43756.763849849536</v>
      </c>
      <c r="O1679" s="1" t="s">
        <v>45</v>
      </c>
    </row>
    <row r="1680" spans="1:15" x14ac:dyDescent="0.15">
      <c r="A1680" t="s">
        <v>2325</v>
      </c>
      <c r="B1680" t="s">
        <v>14</v>
      </c>
      <c r="C1680" t="s">
        <v>31</v>
      </c>
      <c r="D1680" t="s">
        <v>14</v>
      </c>
      <c r="E1680" s="18">
        <v>326.87499694824214</v>
      </c>
      <c r="F1680">
        <v>73.5</v>
      </c>
      <c r="G1680">
        <v>77.400000000000006</v>
      </c>
      <c r="H1680">
        <v>83.5</v>
      </c>
      <c r="I1680">
        <v>5.59</v>
      </c>
      <c r="J1680">
        <v>1.1000000000000001</v>
      </c>
      <c r="K1680">
        <v>31.56</v>
      </c>
      <c r="L1680">
        <v>1.1200000000000001</v>
      </c>
      <c r="M1680" s="1">
        <v>43754.507534490738</v>
      </c>
      <c r="N1680" s="1">
        <v>43754.541004861108</v>
      </c>
      <c r="O1680" s="1" t="s">
        <v>45</v>
      </c>
    </row>
    <row r="1681" spans="1:15" x14ac:dyDescent="0.15">
      <c r="A1681" t="s">
        <v>2326</v>
      </c>
      <c r="B1681" t="s">
        <v>20</v>
      </c>
      <c r="C1681" t="s">
        <v>35</v>
      </c>
      <c r="D1681" t="s">
        <v>20</v>
      </c>
      <c r="E1681" s="18">
        <v>180.05999755859375</v>
      </c>
      <c r="F1681">
        <v>79.400000000000006</v>
      </c>
      <c r="G1681">
        <v>83.7</v>
      </c>
      <c r="H1681">
        <v>89.9</v>
      </c>
      <c r="I1681">
        <v>4.62</v>
      </c>
      <c r="J1681">
        <v>0.89</v>
      </c>
      <c r="K1681">
        <v>31.6</v>
      </c>
      <c r="L1681">
        <v>0.57999999999999996</v>
      </c>
      <c r="M1681" s="1">
        <v>43759.553248263888</v>
      </c>
      <c r="N1681" s="1">
        <v>43759.570793206018</v>
      </c>
      <c r="O1681" s="1" t="s">
        <v>47</v>
      </c>
    </row>
    <row r="1682" spans="1:15" x14ac:dyDescent="0.15">
      <c r="A1682" t="s">
        <v>2327</v>
      </c>
      <c r="B1682" t="s">
        <v>26</v>
      </c>
      <c r="C1682" t="s">
        <v>27</v>
      </c>
      <c r="D1682" t="s">
        <v>26</v>
      </c>
      <c r="E1682" s="18">
        <v>185.33599853515625</v>
      </c>
      <c r="F1682">
        <v>65.5</v>
      </c>
      <c r="G1682">
        <v>68.8</v>
      </c>
      <c r="H1682">
        <v>74.400000000000006</v>
      </c>
      <c r="I1682">
        <v>6.91</v>
      </c>
      <c r="J1682">
        <v>1.25</v>
      </c>
      <c r="K1682">
        <v>31.87</v>
      </c>
      <c r="L1682">
        <v>0.73</v>
      </c>
      <c r="M1682" s="1">
        <v>43759.575520370374</v>
      </c>
      <c r="N1682" s="1">
        <v>43759.597126423614</v>
      </c>
      <c r="O1682" s="1" t="s">
        <v>47</v>
      </c>
    </row>
    <row r="1683" spans="1:15" x14ac:dyDescent="0.15">
      <c r="A1683" t="s">
        <v>2328</v>
      </c>
      <c r="B1683" t="s">
        <v>33</v>
      </c>
      <c r="C1683" t="s">
        <v>39</v>
      </c>
      <c r="D1683" t="s">
        <v>33</v>
      </c>
      <c r="E1683" s="18">
        <v>225.33499755859376</v>
      </c>
      <c r="F1683">
        <v>76</v>
      </c>
      <c r="G1683">
        <v>80</v>
      </c>
      <c r="H1683">
        <v>86.5</v>
      </c>
      <c r="I1683">
        <v>2.4500000000000002</v>
      </c>
      <c r="J1683">
        <v>0.84</v>
      </c>
      <c r="K1683">
        <v>31.32</v>
      </c>
      <c r="L1683">
        <v>2.4700000000000002</v>
      </c>
      <c r="M1683" s="1">
        <v>43759.608530787038</v>
      </c>
      <c r="N1683" s="1">
        <v>43759.626591979169</v>
      </c>
      <c r="O1683" s="1" t="s">
        <v>47</v>
      </c>
    </row>
    <row r="1684" spans="1:15" x14ac:dyDescent="0.15">
      <c r="A1684" t="s">
        <v>229</v>
      </c>
      <c r="B1684" t="s">
        <v>14</v>
      </c>
      <c r="C1684" t="s">
        <v>38</v>
      </c>
      <c r="D1684" t="s">
        <v>14</v>
      </c>
      <c r="E1684" s="18">
        <v>166.40999984741211</v>
      </c>
      <c r="F1684" s="18">
        <v>74.5</v>
      </c>
      <c r="G1684" s="18">
        <v>78.5</v>
      </c>
      <c r="H1684" s="18">
        <v>85.2</v>
      </c>
      <c r="I1684" s="18">
        <v>1.95</v>
      </c>
      <c r="J1684" s="18">
        <v>1.1100000000000001</v>
      </c>
      <c r="K1684" s="18">
        <v>31.4</v>
      </c>
      <c r="L1684" s="18">
        <v>0.62</v>
      </c>
      <c r="M1684" s="1">
        <v>43756.727187268516</v>
      </c>
      <c r="N1684" s="1">
        <v>43756.743015891203</v>
      </c>
      <c r="O1684" s="1" t="s">
        <v>45</v>
      </c>
    </row>
    <row r="1685" spans="1:15" x14ac:dyDescent="0.15">
      <c r="A1685" t="s">
        <v>2329</v>
      </c>
      <c r="B1685" t="s">
        <v>20</v>
      </c>
      <c r="C1685" t="s">
        <v>35</v>
      </c>
      <c r="D1685" t="s">
        <v>20</v>
      </c>
      <c r="E1685" s="18">
        <v>86.305999755859375</v>
      </c>
      <c r="F1685">
        <v>77.5</v>
      </c>
      <c r="G1685">
        <v>81.8</v>
      </c>
      <c r="H1685">
        <v>87.7</v>
      </c>
      <c r="I1685">
        <v>5.62</v>
      </c>
      <c r="J1685">
        <v>0.98</v>
      </c>
      <c r="K1685">
        <v>31.82</v>
      </c>
      <c r="L1685">
        <v>0.41</v>
      </c>
      <c r="M1685" s="1">
        <v>43756.807160034725</v>
      </c>
      <c r="N1685" s="1">
        <v>43756.813437928242</v>
      </c>
      <c r="O1685" s="1" t="s">
        <v>45</v>
      </c>
    </row>
    <row r="1686" spans="1:15" x14ac:dyDescent="0.15">
      <c r="A1686" t="s">
        <v>2330</v>
      </c>
      <c r="B1686" t="s">
        <v>14</v>
      </c>
      <c r="C1686" t="s">
        <v>36</v>
      </c>
      <c r="D1686" t="s">
        <v>14</v>
      </c>
      <c r="E1686" s="18">
        <v>196.07499694824219</v>
      </c>
      <c r="F1686">
        <v>75.8</v>
      </c>
      <c r="G1686">
        <v>79.8</v>
      </c>
      <c r="H1686">
        <v>86.3</v>
      </c>
      <c r="I1686">
        <v>2.87</v>
      </c>
      <c r="J1686">
        <v>0.83</v>
      </c>
      <c r="K1686">
        <v>31.49</v>
      </c>
      <c r="L1686">
        <v>1.02</v>
      </c>
      <c r="M1686" s="1">
        <v>43759.438942129629</v>
      </c>
      <c r="N1686" s="1">
        <v>43759.457396215279</v>
      </c>
      <c r="O1686" s="1" t="s">
        <v>45</v>
      </c>
    </row>
    <row r="1687" spans="1:15" x14ac:dyDescent="0.15">
      <c r="A1687" t="s">
        <v>2331</v>
      </c>
      <c r="B1687" t="s">
        <v>14</v>
      </c>
      <c r="C1687" t="s">
        <v>31</v>
      </c>
      <c r="D1687" t="s">
        <v>14</v>
      </c>
      <c r="E1687" s="18">
        <v>88.029998779296875</v>
      </c>
      <c r="F1687">
        <v>77.400000000000006</v>
      </c>
      <c r="G1687">
        <v>81.599999999999994</v>
      </c>
      <c r="H1687">
        <v>87.1</v>
      </c>
      <c r="I1687">
        <v>6.72</v>
      </c>
      <c r="J1687">
        <v>1.21</v>
      </c>
      <c r="K1687">
        <v>31.85</v>
      </c>
      <c r="L1687">
        <v>0.67</v>
      </c>
      <c r="M1687" s="1">
        <v>43759.464180555558</v>
      </c>
      <c r="N1687" s="1">
        <v>43759.473779780092</v>
      </c>
      <c r="O1687" s="1" t="s">
        <v>45</v>
      </c>
    </row>
    <row r="1688" spans="1:15" x14ac:dyDescent="0.15">
      <c r="A1688" t="s">
        <v>230</v>
      </c>
      <c r="B1688" t="s">
        <v>14</v>
      </c>
      <c r="C1688" t="s">
        <v>38</v>
      </c>
      <c r="D1688" t="s">
        <v>14</v>
      </c>
      <c r="E1688" s="18">
        <v>234.14199829101562</v>
      </c>
      <c r="F1688" s="18">
        <v>77.7</v>
      </c>
      <c r="G1688" s="18">
        <v>81.900000000000006</v>
      </c>
      <c r="H1688" s="18">
        <v>88.5</v>
      </c>
      <c r="I1688" s="18">
        <v>2.56</v>
      </c>
      <c r="J1688" s="18">
        <v>0.85</v>
      </c>
      <c r="K1688" s="18">
        <v>31.45</v>
      </c>
      <c r="L1688" s="18">
        <v>0.84</v>
      </c>
      <c r="M1688" s="1">
        <v>43755.638600115744</v>
      </c>
      <c r="N1688" s="1">
        <v>43755.674894675925</v>
      </c>
      <c r="O1688" s="1" t="s">
        <v>41</v>
      </c>
    </row>
    <row r="1689" spans="1:15" x14ac:dyDescent="0.15">
      <c r="A1689" t="s">
        <v>2332</v>
      </c>
      <c r="B1689" t="s">
        <v>23</v>
      </c>
      <c r="C1689" t="s">
        <v>24</v>
      </c>
      <c r="D1689" t="s">
        <v>23</v>
      </c>
      <c r="E1689" s="18">
        <v>331.69699668884277</v>
      </c>
      <c r="F1689">
        <v>81.7</v>
      </c>
      <c r="G1689">
        <v>86.1</v>
      </c>
      <c r="H1689">
        <v>92.7</v>
      </c>
      <c r="I1689">
        <v>2.5</v>
      </c>
      <c r="J1689">
        <v>0.92</v>
      </c>
      <c r="K1689">
        <v>31.43</v>
      </c>
      <c r="L1689">
        <v>0.38</v>
      </c>
      <c r="M1689" s="1">
        <v>43756.496673692127</v>
      </c>
      <c r="N1689" s="1">
        <v>43756.622276238428</v>
      </c>
      <c r="O1689" s="1" t="s">
        <v>41</v>
      </c>
    </row>
    <row r="1690" spans="1:15" x14ac:dyDescent="0.15">
      <c r="A1690" t="s">
        <v>231</v>
      </c>
      <c r="B1690" t="s">
        <v>14</v>
      </c>
      <c r="C1690" t="s">
        <v>38</v>
      </c>
      <c r="D1690" t="s">
        <v>14</v>
      </c>
      <c r="E1690" s="18">
        <v>283.40099716186523</v>
      </c>
      <c r="F1690" s="18">
        <v>75</v>
      </c>
      <c r="G1690" s="18">
        <v>79</v>
      </c>
      <c r="H1690" s="18">
        <v>85.8</v>
      </c>
      <c r="I1690" s="18">
        <v>1.84</v>
      </c>
      <c r="J1690" s="18">
        <v>0.82</v>
      </c>
      <c r="K1690" s="18">
        <v>31.38</v>
      </c>
      <c r="L1690" s="18">
        <v>0.51</v>
      </c>
      <c r="M1690" s="1">
        <v>43756.226471956019</v>
      </c>
      <c r="N1690" s="1">
        <v>43756.251835381947</v>
      </c>
      <c r="O1690" s="1" t="s">
        <v>41</v>
      </c>
    </row>
    <row r="1691" spans="1:15" x14ac:dyDescent="0.15">
      <c r="A1691" t="s">
        <v>2333</v>
      </c>
      <c r="B1691" t="s">
        <v>14</v>
      </c>
      <c r="C1691" t="s">
        <v>31</v>
      </c>
      <c r="D1691" t="s">
        <v>14</v>
      </c>
      <c r="E1691" s="18">
        <v>341.31299591064453</v>
      </c>
      <c r="F1691">
        <v>73.599999999999994</v>
      </c>
      <c r="G1691">
        <v>77.5</v>
      </c>
      <c r="H1691">
        <v>83.9</v>
      </c>
      <c r="I1691">
        <v>4.82</v>
      </c>
      <c r="J1691">
        <v>0.96</v>
      </c>
      <c r="K1691">
        <v>31.66</v>
      </c>
      <c r="L1691">
        <v>0.54</v>
      </c>
      <c r="M1691" s="1">
        <v>43756.817275891204</v>
      </c>
      <c r="N1691" s="1">
        <v>43756.847254398148</v>
      </c>
      <c r="O1691" s="1" t="s">
        <v>45</v>
      </c>
    </row>
    <row r="1692" spans="1:15" x14ac:dyDescent="0.15">
      <c r="A1692" t="s">
        <v>2334</v>
      </c>
      <c r="B1692" t="s">
        <v>26</v>
      </c>
      <c r="C1692" t="s">
        <v>27</v>
      </c>
      <c r="D1692" t="s">
        <v>26</v>
      </c>
      <c r="E1692" s="18">
        <v>209.77199935913086</v>
      </c>
      <c r="F1692">
        <v>65.599999999999994</v>
      </c>
      <c r="G1692">
        <v>69.2</v>
      </c>
      <c r="H1692">
        <v>75</v>
      </c>
      <c r="I1692">
        <v>6.98</v>
      </c>
      <c r="J1692">
        <v>1.1200000000000001</v>
      </c>
      <c r="K1692">
        <v>31.59</v>
      </c>
      <c r="L1692">
        <v>1.04</v>
      </c>
      <c r="M1692" s="1">
        <v>43760.891678819447</v>
      </c>
      <c r="N1692" s="1">
        <v>43760.903017013887</v>
      </c>
      <c r="O1692" s="1" t="s">
        <v>966</v>
      </c>
    </row>
    <row r="1693" spans="1:15" x14ac:dyDescent="0.15">
      <c r="A1693" t="s">
        <v>2335</v>
      </c>
      <c r="B1693" t="s">
        <v>26</v>
      </c>
      <c r="C1693" t="s">
        <v>27</v>
      </c>
      <c r="D1693" t="s">
        <v>26</v>
      </c>
      <c r="E1693" s="18">
        <v>170.27699851989746</v>
      </c>
      <c r="F1693">
        <v>72.5</v>
      </c>
      <c r="G1693">
        <v>76.400000000000006</v>
      </c>
      <c r="H1693">
        <v>82.3</v>
      </c>
      <c r="I1693">
        <v>6.59</v>
      </c>
      <c r="J1693">
        <v>1.22</v>
      </c>
      <c r="K1693">
        <v>31.96</v>
      </c>
      <c r="L1693">
        <v>0.65</v>
      </c>
      <c r="M1693" s="1">
        <v>43759.226655937498</v>
      </c>
      <c r="N1693" s="1">
        <v>43759.240876006945</v>
      </c>
      <c r="O1693" s="1" t="s">
        <v>45</v>
      </c>
    </row>
    <row r="1694" spans="1:15" x14ac:dyDescent="0.15">
      <c r="A1694" t="s">
        <v>2336</v>
      </c>
      <c r="B1694" t="s">
        <v>20</v>
      </c>
      <c r="C1694" t="s">
        <v>35</v>
      </c>
      <c r="D1694" t="s">
        <v>20</v>
      </c>
      <c r="E1694" s="18">
        <v>341.50499496459963</v>
      </c>
      <c r="F1694">
        <v>77.5</v>
      </c>
      <c r="G1694">
        <v>81.900000000000006</v>
      </c>
      <c r="H1694">
        <v>85.9</v>
      </c>
      <c r="I1694">
        <v>10.59</v>
      </c>
      <c r="J1694">
        <v>1.42</v>
      </c>
      <c r="K1694">
        <v>30.93</v>
      </c>
      <c r="L1694">
        <v>0.41</v>
      </c>
      <c r="M1694" s="1">
        <v>43759.245492905095</v>
      </c>
      <c r="N1694" s="1">
        <v>43759.286187071761</v>
      </c>
      <c r="O1694" s="1" t="s">
        <v>45</v>
      </c>
    </row>
    <row r="1695" spans="1:15" x14ac:dyDescent="0.15">
      <c r="A1695" t="s">
        <v>232</v>
      </c>
      <c r="B1695" t="s">
        <v>14</v>
      </c>
      <c r="C1695" t="s">
        <v>38</v>
      </c>
      <c r="D1695" t="s">
        <v>14</v>
      </c>
      <c r="E1695" s="18">
        <v>390.39099884033203</v>
      </c>
      <c r="F1695" s="18">
        <v>74.5</v>
      </c>
      <c r="G1695" s="18">
        <v>78.599999999999994</v>
      </c>
      <c r="H1695" s="18">
        <v>84.8</v>
      </c>
      <c r="I1695" s="18">
        <v>3.54</v>
      </c>
      <c r="J1695" s="18">
        <v>0.91</v>
      </c>
      <c r="K1695" s="18">
        <v>31.47</v>
      </c>
      <c r="L1695" s="18">
        <v>2.11</v>
      </c>
      <c r="M1695" s="1">
        <v>43759.302252974536</v>
      </c>
      <c r="N1695" s="1">
        <v>43759.337727349535</v>
      </c>
      <c r="O1695" s="1" t="s">
        <v>45</v>
      </c>
    </row>
    <row r="1696" spans="1:15" x14ac:dyDescent="0.15">
      <c r="A1696" t="s">
        <v>2337</v>
      </c>
      <c r="B1696" t="s">
        <v>26</v>
      </c>
      <c r="C1696" t="s">
        <v>27</v>
      </c>
      <c r="D1696" t="s">
        <v>26</v>
      </c>
      <c r="E1696" s="18">
        <v>52.014999389648438</v>
      </c>
      <c r="F1696">
        <v>70.099999999999994</v>
      </c>
      <c r="G1696">
        <v>73.900000000000006</v>
      </c>
      <c r="H1696">
        <v>79.8</v>
      </c>
      <c r="I1696">
        <v>6.22</v>
      </c>
      <c r="J1696">
        <v>1.34</v>
      </c>
      <c r="K1696">
        <v>31.76</v>
      </c>
      <c r="L1696">
        <v>0.69</v>
      </c>
      <c r="M1696" s="1">
        <v>43756.771736261573</v>
      </c>
      <c r="N1696" s="1">
        <v>43756.773941979169</v>
      </c>
      <c r="O1696" s="1" t="s">
        <v>45</v>
      </c>
    </row>
    <row r="1697" spans="1:15" x14ac:dyDescent="0.15">
      <c r="A1697" t="s">
        <v>233</v>
      </c>
      <c r="B1697" t="s">
        <v>14</v>
      </c>
      <c r="C1697" t="s">
        <v>38</v>
      </c>
      <c r="D1697" t="s">
        <v>14</v>
      </c>
      <c r="E1697" s="18">
        <v>75.477001190185547</v>
      </c>
      <c r="F1697" s="18">
        <v>77.2</v>
      </c>
      <c r="G1697" s="18">
        <v>81.400000000000006</v>
      </c>
      <c r="H1697" s="18">
        <v>89.3</v>
      </c>
      <c r="I1697" s="18">
        <v>1.81</v>
      </c>
      <c r="J1697" s="18">
        <v>0.8</v>
      </c>
      <c r="K1697" s="18">
        <v>31.27</v>
      </c>
      <c r="L1697" s="18">
        <v>1.21</v>
      </c>
      <c r="M1697" s="1">
        <v>43759.342071990737</v>
      </c>
      <c r="N1697" s="1">
        <v>43759.345377696758</v>
      </c>
      <c r="O1697" s="1" t="s">
        <v>45</v>
      </c>
    </row>
    <row r="1698" spans="1:15" x14ac:dyDescent="0.15">
      <c r="A1698" t="s">
        <v>233</v>
      </c>
      <c r="B1698" t="s">
        <v>14</v>
      </c>
      <c r="C1698" t="s">
        <v>36</v>
      </c>
      <c r="D1698" t="s">
        <v>14</v>
      </c>
      <c r="E1698" s="18">
        <v>88.029998779296875</v>
      </c>
      <c r="F1698">
        <v>77.2</v>
      </c>
      <c r="G1698">
        <v>81.400000000000006</v>
      </c>
      <c r="H1698">
        <v>89.3</v>
      </c>
      <c r="I1698">
        <v>1.81</v>
      </c>
      <c r="J1698">
        <v>0.8</v>
      </c>
      <c r="K1698">
        <v>31.27</v>
      </c>
      <c r="L1698">
        <v>1.21</v>
      </c>
      <c r="M1698" s="1">
        <v>43759.348159490743</v>
      </c>
      <c r="N1698" s="1">
        <v>43759.356955474534</v>
      </c>
      <c r="O1698" s="1" t="s">
        <v>45</v>
      </c>
    </row>
    <row r="1699" spans="1:15" x14ac:dyDescent="0.15">
      <c r="A1699" t="s">
        <v>2338</v>
      </c>
      <c r="B1699" t="s">
        <v>14</v>
      </c>
      <c r="C1699" t="s">
        <v>36</v>
      </c>
      <c r="D1699" t="s">
        <v>14</v>
      </c>
      <c r="E1699" s="18">
        <v>268.10499572753906</v>
      </c>
      <c r="F1699">
        <v>75.099999999999994</v>
      </c>
      <c r="G1699">
        <v>79.099999999999994</v>
      </c>
      <c r="H1699">
        <v>85.6</v>
      </c>
      <c r="I1699">
        <v>3.75</v>
      </c>
      <c r="J1699">
        <v>0.91</v>
      </c>
      <c r="K1699">
        <v>31.47</v>
      </c>
      <c r="L1699">
        <v>1.1000000000000001</v>
      </c>
      <c r="M1699" s="1">
        <v>43759.361858483797</v>
      </c>
      <c r="N1699" s="1">
        <v>43759.388229282406</v>
      </c>
      <c r="O1699" s="1" t="s">
        <v>45</v>
      </c>
    </row>
    <row r="1700" spans="1:15" x14ac:dyDescent="0.15">
      <c r="A1700" t="s">
        <v>2339</v>
      </c>
      <c r="B1700" t="s">
        <v>23</v>
      </c>
      <c r="C1700" t="s">
        <v>21</v>
      </c>
      <c r="D1700" t="s">
        <v>23</v>
      </c>
      <c r="E1700" s="18">
        <v>125.37199783325195</v>
      </c>
      <c r="F1700">
        <v>78.900000000000006</v>
      </c>
      <c r="G1700">
        <v>83.2</v>
      </c>
      <c r="H1700">
        <v>89.6</v>
      </c>
      <c r="I1700">
        <v>1.1599999999999999</v>
      </c>
      <c r="J1700">
        <v>1.02</v>
      </c>
      <c r="K1700">
        <v>31.34</v>
      </c>
      <c r="L1700">
        <v>1.1100000000000001</v>
      </c>
      <c r="M1700" s="1">
        <v>43755.931005671293</v>
      </c>
      <c r="N1700" s="1">
        <v>43755.939590127316</v>
      </c>
      <c r="O1700" s="1" t="s">
        <v>41</v>
      </c>
    </row>
    <row r="1701" spans="1:15" x14ac:dyDescent="0.15">
      <c r="A1701" t="s">
        <v>234</v>
      </c>
      <c r="B1701" t="s">
        <v>14</v>
      </c>
      <c r="C1701" t="s">
        <v>38</v>
      </c>
      <c r="D1701" t="s">
        <v>14</v>
      </c>
      <c r="E1701" s="18">
        <v>233.41699600219727</v>
      </c>
      <c r="F1701" s="18">
        <v>77.8</v>
      </c>
      <c r="G1701" s="18">
        <v>82</v>
      </c>
      <c r="H1701" s="18">
        <v>88.7</v>
      </c>
      <c r="I1701" s="18">
        <v>1.89</v>
      </c>
      <c r="J1701" s="18">
        <v>0.97</v>
      </c>
      <c r="K1701" s="18">
        <v>31.33</v>
      </c>
      <c r="L1701" s="18">
        <v>0.88</v>
      </c>
      <c r="M1701" s="1">
        <v>43755.904381631946</v>
      </c>
      <c r="N1701" s="1">
        <v>43755.927506400461</v>
      </c>
      <c r="O1701" s="1" t="s">
        <v>41</v>
      </c>
    </row>
    <row r="1702" spans="1:15" x14ac:dyDescent="0.15">
      <c r="A1702" t="s">
        <v>2340</v>
      </c>
      <c r="B1702" t="s">
        <v>26</v>
      </c>
      <c r="C1702" t="s">
        <v>28</v>
      </c>
      <c r="D1702" t="s">
        <v>26</v>
      </c>
      <c r="E1702" s="18">
        <v>292.6879997253418</v>
      </c>
      <c r="F1702">
        <v>68.400000000000006</v>
      </c>
      <c r="G1702">
        <v>72.099999999999994</v>
      </c>
      <c r="H1702">
        <v>76.900000000000006</v>
      </c>
      <c r="I1702">
        <v>11.53</v>
      </c>
      <c r="J1702">
        <v>2.2999999999999998</v>
      </c>
      <c r="K1702">
        <v>32.340000000000003</v>
      </c>
      <c r="L1702">
        <v>1.07</v>
      </c>
      <c r="M1702" s="1">
        <v>43756.285886423611</v>
      </c>
      <c r="N1702" s="1">
        <v>43756.318113113426</v>
      </c>
      <c r="O1702" s="1" t="s">
        <v>41</v>
      </c>
    </row>
    <row r="1703" spans="1:15" x14ac:dyDescent="0.15">
      <c r="A1703" t="s">
        <v>2341</v>
      </c>
      <c r="B1703" t="s">
        <v>26</v>
      </c>
      <c r="C1703" t="s">
        <v>27</v>
      </c>
      <c r="D1703" t="s">
        <v>26</v>
      </c>
      <c r="E1703" s="18">
        <v>163.6879997253418</v>
      </c>
      <c r="F1703">
        <v>70.900000000000006</v>
      </c>
      <c r="G1703">
        <v>74.7</v>
      </c>
      <c r="H1703">
        <v>80.7</v>
      </c>
      <c r="I1703">
        <v>4.6399999999999997</v>
      </c>
      <c r="J1703">
        <v>1.37</v>
      </c>
      <c r="K1703">
        <v>31.58</v>
      </c>
      <c r="L1703">
        <v>0.53</v>
      </c>
      <c r="M1703" s="1">
        <v>43756.323941979164</v>
      </c>
      <c r="N1703" s="1">
        <v>43756.342367858793</v>
      </c>
      <c r="O1703" s="1" t="s">
        <v>41</v>
      </c>
    </row>
    <row r="1704" spans="1:15" x14ac:dyDescent="0.15">
      <c r="A1704" t="s">
        <v>2342</v>
      </c>
      <c r="B1704" t="s">
        <v>826</v>
      </c>
      <c r="C1704" t="s">
        <v>21</v>
      </c>
      <c r="D1704" t="s">
        <v>23</v>
      </c>
      <c r="E1704" s="18">
        <v>217.61699676513672</v>
      </c>
      <c r="F1704">
        <v>80.3</v>
      </c>
      <c r="G1704">
        <v>84.6</v>
      </c>
      <c r="H1704">
        <v>91.5</v>
      </c>
      <c r="I1704">
        <v>2.83</v>
      </c>
      <c r="J1704">
        <v>0.82</v>
      </c>
      <c r="K1704">
        <v>31.52</v>
      </c>
      <c r="L1704">
        <v>0.61</v>
      </c>
      <c r="M1704" s="1">
        <v>43756.34727997685</v>
      </c>
      <c r="N1704" s="1">
        <v>43756.586845289348</v>
      </c>
      <c r="O1704" s="1" t="s">
        <v>41</v>
      </c>
    </row>
    <row r="1705" spans="1:15" x14ac:dyDescent="0.15">
      <c r="A1705" t="s">
        <v>2343</v>
      </c>
      <c r="B1705" t="s">
        <v>20</v>
      </c>
      <c r="C1705" t="s">
        <v>35</v>
      </c>
      <c r="D1705" t="s">
        <v>20</v>
      </c>
      <c r="E1705" s="18">
        <v>168.58699798583984</v>
      </c>
      <c r="F1705">
        <v>78.400000000000006</v>
      </c>
      <c r="G1705">
        <v>82.8</v>
      </c>
      <c r="H1705">
        <v>88.7</v>
      </c>
      <c r="I1705">
        <v>7.39</v>
      </c>
      <c r="J1705">
        <v>1.25</v>
      </c>
      <c r="K1705">
        <v>32</v>
      </c>
      <c r="L1705">
        <v>0.68</v>
      </c>
      <c r="M1705" s="1">
        <v>43756.394243831019</v>
      </c>
      <c r="N1705" s="1">
        <v>43756.442350810183</v>
      </c>
      <c r="O1705" s="1" t="s">
        <v>41</v>
      </c>
    </row>
    <row r="1706" spans="1:15" x14ac:dyDescent="0.15">
      <c r="A1706" t="s">
        <v>2344</v>
      </c>
      <c r="B1706" t="s">
        <v>20</v>
      </c>
      <c r="C1706" t="s">
        <v>35</v>
      </c>
      <c r="D1706" t="s">
        <v>20</v>
      </c>
      <c r="E1706" s="18">
        <v>194.58899688720703</v>
      </c>
      <c r="F1706">
        <v>78.400000000000006</v>
      </c>
      <c r="G1706">
        <v>82.7</v>
      </c>
      <c r="H1706">
        <v>88.8</v>
      </c>
      <c r="I1706">
        <v>7.87</v>
      </c>
      <c r="J1706">
        <v>1.07</v>
      </c>
      <c r="K1706">
        <v>32.14</v>
      </c>
      <c r="L1706">
        <v>1.22</v>
      </c>
      <c r="M1706" s="1">
        <v>43755.676187268517</v>
      </c>
      <c r="N1706" s="1">
        <v>43755.689566898145</v>
      </c>
      <c r="O1706" s="1" t="s">
        <v>41</v>
      </c>
    </row>
    <row r="1707" spans="1:15" x14ac:dyDescent="0.15">
      <c r="A1707" t="s">
        <v>2345</v>
      </c>
      <c r="B1707" t="s">
        <v>49</v>
      </c>
      <c r="C1707" t="s">
        <v>42</v>
      </c>
      <c r="D1707" t="s">
        <v>49</v>
      </c>
      <c r="E1707" s="18">
        <v>95.105998992919922</v>
      </c>
      <c r="F1707">
        <v>72.599999999999994</v>
      </c>
      <c r="G1707">
        <v>76.5</v>
      </c>
      <c r="H1707">
        <v>82.8</v>
      </c>
      <c r="I1707">
        <v>4.4000000000000004</v>
      </c>
      <c r="J1707">
        <v>1.1599999999999999</v>
      </c>
      <c r="K1707">
        <v>31.67</v>
      </c>
      <c r="L1707">
        <v>1.0900000000000001</v>
      </c>
      <c r="M1707" s="1">
        <v>43756.376747303242</v>
      </c>
      <c r="N1707" s="1">
        <v>43756.389224618055</v>
      </c>
      <c r="O1707" s="1" t="s">
        <v>41</v>
      </c>
    </row>
    <row r="1708" spans="1:15" x14ac:dyDescent="0.15">
      <c r="A1708" t="s">
        <v>2346</v>
      </c>
      <c r="B1708" t="s">
        <v>49</v>
      </c>
      <c r="C1708" t="s">
        <v>42</v>
      </c>
      <c r="D1708" t="s">
        <v>49</v>
      </c>
      <c r="E1708" s="18">
        <v>76.020999908447266</v>
      </c>
      <c r="F1708">
        <v>72.8</v>
      </c>
      <c r="G1708">
        <v>76.7</v>
      </c>
      <c r="H1708">
        <v>83</v>
      </c>
      <c r="I1708">
        <v>2.81</v>
      </c>
      <c r="J1708">
        <v>0.8</v>
      </c>
      <c r="K1708">
        <v>32.28</v>
      </c>
      <c r="L1708">
        <v>1.68</v>
      </c>
      <c r="M1708" s="1">
        <v>43759.601770949077</v>
      </c>
      <c r="N1708" s="1">
        <v>43759.603663969909</v>
      </c>
      <c r="O1708" s="1" t="s">
        <v>47</v>
      </c>
    </row>
    <row r="1709" spans="1:15" x14ac:dyDescent="0.15">
      <c r="A1709" t="s">
        <v>235</v>
      </c>
      <c r="B1709" t="s">
        <v>14</v>
      </c>
      <c r="C1709" t="s">
        <v>38</v>
      </c>
      <c r="D1709" t="s">
        <v>14</v>
      </c>
      <c r="E1709" s="18">
        <v>144.05999755859375</v>
      </c>
      <c r="F1709" s="18">
        <v>73.7</v>
      </c>
      <c r="G1709" s="18">
        <v>77.7</v>
      </c>
      <c r="H1709" s="18">
        <v>84.2</v>
      </c>
      <c r="I1709" s="18">
        <v>2.62</v>
      </c>
      <c r="J1709" s="18">
        <v>1.02</v>
      </c>
      <c r="K1709" s="18">
        <v>31.43</v>
      </c>
      <c r="L1709" s="18">
        <v>0.67</v>
      </c>
      <c r="M1709" s="1">
        <v>43756.703074421297</v>
      </c>
      <c r="N1709" s="1">
        <v>43756.71979826389</v>
      </c>
      <c r="O1709" s="1" t="s">
        <v>41</v>
      </c>
    </row>
    <row r="1710" spans="1:15" x14ac:dyDescent="0.15">
      <c r="A1710" t="s">
        <v>2347</v>
      </c>
      <c r="B1710" t="s">
        <v>23</v>
      </c>
      <c r="C1710" t="s">
        <v>24</v>
      </c>
      <c r="D1710" t="s">
        <v>23</v>
      </c>
      <c r="E1710" s="18">
        <v>176.11699676513672</v>
      </c>
      <c r="F1710">
        <v>80.7</v>
      </c>
      <c r="G1710">
        <v>85.1</v>
      </c>
      <c r="H1710">
        <v>92</v>
      </c>
      <c r="I1710">
        <v>2.41</v>
      </c>
      <c r="J1710">
        <v>0.83</v>
      </c>
      <c r="K1710">
        <v>31.35</v>
      </c>
      <c r="L1710">
        <v>0.78</v>
      </c>
      <c r="M1710" s="1">
        <v>43756.257627395833</v>
      </c>
      <c r="N1710" s="1">
        <v>43756.281308483798</v>
      </c>
      <c r="O1710" s="1" t="s">
        <v>41</v>
      </c>
    </row>
    <row r="1711" spans="1:15" x14ac:dyDescent="0.15">
      <c r="A1711" t="s">
        <v>236</v>
      </c>
      <c r="B1711" t="s">
        <v>14</v>
      </c>
      <c r="C1711" t="s">
        <v>38</v>
      </c>
      <c r="D1711" t="s">
        <v>14</v>
      </c>
      <c r="E1711" s="18">
        <v>265.62199783325195</v>
      </c>
      <c r="F1711" s="18">
        <v>71.599999999999994</v>
      </c>
      <c r="G1711" s="18">
        <v>75.400000000000006</v>
      </c>
      <c r="H1711" s="18">
        <v>82.2</v>
      </c>
      <c r="I1711" s="18">
        <v>2</v>
      </c>
      <c r="J1711" s="18">
        <v>0.72</v>
      </c>
      <c r="K1711" s="18">
        <v>31.25</v>
      </c>
      <c r="L1711" s="18">
        <v>1.37</v>
      </c>
      <c r="M1711" s="1">
        <v>43755.818668749998</v>
      </c>
      <c r="N1711" s="1">
        <v>43755.840150960648</v>
      </c>
      <c r="O1711" s="1" t="s">
        <v>41</v>
      </c>
    </row>
    <row r="1712" spans="1:15" x14ac:dyDescent="0.15">
      <c r="A1712" t="s">
        <v>2348</v>
      </c>
      <c r="B1712" t="s">
        <v>26</v>
      </c>
      <c r="C1712" t="s">
        <v>27</v>
      </c>
      <c r="D1712" t="s">
        <v>26</v>
      </c>
      <c r="E1712" s="18">
        <v>555.10199356079102</v>
      </c>
      <c r="F1712">
        <v>71.7</v>
      </c>
      <c r="G1712">
        <v>75.7</v>
      </c>
      <c r="H1712">
        <v>81.099999999999994</v>
      </c>
      <c r="I1712">
        <v>7.31</v>
      </c>
      <c r="J1712">
        <v>1.52</v>
      </c>
      <c r="K1712">
        <v>31.85</v>
      </c>
      <c r="L1712">
        <v>2.5099999999999998</v>
      </c>
      <c r="M1712" s="1">
        <v>43755.846189085649</v>
      </c>
      <c r="N1712" s="1">
        <v>43755.89420127315</v>
      </c>
      <c r="O1712" s="1" t="s">
        <v>41</v>
      </c>
    </row>
    <row r="1713" spans="1:15" x14ac:dyDescent="0.15">
      <c r="A1713" t="s">
        <v>2349</v>
      </c>
      <c r="B1713" t="s">
        <v>14</v>
      </c>
      <c r="C1713" t="s">
        <v>31</v>
      </c>
      <c r="D1713" t="s">
        <v>14</v>
      </c>
      <c r="E1713" s="18">
        <v>394.68999481201172</v>
      </c>
      <c r="F1713">
        <v>75.8</v>
      </c>
      <c r="G1713">
        <v>79.900000000000006</v>
      </c>
      <c r="H1713">
        <v>86.1</v>
      </c>
      <c r="I1713">
        <v>4.49</v>
      </c>
      <c r="J1713">
        <v>0.94</v>
      </c>
      <c r="K1713">
        <v>31.65</v>
      </c>
      <c r="L1713">
        <v>1.26</v>
      </c>
      <c r="M1713" s="1">
        <v>43759.484231331022</v>
      </c>
      <c r="N1713" s="1">
        <v>43759.528987500002</v>
      </c>
      <c r="O1713" s="1" t="s">
        <v>47</v>
      </c>
    </row>
    <row r="1714" spans="1:15" x14ac:dyDescent="0.15">
      <c r="A1714" t="s">
        <v>2350</v>
      </c>
      <c r="B1714" t="s">
        <v>14</v>
      </c>
      <c r="C1714" t="s">
        <v>36</v>
      </c>
      <c r="D1714" t="s">
        <v>14</v>
      </c>
      <c r="E1714" s="18">
        <v>124.04499816894531</v>
      </c>
      <c r="F1714">
        <v>77.5</v>
      </c>
      <c r="G1714">
        <v>81.7</v>
      </c>
      <c r="H1714">
        <v>88.5</v>
      </c>
      <c r="I1714">
        <v>3.28</v>
      </c>
      <c r="J1714">
        <v>0.79</v>
      </c>
      <c r="K1714">
        <v>31.26</v>
      </c>
      <c r="L1714">
        <v>1.34</v>
      </c>
      <c r="M1714" s="1">
        <v>43759.532441585645</v>
      </c>
      <c r="N1714" s="1">
        <v>43759.5448209838</v>
      </c>
      <c r="O1714" s="1" t="s">
        <v>47</v>
      </c>
    </row>
    <row r="1715" spans="1:15" x14ac:dyDescent="0.15">
      <c r="A1715" t="s">
        <v>2351</v>
      </c>
      <c r="B1715" t="s">
        <v>33</v>
      </c>
      <c r="C1715" t="s">
        <v>39</v>
      </c>
      <c r="D1715" t="s">
        <v>33</v>
      </c>
      <c r="E1715" s="18">
        <v>363.23499870300293</v>
      </c>
      <c r="F1715">
        <v>75.400000000000006</v>
      </c>
      <c r="G1715">
        <v>79.5</v>
      </c>
      <c r="H1715">
        <v>86.8</v>
      </c>
      <c r="I1715">
        <v>4</v>
      </c>
      <c r="J1715">
        <v>1.02</v>
      </c>
      <c r="K1715">
        <v>31.35</v>
      </c>
      <c r="L1715">
        <v>1.56</v>
      </c>
      <c r="M1715" s="1">
        <v>43759.630035069444</v>
      </c>
      <c r="N1715" s="1">
        <v>43759.659543136571</v>
      </c>
      <c r="O1715" s="1" t="s">
        <v>47</v>
      </c>
    </row>
    <row r="1716" spans="1:15" x14ac:dyDescent="0.15">
      <c r="A1716" t="s">
        <v>2352</v>
      </c>
      <c r="B1716" t="s">
        <v>14</v>
      </c>
      <c r="C1716" t="s">
        <v>31</v>
      </c>
      <c r="D1716" t="s">
        <v>14</v>
      </c>
      <c r="E1716" s="18">
        <v>181.7079963684082</v>
      </c>
      <c r="F1716">
        <v>77.900000000000006</v>
      </c>
      <c r="G1716">
        <v>82.2</v>
      </c>
      <c r="H1716">
        <v>88</v>
      </c>
      <c r="I1716">
        <v>5.41</v>
      </c>
      <c r="J1716">
        <v>0.98</v>
      </c>
      <c r="K1716">
        <v>31.49</v>
      </c>
      <c r="L1716">
        <v>0.52</v>
      </c>
      <c r="M1716" s="1">
        <v>43761.814178622684</v>
      </c>
      <c r="N1716" s="1">
        <v>43761.826094444441</v>
      </c>
      <c r="O1716" s="1" t="s">
        <v>47</v>
      </c>
    </row>
    <row r="1717" spans="1:15" x14ac:dyDescent="0.15">
      <c r="A1717" t="s">
        <v>2353</v>
      </c>
      <c r="B1717" t="s">
        <v>23</v>
      </c>
      <c r="C1717" t="s">
        <v>24</v>
      </c>
      <c r="D1717" t="s">
        <v>23</v>
      </c>
      <c r="E1717" s="18">
        <v>124.04499816894531</v>
      </c>
      <c r="F1717">
        <v>81.2</v>
      </c>
      <c r="G1717">
        <v>85.6</v>
      </c>
      <c r="H1717">
        <v>93.5</v>
      </c>
      <c r="I1717">
        <v>2.74</v>
      </c>
      <c r="J1717">
        <v>0.76</v>
      </c>
      <c r="K1717">
        <v>31.35</v>
      </c>
      <c r="L1717">
        <v>0.53</v>
      </c>
      <c r="M1717" s="1">
        <v>43759.393038692127</v>
      </c>
      <c r="N1717" s="1">
        <v>43759.434200659722</v>
      </c>
      <c r="O1717" s="1" t="s">
        <v>45</v>
      </c>
    </row>
    <row r="1718" spans="1:15" x14ac:dyDescent="0.15">
      <c r="A1718" t="s">
        <v>2354</v>
      </c>
      <c r="B1718" t="s">
        <v>26</v>
      </c>
      <c r="C1718" t="s">
        <v>28</v>
      </c>
      <c r="D1718" t="s">
        <v>26</v>
      </c>
      <c r="E1718" s="18">
        <v>72.029998779296875</v>
      </c>
      <c r="F1718">
        <v>65.400000000000006</v>
      </c>
      <c r="G1718">
        <v>68.900000000000006</v>
      </c>
      <c r="H1718">
        <v>74.2</v>
      </c>
      <c r="I1718">
        <v>10.74</v>
      </c>
      <c r="J1718">
        <v>1.41</v>
      </c>
      <c r="K1718">
        <v>31.92</v>
      </c>
      <c r="L1718">
        <v>0.49</v>
      </c>
      <c r="M1718" s="1">
        <v>43760.906141053238</v>
      </c>
      <c r="N1718" s="1">
        <v>43760.909688888889</v>
      </c>
      <c r="O1718" s="1" t="s">
        <v>966</v>
      </c>
    </row>
    <row r="1719" spans="1:15" x14ac:dyDescent="0.15">
      <c r="A1719" t="s">
        <v>2355</v>
      </c>
      <c r="B1719" t="s">
        <v>18</v>
      </c>
      <c r="C1719" t="s">
        <v>15</v>
      </c>
      <c r="D1719" t="s">
        <v>18</v>
      </c>
      <c r="E1719" s="18">
        <v>255.46699829101561</v>
      </c>
      <c r="F1719">
        <v>75.2</v>
      </c>
      <c r="G1719">
        <v>79.400000000000006</v>
      </c>
      <c r="H1719">
        <v>85.1</v>
      </c>
      <c r="I1719">
        <v>7.97</v>
      </c>
      <c r="J1719">
        <v>1.3</v>
      </c>
      <c r="K1719">
        <v>31.88</v>
      </c>
      <c r="L1719">
        <v>1.37</v>
      </c>
      <c r="M1719" s="1">
        <v>43760.713016006943</v>
      </c>
      <c r="N1719" s="1">
        <v>43760.762048576391</v>
      </c>
      <c r="O1719" s="1" t="s">
        <v>45</v>
      </c>
    </row>
    <row r="1720" spans="1:15" x14ac:dyDescent="0.15">
      <c r="A1720" t="s">
        <v>2356</v>
      </c>
      <c r="B1720" t="s">
        <v>20</v>
      </c>
      <c r="C1720" t="s">
        <v>35</v>
      </c>
      <c r="D1720" t="s">
        <v>20</v>
      </c>
      <c r="E1720" s="18">
        <v>326.35799484252931</v>
      </c>
      <c r="F1720">
        <v>80</v>
      </c>
      <c r="G1720">
        <v>84.4</v>
      </c>
      <c r="H1720">
        <v>90.5</v>
      </c>
      <c r="I1720">
        <v>8.68</v>
      </c>
      <c r="J1720">
        <v>1.04</v>
      </c>
      <c r="K1720">
        <v>31.91</v>
      </c>
      <c r="L1720">
        <v>0.4</v>
      </c>
      <c r="M1720" s="1">
        <v>43774.4455628125</v>
      </c>
      <c r="N1720" s="1">
        <v>43774.481191550927</v>
      </c>
      <c r="O1720" s="1" t="s">
        <v>48</v>
      </c>
    </row>
    <row r="1721" spans="1:15" x14ac:dyDescent="0.15">
      <c r="A1721" t="s">
        <v>2357</v>
      </c>
      <c r="B1721" t="s">
        <v>49</v>
      </c>
      <c r="C1721" t="s">
        <v>42</v>
      </c>
      <c r="D1721" t="s">
        <v>49</v>
      </c>
      <c r="E1721" s="18">
        <v>196.07499694824219</v>
      </c>
      <c r="F1721">
        <v>71.2</v>
      </c>
      <c r="G1721">
        <v>75.099999999999994</v>
      </c>
      <c r="H1721">
        <v>81.8</v>
      </c>
      <c r="I1721">
        <v>2.31</v>
      </c>
      <c r="J1721">
        <v>1.0900000000000001</v>
      </c>
      <c r="K1721">
        <v>31.11</v>
      </c>
      <c r="L1721">
        <v>0.49</v>
      </c>
      <c r="M1721" s="1">
        <v>43756.672553321761</v>
      </c>
      <c r="N1721" s="1">
        <v>43756.694364317133</v>
      </c>
      <c r="O1721" s="1" t="s">
        <v>41</v>
      </c>
    </row>
    <row r="1722" spans="1:15" x14ac:dyDescent="0.15">
      <c r="A1722" t="s">
        <v>2358</v>
      </c>
      <c r="B1722" t="s">
        <v>49</v>
      </c>
      <c r="C1722" t="s">
        <v>42</v>
      </c>
      <c r="D1722" t="s">
        <v>49</v>
      </c>
      <c r="E1722" s="18">
        <v>216.08999633789063</v>
      </c>
      <c r="F1722">
        <v>70.900000000000006</v>
      </c>
      <c r="G1722">
        <v>74.7</v>
      </c>
      <c r="H1722">
        <v>81.2</v>
      </c>
      <c r="I1722">
        <v>3.47</v>
      </c>
      <c r="J1722">
        <v>1.1499999999999999</v>
      </c>
      <c r="K1722">
        <v>31.34</v>
      </c>
      <c r="L1722">
        <v>1.44</v>
      </c>
      <c r="M1722" s="1">
        <v>43756.645029363426</v>
      </c>
      <c r="N1722" s="1">
        <v>43756.667217326387</v>
      </c>
      <c r="O1722" s="1" t="s">
        <v>41</v>
      </c>
    </row>
    <row r="1723" spans="1:15" x14ac:dyDescent="0.15">
      <c r="A1723" t="s">
        <v>2359</v>
      </c>
      <c r="B1723" t="s">
        <v>49</v>
      </c>
      <c r="C1723" t="s">
        <v>42</v>
      </c>
      <c r="D1723" t="s">
        <v>49</v>
      </c>
      <c r="E1723" s="18">
        <v>140.8849983215332</v>
      </c>
      <c r="F1723">
        <v>69.5</v>
      </c>
      <c r="G1723">
        <v>73.2</v>
      </c>
      <c r="H1723">
        <v>79.900000000000006</v>
      </c>
      <c r="I1723">
        <v>2.27</v>
      </c>
      <c r="J1723">
        <v>0.99</v>
      </c>
      <c r="K1723">
        <v>31.17</v>
      </c>
      <c r="L1723">
        <v>2.4</v>
      </c>
      <c r="M1723" s="1">
        <v>43756.624383368056</v>
      </c>
      <c r="N1723" s="1">
        <v>43756.640497534725</v>
      </c>
      <c r="O1723" s="1" t="s">
        <v>41</v>
      </c>
    </row>
    <row r="1724" spans="1:15" x14ac:dyDescent="0.15">
      <c r="A1724" t="s">
        <v>2360</v>
      </c>
      <c r="B1724" t="s">
        <v>14</v>
      </c>
      <c r="C1724" t="s">
        <v>32</v>
      </c>
      <c r="D1724" t="s">
        <v>20</v>
      </c>
      <c r="E1724" s="18">
        <v>40.6</v>
      </c>
      <c r="F1724">
        <v>77.099999999999994</v>
      </c>
      <c r="G1724">
        <v>81.3</v>
      </c>
      <c r="H1724">
        <v>89.2</v>
      </c>
      <c r="I1724">
        <v>2.82</v>
      </c>
      <c r="J1724">
        <v>0.84</v>
      </c>
      <c r="K1724">
        <v>31.35</v>
      </c>
      <c r="L1724">
        <v>0.47</v>
      </c>
      <c r="M1724" s="1">
        <v>43759.864428437497</v>
      </c>
      <c r="N1724" s="1">
        <v>43759.864428437497</v>
      </c>
      <c r="O1724" s="1" t="s">
        <v>41</v>
      </c>
    </row>
    <row r="1725" spans="1:15" x14ac:dyDescent="0.15">
      <c r="A1725" t="s">
        <v>2360</v>
      </c>
      <c r="B1725" t="s">
        <v>14</v>
      </c>
      <c r="C1725" t="s">
        <v>32</v>
      </c>
      <c r="D1725" t="s">
        <v>14</v>
      </c>
      <c r="E1725" s="18">
        <v>294.39999999999998</v>
      </c>
      <c r="F1725">
        <v>77.099999999999994</v>
      </c>
      <c r="G1725">
        <v>81.3</v>
      </c>
      <c r="H1725">
        <v>89.2</v>
      </c>
      <c r="I1725">
        <v>2.82</v>
      </c>
      <c r="J1725">
        <v>0.84</v>
      </c>
      <c r="K1725">
        <v>31.35</v>
      </c>
      <c r="L1725">
        <v>0.47</v>
      </c>
      <c r="M1725" s="1">
        <v>43759.858525578704</v>
      </c>
      <c r="N1725" s="1">
        <v>43760.229338923615</v>
      </c>
      <c r="O1725" s="1" t="s">
        <v>41</v>
      </c>
    </row>
    <row r="1726" spans="1:15" x14ac:dyDescent="0.15">
      <c r="A1726" t="s">
        <v>2361</v>
      </c>
      <c r="B1726" t="s">
        <v>33</v>
      </c>
      <c r="C1726" t="s">
        <v>39</v>
      </c>
      <c r="D1726" t="s">
        <v>33</v>
      </c>
      <c r="E1726" s="18">
        <v>149.68399810791016</v>
      </c>
      <c r="F1726">
        <v>75.3</v>
      </c>
      <c r="G1726">
        <v>79.400000000000006</v>
      </c>
      <c r="H1726">
        <v>87</v>
      </c>
      <c r="I1726">
        <v>3</v>
      </c>
      <c r="J1726">
        <v>0.82</v>
      </c>
      <c r="K1726">
        <v>31.31</v>
      </c>
      <c r="L1726">
        <v>0.47</v>
      </c>
      <c r="M1726" s="1">
        <v>43759.88704371528</v>
      </c>
      <c r="N1726" s="1">
        <v>43759.896303784721</v>
      </c>
      <c r="O1726" s="1" t="s">
        <v>41</v>
      </c>
    </row>
    <row r="1727" spans="1:15" x14ac:dyDescent="0.15">
      <c r="A1727" t="s">
        <v>2362</v>
      </c>
      <c r="B1727" t="s">
        <v>26</v>
      </c>
      <c r="C1727" t="s">
        <v>28</v>
      </c>
      <c r="D1727" t="s">
        <v>26</v>
      </c>
      <c r="E1727" s="18">
        <v>379.47200012207031</v>
      </c>
      <c r="F1727">
        <v>70.400000000000006</v>
      </c>
      <c r="G1727">
        <v>74.3</v>
      </c>
      <c r="H1727">
        <v>80.2</v>
      </c>
      <c r="I1727">
        <v>9.94</v>
      </c>
      <c r="J1727">
        <v>2.2000000000000002</v>
      </c>
      <c r="K1727">
        <v>32.04</v>
      </c>
      <c r="L1727">
        <v>0.69</v>
      </c>
      <c r="M1727" s="1">
        <v>43760.392812650462</v>
      </c>
      <c r="N1727" s="1">
        <v>43760.473830208335</v>
      </c>
      <c r="O1727" s="1" t="s">
        <v>41</v>
      </c>
    </row>
    <row r="1728" spans="1:15" x14ac:dyDescent="0.15">
      <c r="A1728" t="s">
        <v>2363</v>
      </c>
      <c r="B1728" t="s">
        <v>29</v>
      </c>
      <c r="C1728" t="s">
        <v>22</v>
      </c>
      <c r="D1728" t="s">
        <v>29</v>
      </c>
      <c r="E1728" s="18">
        <v>186.42499542236328</v>
      </c>
      <c r="F1728">
        <v>80.400000000000006</v>
      </c>
      <c r="G1728">
        <v>84.8</v>
      </c>
      <c r="H1728">
        <v>92.4</v>
      </c>
      <c r="I1728">
        <v>5.18</v>
      </c>
      <c r="J1728">
        <v>0.89</v>
      </c>
      <c r="K1728">
        <v>31.57</v>
      </c>
      <c r="L1728">
        <v>1.1200000000000001</v>
      </c>
      <c r="M1728" s="1">
        <v>43759.935799224535</v>
      </c>
      <c r="N1728" s="1">
        <v>43760.308668287034</v>
      </c>
      <c r="O1728" s="1" t="s">
        <v>41</v>
      </c>
    </row>
    <row r="1729" spans="1:15" x14ac:dyDescent="0.15">
      <c r="A1729" t="s">
        <v>2364</v>
      </c>
      <c r="B1729" t="s">
        <v>23</v>
      </c>
      <c r="C1729" t="s">
        <v>21</v>
      </c>
      <c r="D1729" t="s">
        <v>23</v>
      </c>
      <c r="E1729" s="18">
        <v>228.24499893188477</v>
      </c>
      <c r="F1729">
        <v>79.2</v>
      </c>
      <c r="G1729">
        <v>83.6</v>
      </c>
      <c r="H1729">
        <v>91.3</v>
      </c>
      <c r="I1729">
        <v>2.74</v>
      </c>
      <c r="J1729">
        <v>0.79</v>
      </c>
      <c r="K1729">
        <v>31.3</v>
      </c>
      <c r="L1729">
        <v>0.46</v>
      </c>
      <c r="M1729" s="1">
        <v>43759.901910532404</v>
      </c>
      <c r="N1729" s="1">
        <v>43759.918872418981</v>
      </c>
      <c r="O1729" s="1" t="s">
        <v>41</v>
      </c>
    </row>
    <row r="1730" spans="1:15" x14ac:dyDescent="0.15">
      <c r="A1730" t="s">
        <v>2365</v>
      </c>
      <c r="B1730" t="s">
        <v>20</v>
      </c>
      <c r="C1730" t="s">
        <v>35</v>
      </c>
      <c r="D1730" t="s">
        <v>20</v>
      </c>
      <c r="E1730" s="18">
        <v>147.05400085449219</v>
      </c>
      <c r="F1730">
        <v>78.400000000000006</v>
      </c>
      <c r="G1730">
        <v>82.7</v>
      </c>
      <c r="H1730">
        <v>89.7</v>
      </c>
      <c r="I1730">
        <v>6.62</v>
      </c>
      <c r="J1730">
        <v>1.27</v>
      </c>
      <c r="K1730">
        <v>31.72</v>
      </c>
      <c r="L1730">
        <v>0.62</v>
      </c>
      <c r="M1730" s="1">
        <v>43760.48021454861</v>
      </c>
      <c r="N1730" s="1">
        <v>43760.496654826391</v>
      </c>
      <c r="O1730" s="1" t="s">
        <v>41</v>
      </c>
    </row>
    <row r="1731" spans="1:15" x14ac:dyDescent="0.15">
      <c r="A1731" t="s">
        <v>2366</v>
      </c>
      <c r="B1731" t="s">
        <v>49</v>
      </c>
      <c r="C1731" t="s">
        <v>42</v>
      </c>
      <c r="D1731" t="s">
        <v>49</v>
      </c>
      <c r="E1731" s="18">
        <v>111.40099716186523</v>
      </c>
      <c r="F1731">
        <v>71.3</v>
      </c>
      <c r="G1731">
        <v>75.2</v>
      </c>
      <c r="H1731">
        <v>81.8</v>
      </c>
      <c r="I1731">
        <v>3.04</v>
      </c>
      <c r="J1731">
        <v>0.83</v>
      </c>
      <c r="K1731">
        <v>31.16</v>
      </c>
      <c r="L1731">
        <v>0.52</v>
      </c>
      <c r="M1731" s="1">
        <v>43759.924016516205</v>
      </c>
      <c r="N1731" s="1">
        <v>43759.929335613429</v>
      </c>
      <c r="O1731" s="1" t="s">
        <v>41</v>
      </c>
    </row>
    <row r="1732" spans="1:15" x14ac:dyDescent="0.15">
      <c r="A1732" t="s">
        <v>2367</v>
      </c>
      <c r="B1732" t="s">
        <v>23</v>
      </c>
      <c r="C1732" t="s">
        <v>21</v>
      </c>
      <c r="D1732" t="s">
        <v>23</v>
      </c>
      <c r="E1732" s="18">
        <v>213.36799812316895</v>
      </c>
      <c r="F1732">
        <v>79.900000000000006</v>
      </c>
      <c r="G1732">
        <v>84.2</v>
      </c>
      <c r="H1732">
        <v>91.3</v>
      </c>
      <c r="I1732">
        <v>2.15</v>
      </c>
      <c r="J1732">
        <v>0.77</v>
      </c>
      <c r="K1732">
        <v>31.17</v>
      </c>
      <c r="L1732">
        <v>1.7</v>
      </c>
      <c r="M1732" s="1">
        <v>43760.507372916669</v>
      </c>
      <c r="N1732" s="1">
        <v>43760.525099768522</v>
      </c>
      <c r="O1732" s="1" t="s">
        <v>41</v>
      </c>
    </row>
    <row r="1733" spans="1:15" x14ac:dyDescent="0.15">
      <c r="A1733" t="s">
        <v>2368</v>
      </c>
      <c r="B1733" t="s">
        <v>18</v>
      </c>
      <c r="C1733" t="s">
        <v>44</v>
      </c>
      <c r="D1733" t="s">
        <v>18</v>
      </c>
      <c r="E1733" s="18">
        <v>145.2449981689453</v>
      </c>
      <c r="F1733">
        <v>79.7</v>
      </c>
      <c r="G1733">
        <v>84.2</v>
      </c>
      <c r="H1733">
        <v>90.2</v>
      </c>
      <c r="I1733">
        <v>6.74</v>
      </c>
      <c r="J1733">
        <v>1.21</v>
      </c>
      <c r="K1733">
        <v>31.63</v>
      </c>
      <c r="L1733">
        <v>0.81</v>
      </c>
      <c r="M1733" s="1">
        <v>43760.52998846065</v>
      </c>
      <c r="N1733" s="1">
        <v>43760.539641631942</v>
      </c>
      <c r="O1733" s="1" t="s">
        <v>41</v>
      </c>
    </row>
    <row r="1734" spans="1:15" x14ac:dyDescent="0.15">
      <c r="A1734" t="s">
        <v>2369</v>
      </c>
      <c r="B1734" t="s">
        <v>26</v>
      </c>
      <c r="C1734" t="s">
        <v>27</v>
      </c>
      <c r="D1734" t="s">
        <v>26</v>
      </c>
      <c r="E1734" s="18">
        <v>111.76399993896484</v>
      </c>
      <c r="F1734">
        <v>71.900000000000006</v>
      </c>
      <c r="G1734">
        <v>75.8</v>
      </c>
      <c r="H1734">
        <v>81.5</v>
      </c>
      <c r="I1734">
        <v>7.16</v>
      </c>
      <c r="J1734">
        <v>1.17</v>
      </c>
      <c r="K1734">
        <v>31.9</v>
      </c>
      <c r="L1734">
        <v>0.53</v>
      </c>
      <c r="M1734" s="1">
        <v>43761.797580636572</v>
      </c>
      <c r="N1734" s="1">
        <v>43761.804363506948</v>
      </c>
      <c r="O1734" s="1" t="s">
        <v>47</v>
      </c>
    </row>
    <row r="1735" spans="1:15" x14ac:dyDescent="0.15">
      <c r="A1735" t="s">
        <v>2370</v>
      </c>
      <c r="B1735" t="s">
        <v>49</v>
      </c>
      <c r="C1735" t="s">
        <v>42</v>
      </c>
      <c r="D1735" t="s">
        <v>49</v>
      </c>
      <c r="E1735" s="18">
        <v>364.86699676513672</v>
      </c>
      <c r="F1735">
        <v>66.900000000000006</v>
      </c>
      <c r="G1735">
        <v>70.5</v>
      </c>
      <c r="H1735">
        <v>76.7</v>
      </c>
      <c r="I1735">
        <v>3.44</v>
      </c>
      <c r="J1735">
        <v>1.19</v>
      </c>
      <c r="K1735">
        <v>31.17</v>
      </c>
      <c r="L1735">
        <v>2.13</v>
      </c>
      <c r="M1735" s="1">
        <v>43760.543941863427</v>
      </c>
      <c r="N1735" s="1">
        <v>43760.596145798612</v>
      </c>
      <c r="O1735" s="1" t="s">
        <v>41</v>
      </c>
    </row>
    <row r="1736" spans="1:15" x14ac:dyDescent="0.15">
      <c r="A1736" t="s">
        <v>2371</v>
      </c>
      <c r="B1736" t="s">
        <v>14</v>
      </c>
      <c r="C1736" t="s">
        <v>32</v>
      </c>
      <c r="D1736" t="s">
        <v>14</v>
      </c>
      <c r="E1736" s="18">
        <v>285.66999626159668</v>
      </c>
      <c r="F1736">
        <v>76.2</v>
      </c>
      <c r="G1736">
        <v>80.3</v>
      </c>
      <c r="H1736">
        <v>87.4</v>
      </c>
      <c r="I1736">
        <v>1.94</v>
      </c>
      <c r="J1736">
        <v>0.71</v>
      </c>
      <c r="K1736">
        <v>31.23</v>
      </c>
      <c r="L1736">
        <v>0.63</v>
      </c>
      <c r="M1736" s="1">
        <v>43760.343883715279</v>
      </c>
      <c r="N1736" s="1">
        <v>43760.371627430555</v>
      </c>
      <c r="O1736" s="1" t="s">
        <v>41</v>
      </c>
    </row>
    <row r="1737" spans="1:15" x14ac:dyDescent="0.15">
      <c r="A1737" t="s">
        <v>2372</v>
      </c>
      <c r="B1737" t="s">
        <v>14</v>
      </c>
      <c r="C1737" t="s">
        <v>32</v>
      </c>
      <c r="D1737" t="s">
        <v>14</v>
      </c>
      <c r="E1737" s="18">
        <v>259.18099594116211</v>
      </c>
      <c r="F1737">
        <v>74.2</v>
      </c>
      <c r="G1737">
        <v>78.3</v>
      </c>
      <c r="H1737">
        <v>85.2</v>
      </c>
      <c r="I1737">
        <v>2.42</v>
      </c>
      <c r="J1737">
        <v>0.76</v>
      </c>
      <c r="K1737">
        <v>31.23</v>
      </c>
      <c r="L1737">
        <v>0.98</v>
      </c>
      <c r="M1737" s="1">
        <v>43760.317704895831</v>
      </c>
      <c r="N1737" s="1">
        <v>43760.34077534722</v>
      </c>
      <c r="O1737" s="1" t="s">
        <v>41</v>
      </c>
    </row>
    <row r="1738" spans="1:15" x14ac:dyDescent="0.15">
      <c r="A1738" t="s">
        <v>2373</v>
      </c>
      <c r="B1738" t="s">
        <v>49</v>
      </c>
      <c r="C1738" t="s">
        <v>42</v>
      </c>
      <c r="D1738" t="s">
        <v>49</v>
      </c>
      <c r="E1738" s="18">
        <v>298.55199813842773</v>
      </c>
      <c r="F1738">
        <v>70.8</v>
      </c>
      <c r="G1738">
        <v>74.599999999999994</v>
      </c>
      <c r="H1738">
        <v>81.2</v>
      </c>
      <c r="I1738">
        <v>2.67</v>
      </c>
      <c r="J1738">
        <v>1.06</v>
      </c>
      <c r="K1738">
        <v>31.13</v>
      </c>
      <c r="L1738">
        <v>0.91</v>
      </c>
      <c r="M1738" s="1">
        <v>43760.599832060187</v>
      </c>
      <c r="N1738" s="1">
        <v>43760.622715821759</v>
      </c>
      <c r="O1738" s="1" t="s">
        <v>41</v>
      </c>
    </row>
    <row r="1739" spans="1:15" x14ac:dyDescent="0.15">
      <c r="A1739" t="s">
        <v>2374</v>
      </c>
      <c r="B1739" t="s">
        <v>817</v>
      </c>
      <c r="C1739" t="s">
        <v>34</v>
      </c>
      <c r="D1739" t="s">
        <v>26</v>
      </c>
      <c r="E1739" s="18">
        <v>257.63899993896484</v>
      </c>
      <c r="F1739">
        <v>74.099999999999994</v>
      </c>
      <c r="G1739">
        <v>78.2</v>
      </c>
      <c r="H1739">
        <v>82.6</v>
      </c>
      <c r="I1739">
        <v>10.66</v>
      </c>
      <c r="J1739">
        <v>1.65</v>
      </c>
      <c r="K1739">
        <v>31.88</v>
      </c>
      <c r="L1739">
        <v>0.49</v>
      </c>
      <c r="M1739" s="1">
        <v>43760.628756828701</v>
      </c>
      <c r="N1739" s="1">
        <v>43760.647738391206</v>
      </c>
      <c r="O1739" s="1" t="s">
        <v>45</v>
      </c>
    </row>
    <row r="1740" spans="1:15" x14ac:dyDescent="0.15">
      <c r="A1740" t="s">
        <v>2375</v>
      </c>
      <c r="B1740" t="s">
        <v>14</v>
      </c>
      <c r="C1740" t="s">
        <v>32</v>
      </c>
      <c r="D1740" t="s">
        <v>14</v>
      </c>
      <c r="E1740" s="18">
        <v>252.52999877929688</v>
      </c>
      <c r="F1740">
        <v>77.099999999999994</v>
      </c>
      <c r="G1740">
        <v>81.2</v>
      </c>
      <c r="H1740">
        <v>88</v>
      </c>
      <c r="I1740">
        <v>2.52</v>
      </c>
      <c r="J1740">
        <v>0.75</v>
      </c>
      <c r="K1740">
        <v>31.21</v>
      </c>
      <c r="L1740">
        <v>0.48</v>
      </c>
      <c r="M1740" s="1">
        <v>43760.863502048611</v>
      </c>
      <c r="N1740" s="1">
        <v>43761.228402893517</v>
      </c>
      <c r="O1740" s="1" t="s">
        <v>45</v>
      </c>
    </row>
    <row r="1741" spans="1:15" x14ac:dyDescent="0.15">
      <c r="A1741" t="s">
        <v>2376</v>
      </c>
      <c r="B1741" t="s">
        <v>33</v>
      </c>
      <c r="C1741" t="s">
        <v>39</v>
      </c>
      <c r="D1741" t="s">
        <v>33</v>
      </c>
      <c r="E1741" s="18">
        <v>254.27499694824218</v>
      </c>
      <c r="F1741">
        <v>76.900000000000006</v>
      </c>
      <c r="G1741">
        <v>81</v>
      </c>
      <c r="H1741">
        <v>87.4</v>
      </c>
      <c r="I1741">
        <v>3.46</v>
      </c>
      <c r="J1741">
        <v>0.88</v>
      </c>
      <c r="K1741">
        <v>31.42</v>
      </c>
      <c r="L1741">
        <v>0.31</v>
      </c>
      <c r="M1741" s="1">
        <v>43760.810544560183</v>
      </c>
      <c r="N1741" s="1">
        <v>43760.829085381942</v>
      </c>
      <c r="O1741" s="1" t="s">
        <v>45</v>
      </c>
    </row>
    <row r="1742" spans="1:15" x14ac:dyDescent="0.15">
      <c r="A1742" t="s">
        <v>2377</v>
      </c>
      <c r="B1742" t="s">
        <v>26</v>
      </c>
      <c r="C1742" t="s">
        <v>28</v>
      </c>
      <c r="D1742" t="s">
        <v>26</v>
      </c>
      <c r="E1742" s="18">
        <v>175.98499794006347</v>
      </c>
      <c r="F1742">
        <v>69.599999999999994</v>
      </c>
      <c r="G1742">
        <v>73.5</v>
      </c>
      <c r="H1742">
        <v>78.2</v>
      </c>
      <c r="I1742">
        <v>10.55</v>
      </c>
      <c r="J1742">
        <v>1.88</v>
      </c>
      <c r="K1742">
        <v>32</v>
      </c>
      <c r="L1742">
        <v>0.52</v>
      </c>
      <c r="M1742" s="1">
        <v>43760.652436805554</v>
      </c>
      <c r="N1742" s="1">
        <v>43760.66648900463</v>
      </c>
      <c r="O1742" s="1" t="s">
        <v>45</v>
      </c>
    </row>
    <row r="1743" spans="1:15" x14ac:dyDescent="0.15">
      <c r="A1743" t="s">
        <v>2378</v>
      </c>
      <c r="B1743" t="s">
        <v>18</v>
      </c>
      <c r="C1743" t="s">
        <v>15</v>
      </c>
      <c r="D1743" t="s">
        <v>18</v>
      </c>
      <c r="E1743" s="18">
        <v>368.67999725341798</v>
      </c>
      <c r="F1743">
        <v>75.900000000000006</v>
      </c>
      <c r="G1743">
        <v>80.2</v>
      </c>
      <c r="H1743">
        <v>84.3</v>
      </c>
      <c r="I1743">
        <v>13.87</v>
      </c>
      <c r="J1743">
        <v>1.93</v>
      </c>
      <c r="K1743">
        <v>32.4</v>
      </c>
      <c r="L1743">
        <v>0.69</v>
      </c>
      <c r="M1743" s="1">
        <v>43760.670098923612</v>
      </c>
      <c r="N1743" s="1">
        <v>43760.709115358797</v>
      </c>
      <c r="O1743" s="1" t="s">
        <v>45</v>
      </c>
    </row>
    <row r="1744" spans="1:15" x14ac:dyDescent="0.15">
      <c r="A1744" t="s">
        <v>2379</v>
      </c>
      <c r="B1744" t="s">
        <v>49</v>
      </c>
      <c r="C1744" t="s">
        <v>42</v>
      </c>
      <c r="D1744" t="s">
        <v>49</v>
      </c>
      <c r="E1744" s="18">
        <v>126.44699707031251</v>
      </c>
      <c r="F1744">
        <v>71.3</v>
      </c>
      <c r="G1744">
        <v>75.2</v>
      </c>
      <c r="H1744">
        <v>81.7</v>
      </c>
      <c r="I1744">
        <v>2.4700000000000002</v>
      </c>
      <c r="J1744">
        <v>0.8</v>
      </c>
      <c r="K1744">
        <v>31.14</v>
      </c>
      <c r="L1744">
        <v>0.86</v>
      </c>
      <c r="M1744" s="1">
        <v>43761.370797187497</v>
      </c>
      <c r="N1744" s="1">
        <v>43761.384648298612</v>
      </c>
      <c r="O1744" s="1" t="s">
        <v>41</v>
      </c>
    </row>
    <row r="1745" spans="1:15" x14ac:dyDescent="0.15">
      <c r="A1745" t="s">
        <v>2380</v>
      </c>
      <c r="B1745" t="s">
        <v>14</v>
      </c>
      <c r="C1745" t="s">
        <v>31</v>
      </c>
      <c r="D1745" t="s">
        <v>14</v>
      </c>
      <c r="E1745" s="18">
        <v>327.8379951477051</v>
      </c>
      <c r="F1745">
        <v>74.2</v>
      </c>
      <c r="G1745">
        <v>78.3</v>
      </c>
      <c r="H1745">
        <v>84.3</v>
      </c>
      <c r="I1745">
        <v>5.81</v>
      </c>
      <c r="J1745">
        <v>1.17</v>
      </c>
      <c r="K1745">
        <v>31.68</v>
      </c>
      <c r="L1745">
        <v>0.95</v>
      </c>
      <c r="M1745" s="1">
        <v>43760.764127349539</v>
      </c>
      <c r="N1745" s="1">
        <v>43760.787998229163</v>
      </c>
      <c r="O1745" s="1" t="s">
        <v>45</v>
      </c>
    </row>
    <row r="1746" spans="1:15" x14ac:dyDescent="0.15">
      <c r="A1746" t="s">
        <v>2381</v>
      </c>
      <c r="B1746" t="s">
        <v>14</v>
      </c>
      <c r="C1746" t="s">
        <v>31</v>
      </c>
      <c r="D1746" t="s">
        <v>14</v>
      </c>
      <c r="E1746" s="18">
        <v>327.80099792480473</v>
      </c>
      <c r="F1746">
        <v>74</v>
      </c>
      <c r="G1746">
        <v>78</v>
      </c>
      <c r="H1746">
        <v>84.2</v>
      </c>
      <c r="I1746">
        <v>4.67</v>
      </c>
      <c r="J1746">
        <v>0.99</v>
      </c>
      <c r="K1746">
        <v>31.65</v>
      </c>
      <c r="L1746">
        <v>0.33</v>
      </c>
      <c r="M1746" s="1">
        <v>43760.832008831021</v>
      </c>
      <c r="N1746" s="1">
        <v>43760.856932719907</v>
      </c>
      <c r="O1746" s="1" t="s">
        <v>45</v>
      </c>
    </row>
    <row r="1747" spans="1:15" x14ac:dyDescent="0.15">
      <c r="A1747" t="s">
        <v>2382</v>
      </c>
      <c r="B1747" t="s">
        <v>23</v>
      </c>
      <c r="C1747" t="s">
        <v>21</v>
      </c>
      <c r="D1747" t="s">
        <v>23</v>
      </c>
      <c r="E1747" s="18">
        <v>182.54499816894531</v>
      </c>
      <c r="F1747">
        <v>81</v>
      </c>
      <c r="G1747">
        <v>85.3</v>
      </c>
      <c r="H1747">
        <v>92.3</v>
      </c>
      <c r="I1747">
        <v>1.79</v>
      </c>
      <c r="J1747">
        <v>0.74</v>
      </c>
      <c r="K1747">
        <v>31.42</v>
      </c>
      <c r="L1747">
        <v>0.55000000000000004</v>
      </c>
      <c r="M1747" s="1">
        <v>43760.790990624999</v>
      </c>
      <c r="N1747" s="1">
        <v>43760.804566585648</v>
      </c>
      <c r="O1747" s="1" t="s">
        <v>45</v>
      </c>
    </row>
    <row r="1748" spans="1:15" x14ac:dyDescent="0.15">
      <c r="A1748" t="s">
        <v>2383</v>
      </c>
      <c r="B1748" t="s">
        <v>826</v>
      </c>
      <c r="C1748" t="s">
        <v>21</v>
      </c>
      <c r="D1748" t="s">
        <v>23</v>
      </c>
      <c r="E1748" s="18">
        <v>381.59199523925781</v>
      </c>
      <c r="F1748">
        <v>81.099999999999994</v>
      </c>
      <c r="G1748">
        <v>85.4</v>
      </c>
      <c r="H1748">
        <v>92.5</v>
      </c>
      <c r="I1748">
        <v>1.87</v>
      </c>
      <c r="J1748">
        <v>0.75</v>
      </c>
      <c r="K1748">
        <v>31.32</v>
      </c>
      <c r="L1748">
        <v>0.37</v>
      </c>
      <c r="M1748" s="1">
        <v>43762.230590706022</v>
      </c>
      <c r="N1748" s="1">
        <v>43762.272853738425</v>
      </c>
      <c r="O1748" s="1" t="s">
        <v>45</v>
      </c>
    </row>
    <row r="1749" spans="1:15" x14ac:dyDescent="0.15">
      <c r="A1749" t="s">
        <v>2384</v>
      </c>
      <c r="B1749" t="s">
        <v>817</v>
      </c>
      <c r="C1749" t="s">
        <v>27</v>
      </c>
      <c r="D1749" t="s">
        <v>26</v>
      </c>
      <c r="E1749" s="18">
        <v>91.022998809814453</v>
      </c>
      <c r="F1749">
        <v>72.2</v>
      </c>
      <c r="G1749">
        <v>76.3</v>
      </c>
      <c r="H1749">
        <v>82</v>
      </c>
      <c r="I1749">
        <v>7.33</v>
      </c>
      <c r="J1749">
        <v>1.49</v>
      </c>
      <c r="K1749">
        <v>31.75</v>
      </c>
      <c r="L1749">
        <v>0.49</v>
      </c>
      <c r="M1749" s="1">
        <v>43762.292600578701</v>
      </c>
      <c r="N1749" s="1">
        <v>43762.336360763889</v>
      </c>
      <c r="O1749" s="1" t="s">
        <v>45</v>
      </c>
    </row>
    <row r="1750" spans="1:15" x14ac:dyDescent="0.15">
      <c r="A1750" t="s">
        <v>2385</v>
      </c>
      <c r="B1750" t="s">
        <v>14</v>
      </c>
      <c r="C1750" t="s">
        <v>32</v>
      </c>
      <c r="D1750" t="s">
        <v>14</v>
      </c>
      <c r="E1750" s="18">
        <v>221.06399917602539</v>
      </c>
      <c r="F1750">
        <v>75.099999999999994</v>
      </c>
      <c r="G1750">
        <v>79.2</v>
      </c>
      <c r="H1750">
        <v>85.8</v>
      </c>
      <c r="I1750">
        <v>2.9</v>
      </c>
      <c r="J1750">
        <v>1.1200000000000001</v>
      </c>
      <c r="K1750">
        <v>31.39</v>
      </c>
      <c r="L1750">
        <v>0.45</v>
      </c>
      <c r="M1750" s="1">
        <v>43761.284740821757</v>
      </c>
      <c r="N1750" s="1">
        <v>43762.22901747685</v>
      </c>
      <c r="O1750" s="1" t="s">
        <v>41</v>
      </c>
    </row>
    <row r="1751" spans="1:15" x14ac:dyDescent="0.15">
      <c r="A1751" t="s">
        <v>2386</v>
      </c>
      <c r="B1751" t="s">
        <v>817</v>
      </c>
      <c r="C1751" t="s">
        <v>15</v>
      </c>
      <c r="D1751" t="s">
        <v>18</v>
      </c>
      <c r="E1751" s="18">
        <v>120.38199806213379</v>
      </c>
      <c r="F1751">
        <v>75.2</v>
      </c>
      <c r="G1751">
        <v>79.400000000000006</v>
      </c>
      <c r="H1751">
        <v>85.5</v>
      </c>
      <c r="I1751">
        <v>6.87</v>
      </c>
      <c r="J1751">
        <v>1.42</v>
      </c>
      <c r="K1751">
        <v>31.88</v>
      </c>
      <c r="L1751">
        <v>0.55000000000000004</v>
      </c>
      <c r="M1751" s="1">
        <v>43761.262209803244</v>
      </c>
      <c r="N1751" s="1">
        <v>43761.279589814818</v>
      </c>
      <c r="O1751" s="1" t="s">
        <v>41</v>
      </c>
    </row>
    <row r="1752" spans="1:15" x14ac:dyDescent="0.15">
      <c r="A1752" t="s">
        <v>2387</v>
      </c>
      <c r="B1752" t="s">
        <v>23</v>
      </c>
      <c r="C1752" t="s">
        <v>17</v>
      </c>
      <c r="D1752" t="s">
        <v>23</v>
      </c>
      <c r="E1752" s="18">
        <v>145.32999801635742</v>
      </c>
      <c r="F1752">
        <v>81.900000000000006</v>
      </c>
      <c r="G1752">
        <v>86.4</v>
      </c>
      <c r="H1752">
        <v>93</v>
      </c>
      <c r="I1752">
        <v>6.9</v>
      </c>
      <c r="J1752">
        <v>0.81</v>
      </c>
      <c r="K1752">
        <v>32</v>
      </c>
      <c r="L1752">
        <v>0.48</v>
      </c>
      <c r="M1752" s="1">
        <v>43761.23486704861</v>
      </c>
      <c r="N1752" s="1">
        <v>43761.256232372682</v>
      </c>
      <c r="O1752" s="1" t="s">
        <v>41</v>
      </c>
    </row>
    <row r="1753" spans="1:15" x14ac:dyDescent="0.15">
      <c r="A1753" t="s">
        <v>2388</v>
      </c>
      <c r="B1753" t="s">
        <v>18</v>
      </c>
      <c r="C1753" t="s">
        <v>44</v>
      </c>
      <c r="D1753" t="s">
        <v>18</v>
      </c>
      <c r="E1753" s="18">
        <v>73.571998596191406</v>
      </c>
      <c r="F1753">
        <v>77.900000000000006</v>
      </c>
      <c r="G1753">
        <v>82.2</v>
      </c>
      <c r="H1753">
        <v>87.6</v>
      </c>
      <c r="I1753">
        <v>11.61</v>
      </c>
      <c r="J1753">
        <v>1.53</v>
      </c>
      <c r="K1753">
        <v>32.4</v>
      </c>
      <c r="L1753">
        <v>0.48</v>
      </c>
      <c r="M1753" s="1">
        <v>43761.807900115738</v>
      </c>
      <c r="N1753" s="1">
        <v>43761.810493321762</v>
      </c>
      <c r="O1753" s="1" t="s">
        <v>47</v>
      </c>
    </row>
    <row r="1754" spans="1:15" x14ac:dyDescent="0.15">
      <c r="A1754" t="s">
        <v>2389</v>
      </c>
      <c r="B1754" t="s">
        <v>14</v>
      </c>
      <c r="C1754" t="s">
        <v>36</v>
      </c>
      <c r="D1754" t="s">
        <v>14</v>
      </c>
      <c r="E1754" s="18">
        <v>218.25999755859374</v>
      </c>
      <c r="F1754">
        <v>77.2</v>
      </c>
      <c r="G1754">
        <v>81.3</v>
      </c>
      <c r="H1754">
        <v>87.6</v>
      </c>
      <c r="I1754">
        <v>3.9</v>
      </c>
      <c r="J1754">
        <v>0.89</v>
      </c>
      <c r="K1754">
        <v>31.42</v>
      </c>
      <c r="L1754">
        <v>0.43</v>
      </c>
      <c r="M1754" s="1">
        <v>43761.829879710647</v>
      </c>
      <c r="N1754" s="1">
        <v>43761.849103391207</v>
      </c>
      <c r="O1754" s="1" t="s">
        <v>47</v>
      </c>
    </row>
    <row r="1755" spans="1:15" x14ac:dyDescent="0.15">
      <c r="A1755" t="s">
        <v>2390</v>
      </c>
      <c r="B1755" t="s">
        <v>23</v>
      </c>
      <c r="C1755" t="s">
        <v>17</v>
      </c>
      <c r="D1755" t="s">
        <v>23</v>
      </c>
      <c r="E1755" s="18">
        <v>214.81899642944336</v>
      </c>
      <c r="F1755">
        <v>81.3</v>
      </c>
      <c r="G1755">
        <v>85.7</v>
      </c>
      <c r="H1755">
        <v>92.9</v>
      </c>
      <c r="I1755">
        <v>2.19</v>
      </c>
      <c r="J1755">
        <v>0.61</v>
      </c>
      <c r="K1755">
        <v>31.3</v>
      </c>
      <c r="L1755">
        <v>0.75</v>
      </c>
      <c r="M1755" s="1">
        <v>43761.23276608796</v>
      </c>
      <c r="N1755" s="1">
        <v>43761.266488113426</v>
      </c>
      <c r="O1755" s="1" t="s">
        <v>41</v>
      </c>
    </row>
    <row r="1756" spans="1:15" x14ac:dyDescent="0.15">
      <c r="A1756" t="s">
        <v>237</v>
      </c>
      <c r="B1756" t="s">
        <v>14</v>
      </c>
      <c r="C1756" t="s">
        <v>38</v>
      </c>
      <c r="D1756" t="s">
        <v>14</v>
      </c>
      <c r="E1756" s="18">
        <v>237.07899475097656</v>
      </c>
      <c r="F1756" s="18">
        <v>75.2</v>
      </c>
      <c r="G1756" s="18">
        <v>79.3</v>
      </c>
      <c r="H1756" s="18">
        <v>86.1</v>
      </c>
      <c r="I1756" s="18">
        <v>2.48</v>
      </c>
      <c r="J1756" s="18">
        <v>0.82</v>
      </c>
      <c r="K1756" s="18">
        <v>31.44</v>
      </c>
      <c r="L1756" s="18">
        <v>0.89</v>
      </c>
      <c r="M1756" s="1">
        <v>43762.456789201387</v>
      </c>
      <c r="N1756" s="1">
        <v>43762.480701817127</v>
      </c>
      <c r="O1756" s="1" t="s">
        <v>41</v>
      </c>
    </row>
    <row r="1757" spans="1:15" x14ac:dyDescent="0.15">
      <c r="A1757" t="s">
        <v>2391</v>
      </c>
      <c r="B1757" t="s">
        <v>23</v>
      </c>
      <c r="C1757" t="s">
        <v>21</v>
      </c>
      <c r="D1757" t="s">
        <v>23</v>
      </c>
      <c r="E1757" s="18">
        <v>311.64899826049805</v>
      </c>
      <c r="F1757">
        <v>78.5</v>
      </c>
      <c r="G1757">
        <v>82.7</v>
      </c>
      <c r="H1757">
        <v>89.8</v>
      </c>
      <c r="I1757">
        <v>3.19</v>
      </c>
      <c r="J1757">
        <v>0.7</v>
      </c>
      <c r="K1757">
        <v>31.58</v>
      </c>
      <c r="L1757">
        <v>0.72</v>
      </c>
      <c r="M1757" s="1">
        <v>43762.781978900464</v>
      </c>
      <c r="N1757" s="1">
        <v>43762.805099537036</v>
      </c>
      <c r="O1757" s="1" t="s">
        <v>41</v>
      </c>
    </row>
    <row r="1758" spans="1:15" x14ac:dyDescent="0.15">
      <c r="A1758" t="s">
        <v>2392</v>
      </c>
      <c r="B1758" t="s">
        <v>817</v>
      </c>
      <c r="C1758" t="s">
        <v>27</v>
      </c>
      <c r="D1758" t="s">
        <v>26</v>
      </c>
      <c r="E1758" s="18">
        <v>383.19099044799805</v>
      </c>
      <c r="F1758">
        <v>71.900000000000006</v>
      </c>
      <c r="G1758">
        <v>75.8</v>
      </c>
      <c r="H1758">
        <v>81.3</v>
      </c>
      <c r="I1758">
        <v>7.46</v>
      </c>
      <c r="J1758">
        <v>1.88</v>
      </c>
      <c r="K1758">
        <v>31.78</v>
      </c>
      <c r="L1758">
        <v>0.63</v>
      </c>
      <c r="M1758" s="1">
        <v>43762.351052118058</v>
      </c>
      <c r="N1758" s="1">
        <v>43762.400354201389</v>
      </c>
      <c r="O1758" s="1" t="s">
        <v>41</v>
      </c>
    </row>
    <row r="1759" spans="1:15" x14ac:dyDescent="0.15">
      <c r="A1759" t="s">
        <v>2393</v>
      </c>
      <c r="B1759" t="s">
        <v>20</v>
      </c>
      <c r="C1759" t="s">
        <v>35</v>
      </c>
      <c r="D1759" t="s">
        <v>20</v>
      </c>
      <c r="E1759" s="18">
        <v>231.56699886322022</v>
      </c>
      <c r="F1759">
        <v>78.599999999999994</v>
      </c>
      <c r="G1759">
        <v>83</v>
      </c>
      <c r="H1759">
        <v>89</v>
      </c>
      <c r="I1759">
        <v>6.04</v>
      </c>
      <c r="J1759">
        <v>1.19</v>
      </c>
      <c r="K1759">
        <v>31.69</v>
      </c>
      <c r="L1759">
        <v>0.8</v>
      </c>
      <c r="M1759" s="1">
        <v>43763.359544131941</v>
      </c>
      <c r="N1759" s="1">
        <v>43763.387866168981</v>
      </c>
      <c r="O1759" s="1" t="s">
        <v>41</v>
      </c>
    </row>
    <row r="1760" spans="1:15" x14ac:dyDescent="0.15">
      <c r="A1760" t="s">
        <v>2394</v>
      </c>
      <c r="B1760" t="s">
        <v>49</v>
      </c>
      <c r="C1760" t="s">
        <v>42</v>
      </c>
      <c r="D1760" t="s">
        <v>49</v>
      </c>
      <c r="E1760" s="18">
        <v>97.701999664306641</v>
      </c>
      <c r="F1760">
        <v>73</v>
      </c>
      <c r="G1760">
        <v>76.900000000000006</v>
      </c>
      <c r="H1760">
        <v>83.5</v>
      </c>
      <c r="I1760">
        <v>2.68</v>
      </c>
      <c r="J1760">
        <v>0.89</v>
      </c>
      <c r="K1760">
        <v>31.43</v>
      </c>
      <c r="L1760">
        <v>0.31</v>
      </c>
      <c r="M1760" s="1">
        <v>43762.705677546299</v>
      </c>
      <c r="N1760" s="1">
        <v>43762.713038622685</v>
      </c>
      <c r="O1760" s="1" t="s">
        <v>41</v>
      </c>
    </row>
    <row r="1761" spans="1:15" x14ac:dyDescent="0.15">
      <c r="A1761" t="s">
        <v>238</v>
      </c>
      <c r="B1761" t="s">
        <v>14</v>
      </c>
      <c r="C1761" t="s">
        <v>38</v>
      </c>
      <c r="D1761" t="s">
        <v>14</v>
      </c>
      <c r="E1761" s="18">
        <v>205.59999847412109</v>
      </c>
      <c r="F1761" s="18">
        <v>77</v>
      </c>
      <c r="G1761" s="18">
        <v>81.2</v>
      </c>
      <c r="H1761" s="18">
        <v>88</v>
      </c>
      <c r="I1761" s="18">
        <v>2.4</v>
      </c>
      <c r="J1761" s="18">
        <v>0.79</v>
      </c>
      <c r="K1761" s="18">
        <v>31.41</v>
      </c>
      <c r="L1761" s="18">
        <v>0.65</v>
      </c>
      <c r="M1761" s="1">
        <v>43762.721696643515</v>
      </c>
      <c r="N1761" s="1">
        <v>43762.767298379629</v>
      </c>
      <c r="O1761" s="1" t="s">
        <v>41</v>
      </c>
    </row>
    <row r="1762" spans="1:15" x14ac:dyDescent="0.15">
      <c r="A1762" t="s">
        <v>239</v>
      </c>
      <c r="B1762" t="s">
        <v>14</v>
      </c>
      <c r="C1762" t="s">
        <v>38</v>
      </c>
      <c r="D1762" t="s">
        <v>14</v>
      </c>
      <c r="E1762" s="18">
        <v>92.929000854492187</v>
      </c>
      <c r="F1762" s="18">
        <v>77.5</v>
      </c>
      <c r="G1762" s="18">
        <v>81.599999999999994</v>
      </c>
      <c r="H1762" s="18">
        <v>88.5</v>
      </c>
      <c r="I1762" s="18">
        <v>2.08</v>
      </c>
      <c r="J1762" s="18">
        <v>0.73</v>
      </c>
      <c r="K1762" s="18">
        <v>31.35</v>
      </c>
      <c r="L1762" s="18">
        <v>1.37</v>
      </c>
      <c r="M1762" s="1">
        <v>43762.77181755787</v>
      </c>
      <c r="N1762" s="1">
        <v>43762.778756446758</v>
      </c>
      <c r="O1762" s="1" t="s">
        <v>41</v>
      </c>
    </row>
    <row r="1763" spans="1:15" x14ac:dyDescent="0.15">
      <c r="A1763" t="s">
        <v>2395</v>
      </c>
      <c r="B1763" t="s">
        <v>49</v>
      </c>
      <c r="C1763" t="s">
        <v>42</v>
      </c>
      <c r="D1763" t="s">
        <v>49</v>
      </c>
      <c r="E1763" s="18">
        <v>87.938999176025391</v>
      </c>
      <c r="F1763">
        <v>67.099999999999994</v>
      </c>
      <c r="G1763">
        <v>70.8</v>
      </c>
      <c r="H1763">
        <v>76.900000000000006</v>
      </c>
      <c r="I1763">
        <v>3.94</v>
      </c>
      <c r="J1763">
        <v>1.54</v>
      </c>
      <c r="K1763">
        <v>31.38</v>
      </c>
      <c r="L1763">
        <v>0.55000000000000004</v>
      </c>
      <c r="M1763" s="1">
        <v>43762.317928090277</v>
      </c>
      <c r="N1763" s="1">
        <v>43762.336651122685</v>
      </c>
      <c r="O1763" s="1" t="s">
        <v>45</v>
      </c>
    </row>
    <row r="1764" spans="1:15" x14ac:dyDescent="0.15">
      <c r="A1764" t="s">
        <v>2396</v>
      </c>
      <c r="B1764" t="s">
        <v>49</v>
      </c>
      <c r="C1764" t="s">
        <v>42</v>
      </c>
      <c r="D1764" t="s">
        <v>49</v>
      </c>
      <c r="E1764" s="18">
        <v>161.78300094604492</v>
      </c>
      <c r="F1764">
        <v>72.099999999999994</v>
      </c>
      <c r="G1764">
        <v>76</v>
      </c>
      <c r="H1764">
        <v>82.3</v>
      </c>
      <c r="I1764">
        <v>3.11</v>
      </c>
      <c r="J1764">
        <v>1.39</v>
      </c>
      <c r="K1764">
        <v>31.31</v>
      </c>
      <c r="L1764">
        <v>0.56999999999999995</v>
      </c>
      <c r="M1764" s="1">
        <v>43762.303524849536</v>
      </c>
      <c r="N1764" s="1">
        <v>43762.336558831019</v>
      </c>
      <c r="O1764" s="1" t="s">
        <v>45</v>
      </c>
    </row>
    <row r="1765" spans="1:15" x14ac:dyDescent="0.15">
      <c r="A1765" t="s">
        <v>2397</v>
      </c>
      <c r="B1765" t="s">
        <v>23</v>
      </c>
      <c r="C1765" t="s">
        <v>21</v>
      </c>
      <c r="D1765" t="s">
        <v>23</v>
      </c>
      <c r="E1765" s="18">
        <v>283.7389965057373</v>
      </c>
      <c r="F1765">
        <v>81.2</v>
      </c>
      <c r="G1765">
        <v>85.6</v>
      </c>
      <c r="H1765">
        <v>92.6</v>
      </c>
      <c r="I1765">
        <v>1.2</v>
      </c>
      <c r="J1765">
        <v>0.65</v>
      </c>
      <c r="K1765">
        <v>31.29</v>
      </c>
      <c r="L1765">
        <v>0.69</v>
      </c>
      <c r="M1765" s="1">
        <v>43761.918912187502</v>
      </c>
      <c r="N1765" s="1">
        <v>43762.227374918984</v>
      </c>
      <c r="O1765" s="1" t="s">
        <v>45</v>
      </c>
    </row>
    <row r="1766" spans="1:15" x14ac:dyDescent="0.15">
      <c r="A1766" t="s">
        <v>2398</v>
      </c>
      <c r="B1766" t="s">
        <v>826</v>
      </c>
      <c r="C1766" t="s">
        <v>21</v>
      </c>
      <c r="D1766" t="s">
        <v>23</v>
      </c>
      <c r="E1766" s="18">
        <v>181.25999755859374</v>
      </c>
      <c r="F1766">
        <v>78.3</v>
      </c>
      <c r="G1766">
        <v>82.5</v>
      </c>
      <c r="H1766">
        <v>89.3</v>
      </c>
      <c r="I1766">
        <v>1.82</v>
      </c>
      <c r="J1766">
        <v>0.73</v>
      </c>
      <c r="K1766">
        <v>31.4</v>
      </c>
      <c r="L1766">
        <v>1.33</v>
      </c>
      <c r="M1766" s="1">
        <v>43761.904132951386</v>
      </c>
      <c r="N1766" s="1">
        <v>43761.914636574074</v>
      </c>
      <c r="O1766" s="1" t="s">
        <v>45</v>
      </c>
    </row>
    <row r="1767" spans="1:15" x14ac:dyDescent="0.15">
      <c r="A1767" t="s">
        <v>2399</v>
      </c>
      <c r="B1767" t="s">
        <v>23</v>
      </c>
      <c r="C1767" t="s">
        <v>21</v>
      </c>
      <c r="D1767" t="s">
        <v>23</v>
      </c>
      <c r="E1767" s="18">
        <v>206.26599884033203</v>
      </c>
      <c r="F1767">
        <v>78.2</v>
      </c>
      <c r="G1767">
        <v>82.5</v>
      </c>
      <c r="H1767">
        <v>89.4</v>
      </c>
      <c r="I1767">
        <v>3.01</v>
      </c>
      <c r="J1767">
        <v>0.78</v>
      </c>
      <c r="K1767">
        <v>31.39</v>
      </c>
      <c r="L1767">
        <v>0.28000000000000003</v>
      </c>
      <c r="M1767" s="1">
        <v>43767.851700844905</v>
      </c>
      <c r="N1767" s="1">
        <v>43767.876165127316</v>
      </c>
      <c r="O1767" s="1" t="s">
        <v>45</v>
      </c>
    </row>
    <row r="1768" spans="1:15" x14ac:dyDescent="0.15">
      <c r="A1768" t="s">
        <v>2400</v>
      </c>
      <c r="B1768" t="s">
        <v>23</v>
      </c>
      <c r="C1768" t="s">
        <v>21</v>
      </c>
      <c r="D1768" t="s">
        <v>23</v>
      </c>
      <c r="E1768" s="18">
        <v>362.30499572753905</v>
      </c>
      <c r="F1768">
        <v>78.099999999999994</v>
      </c>
      <c r="G1768">
        <v>82.3</v>
      </c>
      <c r="H1768">
        <v>89.2</v>
      </c>
      <c r="I1768">
        <v>3.54</v>
      </c>
      <c r="J1768">
        <v>0.8</v>
      </c>
      <c r="K1768">
        <v>31.47</v>
      </c>
      <c r="L1768">
        <v>0.7</v>
      </c>
      <c r="M1768" s="1">
        <v>43767.700544328705</v>
      </c>
      <c r="N1768" s="1">
        <v>43767.760353900463</v>
      </c>
      <c r="O1768" s="1" t="s">
        <v>45</v>
      </c>
    </row>
    <row r="1769" spans="1:15" x14ac:dyDescent="0.15">
      <c r="A1769" t="s">
        <v>2401</v>
      </c>
      <c r="B1769" t="s">
        <v>20</v>
      </c>
      <c r="C1769" t="s">
        <v>35</v>
      </c>
      <c r="D1769" t="s">
        <v>20</v>
      </c>
      <c r="E1769" s="18">
        <v>136.1099967956543</v>
      </c>
      <c r="F1769">
        <v>79.099999999999994</v>
      </c>
      <c r="G1769">
        <v>83.4</v>
      </c>
      <c r="H1769">
        <v>90</v>
      </c>
      <c r="I1769">
        <v>5.22</v>
      </c>
      <c r="J1769">
        <v>0.85</v>
      </c>
      <c r="K1769">
        <v>31.69</v>
      </c>
      <c r="L1769">
        <v>1.91</v>
      </c>
      <c r="M1769" s="1">
        <v>43762.821314386572</v>
      </c>
      <c r="N1769" s="1">
        <v>43762.832414317127</v>
      </c>
      <c r="O1769" s="1" t="s">
        <v>41</v>
      </c>
    </row>
    <row r="1770" spans="1:15" x14ac:dyDescent="0.15">
      <c r="A1770" t="s">
        <v>2402</v>
      </c>
      <c r="B1770" t="s">
        <v>23</v>
      </c>
      <c r="C1770" t="s">
        <v>21</v>
      </c>
      <c r="D1770" t="s">
        <v>23</v>
      </c>
      <c r="E1770" s="18">
        <v>159.33399963378906</v>
      </c>
      <c r="F1770">
        <v>80.2</v>
      </c>
      <c r="G1770">
        <v>84.6</v>
      </c>
      <c r="H1770">
        <v>91.5</v>
      </c>
      <c r="I1770">
        <v>0.88</v>
      </c>
      <c r="J1770">
        <v>0.92</v>
      </c>
      <c r="K1770">
        <v>31.35</v>
      </c>
      <c r="L1770">
        <v>0.33</v>
      </c>
      <c r="M1770" s="1">
        <v>43762.561106712965</v>
      </c>
      <c r="N1770" s="1">
        <v>43762.592923344906</v>
      </c>
      <c r="O1770" s="1" t="s">
        <v>41</v>
      </c>
    </row>
    <row r="1771" spans="1:15" x14ac:dyDescent="0.15">
      <c r="A1771" t="s">
        <v>2403</v>
      </c>
      <c r="B1771" t="s">
        <v>49</v>
      </c>
      <c r="C1771" t="s">
        <v>42</v>
      </c>
      <c r="D1771" t="s">
        <v>49</v>
      </c>
      <c r="E1771" s="18">
        <v>418.2089958190918</v>
      </c>
      <c r="F1771">
        <v>71.7</v>
      </c>
      <c r="G1771">
        <v>75.599999999999994</v>
      </c>
      <c r="H1771">
        <v>81.900000000000006</v>
      </c>
      <c r="I1771">
        <v>3.01</v>
      </c>
      <c r="J1771">
        <v>1.24</v>
      </c>
      <c r="K1771">
        <v>31.5</v>
      </c>
      <c r="L1771">
        <v>0.88</v>
      </c>
      <c r="M1771" s="1">
        <v>43762.59670115741</v>
      </c>
      <c r="N1771" s="1">
        <v>43762.624635960645</v>
      </c>
      <c r="O1771" s="1" t="s">
        <v>41</v>
      </c>
    </row>
    <row r="1772" spans="1:15" x14ac:dyDescent="0.15">
      <c r="A1772" t="s">
        <v>2404</v>
      </c>
      <c r="B1772" t="s">
        <v>26</v>
      </c>
      <c r="C1772" t="s">
        <v>27</v>
      </c>
      <c r="D1772" t="s">
        <v>26</v>
      </c>
      <c r="E1772" s="18">
        <v>271.46099853515625</v>
      </c>
      <c r="F1772">
        <v>65.599999999999994</v>
      </c>
      <c r="G1772">
        <v>69.2</v>
      </c>
      <c r="H1772">
        <v>75.099999999999994</v>
      </c>
      <c r="I1772">
        <v>4.42</v>
      </c>
      <c r="J1772">
        <v>1.38</v>
      </c>
      <c r="K1772">
        <v>31.58</v>
      </c>
      <c r="L1772">
        <v>0.56000000000000005</v>
      </c>
      <c r="M1772" s="1">
        <v>43762.627876423612</v>
      </c>
      <c r="N1772" s="1">
        <v>43762.647766319446</v>
      </c>
      <c r="O1772" s="1" t="s">
        <v>41</v>
      </c>
    </row>
    <row r="1773" spans="1:15" x14ac:dyDescent="0.15">
      <c r="A1773" t="s">
        <v>2405</v>
      </c>
      <c r="B1773" t="s">
        <v>26</v>
      </c>
      <c r="C1773" t="s">
        <v>27</v>
      </c>
      <c r="D1773" t="s">
        <v>26</v>
      </c>
      <c r="E1773" s="18">
        <v>181.94499816894529</v>
      </c>
      <c r="F1773">
        <v>71.400000000000006</v>
      </c>
      <c r="G1773">
        <v>75.2</v>
      </c>
      <c r="H1773">
        <v>81.3</v>
      </c>
      <c r="I1773">
        <v>7.61</v>
      </c>
      <c r="J1773">
        <v>1.35</v>
      </c>
      <c r="K1773">
        <v>31.94</v>
      </c>
      <c r="L1773">
        <v>0.37</v>
      </c>
      <c r="M1773" s="1">
        <v>43767.88251087963</v>
      </c>
      <c r="N1773" s="1">
        <v>43767.900150347225</v>
      </c>
      <c r="O1773" s="1" t="s">
        <v>47</v>
      </c>
    </row>
    <row r="1774" spans="1:15" x14ac:dyDescent="0.15">
      <c r="A1774" t="s">
        <v>2406</v>
      </c>
      <c r="B1774" t="s">
        <v>18</v>
      </c>
      <c r="C1774" t="s">
        <v>15</v>
      </c>
      <c r="D1774" t="s">
        <v>18</v>
      </c>
      <c r="E1774" s="18">
        <v>182.2449981689453</v>
      </c>
      <c r="F1774">
        <v>76.099999999999994</v>
      </c>
      <c r="G1774">
        <v>80.400000000000006</v>
      </c>
      <c r="H1774">
        <v>84.3</v>
      </c>
      <c r="I1774">
        <v>14.23</v>
      </c>
      <c r="J1774">
        <v>1.58</v>
      </c>
      <c r="K1774">
        <v>32.53</v>
      </c>
      <c r="L1774">
        <v>0.41</v>
      </c>
      <c r="M1774" s="1">
        <v>43768.222876701388</v>
      </c>
      <c r="N1774" s="1">
        <v>43768.246280011575</v>
      </c>
      <c r="O1774" s="1" t="s">
        <v>47</v>
      </c>
    </row>
    <row r="1775" spans="1:15" x14ac:dyDescent="0.15">
      <c r="A1775" t="s">
        <v>2407</v>
      </c>
      <c r="B1775" t="s">
        <v>26</v>
      </c>
      <c r="C1775" t="s">
        <v>27</v>
      </c>
      <c r="D1775" t="s">
        <v>26</v>
      </c>
      <c r="E1775" s="18">
        <v>107.78500061035156</v>
      </c>
      <c r="F1775">
        <v>72</v>
      </c>
      <c r="G1775">
        <v>75.900000000000006</v>
      </c>
      <c r="H1775">
        <v>81.599999999999994</v>
      </c>
      <c r="I1775">
        <v>5.97</v>
      </c>
      <c r="J1775">
        <v>1.19</v>
      </c>
      <c r="K1775">
        <v>31.73</v>
      </c>
      <c r="L1775">
        <v>0.33</v>
      </c>
      <c r="M1775" s="1">
        <v>43767.906211921298</v>
      </c>
      <c r="N1775" s="1">
        <v>43767.912345752316</v>
      </c>
      <c r="O1775" s="1" t="s">
        <v>47</v>
      </c>
    </row>
    <row r="1776" spans="1:15" x14ac:dyDescent="0.15">
      <c r="A1776" t="s">
        <v>240</v>
      </c>
      <c r="B1776" t="s">
        <v>14</v>
      </c>
      <c r="C1776" t="s">
        <v>38</v>
      </c>
      <c r="D1776" t="s">
        <v>14</v>
      </c>
      <c r="E1776" s="18">
        <v>90.660999298095703</v>
      </c>
      <c r="F1776" s="18">
        <v>78.099999999999994</v>
      </c>
      <c r="G1776" s="18">
        <v>82.2</v>
      </c>
      <c r="H1776" s="18">
        <v>89.5</v>
      </c>
      <c r="I1776" s="18">
        <v>2.0499999999999998</v>
      </c>
      <c r="J1776" s="18">
        <v>0.65</v>
      </c>
      <c r="K1776" s="18">
        <v>31.36</v>
      </c>
      <c r="L1776" s="18">
        <v>0.35</v>
      </c>
      <c r="M1776" s="1">
        <v>43762.810220219908</v>
      </c>
      <c r="N1776" s="1">
        <v>43762.816556979167</v>
      </c>
      <c r="O1776" s="1" t="s">
        <v>41</v>
      </c>
    </row>
    <row r="1777" spans="1:15" x14ac:dyDescent="0.15">
      <c r="A1777" t="s">
        <v>2408</v>
      </c>
      <c r="B1777" t="s">
        <v>23</v>
      </c>
      <c r="C1777" t="s">
        <v>17</v>
      </c>
      <c r="D1777" t="s">
        <v>23</v>
      </c>
      <c r="E1777" s="18">
        <v>142.06399917602539</v>
      </c>
      <c r="F1777">
        <v>83.6</v>
      </c>
      <c r="G1777">
        <v>88</v>
      </c>
      <c r="H1777">
        <v>95.8</v>
      </c>
      <c r="I1777">
        <v>1.8</v>
      </c>
      <c r="J1777">
        <v>0.5</v>
      </c>
      <c r="K1777">
        <v>31.19</v>
      </c>
      <c r="L1777">
        <v>0.59</v>
      </c>
      <c r="M1777" s="1">
        <v>43762.509896215277</v>
      </c>
      <c r="N1777" s="1">
        <v>43762.527160300924</v>
      </c>
      <c r="O1777" s="1" t="s">
        <v>41</v>
      </c>
    </row>
    <row r="1778" spans="1:15" x14ac:dyDescent="0.15">
      <c r="A1778" t="s">
        <v>2409</v>
      </c>
      <c r="B1778" t="s">
        <v>49</v>
      </c>
      <c r="C1778" t="s">
        <v>42</v>
      </c>
      <c r="D1778" t="s">
        <v>49</v>
      </c>
      <c r="E1778" s="18">
        <v>255.43599700927734</v>
      </c>
      <c r="F1778">
        <v>72.3</v>
      </c>
      <c r="G1778">
        <v>76.2</v>
      </c>
      <c r="H1778">
        <v>83</v>
      </c>
      <c r="I1778">
        <v>2.94</v>
      </c>
      <c r="J1778">
        <v>1.1399999999999999</v>
      </c>
      <c r="K1778">
        <v>31.28</v>
      </c>
      <c r="L1778">
        <v>1.19</v>
      </c>
      <c r="M1778" s="1">
        <v>43763.395868055559</v>
      </c>
      <c r="N1778" s="1">
        <v>43763.424721608797</v>
      </c>
      <c r="O1778" s="1" t="s">
        <v>41</v>
      </c>
    </row>
    <row r="1779" spans="1:15" x14ac:dyDescent="0.15">
      <c r="A1779" t="s">
        <v>2410</v>
      </c>
      <c r="B1779" t="s">
        <v>23</v>
      </c>
      <c r="C1779" t="s">
        <v>17</v>
      </c>
      <c r="D1779" t="s">
        <v>23</v>
      </c>
      <c r="E1779" s="18">
        <v>88.429998779296881</v>
      </c>
      <c r="F1779">
        <v>81.7</v>
      </c>
      <c r="G1779">
        <v>86.1</v>
      </c>
      <c r="H1779">
        <v>93.1</v>
      </c>
      <c r="I1779">
        <v>6.65</v>
      </c>
      <c r="J1779">
        <v>0.79</v>
      </c>
      <c r="K1779">
        <v>31.74</v>
      </c>
      <c r="L1779">
        <v>0.5</v>
      </c>
      <c r="M1779" s="1">
        <v>43762.532020601851</v>
      </c>
      <c r="N1779" s="1">
        <v>43762.542425775464</v>
      </c>
      <c r="O1779" s="1" t="s">
        <v>41</v>
      </c>
    </row>
    <row r="1780" spans="1:15" x14ac:dyDescent="0.15">
      <c r="A1780" t="s">
        <v>241</v>
      </c>
      <c r="B1780" t="s">
        <v>14</v>
      </c>
      <c r="C1780" t="s">
        <v>38</v>
      </c>
      <c r="D1780" t="s">
        <v>14</v>
      </c>
      <c r="E1780" s="18">
        <v>144.15000152587891</v>
      </c>
      <c r="F1780" s="18">
        <v>76.599999999999994</v>
      </c>
      <c r="G1780" s="18">
        <v>80.8</v>
      </c>
      <c r="H1780" s="18">
        <v>87.6</v>
      </c>
      <c r="I1780" s="18">
        <v>3.17</v>
      </c>
      <c r="J1780" s="18">
        <v>1.17</v>
      </c>
      <c r="K1780" s="18">
        <v>31.46</v>
      </c>
      <c r="L1780" s="18">
        <v>0.46</v>
      </c>
      <c r="M1780" s="1">
        <v>43762.850215046295</v>
      </c>
      <c r="N1780" s="1">
        <v>43762.86867758102</v>
      </c>
      <c r="O1780" s="1" t="s">
        <v>41</v>
      </c>
    </row>
    <row r="1781" spans="1:15" x14ac:dyDescent="0.15">
      <c r="A1781" t="s">
        <v>2411</v>
      </c>
      <c r="B1781" t="s">
        <v>817</v>
      </c>
      <c r="C1781" t="s">
        <v>15</v>
      </c>
      <c r="D1781" t="s">
        <v>18</v>
      </c>
      <c r="E1781" s="18">
        <v>166.68199920654297</v>
      </c>
      <c r="F1781">
        <v>75.900000000000006</v>
      </c>
      <c r="G1781">
        <v>80.099999999999994</v>
      </c>
      <c r="H1781">
        <v>86.9</v>
      </c>
      <c r="I1781">
        <v>3.78</v>
      </c>
      <c r="J1781">
        <v>1.1000000000000001</v>
      </c>
      <c r="K1781">
        <v>31.43</v>
      </c>
      <c r="L1781">
        <v>1.01</v>
      </c>
      <c r="M1781" s="1">
        <v>43762.871187187498</v>
      </c>
      <c r="N1781" s="1">
        <v>43762.891557557872</v>
      </c>
      <c r="O1781" s="1" t="s">
        <v>41</v>
      </c>
    </row>
    <row r="1782" spans="1:15" x14ac:dyDescent="0.15">
      <c r="A1782" t="s">
        <v>2412</v>
      </c>
      <c r="B1782" t="s">
        <v>23</v>
      </c>
      <c r="C1782" t="s">
        <v>21</v>
      </c>
      <c r="D1782" t="s">
        <v>23</v>
      </c>
      <c r="E1782" s="18">
        <v>368.46999740600586</v>
      </c>
      <c r="F1782">
        <v>80.7</v>
      </c>
      <c r="G1782">
        <v>85</v>
      </c>
      <c r="H1782">
        <v>92.3</v>
      </c>
      <c r="I1782">
        <v>1.34</v>
      </c>
      <c r="J1782">
        <v>0.69</v>
      </c>
      <c r="K1782">
        <v>31.15</v>
      </c>
      <c r="L1782">
        <v>1.03</v>
      </c>
      <c r="M1782" s="1">
        <v>43766.90008900463</v>
      </c>
      <c r="N1782" s="1">
        <v>43766.940517210649</v>
      </c>
      <c r="O1782" s="1" t="s">
        <v>41</v>
      </c>
    </row>
    <row r="1783" spans="1:15" x14ac:dyDescent="0.15">
      <c r="A1783" t="s">
        <v>2413</v>
      </c>
      <c r="B1783" t="s">
        <v>23</v>
      </c>
      <c r="C1783" t="s">
        <v>21</v>
      </c>
      <c r="D1783" t="s">
        <v>23</v>
      </c>
      <c r="E1783" s="18">
        <v>161.04499816894531</v>
      </c>
      <c r="F1783">
        <v>79.8</v>
      </c>
      <c r="G1783">
        <v>84</v>
      </c>
      <c r="H1783">
        <v>91.1</v>
      </c>
      <c r="I1783">
        <v>2.68</v>
      </c>
      <c r="J1783">
        <v>0.6</v>
      </c>
      <c r="K1783">
        <v>31.26</v>
      </c>
      <c r="L1783">
        <v>1.07</v>
      </c>
      <c r="M1783" s="1">
        <v>43766.53234510417</v>
      </c>
      <c r="N1783" s="1">
        <v>43766.550173842596</v>
      </c>
      <c r="O1783" s="1" t="s">
        <v>41</v>
      </c>
    </row>
    <row r="1784" spans="1:15" x14ac:dyDescent="0.15">
      <c r="A1784" t="s">
        <v>2414</v>
      </c>
      <c r="B1784" t="s">
        <v>26</v>
      </c>
      <c r="C1784" t="s">
        <v>27</v>
      </c>
      <c r="D1784" t="s">
        <v>26</v>
      </c>
      <c r="E1784" s="18">
        <v>486.56499328613279</v>
      </c>
      <c r="F1784">
        <v>68.5</v>
      </c>
      <c r="G1784">
        <v>72.3</v>
      </c>
      <c r="H1784">
        <v>78.400000000000006</v>
      </c>
      <c r="I1784">
        <v>6.41</v>
      </c>
      <c r="J1784">
        <v>1.22</v>
      </c>
      <c r="K1784">
        <v>31.62</v>
      </c>
      <c r="L1784">
        <v>0.36</v>
      </c>
      <c r="M1784" s="1">
        <v>43767.394555474537</v>
      </c>
      <c r="N1784" s="1">
        <v>43767.480934409723</v>
      </c>
      <c r="O1784" s="1" t="s">
        <v>45</v>
      </c>
    </row>
    <row r="1785" spans="1:15" x14ac:dyDescent="0.15">
      <c r="A1785" t="s">
        <v>2415</v>
      </c>
      <c r="B1785" t="s">
        <v>23</v>
      </c>
      <c r="C1785" t="s">
        <v>21</v>
      </c>
      <c r="D1785" t="s">
        <v>23</v>
      </c>
      <c r="E1785" s="18">
        <v>308.77499694824218</v>
      </c>
      <c r="F1785">
        <v>80.900000000000006</v>
      </c>
      <c r="G1785">
        <v>85.2</v>
      </c>
      <c r="H1785">
        <v>92.3</v>
      </c>
      <c r="I1785">
        <v>1.79</v>
      </c>
      <c r="J1785">
        <v>0.64</v>
      </c>
      <c r="K1785">
        <v>31.32</v>
      </c>
      <c r="L1785">
        <v>0.45</v>
      </c>
      <c r="M1785" s="1">
        <v>43767.651979594906</v>
      </c>
      <c r="N1785" s="1">
        <v>43767.695077048615</v>
      </c>
      <c r="O1785" s="1" t="s">
        <v>45</v>
      </c>
    </row>
    <row r="1786" spans="1:15" x14ac:dyDescent="0.15">
      <c r="A1786" t="s">
        <v>2416</v>
      </c>
      <c r="B1786" t="s">
        <v>26</v>
      </c>
      <c r="C1786" t="s">
        <v>27</v>
      </c>
      <c r="D1786" t="s">
        <v>26</v>
      </c>
      <c r="E1786" s="18">
        <v>511.28399505615232</v>
      </c>
      <c r="F1786">
        <v>67</v>
      </c>
      <c r="G1786">
        <v>70.7</v>
      </c>
      <c r="H1786">
        <v>75.900000000000006</v>
      </c>
      <c r="I1786">
        <v>9.7899999999999991</v>
      </c>
      <c r="J1786">
        <v>1.66</v>
      </c>
      <c r="K1786">
        <v>31.96</v>
      </c>
      <c r="L1786">
        <v>0.49</v>
      </c>
      <c r="M1786" s="1">
        <v>43767.305469942126</v>
      </c>
      <c r="N1786" s="1">
        <v>43767.35751898148</v>
      </c>
      <c r="O1786" s="1" t="s">
        <v>966</v>
      </c>
    </row>
    <row r="1787" spans="1:15" x14ac:dyDescent="0.15">
      <c r="A1787" t="s">
        <v>2417</v>
      </c>
      <c r="B1787" t="s">
        <v>20</v>
      </c>
      <c r="C1787" t="s">
        <v>17</v>
      </c>
      <c r="D1787" t="s">
        <v>20</v>
      </c>
      <c r="E1787" s="18">
        <v>214.7089988708496</v>
      </c>
      <c r="F1787">
        <v>80.5</v>
      </c>
      <c r="G1787">
        <v>85</v>
      </c>
      <c r="H1787">
        <v>91.3</v>
      </c>
      <c r="I1787">
        <v>6.48</v>
      </c>
      <c r="J1787">
        <v>0.92</v>
      </c>
      <c r="K1787">
        <v>31.8</v>
      </c>
      <c r="L1787">
        <v>0.75</v>
      </c>
      <c r="M1787" s="1">
        <v>43767.275932951386</v>
      </c>
      <c r="N1787" s="1">
        <v>43767.298322141207</v>
      </c>
      <c r="O1787" s="1" t="s">
        <v>41</v>
      </c>
    </row>
    <row r="1788" spans="1:15" x14ac:dyDescent="0.15">
      <c r="A1788" t="s">
        <v>242</v>
      </c>
      <c r="B1788" t="s">
        <v>14</v>
      </c>
      <c r="C1788" t="s">
        <v>38</v>
      </c>
      <c r="D1788" t="s">
        <v>14</v>
      </c>
      <c r="E1788" s="18">
        <v>142.49499740600587</v>
      </c>
      <c r="F1788" s="18">
        <v>73.8</v>
      </c>
      <c r="G1788" s="18">
        <v>77.7</v>
      </c>
      <c r="H1788" s="18">
        <v>84.4</v>
      </c>
      <c r="I1788" s="18">
        <v>2.63</v>
      </c>
      <c r="J1788" s="18">
        <v>0.82</v>
      </c>
      <c r="K1788" s="18">
        <v>31.41</v>
      </c>
      <c r="L1788" s="18">
        <v>0.7</v>
      </c>
      <c r="M1788" s="1">
        <v>43767.2243241088</v>
      </c>
      <c r="N1788" s="1">
        <v>43767.238513506942</v>
      </c>
      <c r="O1788" s="1" t="s">
        <v>41</v>
      </c>
    </row>
    <row r="1789" spans="1:15" x14ac:dyDescent="0.15">
      <c r="A1789" t="s">
        <v>2418</v>
      </c>
      <c r="B1789" t="s">
        <v>23</v>
      </c>
      <c r="C1789" t="s">
        <v>24</v>
      </c>
      <c r="D1789" t="s">
        <v>23</v>
      </c>
      <c r="E1789" s="18">
        <v>138.70700073242187</v>
      </c>
      <c r="F1789">
        <v>81.7</v>
      </c>
      <c r="G1789">
        <v>86</v>
      </c>
      <c r="H1789">
        <v>93.1</v>
      </c>
      <c r="I1789">
        <v>1.49</v>
      </c>
      <c r="J1789">
        <v>0.56000000000000005</v>
      </c>
      <c r="K1789">
        <v>31.28</v>
      </c>
      <c r="L1789">
        <v>0.66</v>
      </c>
      <c r="M1789" s="1">
        <v>43766.607112847225</v>
      </c>
      <c r="N1789" s="1">
        <v>43766.625249652781</v>
      </c>
      <c r="O1789" s="1" t="s">
        <v>41</v>
      </c>
    </row>
    <row r="1790" spans="1:15" x14ac:dyDescent="0.15">
      <c r="A1790" t="s">
        <v>2419</v>
      </c>
      <c r="B1790" t="s">
        <v>26</v>
      </c>
      <c r="C1790" t="s">
        <v>27</v>
      </c>
      <c r="D1790" t="s">
        <v>26</v>
      </c>
      <c r="E1790" s="18">
        <v>196.07499694824219</v>
      </c>
      <c r="F1790">
        <v>65.099999999999994</v>
      </c>
      <c r="G1790">
        <v>68.599999999999994</v>
      </c>
      <c r="H1790">
        <v>74</v>
      </c>
      <c r="I1790">
        <v>7.94</v>
      </c>
      <c r="J1790">
        <v>1.49</v>
      </c>
      <c r="K1790">
        <v>31.79</v>
      </c>
      <c r="L1790">
        <v>0.46</v>
      </c>
      <c r="M1790" s="1">
        <v>43767.362321493056</v>
      </c>
      <c r="N1790" s="1">
        <v>43767.386679664349</v>
      </c>
      <c r="O1790" s="1" t="s">
        <v>966</v>
      </c>
    </row>
    <row r="1791" spans="1:15" x14ac:dyDescent="0.15">
      <c r="A1791" t="s">
        <v>2420</v>
      </c>
      <c r="B1791" t="s">
        <v>18</v>
      </c>
      <c r="C1791" t="s">
        <v>15</v>
      </c>
      <c r="D1791" t="s">
        <v>18</v>
      </c>
      <c r="E1791" s="18">
        <v>361.41999511718751</v>
      </c>
      <c r="F1791">
        <v>77.599999999999994</v>
      </c>
      <c r="G1791">
        <v>81.900000000000006</v>
      </c>
      <c r="H1791">
        <v>86.3</v>
      </c>
      <c r="I1791">
        <v>14.5</v>
      </c>
      <c r="J1791">
        <v>1.7</v>
      </c>
      <c r="K1791">
        <v>32.65</v>
      </c>
      <c r="L1791">
        <v>0.48</v>
      </c>
      <c r="M1791" s="1">
        <v>43767.769219479167</v>
      </c>
      <c r="N1791" s="1">
        <v>43767.805451770837</v>
      </c>
      <c r="O1791" s="1" t="s">
        <v>45</v>
      </c>
    </row>
    <row r="1792" spans="1:15" x14ac:dyDescent="0.15">
      <c r="A1792" t="s">
        <v>2421</v>
      </c>
      <c r="B1792" t="s">
        <v>49</v>
      </c>
      <c r="C1792" t="s">
        <v>42</v>
      </c>
      <c r="D1792" t="s">
        <v>49</v>
      </c>
      <c r="E1792" s="18">
        <v>133.02599906921387</v>
      </c>
      <c r="F1792">
        <v>71.5</v>
      </c>
      <c r="G1792">
        <v>75.400000000000006</v>
      </c>
      <c r="H1792">
        <v>81.900000000000006</v>
      </c>
      <c r="I1792">
        <v>2.5499999999999998</v>
      </c>
      <c r="J1792">
        <v>0.82</v>
      </c>
      <c r="K1792">
        <v>31.45</v>
      </c>
      <c r="L1792">
        <v>0.41</v>
      </c>
      <c r="M1792" s="1">
        <v>43767.828179398151</v>
      </c>
      <c r="N1792" s="1">
        <v>43767.845447569445</v>
      </c>
      <c r="O1792" s="1" t="s">
        <v>45</v>
      </c>
    </row>
    <row r="1793" spans="1:15" x14ac:dyDescent="0.15">
      <c r="A1793" t="s">
        <v>243</v>
      </c>
      <c r="B1793" t="s">
        <v>14</v>
      </c>
      <c r="C1793" t="s">
        <v>38</v>
      </c>
      <c r="D1793" t="s">
        <v>14</v>
      </c>
      <c r="E1793" s="18">
        <v>181.44499816894532</v>
      </c>
      <c r="F1793" s="18">
        <v>76</v>
      </c>
      <c r="G1793" s="18">
        <v>80.099999999999994</v>
      </c>
      <c r="H1793" s="18">
        <v>86.7</v>
      </c>
      <c r="I1793" s="18">
        <v>3.32</v>
      </c>
      <c r="J1793" s="18">
        <v>0.84</v>
      </c>
      <c r="K1793" s="18">
        <v>31.41</v>
      </c>
      <c r="L1793" s="18">
        <v>0.34</v>
      </c>
      <c r="M1793" s="1">
        <v>43767.917396562501</v>
      </c>
      <c r="N1793" s="1">
        <v>43767.938645636576</v>
      </c>
      <c r="O1793" s="1" t="s">
        <v>47</v>
      </c>
    </row>
    <row r="1794" spans="1:15" x14ac:dyDescent="0.15">
      <c r="A1794" t="s">
        <v>244</v>
      </c>
      <c r="B1794" t="s">
        <v>14</v>
      </c>
      <c r="C1794" t="s">
        <v>38</v>
      </c>
      <c r="D1794" t="s">
        <v>14</v>
      </c>
      <c r="E1794" s="18">
        <v>163.86999893188477</v>
      </c>
      <c r="F1794" s="18">
        <v>77.3</v>
      </c>
      <c r="G1794" s="18">
        <v>81.400000000000006</v>
      </c>
      <c r="H1794" s="18">
        <v>88.3</v>
      </c>
      <c r="I1794" s="18">
        <v>2.62</v>
      </c>
      <c r="J1794" s="18">
        <v>0.65</v>
      </c>
      <c r="K1794" s="18">
        <v>31.45</v>
      </c>
      <c r="L1794" s="18">
        <v>1.23</v>
      </c>
      <c r="M1794" s="1">
        <v>43766.555597106482</v>
      </c>
      <c r="N1794" s="1">
        <v>43766.574126851854</v>
      </c>
      <c r="O1794" s="1" t="s">
        <v>41</v>
      </c>
    </row>
    <row r="1795" spans="1:15" x14ac:dyDescent="0.15">
      <c r="A1795" t="s">
        <v>2422</v>
      </c>
      <c r="B1795" t="s">
        <v>817</v>
      </c>
      <c r="C1795" t="s">
        <v>15</v>
      </c>
      <c r="D1795" t="s">
        <v>18</v>
      </c>
      <c r="E1795" s="18">
        <v>218.05999755859375</v>
      </c>
      <c r="F1795">
        <v>75.400000000000006</v>
      </c>
      <c r="G1795">
        <v>79.5</v>
      </c>
      <c r="H1795">
        <v>85.1</v>
      </c>
      <c r="I1795">
        <v>8.6199999999999992</v>
      </c>
      <c r="J1795">
        <v>1.45</v>
      </c>
      <c r="K1795">
        <v>32.03</v>
      </c>
      <c r="L1795">
        <v>2.09</v>
      </c>
      <c r="M1795" s="1">
        <v>43766.481163888886</v>
      </c>
      <c r="N1795" s="1">
        <v>43766.503247534725</v>
      </c>
      <c r="O1795" s="1" t="s">
        <v>41</v>
      </c>
    </row>
    <row r="1796" spans="1:15" x14ac:dyDescent="0.15">
      <c r="A1796" t="s">
        <v>2423</v>
      </c>
      <c r="B1796" t="s">
        <v>49</v>
      </c>
      <c r="C1796" t="s">
        <v>42</v>
      </c>
      <c r="D1796" t="s">
        <v>49</v>
      </c>
      <c r="E1796" s="18">
        <v>144.05999755859375</v>
      </c>
      <c r="F1796">
        <v>70.900000000000006</v>
      </c>
      <c r="G1796">
        <v>74.7</v>
      </c>
      <c r="H1796">
        <v>81.400000000000006</v>
      </c>
      <c r="I1796">
        <v>1.59</v>
      </c>
      <c r="J1796">
        <v>0.67</v>
      </c>
      <c r="K1796">
        <v>31.32</v>
      </c>
      <c r="L1796">
        <v>0.95</v>
      </c>
      <c r="M1796" s="1">
        <v>43767.489271064813</v>
      </c>
      <c r="N1796" s="1">
        <v>43767.503038506948</v>
      </c>
      <c r="O1796" s="1" t="s">
        <v>41</v>
      </c>
    </row>
    <row r="1797" spans="1:15" x14ac:dyDescent="0.15">
      <c r="A1797" t="s">
        <v>2424</v>
      </c>
      <c r="B1797" t="s">
        <v>49</v>
      </c>
      <c r="C1797" t="s">
        <v>42</v>
      </c>
      <c r="D1797" t="s">
        <v>49</v>
      </c>
      <c r="E1797" s="18">
        <v>223.4370002746582</v>
      </c>
      <c r="F1797">
        <v>72.599999999999994</v>
      </c>
      <c r="G1797">
        <v>76.5</v>
      </c>
      <c r="H1797">
        <v>83</v>
      </c>
      <c r="I1797">
        <v>1.96</v>
      </c>
      <c r="J1797">
        <v>1.06</v>
      </c>
      <c r="K1797">
        <v>31.28</v>
      </c>
      <c r="L1797">
        <v>0.77</v>
      </c>
      <c r="M1797" s="1">
        <v>43766.840655405096</v>
      </c>
      <c r="N1797" s="1">
        <v>43766.852020486112</v>
      </c>
      <c r="O1797" s="1" t="s">
        <v>41</v>
      </c>
    </row>
    <row r="1798" spans="1:15" x14ac:dyDescent="0.15">
      <c r="A1798" t="s">
        <v>2425</v>
      </c>
      <c r="B1798" t="s">
        <v>20</v>
      </c>
      <c r="C1798" t="s">
        <v>17</v>
      </c>
      <c r="D1798" t="s">
        <v>20</v>
      </c>
      <c r="E1798" s="18">
        <v>93.10999870300293</v>
      </c>
      <c r="F1798">
        <v>81.3</v>
      </c>
      <c r="G1798">
        <v>85.7</v>
      </c>
      <c r="H1798">
        <v>92.6</v>
      </c>
      <c r="I1798">
        <v>4.3899999999999997</v>
      </c>
      <c r="J1798">
        <v>0.7</v>
      </c>
      <c r="K1798">
        <v>31.58</v>
      </c>
      <c r="L1798">
        <v>0.74</v>
      </c>
      <c r="M1798" s="1">
        <v>43766.592936342589</v>
      </c>
      <c r="N1798" s="1">
        <v>43766.601870370374</v>
      </c>
      <c r="O1798" s="1" t="s">
        <v>41</v>
      </c>
    </row>
    <row r="1799" spans="1:15" x14ac:dyDescent="0.15">
      <c r="A1799" t="s">
        <v>2426</v>
      </c>
      <c r="B1799" t="s">
        <v>14</v>
      </c>
      <c r="C1799" t="s">
        <v>31</v>
      </c>
      <c r="D1799" t="s">
        <v>14</v>
      </c>
      <c r="E1799" s="18">
        <v>201.75599479675293</v>
      </c>
      <c r="F1799">
        <v>76.5</v>
      </c>
      <c r="G1799">
        <v>80.7</v>
      </c>
      <c r="H1799">
        <v>87.4</v>
      </c>
      <c r="I1799">
        <v>4.76</v>
      </c>
      <c r="J1799">
        <v>0.87</v>
      </c>
      <c r="K1799">
        <v>31.65</v>
      </c>
      <c r="L1799">
        <v>0.69</v>
      </c>
      <c r="M1799" s="1">
        <v>43766.507668865743</v>
      </c>
      <c r="N1799" s="1">
        <v>43766.527390937503</v>
      </c>
      <c r="O1799" s="1" t="s">
        <v>41</v>
      </c>
    </row>
    <row r="1800" spans="1:15" x14ac:dyDescent="0.15">
      <c r="A1800" t="s">
        <v>2427</v>
      </c>
      <c r="B1800" t="s">
        <v>14</v>
      </c>
      <c r="C1800" t="s">
        <v>31</v>
      </c>
      <c r="D1800" t="s">
        <v>14</v>
      </c>
      <c r="E1800" s="18">
        <v>146.32999877929689</v>
      </c>
      <c r="F1800">
        <v>77.7</v>
      </c>
      <c r="G1800">
        <v>82</v>
      </c>
      <c r="H1800">
        <v>87.8</v>
      </c>
      <c r="I1800">
        <v>6.64</v>
      </c>
      <c r="J1800">
        <v>1.19</v>
      </c>
      <c r="K1800">
        <v>31.79</v>
      </c>
      <c r="L1800">
        <v>0.37</v>
      </c>
      <c r="M1800" s="1">
        <v>43767.810401817129</v>
      </c>
      <c r="N1800" s="1">
        <v>43767.82397002315</v>
      </c>
      <c r="O1800" s="1" t="s">
        <v>45</v>
      </c>
    </row>
    <row r="1801" spans="1:15" x14ac:dyDescent="0.15">
      <c r="A1801" t="s">
        <v>2428</v>
      </c>
      <c r="B1801" t="s">
        <v>26</v>
      </c>
      <c r="C1801" t="s">
        <v>27</v>
      </c>
      <c r="D1801" t="s">
        <v>26</v>
      </c>
      <c r="E1801" s="18">
        <v>304.1199951171875</v>
      </c>
      <c r="F1801">
        <v>72</v>
      </c>
      <c r="G1801">
        <v>75.900000000000006</v>
      </c>
      <c r="H1801">
        <v>81.5</v>
      </c>
      <c r="I1801">
        <v>6.25</v>
      </c>
      <c r="J1801">
        <v>1.1200000000000001</v>
      </c>
      <c r="K1801">
        <v>30.71</v>
      </c>
      <c r="L1801">
        <v>1.55</v>
      </c>
      <c r="M1801" s="1">
        <v>43767.601234340276</v>
      </c>
      <c r="N1801" s="1">
        <v>43767.642465428238</v>
      </c>
      <c r="O1801" s="1" t="s">
        <v>45</v>
      </c>
    </row>
    <row r="1802" spans="1:15" x14ac:dyDescent="0.15">
      <c r="A1802" t="s">
        <v>2429</v>
      </c>
      <c r="B1802" t="s">
        <v>26</v>
      </c>
      <c r="C1802" t="s">
        <v>27</v>
      </c>
      <c r="D1802" t="s">
        <v>26</v>
      </c>
      <c r="E1802" s="18">
        <v>89.014999389648438</v>
      </c>
      <c r="F1802">
        <v>71.3</v>
      </c>
      <c r="G1802">
        <v>75.2</v>
      </c>
      <c r="H1802">
        <v>81</v>
      </c>
      <c r="I1802">
        <v>5.26</v>
      </c>
      <c r="J1802">
        <v>1.1299999999999999</v>
      </c>
      <c r="K1802">
        <v>31.55</v>
      </c>
      <c r="L1802">
        <v>1.55</v>
      </c>
      <c r="M1802" s="1">
        <v>43767.572831168982</v>
      </c>
      <c r="N1802" s="1">
        <v>43767.59802109954</v>
      </c>
      <c r="O1802" s="1" t="s">
        <v>45</v>
      </c>
    </row>
    <row r="1803" spans="1:15" x14ac:dyDescent="0.15">
      <c r="A1803" t="s">
        <v>245</v>
      </c>
      <c r="B1803" t="s">
        <v>14</v>
      </c>
      <c r="C1803" t="s">
        <v>38</v>
      </c>
      <c r="D1803" t="s">
        <v>14</v>
      </c>
      <c r="E1803" s="18">
        <v>183.66299743652343</v>
      </c>
      <c r="F1803" s="18">
        <v>77.599999999999994</v>
      </c>
      <c r="G1803" s="18">
        <v>81.8</v>
      </c>
      <c r="H1803" s="18">
        <v>88.8</v>
      </c>
      <c r="I1803" s="18">
        <v>2.04</v>
      </c>
      <c r="J1803" s="18">
        <v>0.75</v>
      </c>
      <c r="K1803" s="18">
        <v>31.4</v>
      </c>
      <c r="L1803" s="18">
        <v>1.04</v>
      </c>
      <c r="M1803" s="1">
        <v>43766.872923414354</v>
      </c>
      <c r="N1803" s="1">
        <v>43766.894126932872</v>
      </c>
      <c r="O1803" s="1" t="s">
        <v>41</v>
      </c>
    </row>
    <row r="1804" spans="1:15" x14ac:dyDescent="0.15">
      <c r="A1804" t="s">
        <v>2430</v>
      </c>
      <c r="B1804" t="s">
        <v>18</v>
      </c>
      <c r="C1804" t="s">
        <v>44</v>
      </c>
      <c r="D1804" t="s">
        <v>18</v>
      </c>
      <c r="E1804" s="18">
        <v>95.797998428344727</v>
      </c>
      <c r="F1804">
        <v>78.099999999999994</v>
      </c>
      <c r="G1804">
        <v>82.5</v>
      </c>
      <c r="H1804">
        <v>88.4</v>
      </c>
      <c r="I1804">
        <v>7.1</v>
      </c>
      <c r="J1804">
        <v>1.22</v>
      </c>
      <c r="K1804">
        <v>31.85</v>
      </c>
      <c r="L1804">
        <v>1.02</v>
      </c>
      <c r="M1804" s="1">
        <v>43766.856396493058</v>
      </c>
      <c r="N1804" s="1">
        <v>43766.865135914355</v>
      </c>
      <c r="O1804" s="1" t="s">
        <v>41</v>
      </c>
    </row>
    <row r="1805" spans="1:15" x14ac:dyDescent="0.15">
      <c r="A1805" t="s">
        <v>246</v>
      </c>
      <c r="B1805" t="s">
        <v>14</v>
      </c>
      <c r="C1805" t="s">
        <v>38</v>
      </c>
      <c r="D1805" t="s">
        <v>14</v>
      </c>
      <c r="E1805" s="18">
        <v>236.05599975585937</v>
      </c>
      <c r="F1805" s="18">
        <v>77.8</v>
      </c>
      <c r="G1805" s="18">
        <v>82</v>
      </c>
      <c r="H1805" s="18">
        <v>89</v>
      </c>
      <c r="I1805" s="18">
        <v>2.2599999999999998</v>
      </c>
      <c r="J1805" s="18">
        <v>0.69</v>
      </c>
      <c r="K1805" s="18">
        <v>31.4</v>
      </c>
      <c r="L1805" s="18">
        <v>0.4</v>
      </c>
      <c r="M1805" s="1">
        <v>43766.629357905091</v>
      </c>
      <c r="N1805" s="1">
        <v>43766.668177858795</v>
      </c>
      <c r="O1805" s="1" t="s">
        <v>41</v>
      </c>
    </row>
    <row r="1806" spans="1:15" x14ac:dyDescent="0.15">
      <c r="A1806" t="s">
        <v>2431</v>
      </c>
      <c r="B1806" t="s">
        <v>18</v>
      </c>
      <c r="C1806" t="s">
        <v>44</v>
      </c>
      <c r="D1806" t="s">
        <v>18</v>
      </c>
      <c r="E1806" s="18">
        <v>252.10499572753906</v>
      </c>
      <c r="F1806">
        <v>78</v>
      </c>
      <c r="G1806">
        <v>82.4</v>
      </c>
      <c r="H1806">
        <v>87</v>
      </c>
      <c r="I1806">
        <v>14.56</v>
      </c>
      <c r="J1806">
        <v>1.75</v>
      </c>
      <c r="K1806">
        <v>32.630000000000003</v>
      </c>
      <c r="L1806">
        <v>0.61</v>
      </c>
      <c r="M1806" s="1">
        <v>43769.615220219908</v>
      </c>
      <c r="N1806" s="1">
        <v>43769.641979131942</v>
      </c>
      <c r="O1806" s="1" t="s">
        <v>45</v>
      </c>
    </row>
    <row r="1807" spans="1:15" x14ac:dyDescent="0.15">
      <c r="A1807" t="s">
        <v>2432</v>
      </c>
      <c r="B1807" t="s">
        <v>26</v>
      </c>
      <c r="C1807" t="s">
        <v>27</v>
      </c>
      <c r="D1807" t="s">
        <v>26</v>
      </c>
      <c r="E1807" s="18">
        <v>108.04499816894531</v>
      </c>
      <c r="F1807">
        <v>69.099999999999994</v>
      </c>
      <c r="G1807">
        <v>72.8</v>
      </c>
      <c r="H1807">
        <v>78.8</v>
      </c>
      <c r="I1807">
        <v>6.27</v>
      </c>
      <c r="J1807">
        <v>1.31</v>
      </c>
      <c r="K1807">
        <v>31.81</v>
      </c>
      <c r="L1807">
        <v>0.97</v>
      </c>
      <c r="M1807" s="1">
        <v>43769.506673842596</v>
      </c>
      <c r="N1807" s="1">
        <v>43769.5168815625</v>
      </c>
      <c r="O1807" s="1" t="s">
        <v>45</v>
      </c>
    </row>
    <row r="1808" spans="1:15" x14ac:dyDescent="0.15">
      <c r="A1808" t="s">
        <v>2433</v>
      </c>
      <c r="B1808" t="s">
        <v>49</v>
      </c>
      <c r="C1808" t="s">
        <v>42</v>
      </c>
      <c r="D1808" t="s">
        <v>49</v>
      </c>
      <c r="E1808" s="18">
        <v>235.51499786376954</v>
      </c>
      <c r="F1808">
        <v>72.2</v>
      </c>
      <c r="G1808">
        <v>76.099999999999994</v>
      </c>
      <c r="H1808">
        <v>82.8</v>
      </c>
      <c r="I1808">
        <v>2.41</v>
      </c>
      <c r="J1808">
        <v>0.73</v>
      </c>
      <c r="K1808">
        <v>31.25</v>
      </c>
      <c r="L1808">
        <v>1.51</v>
      </c>
      <c r="M1808" s="1">
        <v>43767.242974039349</v>
      </c>
      <c r="N1808" s="1">
        <v>43767.270382523151</v>
      </c>
      <c r="O1808" s="1" t="s">
        <v>41</v>
      </c>
    </row>
    <row r="1809" spans="1:15" x14ac:dyDescent="0.15">
      <c r="A1809" t="s">
        <v>247</v>
      </c>
      <c r="B1809" t="s">
        <v>14</v>
      </c>
      <c r="C1809" t="s">
        <v>38</v>
      </c>
      <c r="D1809" t="s">
        <v>14</v>
      </c>
      <c r="E1809" s="18">
        <v>510.95599746704102</v>
      </c>
      <c r="F1809" s="18">
        <v>76.900000000000006</v>
      </c>
      <c r="G1809" s="18">
        <v>81</v>
      </c>
      <c r="H1809" s="18">
        <v>88</v>
      </c>
      <c r="I1809" s="18">
        <v>2.16</v>
      </c>
      <c r="J1809" s="18">
        <v>0.7</v>
      </c>
      <c r="K1809" s="18">
        <v>31.23</v>
      </c>
      <c r="L1809" s="18">
        <v>0.76</v>
      </c>
      <c r="M1809" s="1">
        <v>43766.714660034719</v>
      </c>
      <c r="N1809" s="1">
        <v>43766.815550844905</v>
      </c>
      <c r="O1809" s="1" t="s">
        <v>41</v>
      </c>
    </row>
    <row r="1810" spans="1:15" x14ac:dyDescent="0.15">
      <c r="A1810" t="s">
        <v>248</v>
      </c>
      <c r="B1810" t="s">
        <v>14</v>
      </c>
      <c r="C1810" t="s">
        <v>38</v>
      </c>
      <c r="D1810" t="s">
        <v>14</v>
      </c>
      <c r="E1810" s="18">
        <v>36.014999389648438</v>
      </c>
      <c r="F1810" s="18">
        <v>74.2</v>
      </c>
      <c r="G1810" s="18">
        <v>78.3</v>
      </c>
      <c r="H1810" s="18">
        <v>84.5</v>
      </c>
      <c r="I1810" s="18">
        <v>3.52</v>
      </c>
      <c r="J1810" s="18">
        <v>1.02</v>
      </c>
      <c r="K1810" s="18">
        <v>31.42</v>
      </c>
      <c r="L1810" s="18">
        <v>0.75</v>
      </c>
      <c r="M1810" s="1">
        <v>43767.565637071762</v>
      </c>
      <c r="N1810" s="1">
        <v>43767.565637071762</v>
      </c>
      <c r="O1810" s="1" t="s">
        <v>41</v>
      </c>
    </row>
    <row r="1811" spans="1:15" x14ac:dyDescent="0.15">
      <c r="A1811" t="s">
        <v>2434</v>
      </c>
      <c r="B1811" t="s">
        <v>26</v>
      </c>
      <c r="C1811" t="s">
        <v>28</v>
      </c>
      <c r="D1811" t="s">
        <v>26</v>
      </c>
      <c r="E1811" s="18">
        <v>417.04899368286135</v>
      </c>
      <c r="F1811">
        <v>69.099999999999994</v>
      </c>
      <c r="G1811">
        <v>72.900000000000006</v>
      </c>
      <c r="H1811">
        <v>78</v>
      </c>
      <c r="I1811">
        <v>9.81</v>
      </c>
      <c r="J1811">
        <v>1.87</v>
      </c>
      <c r="K1811">
        <v>31.54</v>
      </c>
      <c r="L1811">
        <v>0.84</v>
      </c>
      <c r="M1811" s="1">
        <v>43767.510405289351</v>
      </c>
      <c r="N1811" s="1">
        <v>43767.56007673611</v>
      </c>
      <c r="O1811" s="1" t="s">
        <v>41</v>
      </c>
    </row>
    <row r="1812" spans="1:15" x14ac:dyDescent="0.15">
      <c r="A1812" t="s">
        <v>2435</v>
      </c>
      <c r="B1812" t="s">
        <v>23</v>
      </c>
      <c r="C1812" t="s">
        <v>21</v>
      </c>
      <c r="D1812" t="s">
        <v>23</v>
      </c>
      <c r="E1812" s="18">
        <v>255.2449981689453</v>
      </c>
      <c r="F1812">
        <v>81.400000000000006</v>
      </c>
      <c r="G1812">
        <v>85.8</v>
      </c>
      <c r="H1812">
        <v>93.2</v>
      </c>
      <c r="I1812">
        <v>1.52</v>
      </c>
      <c r="J1812">
        <v>0.57999999999999996</v>
      </c>
      <c r="K1812">
        <v>31.38</v>
      </c>
      <c r="L1812">
        <v>0.45</v>
      </c>
      <c r="M1812" s="1">
        <v>43768.489758252312</v>
      </c>
      <c r="N1812" s="1">
        <v>43768.582766435182</v>
      </c>
      <c r="O1812" s="1" t="s">
        <v>41</v>
      </c>
    </row>
    <row r="1813" spans="1:15" x14ac:dyDescent="0.15">
      <c r="A1813" t="s">
        <v>2436</v>
      </c>
      <c r="B1813" t="s">
        <v>20</v>
      </c>
      <c r="C1813" t="s">
        <v>17</v>
      </c>
      <c r="D1813" t="s">
        <v>20</v>
      </c>
      <c r="E1813" s="18">
        <v>109.81499938964843</v>
      </c>
      <c r="F1813">
        <v>83</v>
      </c>
      <c r="G1813">
        <v>87.5</v>
      </c>
      <c r="H1813">
        <v>94.5</v>
      </c>
      <c r="I1813">
        <v>4.7300000000000004</v>
      </c>
      <c r="J1813">
        <v>0.73</v>
      </c>
      <c r="K1813">
        <v>31.7</v>
      </c>
      <c r="L1813">
        <v>0.59</v>
      </c>
      <c r="M1813" s="1">
        <v>43768.526581446757</v>
      </c>
      <c r="N1813" s="1">
        <v>43768.848062696758</v>
      </c>
      <c r="O1813" s="1" t="s">
        <v>41</v>
      </c>
    </row>
    <row r="1814" spans="1:15" x14ac:dyDescent="0.15">
      <c r="A1814" t="s">
        <v>249</v>
      </c>
      <c r="B1814" t="s">
        <v>14</v>
      </c>
      <c r="C1814" t="s">
        <v>38</v>
      </c>
      <c r="D1814" t="s">
        <v>14</v>
      </c>
      <c r="E1814" s="18">
        <v>216.8749969482422</v>
      </c>
      <c r="F1814" s="18">
        <v>77.400000000000006</v>
      </c>
      <c r="G1814" s="18">
        <v>81.599999999999994</v>
      </c>
      <c r="H1814" s="18">
        <v>88.8</v>
      </c>
      <c r="I1814" s="18">
        <v>2.58</v>
      </c>
      <c r="J1814" s="18">
        <v>0.69</v>
      </c>
      <c r="K1814" s="18">
        <v>31.37</v>
      </c>
      <c r="L1814" s="18">
        <v>0.56000000000000005</v>
      </c>
      <c r="M1814" s="1">
        <v>43768.778294062497</v>
      </c>
      <c r="N1814" s="1">
        <v>43768.868297951391</v>
      </c>
      <c r="O1814" s="1" t="s">
        <v>41</v>
      </c>
    </row>
    <row r="1815" spans="1:15" x14ac:dyDescent="0.15">
      <c r="A1815" t="s">
        <v>2437</v>
      </c>
      <c r="B1815" t="s">
        <v>20</v>
      </c>
      <c r="C1815" t="s">
        <v>35</v>
      </c>
      <c r="D1815" t="s">
        <v>20</v>
      </c>
      <c r="E1815" s="18">
        <v>290.47499694824222</v>
      </c>
      <c r="F1815">
        <v>79.5</v>
      </c>
      <c r="G1815">
        <v>83.8</v>
      </c>
      <c r="H1815">
        <v>90.4</v>
      </c>
      <c r="I1815">
        <v>8.0399999999999991</v>
      </c>
      <c r="J1815">
        <v>1</v>
      </c>
      <c r="K1815">
        <v>31.92</v>
      </c>
      <c r="L1815">
        <v>0.84</v>
      </c>
      <c r="M1815" s="1">
        <v>43768.896256481479</v>
      </c>
      <c r="N1815" s="1">
        <v>43768.925729085648</v>
      </c>
      <c r="O1815" s="1" t="s">
        <v>41</v>
      </c>
    </row>
    <row r="1816" spans="1:15" x14ac:dyDescent="0.15">
      <c r="A1816" t="s">
        <v>2438</v>
      </c>
      <c r="B1816" t="s">
        <v>23</v>
      </c>
      <c r="C1816" t="s">
        <v>21</v>
      </c>
      <c r="D1816" t="s">
        <v>23</v>
      </c>
      <c r="E1816" s="18">
        <v>147.22999877929686</v>
      </c>
      <c r="F1816">
        <v>81.099999999999994</v>
      </c>
      <c r="G1816">
        <v>85.5</v>
      </c>
      <c r="H1816">
        <v>92.9</v>
      </c>
      <c r="I1816">
        <v>3.86</v>
      </c>
      <c r="J1816">
        <v>0.66</v>
      </c>
      <c r="K1816">
        <v>31.35</v>
      </c>
      <c r="L1816">
        <v>0.5</v>
      </c>
      <c r="M1816" s="1">
        <v>43768.594941782409</v>
      </c>
      <c r="N1816" s="1">
        <v>43768.610749918982</v>
      </c>
      <c r="O1816" s="1" t="s">
        <v>41</v>
      </c>
    </row>
    <row r="1817" spans="1:15" x14ac:dyDescent="0.15">
      <c r="A1817" t="s">
        <v>2439</v>
      </c>
      <c r="B1817" t="s">
        <v>20</v>
      </c>
      <c r="C1817" t="s">
        <v>35</v>
      </c>
      <c r="D1817" t="s">
        <v>20</v>
      </c>
      <c r="E1817" s="18">
        <v>235.14499816894531</v>
      </c>
      <c r="F1817">
        <v>79.599999999999994</v>
      </c>
      <c r="G1817">
        <v>84.1</v>
      </c>
      <c r="H1817">
        <v>90.3</v>
      </c>
      <c r="I1817">
        <v>5.56</v>
      </c>
      <c r="J1817">
        <v>0.86</v>
      </c>
      <c r="K1817">
        <v>31.57</v>
      </c>
      <c r="L1817">
        <v>0.67</v>
      </c>
      <c r="M1817" s="1">
        <v>43768.61686292824</v>
      </c>
      <c r="N1817" s="1">
        <v>43769.25953599537</v>
      </c>
      <c r="O1817" s="1" t="s">
        <v>41</v>
      </c>
    </row>
    <row r="1818" spans="1:15" x14ac:dyDescent="0.15">
      <c r="A1818" t="s">
        <v>2440</v>
      </c>
      <c r="B1818" t="s">
        <v>18</v>
      </c>
      <c r="C1818" t="s">
        <v>44</v>
      </c>
      <c r="D1818" t="s">
        <v>18</v>
      </c>
      <c r="E1818" s="18">
        <v>221.16999816894531</v>
      </c>
      <c r="F1818">
        <v>78.8</v>
      </c>
      <c r="G1818">
        <v>83.3</v>
      </c>
      <c r="H1818">
        <v>87.8</v>
      </c>
      <c r="I1818">
        <v>13.3</v>
      </c>
      <c r="J1818">
        <v>1.8</v>
      </c>
      <c r="K1818">
        <v>32.42</v>
      </c>
      <c r="L1818">
        <v>0.45</v>
      </c>
      <c r="M1818" s="1">
        <v>43769.560771446762</v>
      </c>
      <c r="N1818" s="1">
        <v>43769.610493368054</v>
      </c>
      <c r="O1818" s="1" t="s">
        <v>45</v>
      </c>
    </row>
    <row r="1819" spans="1:15" x14ac:dyDescent="0.15">
      <c r="A1819" t="s">
        <v>2441</v>
      </c>
      <c r="B1819" t="s">
        <v>26</v>
      </c>
      <c r="C1819" t="s">
        <v>28</v>
      </c>
      <c r="D1819" t="s">
        <v>26</v>
      </c>
      <c r="E1819" s="18">
        <v>612.63199386596682</v>
      </c>
      <c r="F1819">
        <v>68</v>
      </c>
      <c r="G1819">
        <v>71.7</v>
      </c>
      <c r="H1819">
        <v>77.099999999999994</v>
      </c>
      <c r="I1819">
        <v>10.64</v>
      </c>
      <c r="J1819">
        <v>1.58</v>
      </c>
      <c r="K1819">
        <v>32.14</v>
      </c>
      <c r="L1819">
        <v>0.88</v>
      </c>
      <c r="M1819" s="1">
        <v>43769.386163275463</v>
      </c>
      <c r="N1819" s="1">
        <v>43769.495446793982</v>
      </c>
      <c r="O1819" s="1" t="s">
        <v>966</v>
      </c>
    </row>
    <row r="1820" spans="1:15" x14ac:dyDescent="0.15">
      <c r="A1820" t="s">
        <v>2442</v>
      </c>
      <c r="B1820" t="s">
        <v>26</v>
      </c>
      <c r="C1820" t="s">
        <v>28</v>
      </c>
      <c r="D1820" t="s">
        <v>26</v>
      </c>
      <c r="E1820" s="18">
        <v>354.17399635314939</v>
      </c>
      <c r="F1820">
        <v>66.3</v>
      </c>
      <c r="G1820">
        <v>69.900000000000006</v>
      </c>
      <c r="H1820">
        <v>75.2</v>
      </c>
      <c r="I1820">
        <v>12.2</v>
      </c>
      <c r="J1820">
        <v>1.59</v>
      </c>
      <c r="K1820">
        <v>32.1</v>
      </c>
      <c r="L1820">
        <v>0.56000000000000005</v>
      </c>
      <c r="M1820" s="1">
        <v>43769.336319062502</v>
      </c>
      <c r="N1820" s="1">
        <v>43769.381071724536</v>
      </c>
      <c r="O1820" s="1" t="s">
        <v>966</v>
      </c>
    </row>
    <row r="1821" spans="1:15" x14ac:dyDescent="0.15">
      <c r="A1821" t="s">
        <v>2443</v>
      </c>
      <c r="B1821" t="s">
        <v>26</v>
      </c>
      <c r="C1821" t="s">
        <v>28</v>
      </c>
      <c r="D1821" t="s">
        <v>26</v>
      </c>
      <c r="E1821" s="18">
        <v>296.1359977722168</v>
      </c>
      <c r="F1821">
        <v>73.2</v>
      </c>
      <c r="G1821">
        <v>77.2</v>
      </c>
      <c r="H1821">
        <v>82.1</v>
      </c>
      <c r="I1821">
        <v>10.76</v>
      </c>
      <c r="J1821">
        <v>1.71</v>
      </c>
      <c r="K1821">
        <v>31.98</v>
      </c>
      <c r="L1821">
        <v>0.36</v>
      </c>
      <c r="M1821" s="1">
        <v>43769.525401238425</v>
      </c>
      <c r="N1821" s="1">
        <v>43769.55364568287</v>
      </c>
      <c r="O1821" s="1" t="s">
        <v>45</v>
      </c>
    </row>
    <row r="1822" spans="1:15" x14ac:dyDescent="0.15">
      <c r="A1822" t="s">
        <v>250</v>
      </c>
      <c r="B1822" t="s">
        <v>14</v>
      </c>
      <c r="C1822" t="s">
        <v>38</v>
      </c>
      <c r="D1822" t="s">
        <v>14</v>
      </c>
      <c r="E1822" s="18">
        <v>145.62999877929687</v>
      </c>
      <c r="F1822" s="18">
        <v>76.3</v>
      </c>
      <c r="G1822" s="18">
        <v>80.5</v>
      </c>
      <c r="H1822" s="18">
        <v>87.6</v>
      </c>
      <c r="I1822" s="18">
        <v>2.98</v>
      </c>
      <c r="J1822" s="18">
        <v>0.74</v>
      </c>
      <c r="K1822" s="18">
        <v>31.4</v>
      </c>
      <c r="L1822" s="18">
        <v>0.63</v>
      </c>
      <c r="M1822" s="1">
        <v>43768.876767048612</v>
      </c>
      <c r="N1822" s="1">
        <v>43768.892881944441</v>
      </c>
      <c r="O1822" s="1" t="s">
        <v>41</v>
      </c>
    </row>
    <row r="1823" spans="1:15" x14ac:dyDescent="0.15">
      <c r="A1823" t="s">
        <v>251</v>
      </c>
      <c r="B1823" t="s">
        <v>14</v>
      </c>
      <c r="C1823" t="s">
        <v>38</v>
      </c>
      <c r="D1823" t="s">
        <v>14</v>
      </c>
      <c r="E1823" s="18">
        <v>220.05999755859375</v>
      </c>
      <c r="F1823" s="18">
        <v>70.5</v>
      </c>
      <c r="G1823" s="18">
        <v>74.3</v>
      </c>
      <c r="H1823" s="18">
        <v>80.8</v>
      </c>
      <c r="I1823" s="18">
        <v>2.72</v>
      </c>
      <c r="J1823" s="18">
        <v>0.78</v>
      </c>
      <c r="K1823" s="18">
        <v>31.17</v>
      </c>
      <c r="L1823" s="18">
        <v>0.53</v>
      </c>
      <c r="M1823" s="1">
        <v>43775.285239467594</v>
      </c>
      <c r="N1823" s="1">
        <v>43775.304340243056</v>
      </c>
      <c r="O1823" s="1" t="s">
        <v>41</v>
      </c>
    </row>
    <row r="1824" spans="1:15" x14ac:dyDescent="0.15">
      <c r="A1824" t="s">
        <v>2444</v>
      </c>
      <c r="B1824" t="s">
        <v>26</v>
      </c>
      <c r="C1824" t="s">
        <v>27</v>
      </c>
      <c r="D1824" t="s">
        <v>26</v>
      </c>
      <c r="E1824" s="18">
        <v>181.05999755859375</v>
      </c>
      <c r="F1824">
        <v>72.5</v>
      </c>
      <c r="G1824">
        <v>76.400000000000006</v>
      </c>
      <c r="H1824">
        <v>82.2</v>
      </c>
      <c r="I1824">
        <v>9.0399999999999991</v>
      </c>
      <c r="J1824">
        <v>1.41</v>
      </c>
      <c r="K1824">
        <v>32</v>
      </c>
      <c r="L1824">
        <v>0.72</v>
      </c>
      <c r="M1824" s="1">
        <v>43774.504924074077</v>
      </c>
      <c r="N1824" s="1">
        <v>43774.520543946761</v>
      </c>
      <c r="O1824" s="1" t="s">
        <v>48</v>
      </c>
    </row>
    <row r="1825" spans="1:15" x14ac:dyDescent="0.15">
      <c r="A1825" t="s">
        <v>2445</v>
      </c>
      <c r="B1825" t="s">
        <v>23</v>
      </c>
      <c r="C1825" t="s">
        <v>21</v>
      </c>
      <c r="D1825" t="s">
        <v>23</v>
      </c>
      <c r="E1825" s="18">
        <v>109.02999877929687</v>
      </c>
      <c r="F1825">
        <v>80.900000000000006</v>
      </c>
      <c r="G1825">
        <v>85.2</v>
      </c>
      <c r="H1825">
        <v>92.4</v>
      </c>
      <c r="I1825">
        <v>2.76</v>
      </c>
      <c r="J1825">
        <v>0.65</v>
      </c>
      <c r="K1825">
        <v>31.17</v>
      </c>
      <c r="L1825">
        <v>0.32</v>
      </c>
      <c r="M1825" s="1">
        <v>43774.485632557873</v>
      </c>
      <c r="N1825" s="1">
        <v>43774.497696493054</v>
      </c>
      <c r="O1825" s="1" t="s">
        <v>48</v>
      </c>
    </row>
    <row r="1826" spans="1:15" x14ac:dyDescent="0.15">
      <c r="A1826" t="s">
        <v>2446</v>
      </c>
      <c r="B1826" t="s">
        <v>18</v>
      </c>
      <c r="C1826" t="s">
        <v>44</v>
      </c>
      <c r="D1826" t="s">
        <v>18</v>
      </c>
      <c r="E1826" s="18">
        <v>288.1199951171875</v>
      </c>
      <c r="F1826">
        <v>80.3</v>
      </c>
      <c r="G1826">
        <v>84.8</v>
      </c>
      <c r="H1826">
        <v>89.6</v>
      </c>
      <c r="I1826">
        <v>11.84</v>
      </c>
      <c r="J1826">
        <v>1.59</v>
      </c>
      <c r="K1826">
        <v>32.229999999999997</v>
      </c>
      <c r="L1826">
        <v>0.54</v>
      </c>
      <c r="M1826" s="1">
        <v>43769.648015937499</v>
      </c>
      <c r="N1826" s="1">
        <v>43769.679272106485</v>
      </c>
      <c r="O1826" s="1" t="s">
        <v>45</v>
      </c>
    </row>
    <row r="1827" spans="1:15" x14ac:dyDescent="0.15">
      <c r="A1827" t="s">
        <v>2447</v>
      </c>
      <c r="B1827" t="s">
        <v>33</v>
      </c>
      <c r="C1827" t="s">
        <v>39</v>
      </c>
      <c r="D1827" t="s">
        <v>33</v>
      </c>
      <c r="E1827" s="18">
        <v>328.27299880981445</v>
      </c>
      <c r="F1827">
        <v>72.400000000000006</v>
      </c>
      <c r="G1827">
        <v>76.3</v>
      </c>
      <c r="H1827">
        <v>82.5</v>
      </c>
      <c r="I1827">
        <v>4.37</v>
      </c>
      <c r="J1827">
        <v>1.1100000000000001</v>
      </c>
      <c r="K1827">
        <v>31.6</v>
      </c>
      <c r="L1827">
        <v>1.07</v>
      </c>
      <c r="M1827" s="1">
        <v>43776.479451886575</v>
      </c>
      <c r="N1827" s="1">
        <v>43776.509246493057</v>
      </c>
      <c r="O1827" s="1" t="s">
        <v>45</v>
      </c>
    </row>
    <row r="1828" spans="1:15" x14ac:dyDescent="0.15">
      <c r="A1828" t="s">
        <v>252</v>
      </c>
      <c r="B1828" t="s">
        <v>14</v>
      </c>
      <c r="C1828" t="s">
        <v>38</v>
      </c>
      <c r="D1828" t="s">
        <v>14</v>
      </c>
      <c r="E1828" s="18">
        <v>326.90499572753907</v>
      </c>
      <c r="F1828" s="18">
        <v>78.3</v>
      </c>
      <c r="G1828" s="18">
        <v>82.5</v>
      </c>
      <c r="H1828" s="18">
        <v>89.2</v>
      </c>
      <c r="I1828" s="18">
        <v>3.4</v>
      </c>
      <c r="J1828" s="18">
        <v>0.76</v>
      </c>
      <c r="K1828" s="18">
        <v>31.49</v>
      </c>
      <c r="L1828" s="18">
        <v>0.8</v>
      </c>
      <c r="M1828" s="1">
        <v>43776.686440937498</v>
      </c>
      <c r="N1828" s="1">
        <v>43776.724641435183</v>
      </c>
      <c r="O1828" s="1" t="s">
        <v>45</v>
      </c>
    </row>
    <row r="1829" spans="1:15" x14ac:dyDescent="0.15">
      <c r="A1829" t="s">
        <v>2448</v>
      </c>
      <c r="B1829" t="s">
        <v>826</v>
      </c>
      <c r="C1829" t="s">
        <v>32</v>
      </c>
      <c r="D1829" t="s">
        <v>23</v>
      </c>
      <c r="E1829" s="18">
        <v>144.42999877929688</v>
      </c>
      <c r="F1829">
        <v>79.5</v>
      </c>
      <c r="G1829">
        <v>83.5</v>
      </c>
      <c r="H1829">
        <v>91.3</v>
      </c>
      <c r="I1829">
        <v>2.5</v>
      </c>
      <c r="J1829">
        <v>0.67</v>
      </c>
      <c r="K1829">
        <v>31.44</v>
      </c>
      <c r="L1829">
        <v>0.4</v>
      </c>
      <c r="M1829" s="1">
        <v>43775.577552893519</v>
      </c>
      <c r="N1829" s="1">
        <v>43775.654081018518</v>
      </c>
      <c r="O1829" s="1" t="s">
        <v>41</v>
      </c>
    </row>
    <row r="1830" spans="1:15" x14ac:dyDescent="0.15">
      <c r="A1830" t="s">
        <v>253</v>
      </c>
      <c r="B1830" t="s">
        <v>14</v>
      </c>
      <c r="C1830" t="s">
        <v>38</v>
      </c>
      <c r="D1830" t="s">
        <v>14</v>
      </c>
      <c r="E1830" s="18">
        <v>220.05999755859375</v>
      </c>
      <c r="F1830" s="18">
        <v>74.2</v>
      </c>
      <c r="G1830" s="18">
        <v>78.2</v>
      </c>
      <c r="H1830" s="18">
        <v>85.4</v>
      </c>
      <c r="I1830" s="18">
        <v>1.76</v>
      </c>
      <c r="J1830" s="18">
        <v>0.71</v>
      </c>
      <c r="K1830" s="18">
        <v>31.27</v>
      </c>
      <c r="L1830" s="18">
        <v>1.03</v>
      </c>
      <c r="M1830" s="1">
        <v>43775.260377465274</v>
      </c>
      <c r="N1830" s="1">
        <v>43775.281377118059</v>
      </c>
      <c r="O1830" s="1" t="s">
        <v>41</v>
      </c>
    </row>
    <row r="1831" spans="1:15" x14ac:dyDescent="0.15">
      <c r="A1831" t="s">
        <v>254</v>
      </c>
      <c r="B1831" t="s">
        <v>14</v>
      </c>
      <c r="C1831" t="s">
        <v>38</v>
      </c>
      <c r="D1831" t="s">
        <v>14</v>
      </c>
      <c r="E1831" s="18">
        <v>254.77499694824218</v>
      </c>
      <c r="F1831" s="18">
        <v>72.900000000000006</v>
      </c>
      <c r="G1831" s="18">
        <v>76.900000000000006</v>
      </c>
      <c r="H1831" s="18">
        <v>84</v>
      </c>
      <c r="I1831" s="18">
        <v>2.0699999999999998</v>
      </c>
      <c r="J1831" s="18">
        <v>0.68</v>
      </c>
      <c r="K1831" s="18">
        <v>31.23</v>
      </c>
      <c r="L1831" s="18">
        <v>0.76</v>
      </c>
      <c r="M1831" s="1">
        <v>43775.520172997683</v>
      </c>
      <c r="N1831" s="1">
        <v>43775.552789317131</v>
      </c>
      <c r="O1831" s="1" t="s">
        <v>41</v>
      </c>
    </row>
    <row r="1832" spans="1:15" x14ac:dyDescent="0.15">
      <c r="A1832" t="s">
        <v>2449</v>
      </c>
      <c r="B1832" t="s">
        <v>20</v>
      </c>
      <c r="C1832" t="s">
        <v>35</v>
      </c>
      <c r="D1832" t="s">
        <v>20</v>
      </c>
      <c r="E1832" s="18">
        <v>72.029998779296875</v>
      </c>
      <c r="F1832">
        <v>80.8</v>
      </c>
      <c r="G1832">
        <v>85.1</v>
      </c>
      <c r="H1832">
        <v>92.6</v>
      </c>
      <c r="I1832">
        <v>2.12</v>
      </c>
      <c r="J1832">
        <v>0.66</v>
      </c>
      <c r="K1832">
        <v>31.34</v>
      </c>
      <c r="L1832">
        <v>0.78</v>
      </c>
      <c r="M1832" s="1">
        <v>43775.507279710648</v>
      </c>
      <c r="N1832" s="1">
        <v>43775.514636192129</v>
      </c>
      <c r="O1832" s="1" t="s">
        <v>41</v>
      </c>
    </row>
    <row r="1833" spans="1:15" x14ac:dyDescent="0.15">
      <c r="A1833" t="s">
        <v>2450</v>
      </c>
      <c r="B1833" t="s">
        <v>33</v>
      </c>
      <c r="C1833" t="s">
        <v>39</v>
      </c>
      <c r="D1833" t="s">
        <v>33</v>
      </c>
      <c r="E1833" s="18">
        <v>245.36999702453613</v>
      </c>
      <c r="F1833">
        <v>74.099999999999994</v>
      </c>
      <c r="G1833">
        <v>78.099999999999994</v>
      </c>
      <c r="H1833">
        <v>85.1</v>
      </c>
      <c r="I1833">
        <v>2.66</v>
      </c>
      <c r="J1833">
        <v>1.02</v>
      </c>
      <c r="K1833">
        <v>31.29</v>
      </c>
      <c r="L1833">
        <v>0.92</v>
      </c>
      <c r="M1833" s="1">
        <v>43775.385659027779</v>
      </c>
      <c r="N1833" s="1">
        <v>43775.436027511576</v>
      </c>
      <c r="O1833" s="1" t="s">
        <v>41</v>
      </c>
    </row>
    <row r="1834" spans="1:15" x14ac:dyDescent="0.15">
      <c r="A1834" t="s">
        <v>2451</v>
      </c>
      <c r="B1834" t="s">
        <v>817</v>
      </c>
      <c r="C1834" t="s">
        <v>15</v>
      </c>
      <c r="D1834" t="s">
        <v>18</v>
      </c>
      <c r="E1834" s="18">
        <v>135.61199951171875</v>
      </c>
      <c r="F1834">
        <v>75.099999999999994</v>
      </c>
      <c r="G1834">
        <v>79.2</v>
      </c>
      <c r="H1834">
        <v>85.7</v>
      </c>
      <c r="I1834">
        <v>3.49</v>
      </c>
      <c r="J1834">
        <v>1.1100000000000001</v>
      </c>
      <c r="K1834">
        <v>31.45</v>
      </c>
      <c r="L1834">
        <v>0.44</v>
      </c>
      <c r="M1834" s="1">
        <v>43775.309915590275</v>
      </c>
      <c r="N1834" s="1">
        <v>43775.320539849534</v>
      </c>
      <c r="O1834" s="1" t="s">
        <v>41</v>
      </c>
    </row>
    <row r="1835" spans="1:15" x14ac:dyDescent="0.15">
      <c r="A1835" t="s">
        <v>255</v>
      </c>
      <c r="B1835" t="s">
        <v>14</v>
      </c>
      <c r="C1835" t="s">
        <v>38</v>
      </c>
      <c r="D1835" t="s">
        <v>14</v>
      </c>
      <c r="E1835" s="18">
        <v>109.02999877929687</v>
      </c>
      <c r="F1835" s="18">
        <v>78.5</v>
      </c>
      <c r="G1835" s="18">
        <v>82.7</v>
      </c>
      <c r="H1835" s="18">
        <v>89.7</v>
      </c>
      <c r="I1835" s="18">
        <v>1.61</v>
      </c>
      <c r="J1835" s="18">
        <v>0.83</v>
      </c>
      <c r="K1835" s="18">
        <v>31.15</v>
      </c>
      <c r="L1835" s="18">
        <v>0.23</v>
      </c>
      <c r="M1835" s="1">
        <v>43774.43403394676</v>
      </c>
      <c r="N1835" s="1">
        <v>43774.442836539354</v>
      </c>
      <c r="O1835" s="1" t="s">
        <v>48</v>
      </c>
    </row>
    <row r="1836" spans="1:15" x14ac:dyDescent="0.15">
      <c r="A1836" t="s">
        <v>2452</v>
      </c>
      <c r="B1836" t="s">
        <v>26</v>
      </c>
      <c r="C1836" t="s">
        <v>28</v>
      </c>
      <c r="D1836" t="s">
        <v>26</v>
      </c>
      <c r="E1836" s="18">
        <v>307.3749969482422</v>
      </c>
      <c r="F1836">
        <v>64.7</v>
      </c>
      <c r="G1836">
        <v>68.2</v>
      </c>
      <c r="H1836">
        <v>73.8</v>
      </c>
      <c r="I1836">
        <v>9.23</v>
      </c>
      <c r="J1836">
        <v>1.74</v>
      </c>
      <c r="K1836">
        <v>32.090000000000003</v>
      </c>
      <c r="L1836">
        <v>0.36</v>
      </c>
      <c r="M1836" s="1">
        <v>43774.230724537039</v>
      </c>
      <c r="N1836" s="1">
        <v>43774.261681053242</v>
      </c>
      <c r="O1836" s="1" t="s">
        <v>48</v>
      </c>
    </row>
    <row r="1837" spans="1:15" x14ac:dyDescent="0.15">
      <c r="A1837" t="s">
        <v>2453</v>
      </c>
      <c r="B1837" t="s">
        <v>26</v>
      </c>
      <c r="C1837" t="s">
        <v>28</v>
      </c>
      <c r="D1837" t="s">
        <v>26</v>
      </c>
      <c r="E1837" s="18">
        <v>73.114999389648432</v>
      </c>
      <c r="F1837">
        <v>70.599999999999994</v>
      </c>
      <c r="G1837">
        <v>74.5</v>
      </c>
      <c r="H1837">
        <v>79.900000000000006</v>
      </c>
      <c r="I1837">
        <v>10.5</v>
      </c>
      <c r="J1837">
        <v>1.64</v>
      </c>
      <c r="K1837">
        <v>32.200000000000003</v>
      </c>
      <c r="L1837">
        <v>1.93</v>
      </c>
      <c r="M1837" s="1">
        <v>43774.31651261574</v>
      </c>
      <c r="N1837" s="1">
        <v>43774.320057141202</v>
      </c>
      <c r="O1837" s="1" t="s">
        <v>819</v>
      </c>
    </row>
    <row r="1838" spans="1:15" x14ac:dyDescent="0.15">
      <c r="A1838" t="s">
        <v>2454</v>
      </c>
      <c r="B1838" t="s">
        <v>826</v>
      </c>
      <c r="C1838" t="s">
        <v>21</v>
      </c>
      <c r="D1838" t="s">
        <v>23</v>
      </c>
      <c r="E1838" s="18">
        <v>36.014999389648438</v>
      </c>
      <c r="F1838">
        <v>78.599999999999994</v>
      </c>
      <c r="G1838">
        <v>82.8</v>
      </c>
      <c r="H1838">
        <v>89.9</v>
      </c>
      <c r="I1838">
        <v>1.37</v>
      </c>
      <c r="J1838">
        <v>0.73</v>
      </c>
      <c r="K1838">
        <v>31.21</v>
      </c>
      <c r="L1838">
        <v>1.07</v>
      </c>
      <c r="M1838" s="1">
        <v>43775.328456099538</v>
      </c>
      <c r="N1838" s="1">
        <v>43775.328456099538</v>
      </c>
      <c r="O1838" s="1" t="s">
        <v>41</v>
      </c>
    </row>
    <row r="1839" spans="1:15" x14ac:dyDescent="0.15">
      <c r="A1839" t="s">
        <v>2454</v>
      </c>
      <c r="B1839" t="s">
        <v>826</v>
      </c>
      <c r="C1839" t="s">
        <v>32</v>
      </c>
      <c r="D1839" t="s">
        <v>23</v>
      </c>
      <c r="E1839" s="18">
        <v>146.04499816894531</v>
      </c>
      <c r="F1839">
        <v>78.599999999999994</v>
      </c>
      <c r="G1839">
        <v>82.8</v>
      </c>
      <c r="H1839">
        <v>89.9</v>
      </c>
      <c r="I1839">
        <v>1.37</v>
      </c>
      <c r="J1839">
        <v>0.73</v>
      </c>
      <c r="K1839">
        <v>31.21</v>
      </c>
      <c r="L1839">
        <v>1.07</v>
      </c>
      <c r="M1839" s="1">
        <v>43775.331747418983</v>
      </c>
      <c r="N1839" s="1">
        <v>43775.343877465275</v>
      </c>
      <c r="O1839" s="1" t="s">
        <v>41</v>
      </c>
    </row>
    <row r="1840" spans="1:15" x14ac:dyDescent="0.15">
      <c r="A1840" t="s">
        <v>256</v>
      </c>
      <c r="B1840" t="s">
        <v>14</v>
      </c>
      <c r="C1840" t="s">
        <v>38</v>
      </c>
      <c r="D1840" t="s">
        <v>14</v>
      </c>
      <c r="E1840" s="18">
        <v>292.08999633789062</v>
      </c>
      <c r="F1840" s="18">
        <v>73</v>
      </c>
      <c r="G1840" s="18">
        <v>77</v>
      </c>
      <c r="H1840" s="18">
        <v>84</v>
      </c>
      <c r="I1840" s="18">
        <v>1.61</v>
      </c>
      <c r="J1840" s="18">
        <v>0.73</v>
      </c>
      <c r="K1840" s="18">
        <v>31.36</v>
      </c>
      <c r="L1840" s="18">
        <v>0.76</v>
      </c>
      <c r="M1840" s="1">
        <v>43775.441650659719</v>
      </c>
      <c r="N1840" s="1">
        <v>43775.468530127313</v>
      </c>
      <c r="O1840" s="1" t="s">
        <v>41</v>
      </c>
    </row>
    <row r="1841" spans="1:15" x14ac:dyDescent="0.15">
      <c r="A1841" t="s">
        <v>257</v>
      </c>
      <c r="B1841" t="s">
        <v>14</v>
      </c>
      <c r="C1841" t="s">
        <v>38</v>
      </c>
      <c r="D1841" t="s">
        <v>14</v>
      </c>
      <c r="E1841" s="18">
        <v>292.67499694824221</v>
      </c>
      <c r="F1841" s="18">
        <v>71.900000000000006</v>
      </c>
      <c r="G1841" s="18">
        <v>75.8</v>
      </c>
      <c r="H1841" s="18">
        <v>82.7</v>
      </c>
      <c r="I1841" s="18">
        <v>1.34</v>
      </c>
      <c r="J1841" s="18">
        <v>0.67</v>
      </c>
      <c r="K1841" s="18">
        <v>31.25</v>
      </c>
      <c r="L1841" s="18">
        <v>0.59</v>
      </c>
      <c r="M1841" s="1">
        <v>43775.472345752314</v>
      </c>
      <c r="N1841" s="1">
        <v>43775.502760798612</v>
      </c>
      <c r="O1841" s="1" t="s">
        <v>41</v>
      </c>
    </row>
    <row r="1842" spans="1:15" x14ac:dyDescent="0.15">
      <c r="A1842" t="s">
        <v>2455</v>
      </c>
      <c r="B1842" t="s">
        <v>23</v>
      </c>
      <c r="C1842" t="s">
        <v>32</v>
      </c>
      <c r="D1842" t="s">
        <v>23</v>
      </c>
      <c r="E1842" s="18">
        <v>146.1299987792969</v>
      </c>
      <c r="F1842">
        <v>78.900000000000006</v>
      </c>
      <c r="G1842">
        <v>83.1</v>
      </c>
      <c r="H1842">
        <v>90.2</v>
      </c>
      <c r="I1842">
        <v>2.46</v>
      </c>
      <c r="J1842">
        <v>0.66</v>
      </c>
      <c r="K1842">
        <v>31.43</v>
      </c>
      <c r="L1842">
        <v>1.4</v>
      </c>
      <c r="M1842" s="1">
        <v>43775.557461840275</v>
      </c>
      <c r="N1842" s="1">
        <v>43775.572623113425</v>
      </c>
      <c r="O1842" s="1" t="s">
        <v>41</v>
      </c>
    </row>
    <row r="1843" spans="1:15" x14ac:dyDescent="0.15">
      <c r="A1843" t="s">
        <v>2456</v>
      </c>
      <c r="B1843" t="s">
        <v>29</v>
      </c>
      <c r="C1843" t="s">
        <v>22</v>
      </c>
      <c r="D1843" t="s">
        <v>29</v>
      </c>
      <c r="E1843" s="18">
        <v>472.01999511718748</v>
      </c>
      <c r="F1843">
        <v>80.5</v>
      </c>
      <c r="G1843">
        <v>84.9</v>
      </c>
      <c r="H1843">
        <v>91.4</v>
      </c>
      <c r="I1843">
        <v>9.16</v>
      </c>
      <c r="J1843">
        <v>0.87</v>
      </c>
      <c r="K1843">
        <v>32.25</v>
      </c>
      <c r="L1843">
        <v>0.8</v>
      </c>
      <c r="M1843" s="1">
        <v>43775.594844675928</v>
      </c>
      <c r="N1843" s="1">
        <v>43775.64303954861</v>
      </c>
      <c r="O1843" s="1" t="s">
        <v>41</v>
      </c>
    </row>
    <row r="1844" spans="1:15" x14ac:dyDescent="0.15">
      <c r="A1844" t="s">
        <v>2457</v>
      </c>
      <c r="B1844" t="s">
        <v>20</v>
      </c>
      <c r="C1844" t="s">
        <v>35</v>
      </c>
      <c r="D1844" t="s">
        <v>20</v>
      </c>
      <c r="E1844" s="18">
        <v>182.2449981689453</v>
      </c>
      <c r="F1844">
        <v>77.3</v>
      </c>
      <c r="G1844">
        <v>81.5</v>
      </c>
      <c r="H1844">
        <v>88.5</v>
      </c>
      <c r="I1844">
        <v>1.86</v>
      </c>
      <c r="J1844">
        <v>0.57999999999999996</v>
      </c>
      <c r="K1844">
        <v>31.32</v>
      </c>
      <c r="L1844">
        <v>2.6</v>
      </c>
      <c r="M1844" s="1">
        <v>43775.80132658565</v>
      </c>
      <c r="N1844" s="1">
        <v>43775.814890706017</v>
      </c>
      <c r="O1844" s="1" t="s">
        <v>41</v>
      </c>
    </row>
    <row r="1845" spans="1:15" x14ac:dyDescent="0.15">
      <c r="A1845" t="s">
        <v>2458</v>
      </c>
      <c r="B1845" t="s">
        <v>33</v>
      </c>
      <c r="C1845" t="s">
        <v>39</v>
      </c>
      <c r="D1845" t="s">
        <v>33</v>
      </c>
      <c r="E1845" s="18">
        <v>218.85999755859376</v>
      </c>
      <c r="F1845">
        <v>73.400000000000006</v>
      </c>
      <c r="G1845">
        <v>77.400000000000006</v>
      </c>
      <c r="H1845">
        <v>84.2</v>
      </c>
      <c r="I1845">
        <v>2.4900000000000002</v>
      </c>
      <c r="J1845">
        <v>0.68</v>
      </c>
      <c r="K1845">
        <v>31.18</v>
      </c>
      <c r="L1845">
        <v>1.43</v>
      </c>
      <c r="M1845" s="1">
        <v>43776.666788969909</v>
      </c>
      <c r="N1845" s="1">
        <v>43776.682604085647</v>
      </c>
      <c r="O1845" s="1" t="s">
        <v>45</v>
      </c>
    </row>
    <row r="1846" spans="1:15" x14ac:dyDescent="0.15">
      <c r="A1846" t="s">
        <v>2459</v>
      </c>
      <c r="B1846" t="s">
        <v>26</v>
      </c>
      <c r="C1846" t="s">
        <v>27</v>
      </c>
      <c r="D1846" t="s">
        <v>26</v>
      </c>
      <c r="E1846" s="18">
        <v>401.6199951171875</v>
      </c>
      <c r="F1846">
        <v>66.900000000000006</v>
      </c>
      <c r="G1846">
        <v>70.5</v>
      </c>
      <c r="H1846">
        <v>76.5</v>
      </c>
      <c r="I1846">
        <v>4.83</v>
      </c>
      <c r="J1846">
        <v>1.06</v>
      </c>
      <c r="K1846">
        <v>31.58</v>
      </c>
      <c r="L1846">
        <v>0.31</v>
      </c>
      <c r="M1846" s="1">
        <v>43776.516370983794</v>
      </c>
      <c r="N1846" s="1">
        <v>43776.56244209491</v>
      </c>
      <c r="O1846" s="1" t="s">
        <v>45</v>
      </c>
    </row>
    <row r="1847" spans="1:15" x14ac:dyDescent="0.15">
      <c r="A1847" t="s">
        <v>2460</v>
      </c>
      <c r="B1847" t="s">
        <v>26</v>
      </c>
      <c r="C1847" t="s">
        <v>28</v>
      </c>
      <c r="D1847" t="s">
        <v>26</v>
      </c>
      <c r="E1847" s="18">
        <v>324.08999633789062</v>
      </c>
      <c r="F1847">
        <v>70.900000000000006</v>
      </c>
      <c r="G1847">
        <v>74.8</v>
      </c>
      <c r="H1847">
        <v>80.2</v>
      </c>
      <c r="I1847">
        <v>12.57</v>
      </c>
      <c r="J1847">
        <v>1.73</v>
      </c>
      <c r="K1847">
        <v>32.35</v>
      </c>
      <c r="L1847">
        <v>1.26</v>
      </c>
      <c r="M1847" s="1">
        <v>43774.339520833331</v>
      </c>
      <c r="N1847" s="1">
        <v>43774.367599340279</v>
      </c>
      <c r="O1847" s="1" t="s">
        <v>819</v>
      </c>
    </row>
    <row r="1848" spans="1:15" x14ac:dyDescent="0.15">
      <c r="A1848" t="s">
        <v>2461</v>
      </c>
      <c r="B1848" t="s">
        <v>26</v>
      </c>
      <c r="C1848" t="s">
        <v>27</v>
      </c>
      <c r="D1848" t="s">
        <v>26</v>
      </c>
      <c r="E1848" s="18">
        <v>373.89399528503418</v>
      </c>
      <c r="F1848">
        <v>73.5</v>
      </c>
      <c r="G1848">
        <v>77.400000000000006</v>
      </c>
      <c r="H1848">
        <v>82.8</v>
      </c>
      <c r="I1848">
        <v>9.4499999999999993</v>
      </c>
      <c r="J1848">
        <v>1.48</v>
      </c>
      <c r="K1848">
        <v>31.28</v>
      </c>
      <c r="L1848">
        <v>0.43</v>
      </c>
      <c r="M1848" s="1">
        <v>43774.326093946758</v>
      </c>
      <c r="N1848" s="1">
        <v>43774.394915428238</v>
      </c>
      <c r="O1848" s="1" t="s">
        <v>819</v>
      </c>
    </row>
    <row r="1849" spans="1:15" x14ac:dyDescent="0.15">
      <c r="A1849" t="s">
        <v>2462</v>
      </c>
      <c r="B1849" t="s">
        <v>26</v>
      </c>
      <c r="C1849" t="s">
        <v>28</v>
      </c>
      <c r="D1849" t="s">
        <v>26</v>
      </c>
      <c r="E1849" s="18">
        <v>270.27499694824218</v>
      </c>
      <c r="F1849">
        <v>66.2</v>
      </c>
      <c r="G1849">
        <v>69.8</v>
      </c>
      <c r="H1849">
        <v>74.900000000000006</v>
      </c>
      <c r="I1849">
        <v>9.8000000000000007</v>
      </c>
      <c r="J1849">
        <v>1.59</v>
      </c>
      <c r="K1849">
        <v>32</v>
      </c>
      <c r="L1849">
        <v>4.26</v>
      </c>
      <c r="M1849" s="1">
        <v>43774.287210613424</v>
      </c>
      <c r="N1849" s="1">
        <v>43774.312345138889</v>
      </c>
      <c r="O1849" s="1" t="s">
        <v>48</v>
      </c>
    </row>
    <row r="1850" spans="1:15" x14ac:dyDescent="0.15">
      <c r="A1850" t="s">
        <v>2463</v>
      </c>
      <c r="B1850" t="s">
        <v>14</v>
      </c>
      <c r="C1850" t="s">
        <v>31</v>
      </c>
      <c r="D1850" t="s">
        <v>14</v>
      </c>
      <c r="E1850" s="18">
        <v>182.64499816894531</v>
      </c>
      <c r="F1850">
        <v>79.7</v>
      </c>
      <c r="G1850">
        <v>83.9</v>
      </c>
      <c r="H1850">
        <v>91.1</v>
      </c>
      <c r="I1850">
        <v>2.3199999999999998</v>
      </c>
      <c r="J1850">
        <v>0.67</v>
      </c>
      <c r="K1850">
        <v>31.5</v>
      </c>
      <c r="L1850">
        <v>0.96</v>
      </c>
      <c r="M1850" s="1">
        <v>43775.819872685184</v>
      </c>
      <c r="N1850" s="1">
        <v>43775.832206134262</v>
      </c>
      <c r="O1850" s="1" t="s">
        <v>41</v>
      </c>
    </row>
    <row r="1851" spans="1:15" x14ac:dyDescent="0.15">
      <c r="A1851" t="s">
        <v>2464</v>
      </c>
      <c r="B1851" t="s">
        <v>20</v>
      </c>
      <c r="C1851" t="s">
        <v>35</v>
      </c>
      <c r="D1851" t="s">
        <v>20</v>
      </c>
      <c r="E1851" s="18">
        <v>181.45999755859376</v>
      </c>
      <c r="F1851">
        <v>78.400000000000006</v>
      </c>
      <c r="G1851">
        <v>82.6</v>
      </c>
      <c r="H1851">
        <v>89.6</v>
      </c>
      <c r="I1851">
        <v>4.6399999999999997</v>
      </c>
      <c r="J1851">
        <v>0.79</v>
      </c>
      <c r="K1851">
        <v>31.66</v>
      </c>
      <c r="L1851">
        <v>0.7</v>
      </c>
      <c r="M1851" s="1">
        <v>43775.834983483794</v>
      </c>
      <c r="N1851" s="1">
        <v>43775.851262303244</v>
      </c>
      <c r="O1851" s="1" t="s">
        <v>41</v>
      </c>
    </row>
    <row r="1852" spans="1:15" x14ac:dyDescent="0.15">
      <c r="A1852" t="s">
        <v>2465</v>
      </c>
      <c r="B1852" t="s">
        <v>23</v>
      </c>
      <c r="C1852" t="s">
        <v>32</v>
      </c>
      <c r="D1852" t="s">
        <v>23</v>
      </c>
      <c r="E1852" s="18">
        <v>217.85999755859376</v>
      </c>
      <c r="F1852">
        <v>80</v>
      </c>
      <c r="G1852">
        <v>84.3</v>
      </c>
      <c r="H1852">
        <v>91.6</v>
      </c>
      <c r="I1852">
        <v>0.97</v>
      </c>
      <c r="J1852">
        <v>0.51</v>
      </c>
      <c r="K1852">
        <v>31.32</v>
      </c>
      <c r="L1852">
        <v>0.32</v>
      </c>
      <c r="M1852" s="1">
        <v>43775.658549305554</v>
      </c>
      <c r="N1852" s="1">
        <v>43775.673779131947</v>
      </c>
      <c r="O1852" s="1" t="s">
        <v>41</v>
      </c>
    </row>
    <row r="1853" spans="1:15" x14ac:dyDescent="0.15">
      <c r="A1853" t="s">
        <v>258</v>
      </c>
      <c r="B1853" t="s">
        <v>14</v>
      </c>
      <c r="C1853" t="s">
        <v>38</v>
      </c>
      <c r="D1853" t="s">
        <v>14</v>
      </c>
      <c r="E1853" s="18">
        <v>254.8749969482422</v>
      </c>
      <c r="F1853" s="18">
        <v>77.7</v>
      </c>
      <c r="G1853" s="18">
        <v>81.900000000000006</v>
      </c>
      <c r="H1853" s="18">
        <v>88.9</v>
      </c>
      <c r="I1853" s="18">
        <v>1.66</v>
      </c>
      <c r="J1853" s="18">
        <v>0.71</v>
      </c>
      <c r="K1853" s="18">
        <v>31.34</v>
      </c>
      <c r="L1853" s="18">
        <v>0.56000000000000005</v>
      </c>
      <c r="M1853" s="1">
        <v>43775.682974733798</v>
      </c>
      <c r="N1853" s="1">
        <v>43775.705867511577</v>
      </c>
      <c r="O1853" s="1" t="s">
        <v>41</v>
      </c>
    </row>
    <row r="1854" spans="1:15" x14ac:dyDescent="0.15">
      <c r="A1854" t="s">
        <v>2466</v>
      </c>
      <c r="B1854" t="s">
        <v>26</v>
      </c>
      <c r="C1854" t="s">
        <v>27</v>
      </c>
      <c r="D1854" t="s">
        <v>26</v>
      </c>
      <c r="E1854" s="18">
        <v>582.94999389648422</v>
      </c>
      <c r="F1854">
        <v>70.599999999999994</v>
      </c>
      <c r="G1854">
        <v>74.400000000000006</v>
      </c>
      <c r="H1854">
        <v>80.599999999999994</v>
      </c>
      <c r="I1854">
        <v>6.14</v>
      </c>
      <c r="J1854">
        <v>1.1100000000000001</v>
      </c>
      <c r="K1854">
        <v>31.73</v>
      </c>
      <c r="L1854">
        <v>0.38</v>
      </c>
      <c r="M1854" s="1">
        <v>43776.565979050923</v>
      </c>
      <c r="N1854" s="1">
        <v>43776.64040084491</v>
      </c>
      <c r="O1854" s="1" t="s">
        <v>45</v>
      </c>
    </row>
    <row r="1855" spans="1:15" x14ac:dyDescent="0.15">
      <c r="A1855" t="s">
        <v>2467</v>
      </c>
      <c r="B1855" t="s">
        <v>26</v>
      </c>
      <c r="C1855" t="s">
        <v>27</v>
      </c>
      <c r="D1855" t="s">
        <v>26</v>
      </c>
      <c r="E1855" s="18">
        <v>586.31799468994143</v>
      </c>
      <c r="F1855">
        <v>66.3</v>
      </c>
      <c r="G1855">
        <v>70</v>
      </c>
      <c r="H1855">
        <v>75.2</v>
      </c>
      <c r="I1855">
        <v>13.23</v>
      </c>
      <c r="J1855">
        <v>1.57</v>
      </c>
      <c r="K1855">
        <v>32.4</v>
      </c>
      <c r="L1855">
        <v>0.38</v>
      </c>
      <c r="M1855" s="1">
        <v>43776.294314502316</v>
      </c>
      <c r="N1855" s="1">
        <v>43776.346952395834</v>
      </c>
      <c r="O1855" s="1" t="s">
        <v>2468</v>
      </c>
    </row>
    <row r="1856" spans="1:15" x14ac:dyDescent="0.15">
      <c r="A1856" t="s">
        <v>2469</v>
      </c>
      <c r="B1856" t="s">
        <v>20</v>
      </c>
      <c r="C1856" t="s">
        <v>35</v>
      </c>
      <c r="D1856" t="s">
        <v>20</v>
      </c>
      <c r="E1856" s="18">
        <v>255.47499694824216</v>
      </c>
      <c r="F1856">
        <v>79.7</v>
      </c>
      <c r="G1856">
        <v>84</v>
      </c>
      <c r="H1856">
        <v>91</v>
      </c>
      <c r="I1856">
        <v>3.36</v>
      </c>
      <c r="J1856">
        <v>0.61</v>
      </c>
      <c r="K1856">
        <v>31.52</v>
      </c>
      <c r="L1856">
        <v>0.42</v>
      </c>
      <c r="M1856" s="1">
        <v>43775.707228703701</v>
      </c>
      <c r="N1856" s="1">
        <v>43775.731396180556</v>
      </c>
      <c r="O1856" s="1" t="s">
        <v>41</v>
      </c>
    </row>
    <row r="1857" spans="1:15" x14ac:dyDescent="0.15">
      <c r="A1857" t="s">
        <v>259</v>
      </c>
      <c r="B1857" t="s">
        <v>14</v>
      </c>
      <c r="C1857" t="s">
        <v>38</v>
      </c>
      <c r="D1857" t="s">
        <v>14</v>
      </c>
      <c r="E1857" s="18">
        <v>182.05999755859375</v>
      </c>
      <c r="F1857" s="18">
        <v>72.400000000000006</v>
      </c>
      <c r="G1857" s="18">
        <v>76.3</v>
      </c>
      <c r="H1857" s="18">
        <v>83.3</v>
      </c>
      <c r="I1857" s="18">
        <v>0.96</v>
      </c>
      <c r="J1857" s="18">
        <v>0.66</v>
      </c>
      <c r="K1857" s="18">
        <v>31.25</v>
      </c>
      <c r="L1857" s="18">
        <v>0.87</v>
      </c>
      <c r="M1857" s="1">
        <v>43775.238133877312</v>
      </c>
      <c r="N1857" s="1">
        <v>43775.256516006943</v>
      </c>
      <c r="O1857" s="1" t="s">
        <v>41</v>
      </c>
    </row>
    <row r="1858" spans="1:15" x14ac:dyDescent="0.15">
      <c r="A1858" t="s">
        <v>260</v>
      </c>
      <c r="B1858" t="s">
        <v>14</v>
      </c>
      <c r="C1858" t="s">
        <v>38</v>
      </c>
      <c r="D1858" t="s">
        <v>14</v>
      </c>
      <c r="E1858" s="18">
        <v>328.24499664306637</v>
      </c>
      <c r="F1858" s="18">
        <v>77.3</v>
      </c>
      <c r="G1858" s="18">
        <v>81.599999999999994</v>
      </c>
      <c r="H1858" s="18">
        <v>88.5</v>
      </c>
      <c r="I1858" s="18">
        <v>2</v>
      </c>
      <c r="J1858" s="18">
        <v>0.72</v>
      </c>
      <c r="K1858" s="18">
        <v>31.37</v>
      </c>
      <c r="L1858" s="18">
        <v>0.45</v>
      </c>
      <c r="M1858" s="1">
        <v>43775.765053587966</v>
      </c>
      <c r="N1858" s="1">
        <v>43775.796099224535</v>
      </c>
      <c r="O1858" s="1" t="s">
        <v>41</v>
      </c>
    </row>
    <row r="1859" spans="1:15" x14ac:dyDescent="0.15">
      <c r="A1859" t="s">
        <v>2470</v>
      </c>
      <c r="B1859" t="s">
        <v>26</v>
      </c>
      <c r="C1859" t="s">
        <v>27</v>
      </c>
      <c r="D1859" t="s">
        <v>26</v>
      </c>
      <c r="E1859" s="18">
        <v>290.10499572753906</v>
      </c>
      <c r="F1859">
        <v>65.3</v>
      </c>
      <c r="G1859">
        <v>68.900000000000006</v>
      </c>
      <c r="H1859">
        <v>74.900000000000006</v>
      </c>
      <c r="I1859">
        <v>4.76</v>
      </c>
      <c r="J1859">
        <v>1.33</v>
      </c>
      <c r="K1859">
        <v>31.65</v>
      </c>
      <c r="L1859">
        <v>0.72</v>
      </c>
      <c r="M1859" s="1">
        <v>43775.350470682868</v>
      </c>
      <c r="N1859" s="1">
        <v>43775.382205983798</v>
      </c>
      <c r="O1859" s="1" t="s">
        <v>41</v>
      </c>
    </row>
    <row r="1860" spans="1:15" x14ac:dyDescent="0.15">
      <c r="A1860" t="s">
        <v>2471</v>
      </c>
      <c r="B1860" t="s">
        <v>20</v>
      </c>
      <c r="C1860" t="s">
        <v>17</v>
      </c>
      <c r="D1860" t="s">
        <v>20</v>
      </c>
      <c r="E1860" s="18">
        <v>182.2449981689453</v>
      </c>
      <c r="F1860">
        <v>81.3</v>
      </c>
      <c r="G1860">
        <v>85.7</v>
      </c>
      <c r="H1860">
        <v>92.5</v>
      </c>
      <c r="I1860">
        <v>5.95</v>
      </c>
      <c r="J1860">
        <v>0.84</v>
      </c>
      <c r="K1860">
        <v>31.9</v>
      </c>
      <c r="L1860">
        <v>0.59</v>
      </c>
      <c r="M1860" s="1">
        <v>43775.854707060185</v>
      </c>
      <c r="N1860" s="1">
        <v>43775.869450775463</v>
      </c>
      <c r="O1860" s="1" t="s">
        <v>41</v>
      </c>
    </row>
    <row r="1861" spans="1:15" x14ac:dyDescent="0.15">
      <c r="A1861" t="s">
        <v>2472</v>
      </c>
      <c r="B1861" t="s">
        <v>26</v>
      </c>
      <c r="C1861" t="s">
        <v>27</v>
      </c>
      <c r="D1861" t="s">
        <v>26</v>
      </c>
      <c r="E1861" s="18">
        <v>256.05999755859375</v>
      </c>
      <c r="F1861">
        <v>70.400000000000006</v>
      </c>
      <c r="G1861">
        <v>74.3</v>
      </c>
      <c r="H1861">
        <v>80.5</v>
      </c>
      <c r="I1861">
        <v>5.09</v>
      </c>
      <c r="J1861">
        <v>1.06</v>
      </c>
      <c r="K1861">
        <v>31.62</v>
      </c>
      <c r="L1861">
        <v>0.33</v>
      </c>
      <c r="M1861" s="1">
        <v>43776.365195983795</v>
      </c>
      <c r="N1861" s="1">
        <v>43776.391973923608</v>
      </c>
      <c r="O1861" s="1" t="s">
        <v>966</v>
      </c>
    </row>
    <row r="1862" spans="1:15" x14ac:dyDescent="0.15">
      <c r="A1862" t="s">
        <v>2473</v>
      </c>
      <c r="B1862" t="s">
        <v>817</v>
      </c>
      <c r="C1862" t="s">
        <v>34</v>
      </c>
      <c r="D1862" t="s">
        <v>26</v>
      </c>
      <c r="E1862" s="18">
        <v>290.8749969482422</v>
      </c>
      <c r="F1862">
        <v>74.7</v>
      </c>
      <c r="G1862">
        <v>78.8</v>
      </c>
      <c r="H1862">
        <v>84.7</v>
      </c>
      <c r="I1862">
        <v>7.88</v>
      </c>
      <c r="J1862">
        <v>1.25</v>
      </c>
      <c r="K1862">
        <v>31.87</v>
      </c>
      <c r="L1862">
        <v>0.41</v>
      </c>
      <c r="M1862" s="1">
        <v>43776.641700775464</v>
      </c>
      <c r="N1862" s="1">
        <v>43777.233339814811</v>
      </c>
      <c r="O1862" s="1" t="s">
        <v>45</v>
      </c>
    </row>
    <row r="1863" spans="1:15" x14ac:dyDescent="0.15">
      <c r="A1863" t="s">
        <v>2474</v>
      </c>
      <c r="B1863" t="s">
        <v>26</v>
      </c>
      <c r="C1863" t="s">
        <v>27</v>
      </c>
      <c r="D1863" t="s">
        <v>26</v>
      </c>
      <c r="E1863" s="18">
        <v>404.10499572753906</v>
      </c>
      <c r="F1863">
        <v>66.2</v>
      </c>
      <c r="G1863">
        <v>69.8</v>
      </c>
      <c r="H1863">
        <v>75.099999999999994</v>
      </c>
      <c r="I1863">
        <v>8.76</v>
      </c>
      <c r="J1863">
        <v>1.41</v>
      </c>
      <c r="K1863">
        <v>31.9</v>
      </c>
      <c r="L1863">
        <v>0.56999999999999995</v>
      </c>
      <c r="M1863" s="1">
        <v>43776.238599189812</v>
      </c>
      <c r="N1863" s="1">
        <v>43776.753401307869</v>
      </c>
      <c r="O1863" s="1" t="s">
        <v>966</v>
      </c>
    </row>
    <row r="1864" spans="1:15" x14ac:dyDescent="0.15">
      <c r="A1864" t="s">
        <v>2475</v>
      </c>
      <c r="B1864" t="s">
        <v>26</v>
      </c>
      <c r="C1864" t="s">
        <v>27</v>
      </c>
      <c r="D1864" t="s">
        <v>26</v>
      </c>
      <c r="E1864" s="18">
        <v>0</v>
      </c>
      <c r="F1864">
        <v>67.099999999999994</v>
      </c>
      <c r="G1864">
        <v>70.7</v>
      </c>
      <c r="H1864">
        <v>76.2</v>
      </c>
      <c r="I1864">
        <v>10.029999999999999</v>
      </c>
      <c r="J1864">
        <v>1.49</v>
      </c>
      <c r="K1864">
        <v>31.84</v>
      </c>
      <c r="L1864">
        <v>0.53</v>
      </c>
      <c r="M1864" s="1">
        <v>43781.421144097221</v>
      </c>
      <c r="N1864" s="1">
        <v>43781.421328240744</v>
      </c>
      <c r="O1864" s="1" t="s">
        <v>2468</v>
      </c>
    </row>
    <row r="1865" spans="1:15" x14ac:dyDescent="0.15">
      <c r="A1865" t="s">
        <v>2476</v>
      </c>
      <c r="B1865" t="s">
        <v>20</v>
      </c>
      <c r="C1865" t="s">
        <v>35</v>
      </c>
      <c r="D1865" t="s">
        <v>20</v>
      </c>
      <c r="E1865" s="18">
        <v>0</v>
      </c>
      <c r="F1865">
        <v>79.2</v>
      </c>
      <c r="G1865">
        <v>83.6</v>
      </c>
      <c r="H1865">
        <v>89.5</v>
      </c>
      <c r="I1865">
        <v>5.95</v>
      </c>
      <c r="J1865">
        <v>0.91</v>
      </c>
      <c r="K1865">
        <v>31.709999999999997</v>
      </c>
      <c r="L1865">
        <v>0.73</v>
      </c>
      <c r="M1865" s="1">
        <v>43781.421188692133</v>
      </c>
      <c r="N1865" s="1">
        <v>43781.421416354169</v>
      </c>
      <c r="O1865" s="1" t="s">
        <v>41</v>
      </c>
    </row>
    <row r="1866" spans="1:15" x14ac:dyDescent="0.15">
      <c r="A1866" t="s">
        <v>2477</v>
      </c>
      <c r="B1866" t="s">
        <v>20</v>
      </c>
      <c r="C1866" t="s">
        <v>17</v>
      </c>
      <c r="D1866" t="s">
        <v>20</v>
      </c>
      <c r="E1866" s="18">
        <v>0</v>
      </c>
      <c r="F1866">
        <v>81</v>
      </c>
      <c r="G1866">
        <v>85.5</v>
      </c>
      <c r="H1866">
        <v>91.2</v>
      </c>
      <c r="I1866">
        <v>8.11</v>
      </c>
      <c r="J1866">
        <v>0.96</v>
      </c>
      <c r="K1866">
        <v>31.89</v>
      </c>
      <c r="L1866">
        <v>0.6</v>
      </c>
      <c r="M1866" s="1">
        <v>43781.421200081022</v>
      </c>
      <c r="N1866" s="1">
        <v>43781.421458449076</v>
      </c>
      <c r="O1866" s="1" t="s">
        <v>41</v>
      </c>
    </row>
    <row r="1867" spans="1:15" x14ac:dyDescent="0.15">
      <c r="A1867" t="s">
        <v>261</v>
      </c>
      <c r="B1867" t="s">
        <v>14</v>
      </c>
      <c r="C1867" t="s">
        <v>38</v>
      </c>
      <c r="D1867" t="s">
        <v>14</v>
      </c>
      <c r="E1867" s="18">
        <v>0</v>
      </c>
      <c r="F1867" s="18">
        <v>77.900000000000006</v>
      </c>
      <c r="G1867" s="18">
        <v>82.2</v>
      </c>
      <c r="H1867" s="18">
        <v>88.6</v>
      </c>
      <c r="I1867" s="18">
        <v>3.11</v>
      </c>
      <c r="J1867" s="18">
        <v>1.1399999999999999</v>
      </c>
      <c r="K1867" s="18">
        <v>31.41</v>
      </c>
      <c r="L1867" s="18">
        <v>0.86</v>
      </c>
      <c r="M1867" s="1">
        <v>43781.421178935183</v>
      </c>
      <c r="N1867" s="1">
        <v>43781.421378437502</v>
      </c>
      <c r="O1867" s="1" t="s">
        <v>41</v>
      </c>
    </row>
    <row r="1868" spans="1:15" x14ac:dyDescent="0.15">
      <c r="A1868" t="s">
        <v>2478</v>
      </c>
      <c r="B1868" t="s">
        <v>26</v>
      </c>
      <c r="C1868" t="s">
        <v>27</v>
      </c>
      <c r="D1868" t="s">
        <v>26</v>
      </c>
      <c r="E1868" s="18">
        <v>0</v>
      </c>
      <c r="F1868">
        <v>72.5</v>
      </c>
      <c r="G1868">
        <v>76.5</v>
      </c>
      <c r="H1868">
        <v>82.3</v>
      </c>
      <c r="I1868">
        <v>5.55</v>
      </c>
      <c r="J1868">
        <v>1.28</v>
      </c>
      <c r="K1868">
        <v>31.64</v>
      </c>
      <c r="L1868">
        <v>1.02</v>
      </c>
      <c r="M1868" s="1">
        <v>43781.421208912034</v>
      </c>
      <c r="N1868" s="1">
        <v>43781.42148877315</v>
      </c>
      <c r="O1868" s="1" t="s">
        <v>41</v>
      </c>
    </row>
    <row r="1869" spans="1:15" x14ac:dyDescent="0.15">
      <c r="A1869" t="s">
        <v>2479</v>
      </c>
      <c r="B1869" t="s">
        <v>26</v>
      </c>
      <c r="C1869" t="s">
        <v>27</v>
      </c>
      <c r="D1869" t="s">
        <v>26</v>
      </c>
      <c r="E1869" s="18">
        <v>0</v>
      </c>
      <c r="F1869">
        <v>67.099999999999994</v>
      </c>
      <c r="G1869">
        <v>70.7</v>
      </c>
      <c r="H1869">
        <v>76.099999999999994</v>
      </c>
      <c r="I1869">
        <v>10.48</v>
      </c>
      <c r="J1869">
        <v>1.59</v>
      </c>
      <c r="K1869">
        <v>32.1</v>
      </c>
      <c r="L1869">
        <v>0.43</v>
      </c>
      <c r="M1869" s="1">
        <v>43781.421168831017</v>
      </c>
      <c r="N1869" s="1">
        <v>43781.421363657406</v>
      </c>
      <c r="O1869" s="1" t="s">
        <v>966</v>
      </c>
    </row>
    <row r="1870" spans="1:15" x14ac:dyDescent="0.15">
      <c r="A1870" t="s">
        <v>2480</v>
      </c>
      <c r="B1870" t="s">
        <v>26</v>
      </c>
      <c r="C1870" t="s">
        <v>30</v>
      </c>
      <c r="D1870" t="s">
        <v>26</v>
      </c>
      <c r="E1870" s="18">
        <v>0</v>
      </c>
      <c r="F1870">
        <v>67.2</v>
      </c>
      <c r="G1870">
        <v>70.900000000000006</v>
      </c>
      <c r="H1870">
        <v>76.400000000000006</v>
      </c>
      <c r="I1870">
        <v>10.37</v>
      </c>
      <c r="J1870">
        <v>1.51</v>
      </c>
      <c r="K1870">
        <v>32.08</v>
      </c>
      <c r="L1870">
        <v>0.41</v>
      </c>
      <c r="M1870" s="1">
        <v>43781.421157638892</v>
      </c>
      <c r="N1870" s="1">
        <v>43781.421345057868</v>
      </c>
      <c r="O1870" s="1" t="s">
        <v>45</v>
      </c>
    </row>
  </sheetData>
  <mergeCells count="5">
    <mergeCell ref="A1:O1"/>
    <mergeCell ref="S6:T6"/>
    <mergeCell ref="S10:T10"/>
    <mergeCell ref="S24:T24"/>
    <mergeCell ref="Q28:U40"/>
  </mergeCells>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Descente télé</vt:lpstr>
      <vt:lpstr>Base données</vt:lpstr>
    </vt:vector>
  </TitlesOfParts>
  <Company>Imerys Talc Europe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Thibaut Klein</dc:creator>
  <cp:lastModifiedBy>PEDRO, Jean-Pierre</cp:lastModifiedBy>
  <dcterms:created xsi:type="dcterms:W3CDTF">2018-02-25T14:24:56Z</dcterms:created>
  <dcterms:modified xsi:type="dcterms:W3CDTF">2020-03-23T11:38:43Z</dcterms:modified>
</cp:coreProperties>
</file>