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MES DOCUMENTS\EXEL\"/>
    </mc:Choice>
  </mc:AlternateContent>
  <xr:revisionPtr revIDLastSave="0" documentId="13_ncr:1_{65D7D42C-8D1A-43DE-A1D7-73D638D35ADA}" xr6:coauthVersionLast="45" xr6:coauthVersionMax="45" xr10:uidLastSave="{00000000-0000-0000-0000-000000000000}"/>
  <bookViews>
    <workbookView xWindow="-120" yWindow="-120" windowWidth="25440" windowHeight="15390" firstSheet="6" activeTab="6" xr2:uid="{3F5F9C6E-4DB2-4552-9F2A-C14FD1CA3A9A}"/>
  </bookViews>
  <sheets>
    <sheet name="ACCEUIL" sheetId="6" state="hidden" r:id="rId1"/>
    <sheet name="VENTES CULTURES" sheetId="9" state="hidden" r:id="rId2"/>
    <sheet name="ETA" sheetId="2" state="hidden" r:id="rId3"/>
    <sheet name="ETF" sheetId="4" state="hidden" r:id="rId4"/>
    <sheet name="TRANSPORT" sheetId="5" state="hidden" r:id="rId5"/>
    <sheet name="CONCESSION VENTE NEUF" sheetId="10" state="hidden" r:id="rId6"/>
    <sheet name="MARCHÉ GROSSISTE" sheetId="12" r:id="rId7"/>
    <sheet name="BILAN SAISON COMPLÈTE" sheetId="8" state="hidden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5" i="12" l="1"/>
  <c r="H73" i="12"/>
  <c r="H67" i="12"/>
  <c r="H61" i="12"/>
  <c r="H55" i="12"/>
  <c r="H49" i="12"/>
  <c r="H37" i="12"/>
  <c r="H31" i="12"/>
  <c r="H25" i="12"/>
  <c r="H19" i="12"/>
  <c r="H13" i="12"/>
  <c r="H7" i="12"/>
  <c r="F90" i="12"/>
  <c r="K86" i="12"/>
  <c r="K87" i="12"/>
  <c r="K88" i="12"/>
  <c r="E108" i="12"/>
  <c r="E109" i="12"/>
  <c r="E110" i="12"/>
  <c r="E107" i="12"/>
  <c r="E104" i="12"/>
  <c r="E105" i="12"/>
  <c r="E106" i="12"/>
  <c r="E103" i="12"/>
  <c r="E100" i="12"/>
  <c r="E101" i="12"/>
  <c r="E102" i="12"/>
  <c r="E99" i="12"/>
  <c r="E96" i="12"/>
  <c r="E97" i="12"/>
  <c r="E98" i="12"/>
  <c r="E95" i="12"/>
  <c r="E92" i="12"/>
  <c r="F92" i="12" s="1"/>
  <c r="F96" i="12" s="1"/>
  <c r="F100" i="12" s="1"/>
  <c r="F104" i="12" s="1"/>
  <c r="F108" i="12" s="1"/>
  <c r="E93" i="12"/>
  <c r="F93" i="12" s="1"/>
  <c r="F97" i="12" s="1"/>
  <c r="F101" i="12" s="1"/>
  <c r="F105" i="12" s="1"/>
  <c r="F109" i="12" s="1"/>
  <c r="E94" i="12"/>
  <c r="F94" i="12" s="1"/>
  <c r="F98" i="12" s="1"/>
  <c r="F102" i="12" s="1"/>
  <c r="F106" i="12" s="1"/>
  <c r="F110" i="12" s="1"/>
  <c r="E91" i="12"/>
  <c r="F91" i="12" s="1"/>
  <c r="F95" i="12" s="1"/>
  <c r="F99" i="12" s="1"/>
  <c r="F103" i="12" s="1"/>
  <c r="F107" i="12" s="1"/>
  <c r="F4" i="6" l="1"/>
  <c r="F5" i="6"/>
  <c r="F7" i="6"/>
  <c r="F8" i="6"/>
  <c r="F9" i="6"/>
  <c r="F10" i="6"/>
  <c r="F3" i="6"/>
  <c r="J88" i="12"/>
  <c r="J87" i="12"/>
  <c r="J86" i="12"/>
  <c r="J85" i="12"/>
  <c r="J84" i="12"/>
  <c r="J83" i="12"/>
  <c r="J82" i="12"/>
  <c r="K82" i="12" s="1"/>
  <c r="J81" i="12"/>
  <c r="F83" i="12"/>
  <c r="F84" i="12"/>
  <c r="F85" i="12"/>
  <c r="F86" i="12"/>
  <c r="F87" i="12"/>
  <c r="F88" i="12"/>
  <c r="F89" i="12"/>
  <c r="N75" i="12"/>
  <c r="L75" i="12"/>
  <c r="J75" i="12"/>
  <c r="D75" i="12"/>
  <c r="C75" i="12"/>
  <c r="F73" i="12"/>
  <c r="F67" i="12"/>
  <c r="F61" i="12"/>
  <c r="F75" i="12" s="1"/>
  <c r="F55" i="12"/>
  <c r="F49" i="12"/>
  <c r="F43" i="12"/>
  <c r="F37" i="12"/>
  <c r="F31" i="12"/>
  <c r="F25" i="12"/>
  <c r="F19" i="12"/>
  <c r="F13" i="12"/>
  <c r="F7" i="12"/>
  <c r="E88" i="12"/>
  <c r="E89" i="12"/>
  <c r="E90" i="12"/>
  <c r="E87" i="12"/>
  <c r="E84" i="12"/>
  <c r="E85" i="12"/>
  <c r="E86" i="12"/>
  <c r="E83" i="12"/>
  <c r="E80" i="12"/>
  <c r="E81" i="12"/>
  <c r="E82" i="12"/>
  <c r="E79" i="12"/>
  <c r="Q75" i="12"/>
  <c r="O75" i="12"/>
  <c r="M75" i="12"/>
  <c r="K75" i="12"/>
  <c r="I59" i="12"/>
  <c r="G59" i="12"/>
  <c r="E59" i="12"/>
  <c r="I47" i="12"/>
  <c r="G47" i="12"/>
  <c r="E47" i="12"/>
  <c r="I35" i="12"/>
  <c r="G35" i="12"/>
  <c r="E35" i="12"/>
  <c r="I65" i="12"/>
  <c r="G65" i="12"/>
  <c r="E65" i="12"/>
  <c r="I71" i="12"/>
  <c r="G71" i="12"/>
  <c r="E71" i="12"/>
  <c r="I53" i="12"/>
  <c r="G53" i="12"/>
  <c r="E53" i="12"/>
  <c r="I41" i="12"/>
  <c r="G41" i="12"/>
  <c r="E41" i="12"/>
  <c r="I29" i="12"/>
  <c r="G29" i="12"/>
  <c r="E29" i="12"/>
  <c r="I23" i="12"/>
  <c r="G23" i="12"/>
  <c r="E23" i="12"/>
  <c r="I17" i="12"/>
  <c r="G17" i="12"/>
  <c r="E17" i="12"/>
  <c r="I11" i="12"/>
  <c r="G11" i="12"/>
  <c r="E11" i="12"/>
  <c r="E5" i="12"/>
  <c r="G5" i="12"/>
  <c r="I5" i="12"/>
  <c r="I73" i="12"/>
  <c r="D73" i="12"/>
  <c r="C73" i="12"/>
  <c r="I72" i="12"/>
  <c r="G72" i="12"/>
  <c r="I70" i="12"/>
  <c r="G70" i="12"/>
  <c r="E70" i="12"/>
  <c r="I69" i="12"/>
  <c r="G69" i="12"/>
  <c r="E69" i="12"/>
  <c r="I67" i="12"/>
  <c r="D67" i="12"/>
  <c r="C67" i="12"/>
  <c r="I66" i="12"/>
  <c r="G66" i="12"/>
  <c r="E66" i="12"/>
  <c r="I64" i="12"/>
  <c r="G64" i="12"/>
  <c r="E64" i="12"/>
  <c r="I63" i="12"/>
  <c r="G63" i="12"/>
  <c r="E63" i="12"/>
  <c r="I61" i="12"/>
  <c r="D61" i="12"/>
  <c r="C61" i="12"/>
  <c r="I60" i="12"/>
  <c r="G60" i="12"/>
  <c r="E60" i="12"/>
  <c r="I58" i="12"/>
  <c r="G58" i="12"/>
  <c r="E58" i="12"/>
  <c r="I57" i="12"/>
  <c r="G57" i="12"/>
  <c r="E57" i="12"/>
  <c r="I55" i="12"/>
  <c r="D55" i="12"/>
  <c r="C55" i="12"/>
  <c r="I54" i="12"/>
  <c r="G54" i="12"/>
  <c r="E54" i="12"/>
  <c r="I52" i="12"/>
  <c r="G52" i="12"/>
  <c r="E52" i="12"/>
  <c r="I51" i="12"/>
  <c r="G51" i="12"/>
  <c r="E51" i="12"/>
  <c r="I49" i="12"/>
  <c r="D49" i="12"/>
  <c r="C49" i="12"/>
  <c r="I48" i="12"/>
  <c r="G48" i="12"/>
  <c r="E48" i="12"/>
  <c r="I46" i="12"/>
  <c r="G46" i="12"/>
  <c r="E46" i="12"/>
  <c r="I45" i="12"/>
  <c r="G45" i="12"/>
  <c r="E45" i="12"/>
  <c r="I43" i="12"/>
  <c r="D43" i="12"/>
  <c r="C43" i="12"/>
  <c r="I42" i="12"/>
  <c r="G42" i="12"/>
  <c r="E42" i="12"/>
  <c r="I40" i="12"/>
  <c r="G40" i="12"/>
  <c r="E40" i="12"/>
  <c r="I39" i="12"/>
  <c r="G39" i="12"/>
  <c r="E39" i="12"/>
  <c r="I37" i="12"/>
  <c r="D37" i="12"/>
  <c r="C37" i="12"/>
  <c r="I36" i="12"/>
  <c r="G36" i="12"/>
  <c r="E36" i="12"/>
  <c r="I34" i="12"/>
  <c r="G34" i="12"/>
  <c r="E34" i="12"/>
  <c r="I33" i="12"/>
  <c r="G33" i="12"/>
  <c r="E33" i="12"/>
  <c r="I31" i="12"/>
  <c r="D31" i="12"/>
  <c r="C31" i="12"/>
  <c r="I30" i="12"/>
  <c r="G30" i="12"/>
  <c r="E30" i="12"/>
  <c r="I28" i="12"/>
  <c r="G28" i="12"/>
  <c r="E28" i="12"/>
  <c r="I27" i="12"/>
  <c r="G27" i="12"/>
  <c r="E27" i="12"/>
  <c r="I25" i="12"/>
  <c r="D25" i="12"/>
  <c r="C25" i="12"/>
  <c r="I24" i="12"/>
  <c r="G24" i="12"/>
  <c r="E24" i="12"/>
  <c r="I22" i="12"/>
  <c r="G22" i="12"/>
  <c r="E22" i="12"/>
  <c r="I21" i="12"/>
  <c r="G21" i="12"/>
  <c r="E21" i="12"/>
  <c r="I19" i="12"/>
  <c r="D19" i="12"/>
  <c r="C19" i="12"/>
  <c r="I18" i="12"/>
  <c r="G18" i="12"/>
  <c r="E18" i="12"/>
  <c r="I16" i="12"/>
  <c r="G16" i="12"/>
  <c r="E16" i="12"/>
  <c r="I15" i="12"/>
  <c r="G15" i="12"/>
  <c r="E15" i="12"/>
  <c r="I13" i="12"/>
  <c r="D13" i="12"/>
  <c r="C13" i="12"/>
  <c r="I12" i="12"/>
  <c r="G12" i="12"/>
  <c r="E12" i="12"/>
  <c r="I10" i="12"/>
  <c r="G10" i="12"/>
  <c r="E10" i="12"/>
  <c r="I9" i="12"/>
  <c r="G9" i="12"/>
  <c r="E9" i="12"/>
  <c r="D7" i="12"/>
  <c r="C7" i="12"/>
  <c r="E4" i="12"/>
  <c r="G4" i="12"/>
  <c r="I4" i="12"/>
  <c r="E6" i="12"/>
  <c r="G6" i="12"/>
  <c r="I6" i="12"/>
  <c r="G7" i="12"/>
  <c r="I7" i="12"/>
  <c r="P75" i="12"/>
  <c r="I3" i="12"/>
  <c r="G3" i="12"/>
  <c r="E3" i="12"/>
  <c r="K84" i="12" l="1"/>
  <c r="K85" i="12"/>
  <c r="F6" i="6"/>
  <c r="K83" i="12"/>
  <c r="I75" i="12"/>
  <c r="E7" i="12"/>
  <c r="E13" i="12"/>
  <c r="E25" i="12"/>
  <c r="E37" i="12"/>
  <c r="E43" i="12"/>
  <c r="E49" i="12"/>
  <c r="E61" i="12"/>
  <c r="E73" i="12"/>
  <c r="E67" i="12"/>
  <c r="E55" i="12"/>
  <c r="E31" i="12"/>
  <c r="E19" i="12"/>
  <c r="G73" i="12"/>
  <c r="G67" i="12"/>
  <c r="G61" i="12"/>
  <c r="G55" i="12"/>
  <c r="G49" i="12"/>
  <c r="G43" i="12"/>
  <c r="G37" i="12"/>
  <c r="G31" i="12"/>
  <c r="G25" i="12"/>
  <c r="G19" i="12"/>
  <c r="G13" i="12"/>
  <c r="J7" i="8"/>
  <c r="J5" i="8"/>
  <c r="J4" i="8"/>
  <c r="J3" i="8"/>
  <c r="H7" i="8"/>
  <c r="H5" i="8"/>
  <c r="H4" i="8"/>
  <c r="H3" i="8"/>
  <c r="F7" i="8"/>
  <c r="F5" i="8"/>
  <c r="F4" i="8"/>
  <c r="F3" i="8"/>
  <c r="G75" i="12" l="1"/>
  <c r="E75" i="12"/>
  <c r="G3" i="6"/>
  <c r="G4" i="6"/>
  <c r="G5" i="6"/>
  <c r="G6" i="6"/>
  <c r="G7" i="6"/>
  <c r="G8" i="6"/>
  <c r="G9" i="6"/>
  <c r="G10" i="6"/>
  <c r="D26" i="10"/>
  <c r="D25" i="10"/>
  <c r="D24" i="10"/>
  <c r="D23" i="10"/>
  <c r="P16" i="10"/>
  <c r="O16" i="10"/>
  <c r="N16" i="10"/>
  <c r="M16" i="10"/>
  <c r="L16" i="10"/>
  <c r="K16" i="10"/>
  <c r="J16" i="10"/>
  <c r="I16" i="10"/>
  <c r="G16" i="10"/>
  <c r="E16" i="10"/>
  <c r="C21" i="10" s="1"/>
  <c r="C16" i="10"/>
  <c r="C20" i="10" s="1"/>
  <c r="B16" i="10"/>
  <c r="C19" i="10" s="1"/>
  <c r="H14" i="10"/>
  <c r="F14" i="10"/>
  <c r="D14" i="10"/>
  <c r="H13" i="10"/>
  <c r="F13" i="10"/>
  <c r="D13" i="10"/>
  <c r="H12" i="10"/>
  <c r="F12" i="10"/>
  <c r="D12" i="10"/>
  <c r="H11" i="10"/>
  <c r="F11" i="10"/>
  <c r="D11" i="10"/>
  <c r="H10" i="10"/>
  <c r="F10" i="10"/>
  <c r="D10" i="10"/>
  <c r="H9" i="10"/>
  <c r="F9" i="10"/>
  <c r="D9" i="10"/>
  <c r="H8" i="10"/>
  <c r="F8" i="10"/>
  <c r="D8" i="10"/>
  <c r="H7" i="10"/>
  <c r="F7" i="10"/>
  <c r="D7" i="10"/>
  <c r="H6" i="10"/>
  <c r="F6" i="10"/>
  <c r="D6" i="10"/>
  <c r="H5" i="10"/>
  <c r="F5" i="10"/>
  <c r="D5" i="10"/>
  <c r="H4" i="10"/>
  <c r="F4" i="10"/>
  <c r="D4" i="10"/>
  <c r="H3" i="10"/>
  <c r="F3" i="10"/>
  <c r="D3" i="10"/>
  <c r="H16" i="10" l="1"/>
  <c r="F16" i="10"/>
  <c r="D20" i="10"/>
  <c r="D16" i="10"/>
  <c r="D22" i="10"/>
  <c r="D21" i="10"/>
  <c r="C20" i="9"/>
  <c r="D27" i="9"/>
  <c r="D26" i="9"/>
  <c r="D25" i="9"/>
  <c r="D24" i="9"/>
  <c r="P17" i="9"/>
  <c r="O17" i="9"/>
  <c r="N17" i="9"/>
  <c r="M17" i="9"/>
  <c r="L17" i="9"/>
  <c r="K17" i="9"/>
  <c r="J17" i="9"/>
  <c r="I17" i="9"/>
  <c r="G17" i="9"/>
  <c r="E17" i="9"/>
  <c r="C22" i="9" s="1"/>
  <c r="D23" i="9" s="1"/>
  <c r="C17" i="9"/>
  <c r="C21" i="9" s="1"/>
  <c r="B17" i="9"/>
  <c r="H15" i="9"/>
  <c r="F15" i="9"/>
  <c r="D15" i="9"/>
  <c r="H14" i="9"/>
  <c r="F14" i="9"/>
  <c r="D14" i="9"/>
  <c r="H13" i="9"/>
  <c r="F13" i="9"/>
  <c r="D13" i="9"/>
  <c r="H12" i="9"/>
  <c r="F12" i="9"/>
  <c r="D12" i="9"/>
  <c r="H11" i="9"/>
  <c r="F11" i="9"/>
  <c r="D11" i="9"/>
  <c r="H10" i="9"/>
  <c r="F10" i="9"/>
  <c r="D10" i="9"/>
  <c r="H9" i="9"/>
  <c r="F9" i="9"/>
  <c r="D9" i="9"/>
  <c r="H8" i="9"/>
  <c r="F8" i="9"/>
  <c r="D8" i="9"/>
  <c r="H7" i="9"/>
  <c r="F7" i="9"/>
  <c r="D7" i="9"/>
  <c r="H6" i="9"/>
  <c r="F6" i="9"/>
  <c r="D6" i="9"/>
  <c r="H5" i="9"/>
  <c r="F5" i="9"/>
  <c r="D5" i="9"/>
  <c r="H4" i="9"/>
  <c r="F4" i="9"/>
  <c r="D4" i="9"/>
  <c r="D7" i="8"/>
  <c r="C5" i="8"/>
  <c r="D4" i="8"/>
  <c r="D5" i="8"/>
  <c r="D3" i="8"/>
  <c r="D22" i="9" l="1"/>
  <c r="H17" i="9"/>
  <c r="D21" i="9"/>
  <c r="F17" i="9"/>
  <c r="D17" i="9"/>
  <c r="B5" i="8"/>
  <c r="D26" i="5" l="1"/>
  <c r="D25" i="5"/>
  <c r="D24" i="5"/>
  <c r="D23" i="5"/>
  <c r="C19" i="5"/>
  <c r="D26" i="4"/>
  <c r="D25" i="4"/>
  <c r="D24" i="4"/>
  <c r="D23" i="4"/>
  <c r="C19" i="4"/>
  <c r="D23" i="2" l="1"/>
  <c r="D24" i="2"/>
  <c r="D25" i="2"/>
  <c r="D26" i="2"/>
  <c r="D6" i="6" l="1"/>
  <c r="D7" i="6"/>
  <c r="D8" i="6"/>
  <c r="D9" i="6"/>
  <c r="D10" i="6"/>
  <c r="D3" i="6"/>
  <c r="C6" i="6"/>
  <c r="C7" i="6"/>
  <c r="C8" i="6"/>
  <c r="C9" i="6"/>
  <c r="C10" i="6"/>
  <c r="E6" i="6"/>
  <c r="E7" i="6"/>
  <c r="E8" i="6"/>
  <c r="E9" i="6"/>
  <c r="E10" i="6"/>
  <c r="E3" i="6"/>
  <c r="C3" i="6"/>
  <c r="E16" i="4"/>
  <c r="C21" i="4" s="1"/>
  <c r="D22" i="4" s="1"/>
  <c r="G16" i="4"/>
  <c r="I16" i="4"/>
  <c r="J16" i="4"/>
  <c r="K16" i="4"/>
  <c r="L16" i="4"/>
  <c r="M16" i="4"/>
  <c r="N16" i="4"/>
  <c r="O16" i="4"/>
  <c r="P16" i="4"/>
  <c r="D5" i="6" l="1"/>
  <c r="N16" i="2" l="1"/>
  <c r="O16" i="2"/>
  <c r="P16" i="2"/>
  <c r="L16" i="2"/>
  <c r="J16" i="2"/>
  <c r="P16" i="5"/>
  <c r="N16" i="5"/>
  <c r="L16" i="5"/>
  <c r="J16" i="5"/>
  <c r="O16" i="5"/>
  <c r="M16" i="5"/>
  <c r="K16" i="5"/>
  <c r="I16" i="5"/>
  <c r="G16" i="5"/>
  <c r="E16" i="5"/>
  <c r="C21" i="5" s="1"/>
  <c r="C16" i="5"/>
  <c r="B16" i="5"/>
  <c r="H14" i="5"/>
  <c r="F14" i="5"/>
  <c r="D14" i="5"/>
  <c r="H13" i="5"/>
  <c r="F13" i="5"/>
  <c r="D13" i="5"/>
  <c r="H12" i="5"/>
  <c r="F12" i="5"/>
  <c r="D12" i="5"/>
  <c r="H11" i="5"/>
  <c r="F11" i="5"/>
  <c r="D11" i="5"/>
  <c r="H10" i="5"/>
  <c r="F10" i="5"/>
  <c r="D10" i="5"/>
  <c r="H9" i="5"/>
  <c r="F9" i="5"/>
  <c r="D9" i="5"/>
  <c r="H8" i="5"/>
  <c r="F8" i="5"/>
  <c r="D8" i="5"/>
  <c r="H7" i="5"/>
  <c r="F7" i="5"/>
  <c r="D7" i="5"/>
  <c r="H6" i="5"/>
  <c r="F6" i="5"/>
  <c r="D6" i="5"/>
  <c r="H5" i="5"/>
  <c r="F5" i="5"/>
  <c r="D5" i="5"/>
  <c r="H4" i="5"/>
  <c r="F4" i="5"/>
  <c r="D4" i="5"/>
  <c r="H3" i="5"/>
  <c r="H16" i="5" s="1"/>
  <c r="F3" i="5"/>
  <c r="D3" i="5"/>
  <c r="C16" i="4"/>
  <c r="C20" i="4" s="1"/>
  <c r="B16" i="4"/>
  <c r="H14" i="4"/>
  <c r="F14" i="4"/>
  <c r="D14" i="4"/>
  <c r="H13" i="4"/>
  <c r="F13" i="4"/>
  <c r="D13" i="4"/>
  <c r="H12" i="4"/>
  <c r="F12" i="4"/>
  <c r="D12" i="4"/>
  <c r="H11" i="4"/>
  <c r="F11" i="4"/>
  <c r="D11" i="4"/>
  <c r="H10" i="4"/>
  <c r="F10" i="4"/>
  <c r="D10" i="4"/>
  <c r="H9" i="4"/>
  <c r="F9" i="4"/>
  <c r="D9" i="4"/>
  <c r="H8" i="4"/>
  <c r="F8" i="4"/>
  <c r="D8" i="4"/>
  <c r="H7" i="4"/>
  <c r="F7" i="4"/>
  <c r="D7" i="4"/>
  <c r="H6" i="4"/>
  <c r="F6" i="4"/>
  <c r="D6" i="4"/>
  <c r="H5" i="4"/>
  <c r="F5" i="4"/>
  <c r="D5" i="4"/>
  <c r="H4" i="4"/>
  <c r="F4" i="4"/>
  <c r="D4" i="4"/>
  <c r="H3" i="4"/>
  <c r="H16" i="4" s="1"/>
  <c r="F3" i="4"/>
  <c r="D3" i="4"/>
  <c r="D22" i="5" l="1"/>
  <c r="E5" i="6"/>
  <c r="F16" i="5"/>
  <c r="D16" i="5"/>
  <c r="C20" i="5"/>
  <c r="D20" i="4"/>
  <c r="D21" i="4"/>
  <c r="D4" i="6"/>
  <c r="F16" i="4"/>
  <c r="D16" i="4"/>
  <c r="M16" i="2"/>
  <c r="K16" i="2"/>
  <c r="C19" i="2"/>
  <c r="D20" i="5" l="1"/>
  <c r="D21" i="5"/>
  <c r="E4" i="6"/>
  <c r="I16" i="2"/>
  <c r="G16" i="2"/>
  <c r="E16" i="2"/>
  <c r="C21" i="2" s="1"/>
  <c r="H4" i="2"/>
  <c r="H5" i="2"/>
  <c r="H6" i="2"/>
  <c r="H7" i="2"/>
  <c r="H8" i="2"/>
  <c r="H9" i="2"/>
  <c r="H10" i="2"/>
  <c r="H11" i="2"/>
  <c r="H12" i="2"/>
  <c r="H13" i="2"/>
  <c r="H14" i="2"/>
  <c r="F4" i="2"/>
  <c r="F5" i="2"/>
  <c r="F6" i="2"/>
  <c r="F7" i="2"/>
  <c r="F8" i="2"/>
  <c r="F9" i="2"/>
  <c r="F10" i="2"/>
  <c r="F11" i="2"/>
  <c r="F12" i="2"/>
  <c r="F13" i="2"/>
  <c r="F14" i="2"/>
  <c r="H3" i="2"/>
  <c r="F3" i="2"/>
  <c r="C16" i="2"/>
  <c r="C20" i="2" s="1"/>
  <c r="B16" i="2"/>
  <c r="D4" i="2"/>
  <c r="D5" i="2"/>
  <c r="D6" i="2"/>
  <c r="D7" i="2"/>
  <c r="D8" i="2"/>
  <c r="D9" i="2"/>
  <c r="D10" i="2"/>
  <c r="D11" i="2"/>
  <c r="D12" i="2"/>
  <c r="D13" i="2"/>
  <c r="D14" i="2"/>
  <c r="D3" i="2"/>
  <c r="D22" i="2" l="1"/>
  <c r="C5" i="6"/>
  <c r="F16" i="2"/>
  <c r="H16" i="2"/>
  <c r="D16" i="2"/>
  <c r="C4" i="6"/>
  <c r="D21" i="2"/>
  <c r="D20" i="2"/>
</calcChain>
</file>

<file path=xl/sharedStrings.xml><?xml version="1.0" encoding="utf-8"?>
<sst xmlns="http://schemas.openxmlformats.org/spreadsheetml/2006/main" count="352" uniqueCount="41">
  <si>
    <t>SAISON 66</t>
  </si>
  <si>
    <t>SAISON 67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</si>
  <si>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</si>
  <si>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</si>
  <si>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</si>
  <si>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</si>
  <si>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</si>
  <si>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</si>
  <si>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</si>
  <si>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</si>
  <si>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</si>
  <si>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</si>
  <si>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</si>
  <si>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</si>
  <si>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DIFFÉRENCE</t>
  </si>
  <si>
    <t>TOTAL</t>
  </si>
  <si>
    <t>SAISON 68</t>
  </si>
  <si>
    <t>SAISON 69</t>
  </si>
  <si>
    <t>SAISON 70</t>
  </si>
  <si>
    <t>CHIFFRE D'AFFAIRE</t>
  </si>
  <si>
    <t>SAISON 71</t>
  </si>
  <si>
    <t>SAISON 72</t>
  </si>
  <si>
    <t>SAISON 73</t>
  </si>
  <si>
    <t xml:space="preserve">ETA </t>
  </si>
  <si>
    <t>ETF</t>
  </si>
  <si>
    <t>TRANSPORT</t>
  </si>
  <si>
    <t>CA</t>
  </si>
  <si>
    <t>MARCHÉ / GROSSISTE / CENTRALE D'ACHAT</t>
  </si>
  <si>
    <t>DÉBIT</t>
  </si>
  <si>
    <t>CRÉDIT</t>
  </si>
  <si>
    <t>BALANCE</t>
  </si>
  <si>
    <t>CHIFFRE D'AFFAIRE IMPOSABLE</t>
  </si>
  <si>
    <t xml:space="preserve">VARIATION </t>
  </si>
  <si>
    <t>VENTE CONCESSION</t>
  </si>
  <si>
    <t>LÉGUMES</t>
  </si>
  <si>
    <t>FROMAGERIE</t>
  </si>
  <si>
    <t>FRUITS</t>
  </si>
  <si>
    <t>FOIE GRAS</t>
  </si>
  <si>
    <t>VARIATION</t>
  </si>
  <si>
    <t>TOTAL MARCHÉ / GROSSISTE</t>
  </si>
  <si>
    <t>TOTAL PAR CATÉGORIES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</si>
</sst>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&quot;€&quot;_-;\-* #,##0\ &quot;€&quot;_-;_-* &quot;-&quot;??\ &quot;€&quot;_-;_-@_-"/>
  </numFmts>
  <fonts count="6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8"/>
      <name val="Times New Roman"/>
      <family val="2"/>
    </font>
    <font>
      <b/>
      <sz val="12"/>
      <color rgb="FF0070C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EC8D1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000FF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rgb="FF0000FF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rgb="FF0000FF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3"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164" fontId="3" fillId="0" borderId="0" xfId="0" applyNumberFormat="1" applyFont="1"/>
    <xf numFmtId="43" fontId="0" fillId="0" borderId="0" xfId="2" applyFont="1"/>
    <xf numFmtId="0" fontId="4" fillId="0" borderId="0" xfId="0" applyFont="1"/>
    <xf numFmtId="0" fontId="4" fillId="2" borderId="1" xfId="0" applyFont="1" applyFill="1" applyBorder="1"/>
    <xf numFmtId="0" fontId="4" fillId="3" borderId="1" xfId="0" applyFont="1" applyFill="1" applyBorder="1"/>
    <xf numFmtId="0" fontId="3" fillId="4" borderId="1" xfId="0" applyFont="1" applyFill="1" applyBorder="1"/>
    <xf numFmtId="164" fontId="4" fillId="3" borderId="1" xfId="1" applyNumberFormat="1" applyFont="1" applyFill="1" applyBorder="1"/>
    <xf numFmtId="164" fontId="3" fillId="4" borderId="1" xfId="1" applyNumberFormat="1" applyFont="1" applyFill="1" applyBorder="1"/>
    <xf numFmtId="164" fontId="4" fillId="0" borderId="0" xfId="1" applyNumberFormat="1" applyFont="1"/>
    <xf numFmtId="164" fontId="3" fillId="0" borderId="0" xfId="1" applyNumberFormat="1" applyFont="1"/>
    <xf numFmtId="0" fontId="4" fillId="5" borderId="1" xfId="0" applyFont="1" applyFill="1" applyBorder="1"/>
    <xf numFmtId="44" fontId="4" fillId="3" borderId="1" xfId="1" applyNumberFormat="1" applyFont="1" applyFill="1" applyBorder="1"/>
    <xf numFmtId="44" fontId="3" fillId="4" borderId="1" xfId="1" applyNumberFormat="1" applyFont="1" applyFill="1" applyBorder="1"/>
    <xf numFmtId="164" fontId="4" fillId="6" borderId="1" xfId="0" applyNumberFormat="1" applyFont="1" applyFill="1" applyBorder="1"/>
    <xf numFmtId="44" fontId="4" fillId="0" borderId="0" xfId="1" applyNumberFormat="1" applyFont="1"/>
    <xf numFmtId="44" fontId="3" fillId="0" borderId="0" xfId="1" applyNumberFormat="1" applyFont="1"/>
    <xf numFmtId="0" fontId="4" fillId="0" borderId="0" xfId="0" applyFont="1" applyAlignment="1">
      <alignment horizontal="center"/>
    </xf>
    <xf numFmtId="44" fontId="4" fillId="0" borderId="0" xfId="1" applyFont="1" applyAlignment="1">
      <alignment horizontal="center"/>
    </xf>
    <xf numFmtId="44" fontId="0" fillId="0" borderId="0" xfId="0" applyNumberForma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0" borderId="0" xfId="3" applyFont="1"/>
    <xf numFmtId="0" fontId="4" fillId="0" borderId="0" xfId="0" applyFont="1" applyAlignment="1">
      <alignment horizontal="center" vertical="center"/>
    </xf>
    <xf numFmtId="44" fontId="4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4" fontId="4" fillId="2" borderId="1" xfId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4" fontId="3" fillId="7" borderId="1" xfId="1" applyFont="1" applyFill="1" applyBorder="1" applyAlignment="1">
      <alignment horizontal="center" vertical="center"/>
    </xf>
    <xf numFmtId="44" fontId="4" fillId="7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4" fontId="4" fillId="3" borderId="1" xfId="1" applyFont="1" applyFill="1" applyBorder="1" applyAlignment="1">
      <alignment horizontal="center" vertical="center"/>
    </xf>
    <xf numFmtId="0" fontId="0" fillId="0" borderId="1" xfId="0" applyBorder="1"/>
    <xf numFmtId="164" fontId="0" fillId="0" borderId="1" xfId="3" applyNumberFormat="1" applyFont="1" applyBorder="1"/>
    <xf numFmtId="164" fontId="0" fillId="0" borderId="1" xfId="0" applyNumberFormat="1" applyBorder="1"/>
    <xf numFmtId="44" fontId="4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44" fontId="5" fillId="2" borderId="1" xfId="1" applyFont="1" applyFill="1" applyBorder="1" applyAlignment="1">
      <alignment horizontal="center" vertical="center"/>
    </xf>
    <xf numFmtId="44" fontId="5" fillId="7" borderId="1" xfId="1" applyFont="1" applyFill="1" applyBorder="1" applyAlignment="1">
      <alignment horizontal="center" vertical="center"/>
    </xf>
    <xf numFmtId="44" fontId="5" fillId="0" borderId="0" xfId="1" applyFont="1" applyAlignment="1">
      <alignment horizontal="center" vertical="center"/>
    </xf>
    <xf numFmtId="44" fontId="5" fillId="3" borderId="1" xfId="1" applyFont="1" applyFill="1" applyBorder="1" applyAlignment="1">
      <alignment horizontal="center" vertical="center"/>
    </xf>
    <xf numFmtId="0" fontId="4" fillId="5" borderId="2" xfId="0" applyFont="1" applyFill="1" applyBorder="1"/>
    <xf numFmtId="0" fontId="4" fillId="3" borderId="2" xfId="0" applyFont="1" applyFill="1" applyBorder="1"/>
    <xf numFmtId="0" fontId="3" fillId="4" borderId="2" xfId="0" applyFont="1" applyFill="1" applyBorder="1"/>
    <xf numFmtId="0" fontId="4" fillId="2" borderId="5" xfId="0" applyFont="1" applyFill="1" applyBorder="1"/>
    <xf numFmtId="44" fontId="4" fillId="3" borderId="5" xfId="1" applyNumberFormat="1" applyFont="1" applyFill="1" applyBorder="1"/>
    <xf numFmtId="44" fontId="3" fillId="4" borderId="5" xfId="1" applyNumberFormat="1" applyFont="1" applyFill="1" applyBorder="1"/>
    <xf numFmtId="44" fontId="3" fillId="4" borderId="6" xfId="1" applyNumberFormat="1" applyFont="1" applyFill="1" applyBorder="1"/>
    <xf numFmtId="44" fontId="3" fillId="4" borderId="7" xfId="1" applyNumberFormat="1" applyFont="1" applyFill="1" applyBorder="1"/>
    <xf numFmtId="0" fontId="4" fillId="2" borderId="8" xfId="0" applyFont="1" applyFill="1" applyBorder="1"/>
    <xf numFmtId="0" fontId="4" fillId="2" borderId="2" xfId="0" applyFont="1" applyFill="1" applyBorder="1"/>
    <xf numFmtId="0" fontId="4" fillId="3" borderId="12" xfId="0" applyFont="1" applyFill="1" applyBorder="1"/>
    <xf numFmtId="44" fontId="4" fillId="3" borderId="13" xfId="1" applyNumberFormat="1" applyFont="1" applyFill="1" applyBorder="1"/>
    <xf numFmtId="44" fontId="4" fillId="3" borderId="14" xfId="1" applyNumberFormat="1" applyFont="1" applyFill="1" applyBorder="1"/>
    <xf numFmtId="0" fontId="4" fillId="3" borderId="15" xfId="0" applyFont="1" applyFill="1" applyBorder="1"/>
    <xf numFmtId="44" fontId="4" fillId="3" borderId="16" xfId="1" applyNumberFormat="1" applyFont="1" applyFill="1" applyBorder="1"/>
    <xf numFmtId="44" fontId="4" fillId="3" borderId="17" xfId="1" applyNumberFormat="1" applyFont="1" applyFill="1" applyBorder="1"/>
    <xf numFmtId="44" fontId="4" fillId="3" borderId="2" xfId="1" applyNumberFormat="1" applyFont="1" applyFill="1" applyBorder="1"/>
    <xf numFmtId="44" fontId="4" fillId="3" borderId="12" xfId="1" applyNumberFormat="1" applyFont="1" applyFill="1" applyBorder="1"/>
    <xf numFmtId="0" fontId="4" fillId="2" borderId="18" xfId="0" applyFont="1" applyFill="1" applyBorder="1"/>
    <xf numFmtId="44" fontId="4" fillId="3" borderId="18" xfId="1" applyNumberFormat="1" applyFont="1" applyFill="1" applyBorder="1"/>
    <xf numFmtId="44" fontId="3" fillId="4" borderId="18" xfId="1" applyNumberFormat="1" applyFont="1" applyFill="1" applyBorder="1"/>
    <xf numFmtId="44" fontId="3" fillId="4" borderId="22" xfId="1" applyNumberFormat="1" applyFont="1" applyFill="1" applyBorder="1"/>
    <xf numFmtId="0" fontId="4" fillId="2" borderId="24" xfId="0" applyFont="1" applyFill="1" applyBorder="1"/>
    <xf numFmtId="44" fontId="4" fillId="3" borderId="24" xfId="1" applyNumberFormat="1" applyFont="1" applyFill="1" applyBorder="1"/>
    <xf numFmtId="44" fontId="3" fillId="4" borderId="24" xfId="1" applyNumberFormat="1" applyFont="1" applyFill="1" applyBorder="1"/>
    <xf numFmtId="44" fontId="3" fillId="4" borderId="23" xfId="1" applyNumberFormat="1" applyFont="1" applyFill="1" applyBorder="1"/>
    <xf numFmtId="0" fontId="4" fillId="0" borderId="20" xfId="0" applyFont="1" applyFill="1" applyBorder="1" applyAlignment="1">
      <alignment horizontal="center" vertical="center"/>
    </xf>
    <xf numFmtId="0" fontId="4" fillId="0" borderId="3" xfId="0" applyFont="1" applyFill="1" applyBorder="1"/>
    <xf numFmtId="44" fontId="4" fillId="0" borderId="3" xfId="1" applyNumberFormat="1" applyFont="1" applyFill="1" applyBorder="1"/>
    <xf numFmtId="44" fontId="3" fillId="0" borderId="3" xfId="1" applyNumberFormat="1" applyFont="1" applyFill="1" applyBorder="1"/>
    <xf numFmtId="44" fontId="3" fillId="0" borderId="25" xfId="1" applyNumberFormat="1" applyFont="1" applyFill="1" applyBorder="1"/>
    <xf numFmtId="0" fontId="0" fillId="0" borderId="0" xfId="0" applyFill="1"/>
    <xf numFmtId="0" fontId="4" fillId="2" borderId="16" xfId="0" applyFont="1" applyFill="1" applyBorder="1"/>
    <xf numFmtId="0" fontId="4" fillId="2" borderId="17" xfId="0" applyFont="1" applyFill="1" applyBorder="1"/>
    <xf numFmtId="0" fontId="4" fillId="2" borderId="15" xfId="0" applyFont="1" applyFill="1" applyBorder="1"/>
    <xf numFmtId="0" fontId="4" fillId="2" borderId="26" xfId="0" applyFont="1" applyFill="1" applyBorder="1"/>
    <xf numFmtId="0" fontId="4" fillId="2" borderId="27" xfId="0" applyFont="1" applyFill="1" applyBorder="1"/>
    <xf numFmtId="0" fontId="4" fillId="0" borderId="0" xfId="0" applyFont="1" applyFill="1" applyBorder="1" applyAlignment="1">
      <alignment horizontal="center" vertical="center"/>
    </xf>
    <xf numFmtId="44" fontId="4" fillId="0" borderId="11" xfId="1" applyNumberFormat="1" applyFont="1" applyFill="1" applyBorder="1"/>
    <xf numFmtId="44" fontId="4" fillId="0" borderId="10" xfId="1" applyNumberFormat="1" applyFont="1" applyFill="1" applyBorder="1"/>
    <xf numFmtId="44" fontId="3" fillId="0" borderId="11" xfId="1" applyNumberFormat="1" applyFont="1" applyFill="1" applyBorder="1"/>
    <xf numFmtId="44" fontId="4" fillId="3" borderId="31" xfId="1" applyNumberFormat="1" applyFont="1" applyFill="1" applyBorder="1"/>
    <xf numFmtId="44" fontId="4" fillId="3" borderId="32" xfId="1" applyNumberFormat="1" applyFont="1" applyFill="1" applyBorder="1"/>
    <xf numFmtId="44" fontId="4" fillId="3" borderId="26" xfId="1" applyNumberFormat="1" applyFont="1" applyFill="1" applyBorder="1"/>
    <xf numFmtId="44" fontId="4" fillId="3" borderId="27" xfId="1" applyNumberFormat="1" applyFont="1" applyFill="1" applyBorder="1"/>
    <xf numFmtId="44" fontId="3" fillId="0" borderId="0" xfId="1" applyNumberFormat="1" applyFont="1" applyFill="1" applyBorder="1"/>
    <xf numFmtId="0" fontId="0" fillId="0" borderId="0" xfId="0" applyBorder="1"/>
    <xf numFmtId="44" fontId="3" fillId="4" borderId="33" xfId="1" applyNumberFormat="1" applyFont="1" applyFill="1" applyBorder="1"/>
    <xf numFmtId="44" fontId="4" fillId="0" borderId="6" xfId="1" applyFont="1" applyFill="1" applyBorder="1"/>
    <xf numFmtId="44" fontId="4" fillId="0" borderId="7" xfId="1" applyFont="1" applyFill="1" applyBorder="1"/>
    <xf numFmtId="44" fontId="4" fillId="0" borderId="9" xfId="1" applyFont="1" applyFill="1" applyBorder="1"/>
    <xf numFmtId="0" fontId="4" fillId="4" borderId="5" xfId="0" applyFont="1" applyFill="1" applyBorder="1"/>
    <xf numFmtId="44" fontId="4" fillId="4" borderId="5" xfId="1" applyFont="1" applyFill="1" applyBorder="1"/>
    <xf numFmtId="0" fontId="4" fillId="6" borderId="1" xfId="0" applyFont="1" applyFill="1" applyBorder="1"/>
    <xf numFmtId="44" fontId="4" fillId="6" borderId="1" xfId="1" applyFont="1" applyFill="1" applyBorder="1"/>
    <xf numFmtId="0" fontId="4" fillId="8" borderId="1" xfId="0" applyFont="1" applyFill="1" applyBorder="1"/>
    <xf numFmtId="44" fontId="4" fillId="8" borderId="1" xfId="1" applyFont="1" applyFill="1" applyBorder="1"/>
    <xf numFmtId="44" fontId="4" fillId="2" borderId="8" xfId="1" applyFont="1" applyFill="1" applyBorder="1"/>
    <xf numFmtId="44" fontId="4" fillId="6" borderId="1" xfId="0" applyNumberFormat="1" applyFont="1" applyFill="1" applyBorder="1"/>
    <xf numFmtId="44" fontId="4" fillId="3" borderId="5" xfId="1" applyFont="1" applyFill="1" applyBorder="1"/>
    <xf numFmtId="44" fontId="4" fillId="3" borderId="1" xfId="1" applyFont="1" applyFill="1" applyBorder="1"/>
    <xf numFmtId="44" fontId="4" fillId="3" borderId="24" xfId="1" applyFont="1" applyFill="1" applyBorder="1"/>
    <xf numFmtId="44" fontId="4" fillId="3" borderId="18" xfId="1" applyFont="1" applyFill="1" applyBorder="1"/>
    <xf numFmtId="44" fontId="4" fillId="0" borderId="3" xfId="1" applyFont="1" applyFill="1" applyBorder="1"/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5" borderId="35" xfId="0" applyFont="1" applyFill="1" applyBorder="1" applyAlignment="1">
      <alignment horizontal="center" vertical="center"/>
    </xf>
    <xf numFmtId="0" fontId="4" fillId="5" borderId="36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4" fillId="5" borderId="39" xfId="0" applyFont="1" applyFill="1" applyBorder="1" applyAlignment="1">
      <alignment horizontal="center"/>
    </xf>
    <xf numFmtId="0" fontId="4" fillId="5" borderId="40" xfId="0" applyFont="1" applyFill="1" applyBorder="1" applyAlignment="1">
      <alignment horizontal="center"/>
    </xf>
    <xf numFmtId="0" fontId="4" fillId="5" borderId="41" xfId="0" applyFont="1" applyFill="1" applyBorder="1" applyAlignment="1">
      <alignment horizontal="center"/>
    </xf>
    <xf numFmtId="0" fontId="4" fillId="5" borderId="4" xfId="0" applyFont="1" applyFill="1" applyBorder="1"/>
  </cellXfs>
  <cellStyles count="4">
    <cellStyle name="Milliers" xfId="2" builtinId="3"/>
    <cellStyle name="Monétaire" xfId="1" builtinId="4"/>
    <cellStyle name="Normal" xfId="0" builtinId="0"/>
    <cellStyle name="Pourcentage" xfId="3" builtinId="5"/>
  </cellStyles>
  <dxfs count="33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EC8D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BILAN SAISON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ACCEUIL!$C$2</c:f>
              <c:strCache>
                <c:ptCount val="1"/>
                <c:pt idx="0">
                  <c:v>ETA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ACCEUIL!$B$3:$B$10</c:f>
              <c:strCache>
                <c:ptCount val="8"/>
                <c:pt idx="0">
                  <c:v>SAISON 66</c:v>
                </c:pt>
                <c:pt idx="1">
                  <c:v>SAISON 67</c:v>
                </c:pt>
                <c:pt idx="2">
                  <c:v>SAISON 68</c:v>
                </c:pt>
                <c:pt idx="3">
                  <c:v>SAISON 69</c:v>
                </c:pt>
                <c:pt idx="4">
                  <c:v>SAISON 70</c:v>
                </c:pt>
                <c:pt idx="5">
                  <c:v>SAISON 71</c:v>
                </c:pt>
                <c:pt idx="6">
                  <c:v>SAISON 72</c:v>
                </c:pt>
                <c:pt idx="7">
                  <c:v>SAISON 73</c:v>
                </c:pt>
              </c:strCache>
            </c:strRef>
          </c:cat>
          <c:val>
            <c:numRef>
              <c:f>ACCEUIL!$C$3:$C$10</c:f>
              <c:numCache>
                <c:formatCode>_("€"* #,##0.00_);_("€"* \(#,##0.00\);_("€"* "-"??_);_(@_)</c:formatCode>
                <c:ptCount val="8"/>
                <c:pt idx="0">
                  <c:v>1118400</c:v>
                </c:pt>
                <c:pt idx="1">
                  <c:v>6159635</c:v>
                </c:pt>
                <c:pt idx="2">
                  <c:v>2830015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FC-4F5E-831E-AACB431BB28B}"/>
            </c:ext>
          </c:extLst>
        </c:ser>
        <c:ser>
          <c:idx val="1"/>
          <c:order val="1"/>
          <c:tx>
            <c:strRef>
              <c:f>ACCEUIL!$D$2</c:f>
              <c:strCache>
                <c:ptCount val="1"/>
                <c:pt idx="0">
                  <c:v>ETF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ACCEUIL!$B$3:$B$10</c:f>
              <c:strCache>
                <c:ptCount val="8"/>
                <c:pt idx="0">
                  <c:v>SAISON 66</c:v>
                </c:pt>
                <c:pt idx="1">
                  <c:v>SAISON 67</c:v>
                </c:pt>
                <c:pt idx="2">
                  <c:v>SAISON 68</c:v>
                </c:pt>
                <c:pt idx="3">
                  <c:v>SAISON 69</c:v>
                </c:pt>
                <c:pt idx="4">
                  <c:v>SAISON 70</c:v>
                </c:pt>
                <c:pt idx="5">
                  <c:v>SAISON 71</c:v>
                </c:pt>
                <c:pt idx="6">
                  <c:v>SAISON 72</c:v>
                </c:pt>
                <c:pt idx="7">
                  <c:v>SAISON 73</c:v>
                </c:pt>
              </c:strCache>
            </c:strRef>
          </c:cat>
          <c:val>
            <c:numRef>
              <c:f>ACCEUIL!$D$3:$D$10</c:f>
              <c:numCache>
                <c:formatCode>_("€"* #,##0.00_);_("€"* \(#,##0.00\);_("€"* "-"??_);_(@_)</c:formatCode>
                <c:ptCount val="8"/>
                <c:pt idx="0">
                  <c:v>4788341.7</c:v>
                </c:pt>
                <c:pt idx="1">
                  <c:v>9892942.3999999985</c:v>
                </c:pt>
                <c:pt idx="2">
                  <c:v>3656103.65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FC-4F5E-831E-AACB431BB28B}"/>
            </c:ext>
          </c:extLst>
        </c:ser>
        <c:ser>
          <c:idx val="2"/>
          <c:order val="2"/>
          <c:tx>
            <c:strRef>
              <c:f>ACCEUIL!$E$2</c:f>
              <c:strCache>
                <c:ptCount val="1"/>
                <c:pt idx="0">
                  <c:v>TRANSPORT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ACCEUIL!$B$3:$B$10</c:f>
              <c:strCache>
                <c:ptCount val="8"/>
                <c:pt idx="0">
                  <c:v>SAISON 66</c:v>
                </c:pt>
                <c:pt idx="1">
                  <c:v>SAISON 67</c:v>
                </c:pt>
                <c:pt idx="2">
                  <c:v>SAISON 68</c:v>
                </c:pt>
                <c:pt idx="3">
                  <c:v>SAISON 69</c:v>
                </c:pt>
                <c:pt idx="4">
                  <c:v>SAISON 70</c:v>
                </c:pt>
                <c:pt idx="5">
                  <c:v>SAISON 71</c:v>
                </c:pt>
                <c:pt idx="6">
                  <c:v>SAISON 72</c:v>
                </c:pt>
                <c:pt idx="7">
                  <c:v>SAISON 73</c:v>
                </c:pt>
              </c:strCache>
            </c:strRef>
          </c:cat>
          <c:val>
            <c:numRef>
              <c:f>ACCEUIL!$E$3:$E$10</c:f>
              <c:numCache>
                <c:formatCode>_("€"* #,##0.00_);_("€"* \(#,##0.00\);_("€"* "-"??_);_(@_)</c:formatCode>
                <c:ptCount val="8"/>
                <c:pt idx="0">
                  <c:v>103533.06</c:v>
                </c:pt>
                <c:pt idx="1">
                  <c:v>176402.28000000003</c:v>
                </c:pt>
                <c:pt idx="2">
                  <c:v>180257.97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FC-4F5E-831E-AACB431BB28B}"/>
            </c:ext>
          </c:extLst>
        </c:ser>
        <c:ser>
          <c:idx val="3"/>
          <c:order val="3"/>
          <c:tx>
            <c:strRef>
              <c:f>ACCEUIL!$F$2</c:f>
              <c:strCache>
                <c:ptCount val="1"/>
                <c:pt idx="0">
                  <c:v>MARCHÉ / GROSSISTE / CENTRALE D'ACHAT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ACCEUIL!$B$3:$B$10</c:f>
              <c:strCache>
                <c:ptCount val="8"/>
                <c:pt idx="0">
                  <c:v>SAISON 66</c:v>
                </c:pt>
                <c:pt idx="1">
                  <c:v>SAISON 67</c:v>
                </c:pt>
                <c:pt idx="2">
                  <c:v>SAISON 68</c:v>
                </c:pt>
                <c:pt idx="3">
                  <c:v>SAISON 69</c:v>
                </c:pt>
                <c:pt idx="4">
                  <c:v>SAISON 70</c:v>
                </c:pt>
                <c:pt idx="5">
                  <c:v>SAISON 71</c:v>
                </c:pt>
                <c:pt idx="6">
                  <c:v>SAISON 72</c:v>
                </c:pt>
                <c:pt idx="7">
                  <c:v>SAISON 73</c:v>
                </c:pt>
              </c:strCache>
            </c:strRef>
          </c:cat>
          <c:val>
            <c:numRef>
              <c:f>ACCEUIL!$F$3:$F$10</c:f>
              <c:numCache>
                <c:formatCode>_("€"* #,##0.00_);_("€"* \(#,##0.00\);_("€"* "-"??_);_(@_)</c:formatCode>
                <c:ptCount val="8"/>
                <c:pt idx="0">
                  <c:v>0</c:v>
                </c:pt>
                <c:pt idx="1">
                  <c:v>117917.94999999998</c:v>
                </c:pt>
                <c:pt idx="2">
                  <c:v>110738.82999999999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FC-4F5E-831E-AACB431BB28B}"/>
            </c:ext>
          </c:extLst>
        </c:ser>
        <c:ser>
          <c:idx val="4"/>
          <c:order val="4"/>
          <c:tx>
            <c:strRef>
              <c:f>ACCEUIL!$G$2</c:f>
              <c:strCache>
                <c:ptCount val="1"/>
                <c:pt idx="0">
                  <c:v>VENTE CONCESSION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ACCEUIL!$B$3:$B$10</c:f>
              <c:strCache>
                <c:ptCount val="8"/>
                <c:pt idx="0">
                  <c:v>SAISON 66</c:v>
                </c:pt>
                <c:pt idx="1">
                  <c:v>SAISON 67</c:v>
                </c:pt>
                <c:pt idx="2">
                  <c:v>SAISON 68</c:v>
                </c:pt>
                <c:pt idx="3">
                  <c:v>SAISON 69</c:v>
                </c:pt>
                <c:pt idx="4">
                  <c:v>SAISON 70</c:v>
                </c:pt>
                <c:pt idx="5">
                  <c:v>SAISON 71</c:v>
                </c:pt>
                <c:pt idx="6">
                  <c:v>SAISON 72</c:v>
                </c:pt>
                <c:pt idx="7">
                  <c:v>SAISON 73</c:v>
                </c:pt>
              </c:strCache>
            </c:strRef>
          </c:cat>
          <c:val>
            <c:numRef>
              <c:f>ACCEUIL!$G$3:$G$10</c:f>
              <c:numCache>
                <c:formatCode>_("€"* #,##0.00_);_("€"* \(#,##0.00\);_("€"* "-"??_);_(@_)</c:formatCode>
                <c:ptCount val="8"/>
                <c:pt idx="0">
                  <c:v>6643476</c:v>
                </c:pt>
                <c:pt idx="1">
                  <c:v>11510937</c:v>
                </c:pt>
                <c:pt idx="2">
                  <c:v>14562672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C9-43DA-8533-B7A4103AB7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37426463"/>
        <c:axId val="1542717999"/>
      </c:barChart>
      <c:catAx>
        <c:axId val="16374264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2717999"/>
        <c:crosses val="autoZero"/>
        <c:auto val="1"/>
        <c:lblAlgn val="ctr"/>
        <c:lblOffset val="100"/>
        <c:noMultiLvlLbl val="0"/>
      </c:catAx>
      <c:valAx>
        <c:axId val="1542717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374264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'VENTES CULTURES'!$B$20:$B$27</c:f>
              <c:strCache>
                <c:ptCount val="8"/>
                <c:pt idx="0">
                  <c:v>SAISON 66</c:v>
                </c:pt>
                <c:pt idx="1">
                  <c:v>SAISON 67</c:v>
                </c:pt>
                <c:pt idx="2">
                  <c:v>SAISON 68</c:v>
                </c:pt>
                <c:pt idx="3">
                  <c:v>SAISON 69</c:v>
                </c:pt>
                <c:pt idx="4">
                  <c:v>SAISON 70</c:v>
                </c:pt>
                <c:pt idx="5">
                  <c:v>SAISON 71</c:v>
                </c:pt>
                <c:pt idx="6">
                  <c:v>SAISON 72</c:v>
                </c:pt>
                <c:pt idx="7">
                  <c:v>SAISON 73</c:v>
                </c:pt>
              </c:strCache>
            </c:strRef>
          </c:cat>
          <c:val>
            <c:numRef>
              <c:f>'VENTES CULTURES'!$C$20:$C$27</c:f>
              <c:numCache>
                <c:formatCode>_-* #\ ##0\ "€"_-;\-* #\ ##0\ "€"_-;_-* "-"??\ "€"_-;_-@_-</c:formatCode>
                <c:ptCount val="8"/>
                <c:pt idx="0">
                  <c:v>40160270.880000003</c:v>
                </c:pt>
                <c:pt idx="1">
                  <c:v>46594768.930000007</c:v>
                </c:pt>
                <c:pt idx="2">
                  <c:v>12859664.419999998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12-415C-818B-456EC5DD5A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68910207"/>
        <c:axId val="1944810847"/>
      </c:barChart>
      <c:catAx>
        <c:axId val="2068910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4810847"/>
        <c:crosses val="autoZero"/>
        <c:auto val="1"/>
        <c:lblAlgn val="ctr"/>
        <c:lblOffset val="100"/>
        <c:noMultiLvlLbl val="0"/>
      </c:catAx>
      <c:valAx>
        <c:axId val="1944810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&quot;€&quot;_-;\-* #\ ##0\ &quot;€&quot;_-;_-* &quot;-&quot;??\ &quot;€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689102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CHIFFRE</a:t>
            </a:r>
            <a:r>
              <a:rPr lang="fr-FR" baseline="0"/>
              <a:t> D'AFFAIRE ETA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ETA!$B$19:$B$26</c15:sqref>
                  </c15:fullRef>
                </c:ext>
              </c:extLst>
              <c:f>ETA!$B$19:$B$26</c:f>
              <c:strCache>
                <c:ptCount val="8"/>
                <c:pt idx="0">
                  <c:v>SAISON 66</c:v>
                </c:pt>
                <c:pt idx="1">
                  <c:v>SAISON 67</c:v>
                </c:pt>
                <c:pt idx="2">
                  <c:v>SAISON 68</c:v>
                </c:pt>
                <c:pt idx="3">
                  <c:v>SAISON 69</c:v>
                </c:pt>
                <c:pt idx="4">
                  <c:v>SAISON 70</c:v>
                </c:pt>
                <c:pt idx="5">
                  <c:v>SAISON 71</c:v>
                </c:pt>
                <c:pt idx="6">
                  <c:v>SAISON 72</c:v>
                </c:pt>
                <c:pt idx="7">
                  <c:v>SAISON 73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ETA!$C$19:$C$31</c15:sqref>
                  </c15:fullRef>
                </c:ext>
              </c:extLst>
              <c:f>ETA!$C$19:$C$26</c:f>
              <c:numCache>
                <c:formatCode>_-* #\ ##0\ "€"_-;\-* #\ ##0\ "€"_-;_-* "-"??\ "€"_-;_-@_-</c:formatCode>
                <c:ptCount val="8"/>
                <c:pt idx="0">
                  <c:v>1118400</c:v>
                </c:pt>
                <c:pt idx="1">
                  <c:v>6159635</c:v>
                </c:pt>
                <c:pt idx="2">
                  <c:v>2830015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21-440F-8CB9-FAAE66C78D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9349439"/>
        <c:axId val="801606223"/>
      </c:barChart>
      <c:catAx>
        <c:axId val="709349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1606223"/>
        <c:crosses val="autoZero"/>
        <c:auto val="1"/>
        <c:lblAlgn val="ctr"/>
        <c:lblOffset val="100"/>
        <c:noMultiLvlLbl val="0"/>
      </c:catAx>
      <c:valAx>
        <c:axId val="801606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&quot;€&quot;_-;\-* #\ ##0\ &quot;€&quot;_-;_-* &quot;-&quot;??\ &quot;€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93494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CHIFFRE</a:t>
            </a:r>
            <a:r>
              <a:rPr lang="fr-FR" baseline="0"/>
              <a:t> DAFFAIRE ETF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ETF!$B$19:$B$26</c:f>
              <c:strCache>
                <c:ptCount val="8"/>
                <c:pt idx="0">
                  <c:v>SAISON 66</c:v>
                </c:pt>
                <c:pt idx="1">
                  <c:v>SAISON 67</c:v>
                </c:pt>
                <c:pt idx="2">
                  <c:v>SAISON 68</c:v>
                </c:pt>
                <c:pt idx="3">
                  <c:v>SAISON 69</c:v>
                </c:pt>
                <c:pt idx="4">
                  <c:v>SAISON 70</c:v>
                </c:pt>
                <c:pt idx="5">
                  <c:v>SAISON 71</c:v>
                </c:pt>
                <c:pt idx="6">
                  <c:v>SAISON 72</c:v>
                </c:pt>
                <c:pt idx="7">
                  <c:v>SAISON 73</c:v>
                </c:pt>
              </c:strCache>
            </c:strRef>
          </c:cat>
          <c:val>
            <c:numRef>
              <c:f>ETF!$C$19:$C$26</c:f>
              <c:numCache>
                <c:formatCode>_-* #\ ##0\ "€"_-;\-* #\ ##0\ "€"_-;_-* "-"??\ "€"_-;_-@_-</c:formatCode>
                <c:ptCount val="8"/>
                <c:pt idx="0">
                  <c:v>4788341.7</c:v>
                </c:pt>
                <c:pt idx="1">
                  <c:v>9892942.3999999985</c:v>
                </c:pt>
                <c:pt idx="2">
                  <c:v>3656103.65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A3-4B75-A2E8-37464F2C4F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98458399"/>
        <c:axId val="1695044479"/>
      </c:barChart>
      <c:catAx>
        <c:axId val="16984583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5044479"/>
        <c:crosses val="autoZero"/>
        <c:auto val="1"/>
        <c:lblAlgn val="ctr"/>
        <c:lblOffset val="100"/>
        <c:noMultiLvlLbl val="0"/>
      </c:catAx>
      <c:valAx>
        <c:axId val="1695044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&quot;€&quot;_-;\-* #\ ##0\ &quot;€&quot;_-;_-* &quot;-&quot;??\ &quot;€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84583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CHIFFRE</a:t>
            </a:r>
            <a:r>
              <a:rPr lang="fr-FR" baseline="0"/>
              <a:t> D'AFFAIRE TRANSPORT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TRANSPORT!$B$19:$B$26</c:f>
              <c:strCache>
                <c:ptCount val="8"/>
                <c:pt idx="0">
                  <c:v>SAISON 66</c:v>
                </c:pt>
                <c:pt idx="1">
                  <c:v>SAISON 67</c:v>
                </c:pt>
                <c:pt idx="2">
                  <c:v>SAISON 68</c:v>
                </c:pt>
                <c:pt idx="3">
                  <c:v>SAISON 69</c:v>
                </c:pt>
                <c:pt idx="4">
                  <c:v>SAISON 70</c:v>
                </c:pt>
                <c:pt idx="5">
                  <c:v>SAISON 71</c:v>
                </c:pt>
                <c:pt idx="6">
                  <c:v>SAISON 72</c:v>
                </c:pt>
                <c:pt idx="7">
                  <c:v>SAISON 73</c:v>
                </c:pt>
              </c:strCache>
            </c:strRef>
          </c:cat>
          <c:val>
            <c:numRef>
              <c:f>TRANSPORT!$C$19:$C$26</c:f>
              <c:numCache>
                <c:formatCode>_-* #\ ##0\ "€"_-;\-* #\ ##0\ "€"_-;_-* "-"??\ "€"_-;_-@_-</c:formatCode>
                <c:ptCount val="8"/>
                <c:pt idx="0">
                  <c:v>103533.06</c:v>
                </c:pt>
                <c:pt idx="1">
                  <c:v>176402.28000000003</c:v>
                </c:pt>
                <c:pt idx="2">
                  <c:v>180257.97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AB-4204-A0D4-962A2DA4AA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96988127"/>
        <c:axId val="1695022431"/>
      </c:barChart>
      <c:catAx>
        <c:axId val="16969881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5022431"/>
        <c:crosses val="autoZero"/>
        <c:auto val="1"/>
        <c:lblAlgn val="ctr"/>
        <c:lblOffset val="100"/>
        <c:noMultiLvlLbl val="0"/>
      </c:catAx>
      <c:valAx>
        <c:axId val="1695022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&quot;€&quot;_-;\-* #\ ##0\ &quot;€&quot;_-;_-* &quot;-&quot;??\ &quot;€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69881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VENTE</a:t>
            </a:r>
            <a:r>
              <a:rPr lang="fr-FR" baseline="0"/>
              <a:t> CONCESSION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'CONCESSION VENTE NEUF'!$B$19:$B$26</c:f>
              <c:strCache>
                <c:ptCount val="8"/>
                <c:pt idx="0">
                  <c:v>SAISON 66</c:v>
                </c:pt>
                <c:pt idx="1">
                  <c:v>SAISON 67</c:v>
                </c:pt>
                <c:pt idx="2">
                  <c:v>SAISON 68</c:v>
                </c:pt>
                <c:pt idx="3">
                  <c:v>SAISON 69</c:v>
                </c:pt>
                <c:pt idx="4">
                  <c:v>SAISON 70</c:v>
                </c:pt>
                <c:pt idx="5">
                  <c:v>SAISON 71</c:v>
                </c:pt>
                <c:pt idx="6">
                  <c:v>SAISON 72</c:v>
                </c:pt>
                <c:pt idx="7">
                  <c:v>SAISON 73</c:v>
                </c:pt>
              </c:strCache>
            </c:strRef>
          </c:cat>
          <c:val>
            <c:numRef>
              <c:f>'CONCESSION VENTE NEUF'!$C$19:$C$26</c:f>
              <c:numCache>
                <c:formatCode>_-* #\ ##0\ "€"_-;\-* #\ ##0\ "€"_-;_-* "-"??\ "€"_-;_-@_-</c:formatCode>
                <c:ptCount val="8"/>
                <c:pt idx="0">
                  <c:v>6643476</c:v>
                </c:pt>
                <c:pt idx="1">
                  <c:v>11510937</c:v>
                </c:pt>
                <c:pt idx="2">
                  <c:v>14562672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DA-457D-BF3B-BFE6F1DEF1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15819839"/>
        <c:axId val="1918291647"/>
      </c:barChart>
      <c:catAx>
        <c:axId val="19158198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8291647"/>
        <c:crosses val="autoZero"/>
        <c:auto val="1"/>
        <c:lblAlgn val="ctr"/>
        <c:lblOffset val="100"/>
        <c:noMultiLvlLbl val="0"/>
      </c:catAx>
      <c:valAx>
        <c:axId val="1918291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&quot;€&quot;_-;\-* #\ ##0\ &quot;€&quot;_-;_-* &quot;-&quot;??\ &quot;€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158198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TOTAL</a:t>
            </a:r>
            <a:r>
              <a:rPr lang="fr-FR" baseline="0"/>
              <a:t> MARCHÉ / GROSSISTE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'MARCHÉ GROSSISTE'!$I$81:$I$88</c:f>
              <c:strCache>
                <c:ptCount val="8"/>
                <c:pt idx="0">
                  <c:v>SAISON 66</c:v>
                </c:pt>
                <c:pt idx="1">
                  <c:v>SAISON 67</c:v>
                </c:pt>
                <c:pt idx="2">
                  <c:v>SAISON 68</c:v>
                </c:pt>
                <c:pt idx="3">
                  <c:v>SAISON 69</c:v>
                </c:pt>
                <c:pt idx="4">
                  <c:v>SAISON 70</c:v>
                </c:pt>
                <c:pt idx="5">
                  <c:v>SAISON 71</c:v>
                </c:pt>
                <c:pt idx="6">
                  <c:v>SAISON 72</c:v>
                </c:pt>
                <c:pt idx="7">
                  <c:v>SAISON 73</c:v>
                </c:pt>
              </c:strCache>
            </c:strRef>
          </c:cat>
          <c:val>
            <c:numRef>
              <c:f>'MARCHÉ GROSSISTE'!$J$81:$J$88</c:f>
              <c:numCache>
                <c:formatCode>_("€"* #,##0.00_);_("€"* \(#,##0.00\);_("€"* "-"??_);_(@_)</c:formatCode>
                <c:ptCount val="8"/>
                <c:pt idx="0">
                  <c:v>0</c:v>
                </c:pt>
                <c:pt idx="1">
                  <c:v>117917.94999999998</c:v>
                </c:pt>
                <c:pt idx="2">
                  <c:v>110738.82999999999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39-4E0E-A182-A76617E6AA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81712111"/>
        <c:axId val="1555542479"/>
      </c:barChart>
      <c:catAx>
        <c:axId val="13817121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5542479"/>
        <c:crosses val="autoZero"/>
        <c:auto val="1"/>
        <c:lblAlgn val="ctr"/>
        <c:lblOffset val="100"/>
        <c:noMultiLvlLbl val="0"/>
      </c:catAx>
      <c:valAx>
        <c:axId val="15555424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17121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MARCHÉ</a:t>
            </a:r>
            <a:r>
              <a:rPr lang="fr-FR" baseline="0"/>
              <a:t> / GROSSISTE</a:t>
            </a:r>
          </a:p>
          <a:p>
            <a:pPr>
              <a:defRPr/>
            </a:pPr>
            <a:r>
              <a:rPr lang="fr-FR" baseline="0"/>
              <a:t>LÉGUMES / FROMAGERIE / FOIE GRAS / FRUITS</a:t>
            </a:r>
          </a:p>
          <a:p>
            <a:pPr>
              <a:defRPr/>
            </a:pPr>
            <a:endParaRPr lang="fr-FR" baseline="0"/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18699402077082"/>
          <c:y val="0.17215729124751092"/>
          <c:w val="0.86688657230636368"/>
          <c:h val="0.7569812656773768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'MARCHÉ GROSSISTE'!$C$79:$D$110</c15:sqref>
                  </c15:fullRef>
                  <c15:levelRef>
                    <c15:sqref>'MARCHÉ GROSSISTE'!$C$79:$C$110</c15:sqref>
                  </c15:levelRef>
                </c:ext>
              </c:extLst>
              <c:f>'MARCHÉ GROSSISTE'!$C$79:$C$110</c:f>
              <c:strCache>
                <c:ptCount val="32"/>
                <c:pt idx="0">
                  <c:v>SAISON 66</c:v>
                </c:pt>
                <c:pt idx="4">
                  <c:v>SAISON 67</c:v>
                </c:pt>
                <c:pt idx="8">
                  <c:v>SAISON 68</c:v>
                </c:pt>
                <c:pt idx="12">
                  <c:v>SAISON 69</c:v>
                </c:pt>
                <c:pt idx="16">
                  <c:v>SAISON 70</c:v>
                </c:pt>
                <c:pt idx="20">
                  <c:v>SAISON 71</c:v>
                </c:pt>
                <c:pt idx="24">
                  <c:v>SAISON 72</c:v>
                </c:pt>
                <c:pt idx="28">
                  <c:v>SAISON 73</c:v>
                </c:pt>
              </c:strCache>
            </c:strRef>
          </c:cat>
          <c:val>
            <c:numRef>
              <c:f>'MARCHÉ GROSSISTE'!$E$79:$E$110</c:f>
              <c:numCache>
                <c:formatCode>_("€"* #,##0.00_);_("€"* \(#,##0.00\);_("€"* "-"??_);_(@_)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32799.410000000003</c:v>
                </c:pt>
                <c:pt idx="5">
                  <c:v>24290.289999999997</c:v>
                </c:pt>
                <c:pt idx="6">
                  <c:v>0</c:v>
                </c:pt>
                <c:pt idx="7">
                  <c:v>60828.249999999993</c:v>
                </c:pt>
                <c:pt idx="8">
                  <c:v>101007.29999999999</c:v>
                </c:pt>
                <c:pt idx="9">
                  <c:v>0</c:v>
                </c:pt>
                <c:pt idx="10">
                  <c:v>8244.8000000000011</c:v>
                </c:pt>
                <c:pt idx="11">
                  <c:v>1486.73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CA-47F3-83B8-48473C01B5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82389343"/>
        <c:axId val="1555545807"/>
      </c:barChart>
      <c:catAx>
        <c:axId val="14823893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5545807"/>
        <c:crosses val="autoZero"/>
        <c:auto val="1"/>
        <c:lblAlgn val="ctr"/>
        <c:lblOffset val="100"/>
        <c:noMultiLvlLbl val="0"/>
      </c:catAx>
      <c:valAx>
        <c:axId val="15555458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23893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700087</xdr:colOff>
      <xdr:row>12</xdr:row>
      <xdr:rowOff>14286</xdr:rowOff>
    </xdr:from>
    <xdr:to>
      <xdr:col>9</xdr:col>
      <xdr:colOff>57150</xdr:colOff>
      <xdr:row>37</xdr:row>
      <xdr:rowOff>200024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BFFF6AC-9B96-4AF6-8BE4-C2B232AC26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452437</xdr:colOff>
      <xdr:row>20</xdr:row>
      <xdr:rowOff>128587</xdr:rowOff>
    </xdr:from>
    <xdr:to>
      <xdr:col>10</xdr:col>
      <xdr:colOff>833437</xdr:colOff>
      <xdr:row>34</xdr:row>
      <xdr:rowOff>71437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C87A0E1-B64E-424C-8741-530A7B54AF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1023937</xdr:colOff>
      <xdr:row>18</xdr:row>
      <xdr:rowOff>23812</xdr:rowOff>
    </xdr:from>
    <xdr:to>
      <xdr:col>10</xdr:col>
      <xdr:colOff>833437</xdr:colOff>
      <xdr:row>31</xdr:row>
      <xdr:rowOff>166687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0BEE110-D72E-4569-AD62-B8ACEA4B68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119062</xdr:colOff>
      <xdr:row>18</xdr:row>
      <xdr:rowOff>14287</xdr:rowOff>
    </xdr:from>
    <xdr:to>
      <xdr:col>10</xdr:col>
      <xdr:colOff>119062</xdr:colOff>
      <xdr:row>31</xdr:row>
      <xdr:rowOff>157162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A7BC3A8-184D-495A-AC0A-50A4BA821D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</xdr:colOff>
      <xdr:row>18</xdr:row>
      <xdr:rowOff>4762</xdr:rowOff>
    </xdr:from>
    <xdr:to>
      <xdr:col>9</xdr:col>
      <xdr:colOff>852487</xdr:colOff>
      <xdr:row>31</xdr:row>
      <xdr:rowOff>147637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725EE84-FC1C-4EBD-8588-1ADE107B1F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1138237</xdr:colOff>
      <xdr:row>18</xdr:row>
      <xdr:rowOff>42862</xdr:rowOff>
    </xdr:from>
    <xdr:to>
      <xdr:col>9</xdr:col>
      <xdr:colOff>823912</xdr:colOff>
      <xdr:row>31</xdr:row>
      <xdr:rowOff>185737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2E0DF38-67F2-4EC0-87CD-C06EDAA9D2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719137</xdr:colOff>
      <xdr:row>76</xdr:row>
      <xdr:rowOff>4762</xdr:rowOff>
    </xdr:from>
    <xdr:to>
      <xdr:col>17</xdr:col>
      <xdr:colOff>261937</xdr:colOff>
      <xdr:row>89</xdr:row>
      <xdr:rowOff>109537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ABA53E4-CA36-45BB-9820-DBB3B3E047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709612</xdr:colOff>
      <xdr:row>91</xdr:row>
      <xdr:rowOff>33336</xdr:rowOff>
    </xdr:from>
    <xdr:to>
      <xdr:col>15</xdr:col>
      <xdr:colOff>609600</xdr:colOff>
      <xdr:row>111</xdr:row>
      <xdr:rowOff>9524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66B3F5BE-B548-4368-A84E-A74E68351B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DFAD0E-4E7E-4046-B713-576579656C30}" name="Tableau1" displayName="Tableau1" ref="B2:G10" totalsRowShown="0" headerRowDxfId="333" dataDxfId="332" dataCellStyle="Monétaire">
  <autoFilter ref="B2:G10" xr:uid="{379D646C-0D61-47E8-8A81-84F9431E887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F9FE8C63-DBA5-4E92-A2B8-10C852B16923}" name="CA" dataDxfId="331"/>
    <tableColumn id="2" xr3:uid="{153100BD-46C8-4476-B36F-94337BDFC97E}" name="ETA " dataDxfId="330" dataCellStyle="Monétaire">
      <calculatedColumnFormula>VLOOKUP(B3,ETA!B19:C26,2,0)</calculatedColumnFormula>
    </tableColumn>
    <tableColumn id="3" xr3:uid="{0B14EF42-F904-41D0-BAF2-3AF2491325FF}" name="ETF" dataDxfId="329" dataCellStyle="Monétaire">
      <calculatedColumnFormula>VLOOKUP(B3,ETF!B19:C26,2,0)</calculatedColumnFormula>
    </tableColumn>
    <tableColumn id="4" xr3:uid="{6EFEE2D7-8BC5-4272-922B-2BB7EC8F7CC9}" name="TRANSPORT" dataDxfId="328" dataCellStyle="Monétaire">
      <calculatedColumnFormula>VLOOKUP(B3,TRANSPORT!B19:C26,2,0)</calculatedColumnFormula>
    </tableColumn>
    <tableColumn id="5" xr3:uid="{A57EF34A-49F9-4709-B357-F7AA5F3B7189}" name="MARCHÉ / GROSSISTE / CENTRALE D'ACHAT" dataDxfId="327" dataCellStyle="Monétaire">
      <calculatedColumnFormula>VLOOKUP(Tableau1[[#This Row],[CA]],'MARCHÉ GROSSISTE'!I81:J88,2)</calculatedColumnFormula>
    </tableColumn>
    <tableColumn id="6" xr3:uid="{B7751714-6ECD-4DFC-8B98-21274A26C71D}" name="VENTE CONCESSION" dataDxfId="326" dataCellStyle="Monétaire">
      <calculatedColumnFormula>VLOOKUP(Tableau1[[#This Row],[CA]],'CONCESSION VENTE NEUF'!$B$19:$C$26,2)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45BA1-6203-4CB4-A541-0DA339E543A8}">
  <dimension ref="B2:G10"/>
  <sheetViews>
    <sheetView workbookViewId="0">
      <selection activeCell="J7" sqref="J7"/>
    </sheetView>
  </sheetViews>
  <sheetFormatPr baseColWidth="10" defaultRowHeight="15.75" x14ac:dyDescent="0.25"/>
  <cols>
    <col min="3" max="4" width="14.125" bestFit="1" customWidth="1"/>
    <col min="5" max="5" width="14.875" customWidth="1"/>
    <col min="6" max="6" width="22.75" bestFit="1" customWidth="1"/>
    <col min="7" max="7" width="23.25" bestFit="1" customWidth="1"/>
  </cols>
  <sheetData>
    <row r="2" spans="2:7" s="23" customFormat="1" ht="39.950000000000003" customHeight="1" x14ac:dyDescent="0.25">
      <c r="B2" s="22" t="s">
        <v>26</v>
      </c>
      <c r="C2" s="22" t="s">
        <v>23</v>
      </c>
      <c r="D2" s="22" t="s">
        <v>24</v>
      </c>
      <c r="E2" s="22" t="s">
        <v>25</v>
      </c>
      <c r="F2" s="22" t="s">
        <v>27</v>
      </c>
      <c r="G2" s="22" t="s">
        <v>33</v>
      </c>
    </row>
    <row r="3" spans="2:7" x14ac:dyDescent="0.25">
      <c r="B3" s="19" t="s">
        <v>0</v>
      </c>
      <c r="C3" s="20">
        <f>VLOOKUP(B3,ETA!B19:C26,2,0)</f>
        <v>1118400</v>
      </c>
      <c r="D3" s="20">
        <f>VLOOKUP(B3,ETF!B19:C26,2,0)</f>
        <v>4788341.7</v>
      </c>
      <c r="E3" s="20">
        <f>VLOOKUP(B3,TRANSPORT!B19:C26,2,0)</f>
        <v>103533.06</v>
      </c>
      <c r="F3" s="20">
        <f>VLOOKUP(Tableau1[[#This Row],[CA]],'MARCHÉ GROSSISTE'!I81:J88,2)</f>
        <v>0</v>
      </c>
      <c r="G3" s="37">
        <f>VLOOKUP(Tableau1[[#This Row],[CA]],'CONCESSION VENTE NEUF'!$B$19:$C$26,2)</f>
        <v>6643476</v>
      </c>
    </row>
    <row r="4" spans="2:7" x14ac:dyDescent="0.25">
      <c r="B4" s="19" t="s">
        <v>1</v>
      </c>
      <c r="C4" s="20">
        <f>VLOOKUP(B4,ETA!B20:C27,2,0)</f>
        <v>6159635</v>
      </c>
      <c r="D4" s="20">
        <f>VLOOKUP(B4,ETF!B20:C27,2,0)</f>
        <v>9892942.3999999985</v>
      </c>
      <c r="E4" s="20">
        <f>VLOOKUP(B4,TRANSPORT!B20:C27,2,0)</f>
        <v>176402.28000000003</v>
      </c>
      <c r="F4" s="20">
        <f>VLOOKUP(Tableau1[[#This Row],[CA]],'MARCHÉ GROSSISTE'!I82:J89,2)</f>
        <v>117917.94999999998</v>
      </c>
      <c r="G4" s="37">
        <f>VLOOKUP(Tableau1[[#This Row],[CA]],'CONCESSION VENTE NEUF'!$B$19:$C$26,2)</f>
        <v>11510937</v>
      </c>
    </row>
    <row r="5" spans="2:7" x14ac:dyDescent="0.25">
      <c r="B5" s="19" t="s">
        <v>16</v>
      </c>
      <c r="C5" s="20">
        <f>VLOOKUP(B5,ETA!B21:C28,2,0)</f>
        <v>2830015</v>
      </c>
      <c r="D5" s="20">
        <f>VLOOKUP(B5,ETF!B21:C28,2,0)</f>
        <v>3656103.65</v>
      </c>
      <c r="E5" s="20">
        <f>VLOOKUP(B5,TRANSPORT!B21:C28,2,0)</f>
        <v>180257.97</v>
      </c>
      <c r="F5" s="20">
        <f>VLOOKUP(Tableau1[[#This Row],[CA]],'MARCHÉ GROSSISTE'!I83:J90,2)</f>
        <v>110738.82999999999</v>
      </c>
      <c r="G5" s="37">
        <f>VLOOKUP(Tableau1[[#This Row],[CA]],'CONCESSION VENTE NEUF'!$B$19:$C$26,2)</f>
        <v>14562672</v>
      </c>
    </row>
    <row r="6" spans="2:7" x14ac:dyDescent="0.25">
      <c r="B6" s="19" t="s">
        <v>17</v>
      </c>
      <c r="C6" s="20">
        <f>VLOOKUP(B6,ETA!B22:C29,2,0)</f>
        <v>0</v>
      </c>
      <c r="D6" s="20">
        <f>VLOOKUP(B6,ETF!B22:C29,2,0)</f>
        <v>0</v>
      </c>
      <c r="E6" s="20">
        <f>VLOOKUP(B6,TRANSPORT!B22:C29,2,0)</f>
        <v>0</v>
      </c>
      <c r="F6" s="20">
        <f>VLOOKUP(Tableau1[[#This Row],[CA]],'MARCHÉ GROSSISTE'!I84:J91,2)</f>
        <v>0</v>
      </c>
      <c r="G6" s="37">
        <f>VLOOKUP(Tableau1[[#This Row],[CA]],'CONCESSION VENTE NEUF'!$B$19:$C$26,2)</f>
        <v>0</v>
      </c>
    </row>
    <row r="7" spans="2:7" x14ac:dyDescent="0.25">
      <c r="B7" s="19" t="s">
        <v>18</v>
      </c>
      <c r="C7" s="20">
        <f>VLOOKUP(B7,ETA!B23:C30,2,0)</f>
        <v>0</v>
      </c>
      <c r="D7" s="20">
        <f>VLOOKUP(B7,ETF!B23:C30,2,0)</f>
        <v>0</v>
      </c>
      <c r="E7" s="20">
        <f>VLOOKUP(B7,TRANSPORT!B23:C30,2,0)</f>
        <v>0</v>
      </c>
      <c r="F7" s="20">
        <f>VLOOKUP(Tableau1[[#This Row],[CA]],'MARCHÉ GROSSISTE'!I85:J92,2)</f>
        <v>0</v>
      </c>
      <c r="G7" s="37">
        <f>VLOOKUP(Tableau1[[#This Row],[CA]],'CONCESSION VENTE NEUF'!$B$19:$C$26,2)</f>
        <v>0</v>
      </c>
    </row>
    <row r="8" spans="2:7" x14ac:dyDescent="0.25">
      <c r="B8" s="19" t="s">
        <v>20</v>
      </c>
      <c r="C8" s="20">
        <f>VLOOKUP(B8,ETA!B24:C31,2,0)</f>
        <v>0</v>
      </c>
      <c r="D8" s="20">
        <f>VLOOKUP(B8,ETF!B24:C31,2,0)</f>
        <v>0</v>
      </c>
      <c r="E8" s="20">
        <f>VLOOKUP(B8,TRANSPORT!B24:C31,2,0)</f>
        <v>0</v>
      </c>
      <c r="F8" s="20">
        <f>VLOOKUP(Tableau1[[#This Row],[CA]],'MARCHÉ GROSSISTE'!I86:J93,2)</f>
        <v>0</v>
      </c>
      <c r="G8" s="37">
        <f>VLOOKUP(Tableau1[[#This Row],[CA]],'CONCESSION VENTE NEUF'!$B$19:$C$26,2)</f>
        <v>0</v>
      </c>
    </row>
    <row r="9" spans="2:7" x14ac:dyDescent="0.25">
      <c r="B9" s="19" t="s">
        <v>21</v>
      </c>
      <c r="C9" s="20">
        <f>VLOOKUP(B9,ETA!B25:C32,2,0)</f>
        <v>0</v>
      </c>
      <c r="D9" s="20">
        <f>VLOOKUP(B9,ETF!B25:C32,2,0)</f>
        <v>0</v>
      </c>
      <c r="E9" s="20">
        <f>VLOOKUP(B9,TRANSPORT!B25:C32,2,0)</f>
        <v>0</v>
      </c>
      <c r="F9" s="20">
        <f>VLOOKUP(Tableau1[[#This Row],[CA]],'MARCHÉ GROSSISTE'!I87:J94,2)</f>
        <v>0</v>
      </c>
      <c r="G9" s="37">
        <f>VLOOKUP(Tableau1[[#This Row],[CA]],'CONCESSION VENTE NEUF'!$B$19:$C$26,2)</f>
        <v>0</v>
      </c>
    </row>
    <row r="10" spans="2:7" x14ac:dyDescent="0.25">
      <c r="B10" s="19" t="s">
        <v>22</v>
      </c>
      <c r="C10" s="20">
        <f>VLOOKUP(B10,ETA!B26:C33,2,0)</f>
        <v>0</v>
      </c>
      <c r="D10" s="20">
        <f>VLOOKUP(B10,ETF!B26:C33,2,0)</f>
        <v>0</v>
      </c>
      <c r="E10" s="20">
        <f>VLOOKUP(B10,TRANSPORT!B26:C33,2,0)</f>
        <v>0</v>
      </c>
      <c r="F10" s="20">
        <f>VLOOKUP(Tableau1[[#This Row],[CA]],'MARCHÉ GROSSISTE'!I88:J95,2)</f>
        <v>0</v>
      </c>
      <c r="G10" s="37">
        <f>VLOOKUP(Tableau1[[#This Row],[CA]],'CONCESSION VENTE NEUF'!$B$19:$C$26,2)</f>
        <v>0</v>
      </c>
    </row>
  </sheetData>
  <phoneticPr fontId="2" type="noConversion"/>
  <pageMargins left="0.7" right="0.7" top="0.75" bottom="0.75" header="0.3" footer="0.3"/>
  <ignoredErrors>
    <ignoredError sqref="F3" calculatedColumn="1"/>
  </ignoredErrors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9FB17-4535-43AD-AE56-F79D8ED971E6}">
  <dimension ref="A3:Q27"/>
  <sheetViews>
    <sheetView topLeftCell="A7" workbookViewId="0">
      <selection activeCell="B20" sqref="B20:D27"/>
    </sheetView>
  </sheetViews>
  <sheetFormatPr baseColWidth="10" defaultRowHeight="15.75" x14ac:dyDescent="0.25"/>
  <cols>
    <col min="1" max="1" width="20.625" bestFit="1" customWidth="1"/>
    <col min="2" max="6" width="15.125" bestFit="1" customWidth="1"/>
    <col min="7" max="7" width="11.125" bestFit="1" customWidth="1"/>
    <col min="8" max="8" width="14.125" bestFit="1" customWidth="1"/>
    <col min="9" max="16" width="11.125" bestFit="1" customWidth="1"/>
  </cols>
  <sheetData>
    <row r="3" spans="1:17" x14ac:dyDescent="0.25">
      <c r="A3" s="13" t="s">
        <v>19</v>
      </c>
      <c r="B3" s="7" t="s">
        <v>0</v>
      </c>
      <c r="C3" s="7" t="s">
        <v>1</v>
      </c>
      <c r="D3" s="8" t="s">
        <v>14</v>
      </c>
      <c r="E3" s="7" t="s">
        <v>16</v>
      </c>
      <c r="F3" s="8" t="s">
        <v>14</v>
      </c>
      <c r="G3" s="7" t="s">
        <v>17</v>
      </c>
      <c r="H3" s="8" t="s">
        <v>14</v>
      </c>
      <c r="I3" s="7" t="s">
        <v>18</v>
      </c>
      <c r="J3" s="8" t="s">
        <v>14</v>
      </c>
      <c r="K3" s="7" t="s">
        <v>20</v>
      </c>
      <c r="L3" s="8" t="s">
        <v>14</v>
      </c>
      <c r="M3" s="7" t="s">
        <v>21</v>
      </c>
      <c r="N3" s="8" t="s">
        <v>14</v>
      </c>
      <c r="O3" s="7" t="s">
        <v>22</v>
      </c>
      <c r="P3" s="8" t="s">
        <v>14</v>
      </c>
    </row>
    <row r="4" spans="1:17" x14ac:dyDescent="0.25">
      <c r="A4" s="6" t="s">
        <v>2</v>
      </c>
      <c r="B4" s="14">
        <v>547793.71</v>
      </c>
      <c r="C4" s="14">
        <v>3360945</v>
      </c>
      <c r="D4" s="15">
        <f>C4-B4</f>
        <v>2813151.29</v>
      </c>
      <c r="E4" s="14">
        <v>2446903.37</v>
      </c>
      <c r="F4" s="15">
        <f>E4-C4</f>
        <v>-914041.62999999989</v>
      </c>
      <c r="G4" s="14"/>
      <c r="H4" s="15">
        <f>G4-E4</f>
        <v>-2446903.37</v>
      </c>
      <c r="I4" s="14"/>
      <c r="J4" s="15">
        <v>0</v>
      </c>
      <c r="K4" s="14"/>
      <c r="L4" s="15">
        <v>0</v>
      </c>
      <c r="M4" s="14"/>
      <c r="N4" s="15">
        <v>0</v>
      </c>
      <c r="O4" s="14"/>
      <c r="P4" s="15">
        <v>0</v>
      </c>
    </row>
    <row r="5" spans="1:17" x14ac:dyDescent="0.25">
      <c r="A5" s="6" t="s">
        <v>3</v>
      </c>
      <c r="B5" s="14">
        <v>1093665.74</v>
      </c>
      <c r="C5" s="14">
        <v>3008325.21</v>
      </c>
      <c r="D5" s="15">
        <f t="shared" ref="D5:D15" si="0">C5-B5</f>
        <v>1914659.47</v>
      </c>
      <c r="E5" s="14">
        <v>1168583.6399999999</v>
      </c>
      <c r="F5" s="15">
        <f t="shared" ref="F5:F15" si="1">E5-C5</f>
        <v>-1839741.57</v>
      </c>
      <c r="G5" s="14"/>
      <c r="H5" s="15">
        <f t="shared" ref="H5:H15" si="2">G5-E5</f>
        <v>-1168583.6399999999</v>
      </c>
      <c r="I5" s="14"/>
      <c r="J5" s="15">
        <v>0</v>
      </c>
      <c r="K5" s="14"/>
      <c r="L5" s="15">
        <v>0</v>
      </c>
      <c r="M5" s="14"/>
      <c r="N5" s="15">
        <v>0</v>
      </c>
      <c r="O5" s="14"/>
      <c r="P5" s="15">
        <v>0</v>
      </c>
    </row>
    <row r="6" spans="1:17" x14ac:dyDescent="0.25">
      <c r="A6" s="6" t="s">
        <v>4</v>
      </c>
      <c r="B6" s="14">
        <v>1942667.28</v>
      </c>
      <c r="C6" s="14">
        <v>5950873.7699999996</v>
      </c>
      <c r="D6" s="15">
        <f t="shared" si="0"/>
        <v>4008206.4899999993</v>
      </c>
      <c r="E6" s="14">
        <v>5131755.57</v>
      </c>
      <c r="F6" s="15">
        <f t="shared" si="1"/>
        <v>-819118.19999999925</v>
      </c>
      <c r="G6" s="14"/>
      <c r="H6" s="15">
        <f t="shared" si="2"/>
        <v>-5131755.57</v>
      </c>
      <c r="I6" s="14"/>
      <c r="J6" s="15">
        <v>0</v>
      </c>
      <c r="K6" s="14"/>
      <c r="L6" s="15">
        <v>0</v>
      </c>
      <c r="M6" s="14"/>
      <c r="N6" s="15">
        <v>0</v>
      </c>
      <c r="O6" s="14"/>
      <c r="P6" s="15">
        <v>0</v>
      </c>
    </row>
    <row r="7" spans="1:17" x14ac:dyDescent="0.25">
      <c r="A7" s="6" t="s">
        <v>5</v>
      </c>
      <c r="B7" s="14">
        <v>4567873.58</v>
      </c>
      <c r="C7" s="14">
        <v>4349725.8899999997</v>
      </c>
      <c r="D7" s="15">
        <f t="shared" si="0"/>
        <v>-218147.69000000041</v>
      </c>
      <c r="E7" s="14">
        <v>5094</v>
      </c>
      <c r="F7" s="15">
        <f t="shared" si="1"/>
        <v>-4344631.8899999997</v>
      </c>
      <c r="G7" s="14"/>
      <c r="H7" s="15">
        <f t="shared" si="2"/>
        <v>-5094</v>
      </c>
      <c r="I7" s="14"/>
      <c r="J7" s="15">
        <v>0</v>
      </c>
      <c r="K7" s="14"/>
      <c r="L7" s="15">
        <v>0</v>
      </c>
      <c r="M7" s="14"/>
      <c r="N7" s="15">
        <v>0</v>
      </c>
      <c r="O7" s="14"/>
      <c r="P7" s="15">
        <v>0</v>
      </c>
    </row>
    <row r="8" spans="1:17" x14ac:dyDescent="0.25">
      <c r="A8" s="6" t="s">
        <v>6</v>
      </c>
      <c r="B8" s="14">
        <v>5410472.2999999998</v>
      </c>
      <c r="C8" s="14">
        <v>414301.17</v>
      </c>
      <c r="D8" s="15">
        <f t="shared" si="0"/>
        <v>-4996171.13</v>
      </c>
      <c r="E8" s="14">
        <v>0</v>
      </c>
      <c r="F8" s="15">
        <f t="shared" si="1"/>
        <v>-414301.17</v>
      </c>
      <c r="G8" s="14"/>
      <c r="H8" s="15">
        <f t="shared" si="2"/>
        <v>0</v>
      </c>
      <c r="I8" s="14"/>
      <c r="J8" s="15">
        <v>0</v>
      </c>
      <c r="K8" s="14"/>
      <c r="L8" s="15">
        <v>0</v>
      </c>
      <c r="M8" s="14"/>
      <c r="N8" s="15">
        <v>0</v>
      </c>
      <c r="O8" s="14"/>
      <c r="P8" s="15">
        <v>0</v>
      </c>
    </row>
    <row r="9" spans="1:17" x14ac:dyDescent="0.25">
      <c r="A9" s="6" t="s">
        <v>7</v>
      </c>
      <c r="B9" s="14">
        <v>1851471.06</v>
      </c>
      <c r="C9" s="14">
        <v>3912313</v>
      </c>
      <c r="D9" s="15">
        <f t="shared" si="0"/>
        <v>2060841.94</v>
      </c>
      <c r="E9" s="14">
        <v>5094</v>
      </c>
      <c r="F9" s="15">
        <f t="shared" si="1"/>
        <v>-3907219</v>
      </c>
      <c r="G9" s="14"/>
      <c r="H9" s="15">
        <f t="shared" si="2"/>
        <v>-5094</v>
      </c>
      <c r="I9" s="14"/>
      <c r="J9" s="15">
        <v>0</v>
      </c>
      <c r="K9" s="14"/>
      <c r="L9" s="15">
        <v>0</v>
      </c>
      <c r="M9" s="14"/>
      <c r="N9" s="15">
        <v>0</v>
      </c>
      <c r="O9" s="14"/>
      <c r="P9" s="15">
        <v>0</v>
      </c>
    </row>
    <row r="10" spans="1:17" x14ac:dyDescent="0.25">
      <c r="A10" s="6" t="s">
        <v>8</v>
      </c>
      <c r="B10" s="14">
        <v>3760792.43</v>
      </c>
      <c r="C10" s="14">
        <v>2867898.01</v>
      </c>
      <c r="D10" s="15">
        <f t="shared" si="0"/>
        <v>-892894.42000000039</v>
      </c>
      <c r="E10" s="14">
        <v>214028.04</v>
      </c>
      <c r="F10" s="15">
        <f t="shared" si="1"/>
        <v>-2653869.9699999997</v>
      </c>
      <c r="G10" s="14"/>
      <c r="H10" s="15">
        <f t="shared" si="2"/>
        <v>-214028.04</v>
      </c>
      <c r="I10" s="14"/>
      <c r="J10" s="15">
        <v>0</v>
      </c>
      <c r="K10" s="14"/>
      <c r="L10" s="15">
        <v>0</v>
      </c>
      <c r="M10" s="14"/>
      <c r="N10" s="15">
        <v>0</v>
      </c>
      <c r="O10" s="14"/>
      <c r="P10" s="15">
        <v>0</v>
      </c>
      <c r="Q10" s="1"/>
    </row>
    <row r="11" spans="1:17" x14ac:dyDescent="0.25">
      <c r="A11" s="6" t="s">
        <v>9</v>
      </c>
      <c r="B11" s="14">
        <v>6351176.0800000001</v>
      </c>
      <c r="C11" s="14">
        <v>1855551.6</v>
      </c>
      <c r="D11" s="15">
        <f t="shared" si="0"/>
        <v>-4495624.4800000004</v>
      </c>
      <c r="E11" s="14">
        <v>1822238.95</v>
      </c>
      <c r="F11" s="15">
        <f t="shared" si="1"/>
        <v>-33312.65000000014</v>
      </c>
      <c r="G11" s="14"/>
      <c r="H11" s="15">
        <f t="shared" si="2"/>
        <v>-1822238.95</v>
      </c>
      <c r="I11" s="14"/>
      <c r="J11" s="15">
        <v>0</v>
      </c>
      <c r="K11" s="14"/>
      <c r="L11" s="15">
        <v>0</v>
      </c>
      <c r="M11" s="14"/>
      <c r="N11" s="15">
        <v>0</v>
      </c>
      <c r="O11" s="14"/>
      <c r="P11" s="15">
        <v>0</v>
      </c>
      <c r="Q11" s="1"/>
    </row>
    <row r="12" spans="1:17" x14ac:dyDescent="0.25">
      <c r="A12" s="6" t="s">
        <v>10</v>
      </c>
      <c r="B12" s="14">
        <v>4903652.41</v>
      </c>
      <c r="C12" s="14">
        <v>3263286.64</v>
      </c>
      <c r="D12" s="15">
        <f t="shared" si="0"/>
        <v>-1640365.77</v>
      </c>
      <c r="E12" s="14">
        <v>2065966.85</v>
      </c>
      <c r="F12" s="15">
        <f t="shared" si="1"/>
        <v>-1197319.79</v>
      </c>
      <c r="G12" s="14"/>
      <c r="H12" s="15">
        <f t="shared" si="2"/>
        <v>-2065966.85</v>
      </c>
      <c r="I12" s="14"/>
      <c r="J12" s="15">
        <v>0</v>
      </c>
      <c r="K12" s="14"/>
      <c r="L12" s="15">
        <v>0</v>
      </c>
      <c r="M12" s="14"/>
      <c r="N12" s="15">
        <v>0</v>
      </c>
      <c r="O12" s="14"/>
      <c r="P12" s="15">
        <v>0</v>
      </c>
      <c r="Q12" s="1"/>
    </row>
    <row r="13" spans="1:17" x14ac:dyDescent="0.25">
      <c r="A13" s="6" t="s">
        <v>11</v>
      </c>
      <c r="B13" s="14">
        <v>1790138.23</v>
      </c>
      <c r="C13" s="14">
        <v>3382476.47</v>
      </c>
      <c r="D13" s="15">
        <f t="shared" si="0"/>
        <v>1592338.2400000002</v>
      </c>
      <c r="E13" s="14"/>
      <c r="F13" s="15">
        <f t="shared" si="1"/>
        <v>-3382476.47</v>
      </c>
      <c r="G13" s="14"/>
      <c r="H13" s="15">
        <f t="shared" si="2"/>
        <v>0</v>
      </c>
      <c r="I13" s="14"/>
      <c r="J13" s="15">
        <v>0</v>
      </c>
      <c r="K13" s="14"/>
      <c r="L13" s="15">
        <v>0</v>
      </c>
      <c r="M13" s="14"/>
      <c r="N13" s="15">
        <v>0</v>
      </c>
      <c r="O13" s="14"/>
      <c r="P13" s="15">
        <v>0</v>
      </c>
      <c r="Q13" s="3"/>
    </row>
    <row r="14" spans="1:17" x14ac:dyDescent="0.25">
      <c r="A14" s="6" t="s">
        <v>12</v>
      </c>
      <c r="B14" s="14">
        <v>7940568.0599999996</v>
      </c>
      <c r="C14" s="14">
        <v>9858107.6500000004</v>
      </c>
      <c r="D14" s="15">
        <f t="shared" si="0"/>
        <v>1917539.5900000008</v>
      </c>
      <c r="E14" s="14"/>
      <c r="F14" s="15">
        <f t="shared" si="1"/>
        <v>-9858107.6500000004</v>
      </c>
      <c r="G14" s="14"/>
      <c r="H14" s="15">
        <f t="shared" si="2"/>
        <v>0</v>
      </c>
      <c r="I14" s="14"/>
      <c r="J14" s="15">
        <v>0</v>
      </c>
      <c r="K14" s="14"/>
      <c r="L14" s="15">
        <v>0</v>
      </c>
      <c r="M14" s="14"/>
      <c r="N14" s="15">
        <v>0</v>
      </c>
      <c r="O14" s="14"/>
      <c r="P14" s="15">
        <v>0</v>
      </c>
      <c r="Q14" s="4"/>
    </row>
    <row r="15" spans="1:17" x14ac:dyDescent="0.25">
      <c r="A15" s="6" t="s">
        <v>13</v>
      </c>
      <c r="B15" s="14"/>
      <c r="C15" s="14">
        <v>4370964.5199999996</v>
      </c>
      <c r="D15" s="15">
        <f t="shared" si="0"/>
        <v>4370964.5199999996</v>
      </c>
      <c r="E15" s="14"/>
      <c r="F15" s="15">
        <f t="shared" si="1"/>
        <v>-4370964.5199999996</v>
      </c>
      <c r="G15" s="14"/>
      <c r="H15" s="15">
        <f t="shared" si="2"/>
        <v>0</v>
      </c>
      <c r="I15" s="14"/>
      <c r="J15" s="15">
        <v>0</v>
      </c>
      <c r="K15" s="14"/>
      <c r="L15" s="15">
        <v>0</v>
      </c>
      <c r="M15" s="14"/>
      <c r="N15" s="15">
        <v>0</v>
      </c>
      <c r="O15" s="14"/>
      <c r="P15" s="15">
        <v>0</v>
      </c>
    </row>
    <row r="16" spans="1:17" x14ac:dyDescent="0.25">
      <c r="A16" s="5"/>
      <c r="B16" s="17"/>
      <c r="C16" s="17"/>
      <c r="D16" s="18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</row>
    <row r="17" spans="1:16" x14ac:dyDescent="0.25">
      <c r="A17" s="6" t="s">
        <v>15</v>
      </c>
      <c r="B17" s="14">
        <f t="shared" ref="B17:M17" si="3">SUM(B4:B15)</f>
        <v>40160270.880000003</v>
      </c>
      <c r="C17" s="14">
        <f t="shared" si="3"/>
        <v>46594768.930000007</v>
      </c>
      <c r="D17" s="15">
        <f t="shared" si="3"/>
        <v>6434498.0499999989</v>
      </c>
      <c r="E17" s="14">
        <f t="shared" si="3"/>
        <v>12859664.419999998</v>
      </c>
      <c r="F17" s="15">
        <f t="shared" si="3"/>
        <v>-33735104.510000005</v>
      </c>
      <c r="G17" s="14">
        <f t="shared" si="3"/>
        <v>0</v>
      </c>
      <c r="H17" s="15">
        <f t="shared" si="3"/>
        <v>-12859664.419999998</v>
      </c>
      <c r="I17" s="14">
        <f t="shared" si="3"/>
        <v>0</v>
      </c>
      <c r="J17" s="15">
        <f t="shared" si="3"/>
        <v>0</v>
      </c>
      <c r="K17" s="14">
        <f t="shared" si="3"/>
        <v>0</v>
      </c>
      <c r="L17" s="15">
        <f t="shared" si="3"/>
        <v>0</v>
      </c>
      <c r="M17" s="14">
        <f t="shared" si="3"/>
        <v>0</v>
      </c>
      <c r="N17" s="15">
        <f t="shared" ref="N17:P17" si="4">SUM(N4:N15)</f>
        <v>0</v>
      </c>
      <c r="O17" s="14">
        <f t="shared" si="4"/>
        <v>0</v>
      </c>
      <c r="P17" s="15">
        <f t="shared" si="4"/>
        <v>0</v>
      </c>
    </row>
    <row r="18" spans="1:16" x14ac:dyDescent="0.25">
      <c r="D18" s="2"/>
    </row>
    <row r="20" spans="1:16" x14ac:dyDescent="0.25">
      <c r="B20" s="13" t="s">
        <v>0</v>
      </c>
      <c r="C20" s="16">
        <f>B17</f>
        <v>40160270.880000003</v>
      </c>
      <c r="D20" s="34"/>
    </row>
    <row r="21" spans="1:16" x14ac:dyDescent="0.25">
      <c r="B21" s="13" t="s">
        <v>1</v>
      </c>
      <c r="C21" s="16">
        <f>C17</f>
        <v>46594768.930000007</v>
      </c>
      <c r="D21" s="35">
        <f>C21-C20</f>
        <v>6434498.0500000045</v>
      </c>
      <c r="E21" s="24"/>
    </row>
    <row r="22" spans="1:16" x14ac:dyDescent="0.25">
      <c r="B22" s="13" t="s">
        <v>16</v>
      </c>
      <c r="C22" s="16">
        <f>E17</f>
        <v>12859664.419999998</v>
      </c>
      <c r="D22" s="36">
        <f>C22-C21</f>
        <v>-33735104.510000005</v>
      </c>
    </row>
    <row r="23" spans="1:16" x14ac:dyDescent="0.25">
      <c r="B23" s="13" t="s">
        <v>17</v>
      </c>
      <c r="C23" s="16">
        <v>0</v>
      </c>
      <c r="D23" s="36">
        <f t="shared" ref="D23:D27" si="5">C23-C22</f>
        <v>-12859664.419999998</v>
      </c>
    </row>
    <row r="24" spans="1:16" x14ac:dyDescent="0.25">
      <c r="B24" s="13" t="s">
        <v>18</v>
      </c>
      <c r="C24" s="16">
        <v>0</v>
      </c>
      <c r="D24" s="36">
        <f t="shared" si="5"/>
        <v>0</v>
      </c>
    </row>
    <row r="25" spans="1:16" x14ac:dyDescent="0.25">
      <c r="B25" s="13" t="s">
        <v>20</v>
      </c>
      <c r="C25" s="16"/>
      <c r="D25" s="36">
        <f t="shared" si="5"/>
        <v>0</v>
      </c>
    </row>
    <row r="26" spans="1:16" x14ac:dyDescent="0.25">
      <c r="B26" s="13" t="s">
        <v>21</v>
      </c>
      <c r="C26" s="16"/>
      <c r="D26" s="36">
        <f t="shared" si="5"/>
        <v>0</v>
      </c>
    </row>
    <row r="27" spans="1:16" x14ac:dyDescent="0.25">
      <c r="B27" s="13" t="s">
        <v>22</v>
      </c>
      <c r="C27" s="16"/>
      <c r="D27" s="36">
        <f t="shared" si="5"/>
        <v>0</v>
      </c>
    </row>
  </sheetData>
  <conditionalFormatting sqref="D4:D15 F4:F15 H4:H15">
    <cfRule type="cellIs" dxfId="325" priority="15" operator="greaterThan">
      <formula>0</formula>
    </cfRule>
    <cfRule type="cellIs" dxfId="324" priority="16" operator="lessThan">
      <formula>0</formula>
    </cfRule>
  </conditionalFormatting>
  <conditionalFormatting sqref="J4:J15">
    <cfRule type="cellIs" dxfId="323" priority="13" operator="greaterThan">
      <formula>0</formula>
    </cfRule>
    <cfRule type="cellIs" dxfId="322" priority="14" operator="lessThan">
      <formula>0</formula>
    </cfRule>
  </conditionalFormatting>
  <conditionalFormatting sqref="L4:L15">
    <cfRule type="cellIs" dxfId="321" priority="11" operator="greaterThan">
      <formula>0</formula>
    </cfRule>
    <cfRule type="cellIs" dxfId="320" priority="12" operator="lessThan">
      <formula>0</formula>
    </cfRule>
  </conditionalFormatting>
  <conditionalFormatting sqref="N4:N15">
    <cfRule type="cellIs" dxfId="319" priority="9" operator="greaterThan">
      <formula>0</formula>
    </cfRule>
    <cfRule type="cellIs" dxfId="318" priority="10" operator="lessThan">
      <formula>0</formula>
    </cfRule>
  </conditionalFormatting>
  <conditionalFormatting sqref="P4:P15">
    <cfRule type="cellIs" dxfId="317" priority="7" operator="greaterThan">
      <formula>0</formula>
    </cfRule>
    <cfRule type="cellIs" dxfId="316" priority="8" operator="lessThan">
      <formula>0</formula>
    </cfRule>
  </conditionalFormatting>
  <conditionalFormatting sqref="N17">
    <cfRule type="cellIs" dxfId="315" priority="5" operator="greaterThan">
      <formula>0</formula>
    </cfRule>
    <cfRule type="cellIs" dxfId="314" priority="6" operator="lessThan">
      <formula>0</formula>
    </cfRule>
  </conditionalFormatting>
  <conditionalFormatting sqref="P17">
    <cfRule type="cellIs" dxfId="313" priority="3" operator="greaterThan">
      <formula>0</formula>
    </cfRule>
    <cfRule type="cellIs" dxfId="312" priority="4" operator="lessThan">
      <formula>0</formula>
    </cfRule>
  </conditionalFormatting>
  <conditionalFormatting sqref="D20:D27">
    <cfRule type="cellIs" dxfId="311" priority="1" operator="lessThan">
      <formula>0</formula>
    </cfRule>
    <cfRule type="cellIs" dxfId="310" priority="2" operator="greaterThan">
      <formula>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611F3-8469-4ADB-9215-AD78E0F91F5D}">
  <sheetPr codeName="Feuil1"/>
  <dimension ref="A2:S26"/>
  <sheetViews>
    <sheetView workbookViewId="0">
      <selection activeCell="E12" sqref="E12"/>
    </sheetView>
  </sheetViews>
  <sheetFormatPr baseColWidth="10" defaultRowHeight="15.75" x14ac:dyDescent="0.25"/>
  <cols>
    <col min="1" max="1" width="20.625" bestFit="1" customWidth="1"/>
    <col min="2" max="2" width="11.625" bestFit="1" customWidth="1"/>
    <col min="3" max="3" width="11.875" bestFit="1" customWidth="1"/>
    <col min="4" max="4" width="13.5" bestFit="1" customWidth="1"/>
    <col min="5" max="5" width="11.625" bestFit="1" customWidth="1"/>
    <col min="6" max="6" width="13.5" bestFit="1" customWidth="1"/>
    <col min="8" max="8" width="13.5" bestFit="1" customWidth="1"/>
    <col min="10" max="10" width="13.5" bestFit="1" customWidth="1"/>
    <col min="12" max="12" width="13.5" bestFit="1" customWidth="1"/>
    <col min="14" max="14" width="13.5" bestFit="1" customWidth="1"/>
    <col min="16" max="16" width="13.5" bestFit="1" customWidth="1"/>
  </cols>
  <sheetData>
    <row r="2" spans="1:19" x14ac:dyDescent="0.25">
      <c r="A2" s="13" t="s">
        <v>19</v>
      </c>
      <c r="B2" s="7" t="s">
        <v>0</v>
      </c>
      <c r="C2" s="7" t="s">
        <v>1</v>
      </c>
      <c r="D2" s="8" t="s">
        <v>14</v>
      </c>
      <c r="E2" s="7" t="s">
        <v>16</v>
      </c>
      <c r="F2" s="8" t="s">
        <v>14</v>
      </c>
      <c r="G2" s="7" t="s">
        <v>17</v>
      </c>
      <c r="H2" s="8" t="s">
        <v>14</v>
      </c>
      <c r="I2" s="7" t="s">
        <v>18</v>
      </c>
      <c r="J2" s="8" t="s">
        <v>14</v>
      </c>
      <c r="K2" s="7" t="s">
        <v>20</v>
      </c>
      <c r="L2" s="8" t="s">
        <v>14</v>
      </c>
      <c r="M2" s="7" t="s">
        <v>21</v>
      </c>
      <c r="N2" s="8" t="s">
        <v>14</v>
      </c>
      <c r="O2" s="7" t="s">
        <v>22</v>
      </c>
      <c r="P2" s="8" t="s">
        <v>14</v>
      </c>
    </row>
    <row r="3" spans="1:19" x14ac:dyDescent="0.25">
      <c r="A3" s="6" t="s">
        <v>2</v>
      </c>
      <c r="B3" s="9">
        <v>600</v>
      </c>
      <c r="C3" s="9">
        <v>12380</v>
      </c>
      <c r="D3" s="10">
        <f>C3-B3</f>
        <v>11780</v>
      </c>
      <c r="E3" s="9">
        <v>33755</v>
      </c>
      <c r="F3" s="10">
        <f>E3-C3</f>
        <v>21375</v>
      </c>
      <c r="G3" s="9"/>
      <c r="H3" s="10">
        <f>G3-E3</f>
        <v>-33755</v>
      </c>
      <c r="I3" s="9"/>
      <c r="J3" s="10">
        <v>0</v>
      </c>
      <c r="K3" s="9"/>
      <c r="L3" s="10">
        <v>0</v>
      </c>
      <c r="M3" s="9"/>
      <c r="N3" s="10">
        <v>0</v>
      </c>
      <c r="O3" s="9"/>
      <c r="P3" s="10">
        <v>0</v>
      </c>
    </row>
    <row r="4" spans="1:19" x14ac:dyDescent="0.25">
      <c r="A4" s="6" t="s">
        <v>3</v>
      </c>
      <c r="B4" s="9">
        <v>0</v>
      </c>
      <c r="C4" s="9">
        <v>71725</v>
      </c>
      <c r="D4" s="10">
        <f t="shared" ref="D4:D14" si="0">C4-B4</f>
        <v>71725</v>
      </c>
      <c r="E4" s="9">
        <v>77640</v>
      </c>
      <c r="F4" s="10">
        <f t="shared" ref="F4:F14" si="1">E4-C4</f>
        <v>5915</v>
      </c>
      <c r="G4" s="9"/>
      <c r="H4" s="10">
        <f t="shared" ref="H4:H14" si="2">G4-E4</f>
        <v>-77640</v>
      </c>
      <c r="I4" s="9"/>
      <c r="J4" s="10">
        <v>0</v>
      </c>
      <c r="K4" s="9"/>
      <c r="L4" s="10">
        <v>0</v>
      </c>
      <c r="M4" s="9"/>
      <c r="N4" s="10">
        <v>0</v>
      </c>
      <c r="O4" s="9"/>
      <c r="P4" s="10">
        <v>0</v>
      </c>
    </row>
    <row r="5" spans="1:19" x14ac:dyDescent="0.25">
      <c r="A5" s="6" t="s">
        <v>4</v>
      </c>
      <c r="B5" s="9">
        <v>109135</v>
      </c>
      <c r="C5" s="9">
        <v>47240</v>
      </c>
      <c r="D5" s="10">
        <f t="shared" si="0"/>
        <v>-61895</v>
      </c>
      <c r="E5" s="9">
        <v>191455</v>
      </c>
      <c r="F5" s="10">
        <f t="shared" si="1"/>
        <v>144215</v>
      </c>
      <c r="G5" s="9"/>
      <c r="H5" s="10">
        <f t="shared" si="2"/>
        <v>-191455</v>
      </c>
      <c r="I5" s="9"/>
      <c r="J5" s="10">
        <v>0</v>
      </c>
      <c r="K5" s="9"/>
      <c r="L5" s="10">
        <v>0</v>
      </c>
      <c r="M5" s="9"/>
      <c r="N5" s="10">
        <v>0</v>
      </c>
      <c r="O5" s="9"/>
      <c r="P5" s="10">
        <v>0</v>
      </c>
    </row>
    <row r="6" spans="1:19" x14ac:dyDescent="0.25">
      <c r="A6" s="6" t="s">
        <v>5</v>
      </c>
      <c r="B6" s="9">
        <v>29430</v>
      </c>
      <c r="C6" s="9">
        <v>638310</v>
      </c>
      <c r="D6" s="10">
        <f t="shared" si="0"/>
        <v>608880</v>
      </c>
      <c r="E6" s="9">
        <v>492975</v>
      </c>
      <c r="F6" s="10">
        <f t="shared" si="1"/>
        <v>-145335</v>
      </c>
      <c r="G6" s="9"/>
      <c r="H6" s="10">
        <f t="shared" si="2"/>
        <v>-492975</v>
      </c>
      <c r="I6" s="9"/>
      <c r="J6" s="10">
        <v>0</v>
      </c>
      <c r="K6" s="9"/>
      <c r="L6" s="10">
        <v>0</v>
      </c>
      <c r="M6" s="9"/>
      <c r="N6" s="10">
        <v>0</v>
      </c>
      <c r="O6" s="9"/>
      <c r="P6" s="10">
        <v>0</v>
      </c>
    </row>
    <row r="7" spans="1:19" x14ac:dyDescent="0.25">
      <c r="A7" s="6" t="s">
        <v>6</v>
      </c>
      <c r="B7" s="9">
        <v>523835</v>
      </c>
      <c r="C7" s="9">
        <v>1554010</v>
      </c>
      <c r="D7" s="10">
        <f t="shared" si="0"/>
        <v>1030175</v>
      </c>
      <c r="E7" s="9">
        <v>287915</v>
      </c>
      <c r="F7" s="10">
        <f t="shared" si="1"/>
        <v>-1266095</v>
      </c>
      <c r="G7" s="9"/>
      <c r="H7" s="10">
        <f t="shared" si="2"/>
        <v>-287915</v>
      </c>
      <c r="I7" s="9"/>
      <c r="J7" s="10">
        <v>0</v>
      </c>
      <c r="K7" s="9"/>
      <c r="L7" s="10">
        <v>0</v>
      </c>
      <c r="M7" s="9"/>
      <c r="N7" s="10">
        <v>0</v>
      </c>
      <c r="O7" s="9"/>
      <c r="P7" s="10">
        <v>0</v>
      </c>
    </row>
    <row r="8" spans="1:19" x14ac:dyDescent="0.25">
      <c r="A8" s="6" t="s">
        <v>7</v>
      </c>
      <c r="B8" s="9">
        <v>23930</v>
      </c>
      <c r="C8" s="9">
        <v>799995</v>
      </c>
      <c r="D8" s="10">
        <f t="shared" si="0"/>
        <v>776065</v>
      </c>
      <c r="E8" s="9">
        <v>214145</v>
      </c>
      <c r="F8" s="10">
        <f t="shared" si="1"/>
        <v>-585850</v>
      </c>
      <c r="G8" s="9"/>
      <c r="H8" s="10">
        <f t="shared" si="2"/>
        <v>-214145</v>
      </c>
      <c r="I8" s="9"/>
      <c r="J8" s="10">
        <v>0</v>
      </c>
      <c r="K8" s="9"/>
      <c r="L8" s="10">
        <v>0</v>
      </c>
      <c r="M8" s="9"/>
      <c r="N8" s="10">
        <v>0</v>
      </c>
      <c r="O8" s="9"/>
      <c r="P8" s="10">
        <v>0</v>
      </c>
    </row>
    <row r="9" spans="1:19" x14ac:dyDescent="0.25">
      <c r="A9" s="6" t="s">
        <v>8</v>
      </c>
      <c r="B9" s="9">
        <v>42710</v>
      </c>
      <c r="C9" s="9">
        <v>158135</v>
      </c>
      <c r="D9" s="10">
        <f t="shared" si="0"/>
        <v>115425</v>
      </c>
      <c r="E9" s="9">
        <v>271445</v>
      </c>
      <c r="F9" s="10">
        <f t="shared" si="1"/>
        <v>113310</v>
      </c>
      <c r="G9" s="9"/>
      <c r="H9" s="10">
        <f t="shared" si="2"/>
        <v>-271445</v>
      </c>
      <c r="I9" s="9"/>
      <c r="J9" s="10">
        <v>0</v>
      </c>
      <c r="K9" s="9"/>
      <c r="L9" s="10">
        <v>0</v>
      </c>
      <c r="M9" s="9"/>
      <c r="N9" s="10">
        <v>0</v>
      </c>
      <c r="O9" s="9"/>
      <c r="P9" s="10">
        <v>0</v>
      </c>
      <c r="Q9" s="1"/>
      <c r="S9" s="2"/>
    </row>
    <row r="10" spans="1:19" x14ac:dyDescent="0.25">
      <c r="A10" s="6" t="s">
        <v>9</v>
      </c>
      <c r="B10" s="9">
        <v>62265</v>
      </c>
      <c r="C10" s="9">
        <v>1843325</v>
      </c>
      <c r="D10" s="10">
        <f t="shared" si="0"/>
        <v>1781060</v>
      </c>
      <c r="E10" s="9">
        <v>78500</v>
      </c>
      <c r="F10" s="10">
        <f t="shared" si="1"/>
        <v>-1764825</v>
      </c>
      <c r="G10" s="9"/>
      <c r="H10" s="10">
        <f t="shared" si="2"/>
        <v>-78500</v>
      </c>
      <c r="I10" s="9"/>
      <c r="J10" s="10">
        <v>0</v>
      </c>
      <c r="K10" s="9"/>
      <c r="L10" s="10">
        <v>0</v>
      </c>
      <c r="M10" s="9"/>
      <c r="N10" s="10">
        <v>0</v>
      </c>
      <c r="O10" s="9"/>
      <c r="P10" s="10">
        <v>0</v>
      </c>
      <c r="Q10" s="1"/>
      <c r="S10" s="2"/>
    </row>
    <row r="11" spans="1:19" x14ac:dyDescent="0.25">
      <c r="A11" s="6" t="s">
        <v>10</v>
      </c>
      <c r="B11" s="9">
        <v>232415</v>
      </c>
      <c r="C11" s="9">
        <v>420130</v>
      </c>
      <c r="D11" s="10">
        <f t="shared" si="0"/>
        <v>187715</v>
      </c>
      <c r="E11" s="9">
        <v>1182185</v>
      </c>
      <c r="F11" s="10">
        <f t="shared" si="1"/>
        <v>762055</v>
      </c>
      <c r="G11" s="9"/>
      <c r="H11" s="10">
        <f t="shared" si="2"/>
        <v>-1182185</v>
      </c>
      <c r="I11" s="9"/>
      <c r="J11" s="10">
        <v>0</v>
      </c>
      <c r="K11" s="9"/>
      <c r="L11" s="10">
        <v>0</v>
      </c>
      <c r="M11" s="9"/>
      <c r="N11" s="10">
        <v>0</v>
      </c>
      <c r="O11" s="9"/>
      <c r="P11" s="10">
        <v>0</v>
      </c>
      <c r="Q11" s="1"/>
      <c r="S11" s="2"/>
    </row>
    <row r="12" spans="1:19" x14ac:dyDescent="0.25">
      <c r="A12" s="6" t="s">
        <v>11</v>
      </c>
      <c r="B12" s="9">
        <v>72720</v>
      </c>
      <c r="C12" s="9">
        <v>269380</v>
      </c>
      <c r="D12" s="10">
        <f t="shared" si="0"/>
        <v>196660</v>
      </c>
      <c r="E12" s="9"/>
      <c r="F12" s="10">
        <f t="shared" si="1"/>
        <v>-269380</v>
      </c>
      <c r="G12" s="9"/>
      <c r="H12" s="10">
        <f t="shared" si="2"/>
        <v>0</v>
      </c>
      <c r="I12" s="9"/>
      <c r="J12" s="10">
        <v>0</v>
      </c>
      <c r="K12" s="9"/>
      <c r="L12" s="10">
        <v>0</v>
      </c>
      <c r="M12" s="9"/>
      <c r="N12" s="10">
        <v>0</v>
      </c>
      <c r="O12" s="9"/>
      <c r="P12" s="10">
        <v>0</v>
      </c>
      <c r="Q12" s="3"/>
      <c r="S12" s="2"/>
    </row>
    <row r="13" spans="1:19" x14ac:dyDescent="0.25">
      <c r="A13" s="6" t="s">
        <v>12</v>
      </c>
      <c r="B13" s="9">
        <v>20780</v>
      </c>
      <c r="C13" s="9">
        <v>278295</v>
      </c>
      <c r="D13" s="10">
        <f t="shared" si="0"/>
        <v>257515</v>
      </c>
      <c r="E13" s="9"/>
      <c r="F13" s="10">
        <f t="shared" si="1"/>
        <v>-278295</v>
      </c>
      <c r="G13" s="9"/>
      <c r="H13" s="10">
        <f t="shared" si="2"/>
        <v>0</v>
      </c>
      <c r="I13" s="9"/>
      <c r="J13" s="10">
        <v>0</v>
      </c>
      <c r="K13" s="9"/>
      <c r="L13" s="10">
        <v>0</v>
      </c>
      <c r="M13" s="9"/>
      <c r="N13" s="10">
        <v>0</v>
      </c>
      <c r="O13" s="9"/>
      <c r="P13" s="10">
        <v>0</v>
      </c>
      <c r="Q13" s="4"/>
      <c r="R13" s="4"/>
      <c r="S13" s="4"/>
    </row>
    <row r="14" spans="1:19" x14ac:dyDescent="0.25">
      <c r="A14" s="6" t="s">
        <v>13</v>
      </c>
      <c r="B14" s="9">
        <v>580</v>
      </c>
      <c r="C14" s="9">
        <v>66710</v>
      </c>
      <c r="D14" s="10">
        <f t="shared" si="0"/>
        <v>66130</v>
      </c>
      <c r="E14" s="9"/>
      <c r="F14" s="10">
        <f t="shared" si="1"/>
        <v>-66710</v>
      </c>
      <c r="G14" s="9"/>
      <c r="H14" s="10">
        <f t="shared" si="2"/>
        <v>0</v>
      </c>
      <c r="I14" s="9"/>
      <c r="J14" s="10">
        <v>0</v>
      </c>
      <c r="K14" s="9"/>
      <c r="L14" s="10">
        <v>0</v>
      </c>
      <c r="M14" s="9"/>
      <c r="N14" s="10">
        <v>0</v>
      </c>
      <c r="O14" s="9"/>
      <c r="P14" s="10">
        <v>0</v>
      </c>
    </row>
    <row r="15" spans="1:19" x14ac:dyDescent="0.25">
      <c r="A15" s="5"/>
      <c r="B15" s="11"/>
      <c r="C15" s="11"/>
      <c r="D15" s="12"/>
    </row>
    <row r="16" spans="1:19" x14ac:dyDescent="0.25">
      <c r="A16" s="6" t="s">
        <v>15</v>
      </c>
      <c r="B16" s="9">
        <f t="shared" ref="B16:M16" si="3">SUM(B3:B14)</f>
        <v>1118400</v>
      </c>
      <c r="C16" s="9">
        <f t="shared" si="3"/>
        <v>6159635</v>
      </c>
      <c r="D16" s="10">
        <f t="shared" si="3"/>
        <v>5041235</v>
      </c>
      <c r="E16" s="9">
        <f t="shared" si="3"/>
        <v>2830015</v>
      </c>
      <c r="F16" s="10">
        <f t="shared" si="3"/>
        <v>-3329620</v>
      </c>
      <c r="G16" s="9">
        <f t="shared" si="3"/>
        <v>0</v>
      </c>
      <c r="H16" s="10">
        <f t="shared" si="3"/>
        <v>-2830015</v>
      </c>
      <c r="I16" s="9">
        <f t="shared" si="3"/>
        <v>0</v>
      </c>
      <c r="J16" s="10">
        <f t="shared" si="3"/>
        <v>0</v>
      </c>
      <c r="K16" s="9">
        <f t="shared" si="3"/>
        <v>0</v>
      </c>
      <c r="L16" s="10">
        <f t="shared" si="3"/>
        <v>0</v>
      </c>
      <c r="M16" s="9">
        <f t="shared" si="3"/>
        <v>0</v>
      </c>
      <c r="N16" s="10">
        <f t="shared" ref="N16:P16" si="4">SUM(N3:N14)</f>
        <v>0</v>
      </c>
      <c r="O16" s="9">
        <f t="shared" si="4"/>
        <v>0</v>
      </c>
      <c r="P16" s="10">
        <f t="shared" si="4"/>
        <v>0</v>
      </c>
    </row>
    <row r="17" spans="2:5" x14ac:dyDescent="0.25">
      <c r="D17" s="2"/>
    </row>
    <row r="19" spans="2:5" x14ac:dyDescent="0.25">
      <c r="B19" s="13" t="s">
        <v>0</v>
      </c>
      <c r="C19" s="16">
        <f>$B$16</f>
        <v>1118400</v>
      </c>
      <c r="D19" s="34"/>
    </row>
    <row r="20" spans="2:5" x14ac:dyDescent="0.25">
      <c r="B20" s="13" t="s">
        <v>1</v>
      </c>
      <c r="C20" s="16">
        <f>$C$16</f>
        <v>6159635</v>
      </c>
      <c r="D20" s="35">
        <f>C20-C19</f>
        <v>5041235</v>
      </c>
      <c r="E20" s="24"/>
    </row>
    <row r="21" spans="2:5" x14ac:dyDescent="0.25">
      <c r="B21" s="13" t="s">
        <v>16</v>
      </c>
      <c r="C21" s="16">
        <f>$E$16</f>
        <v>2830015</v>
      </c>
      <c r="D21" s="36">
        <f>C21-C20</f>
        <v>-3329620</v>
      </c>
    </row>
    <row r="22" spans="2:5" x14ac:dyDescent="0.25">
      <c r="B22" s="13" t="s">
        <v>17</v>
      </c>
      <c r="C22" s="16"/>
      <c r="D22" s="36">
        <f t="shared" ref="D22:D26" si="5">C22-C21</f>
        <v>-2830015</v>
      </c>
    </row>
    <row r="23" spans="2:5" x14ac:dyDescent="0.25">
      <c r="B23" s="13" t="s">
        <v>18</v>
      </c>
      <c r="C23" s="16"/>
      <c r="D23" s="36">
        <f t="shared" si="5"/>
        <v>0</v>
      </c>
    </row>
    <row r="24" spans="2:5" x14ac:dyDescent="0.25">
      <c r="B24" s="13" t="s">
        <v>20</v>
      </c>
      <c r="C24" s="16"/>
      <c r="D24" s="36">
        <f t="shared" si="5"/>
        <v>0</v>
      </c>
    </row>
    <row r="25" spans="2:5" x14ac:dyDescent="0.25">
      <c r="B25" s="13" t="s">
        <v>21</v>
      </c>
      <c r="C25" s="16"/>
      <c r="D25" s="36">
        <f t="shared" si="5"/>
        <v>0</v>
      </c>
    </row>
    <row r="26" spans="2:5" x14ac:dyDescent="0.25">
      <c r="B26" s="13" t="s">
        <v>22</v>
      </c>
      <c r="C26" s="16"/>
      <c r="D26" s="36">
        <f t="shared" si="5"/>
        <v>0</v>
      </c>
    </row>
  </sheetData>
  <phoneticPr fontId="2" type="noConversion"/>
  <conditionalFormatting sqref="D3:D14 F3:F14 H3:H14">
    <cfRule type="cellIs" dxfId="309" priority="16" operator="greaterThan">
      <formula>0</formula>
    </cfRule>
    <cfRule type="cellIs" dxfId="308" priority="17" operator="lessThan">
      <formula>0</formula>
    </cfRule>
  </conditionalFormatting>
  <conditionalFormatting sqref="J3:J14">
    <cfRule type="cellIs" dxfId="307" priority="14" operator="greaterThan">
      <formula>0</formula>
    </cfRule>
    <cfRule type="cellIs" dxfId="306" priority="15" operator="lessThan">
      <formula>0</formula>
    </cfRule>
  </conditionalFormatting>
  <conditionalFormatting sqref="L3:L14">
    <cfRule type="cellIs" dxfId="305" priority="12" operator="greaterThan">
      <formula>0</formula>
    </cfRule>
    <cfRule type="cellIs" dxfId="304" priority="13" operator="lessThan">
      <formula>0</formula>
    </cfRule>
  </conditionalFormatting>
  <conditionalFormatting sqref="N3:N14">
    <cfRule type="cellIs" dxfId="303" priority="10" operator="greaterThan">
      <formula>0</formula>
    </cfRule>
    <cfRule type="cellIs" dxfId="302" priority="11" operator="lessThan">
      <formula>0</formula>
    </cfRule>
  </conditionalFormatting>
  <conditionalFormatting sqref="P3:P14">
    <cfRule type="cellIs" dxfId="301" priority="8" operator="greaterThan">
      <formula>0</formula>
    </cfRule>
    <cfRule type="cellIs" dxfId="300" priority="9" operator="lessThan">
      <formula>0</formula>
    </cfRule>
  </conditionalFormatting>
  <conditionalFormatting sqref="N16">
    <cfRule type="cellIs" dxfId="299" priority="6" operator="greaterThan">
      <formula>0</formula>
    </cfRule>
    <cfRule type="cellIs" dxfId="298" priority="7" operator="lessThan">
      <formula>0</formula>
    </cfRule>
  </conditionalFormatting>
  <conditionalFormatting sqref="P16">
    <cfRule type="cellIs" dxfId="297" priority="4" operator="greaterThan">
      <formula>0</formula>
    </cfRule>
    <cfRule type="cellIs" dxfId="296" priority="5" operator="lessThan">
      <formula>0</formula>
    </cfRule>
  </conditionalFormatting>
  <conditionalFormatting sqref="D19:D26">
    <cfRule type="cellIs" dxfId="295" priority="1" operator="lessThan">
      <formula>0</formula>
    </cfRule>
    <cfRule type="cellIs" dxfId="294" priority="2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F691C-2908-4524-955C-46A1470C5AB0}">
  <dimension ref="A2:P26"/>
  <sheetViews>
    <sheetView workbookViewId="0">
      <selection activeCell="E12" sqref="E12"/>
    </sheetView>
  </sheetViews>
  <sheetFormatPr baseColWidth="10" defaultRowHeight="15.75" x14ac:dyDescent="0.25"/>
  <cols>
    <col min="1" max="1" width="20.625" bestFit="1" customWidth="1"/>
    <col min="2" max="4" width="14.125" bestFit="1" customWidth="1"/>
    <col min="5" max="5" width="11.625" bestFit="1" customWidth="1"/>
    <col min="6" max="6" width="13.5" bestFit="1" customWidth="1"/>
    <col min="8" max="8" width="13.5" bestFit="1" customWidth="1"/>
  </cols>
  <sheetData>
    <row r="2" spans="1:16" x14ac:dyDescent="0.25">
      <c r="A2" s="13" t="s">
        <v>19</v>
      </c>
      <c r="B2" s="7" t="s">
        <v>0</v>
      </c>
      <c r="C2" s="7" t="s">
        <v>1</v>
      </c>
      <c r="D2" s="8" t="s">
        <v>14</v>
      </c>
      <c r="E2" s="7" t="s">
        <v>16</v>
      </c>
      <c r="F2" s="8" t="s">
        <v>14</v>
      </c>
      <c r="G2" s="7" t="s">
        <v>17</v>
      </c>
      <c r="H2" s="8" t="s">
        <v>14</v>
      </c>
      <c r="I2" s="7" t="s">
        <v>18</v>
      </c>
      <c r="J2" s="8" t="s">
        <v>14</v>
      </c>
      <c r="K2" s="7" t="s">
        <v>20</v>
      </c>
      <c r="L2" s="8" t="s">
        <v>14</v>
      </c>
      <c r="M2" s="7" t="s">
        <v>21</v>
      </c>
      <c r="N2" s="8" t="s">
        <v>14</v>
      </c>
      <c r="O2" s="7" t="s">
        <v>22</v>
      </c>
      <c r="P2" s="8" t="s">
        <v>14</v>
      </c>
    </row>
    <row r="3" spans="1:16" x14ac:dyDescent="0.25">
      <c r="A3" s="6" t="s">
        <v>2</v>
      </c>
      <c r="B3" s="14">
        <v>0</v>
      </c>
      <c r="C3" s="14">
        <v>2763042.85</v>
      </c>
      <c r="D3" s="15">
        <f>C3-B3</f>
        <v>2763042.85</v>
      </c>
      <c r="E3" s="9">
        <v>3166287.95</v>
      </c>
      <c r="F3" s="10">
        <f>E3-C3</f>
        <v>403245.10000000009</v>
      </c>
      <c r="G3" s="9"/>
      <c r="H3" s="10">
        <f>G3-E3</f>
        <v>-3166287.95</v>
      </c>
      <c r="I3" s="9"/>
      <c r="J3" s="10">
        <v>0</v>
      </c>
      <c r="K3" s="9"/>
      <c r="L3" s="10">
        <v>0</v>
      </c>
      <c r="M3" s="9"/>
      <c r="N3" s="10">
        <v>0</v>
      </c>
      <c r="O3" s="9"/>
      <c r="P3" s="10">
        <v>0</v>
      </c>
    </row>
    <row r="4" spans="1:16" x14ac:dyDescent="0.25">
      <c r="A4" s="6" t="s">
        <v>3</v>
      </c>
      <c r="B4" s="14">
        <v>0</v>
      </c>
      <c r="C4" s="14">
        <v>1602889.2</v>
      </c>
      <c r="D4" s="15">
        <f t="shared" ref="D4:D14" si="0">C4-B4</f>
        <v>1602889.2</v>
      </c>
      <c r="E4" s="9">
        <v>38559.5</v>
      </c>
      <c r="F4" s="10">
        <f t="shared" ref="F4:F14" si="1">E4-C4</f>
        <v>-1564329.7</v>
      </c>
      <c r="G4" s="9"/>
      <c r="H4" s="10">
        <f t="shared" ref="H4:H14" si="2">G4-E4</f>
        <v>-38559.5</v>
      </c>
      <c r="I4" s="9"/>
      <c r="J4" s="10">
        <v>0</v>
      </c>
      <c r="K4" s="9"/>
      <c r="L4" s="10">
        <v>0</v>
      </c>
      <c r="M4" s="9"/>
      <c r="N4" s="10">
        <v>0</v>
      </c>
      <c r="O4" s="9"/>
      <c r="P4" s="10">
        <v>0</v>
      </c>
    </row>
    <row r="5" spans="1:16" x14ac:dyDescent="0.25">
      <c r="A5" s="6" t="s">
        <v>4</v>
      </c>
      <c r="B5" s="14">
        <v>12320</v>
      </c>
      <c r="C5" s="14">
        <v>1250</v>
      </c>
      <c r="D5" s="15">
        <f t="shared" si="0"/>
        <v>-11070</v>
      </c>
      <c r="E5" s="9">
        <v>0</v>
      </c>
      <c r="F5" s="10">
        <f t="shared" si="1"/>
        <v>-1250</v>
      </c>
      <c r="G5" s="9"/>
      <c r="H5" s="10">
        <f t="shared" si="2"/>
        <v>0</v>
      </c>
      <c r="I5" s="9"/>
      <c r="J5" s="10">
        <v>0</v>
      </c>
      <c r="K5" s="9"/>
      <c r="L5" s="10">
        <v>0</v>
      </c>
      <c r="M5" s="9"/>
      <c r="N5" s="10">
        <v>0</v>
      </c>
      <c r="O5" s="9"/>
      <c r="P5" s="10">
        <v>0</v>
      </c>
    </row>
    <row r="6" spans="1:16" x14ac:dyDescent="0.25">
      <c r="A6" s="6" t="s">
        <v>5</v>
      </c>
      <c r="B6" s="14">
        <v>0</v>
      </c>
      <c r="C6" s="14">
        <v>0</v>
      </c>
      <c r="D6" s="15">
        <f t="shared" si="0"/>
        <v>0</v>
      </c>
      <c r="E6" s="9">
        <v>0</v>
      </c>
      <c r="F6" s="10">
        <f t="shared" si="1"/>
        <v>0</v>
      </c>
      <c r="G6" s="9"/>
      <c r="H6" s="10">
        <f t="shared" si="2"/>
        <v>0</v>
      </c>
      <c r="I6" s="9"/>
      <c r="J6" s="10">
        <v>0</v>
      </c>
      <c r="K6" s="9"/>
      <c r="L6" s="10">
        <v>0</v>
      </c>
      <c r="M6" s="9"/>
      <c r="N6" s="10">
        <v>0</v>
      </c>
      <c r="O6" s="9"/>
      <c r="P6" s="10">
        <v>0</v>
      </c>
    </row>
    <row r="7" spans="1:16" x14ac:dyDescent="0.25">
      <c r="A7" s="6" t="s">
        <v>6</v>
      </c>
      <c r="B7" s="14">
        <v>0</v>
      </c>
      <c r="C7" s="14">
        <v>221904.4</v>
      </c>
      <c r="D7" s="15">
        <f t="shared" si="0"/>
        <v>221904.4</v>
      </c>
      <c r="E7" s="9">
        <v>0</v>
      </c>
      <c r="F7" s="10">
        <f t="shared" si="1"/>
        <v>-221904.4</v>
      </c>
      <c r="G7" s="9"/>
      <c r="H7" s="10">
        <f t="shared" si="2"/>
        <v>0</v>
      </c>
      <c r="I7" s="9"/>
      <c r="J7" s="10">
        <v>0</v>
      </c>
      <c r="K7" s="9"/>
      <c r="L7" s="10">
        <v>0</v>
      </c>
      <c r="M7" s="9"/>
      <c r="N7" s="10">
        <v>0</v>
      </c>
      <c r="O7" s="9"/>
      <c r="P7" s="10">
        <v>0</v>
      </c>
    </row>
    <row r="8" spans="1:16" x14ac:dyDescent="0.25">
      <c r="A8" s="6" t="s">
        <v>7</v>
      </c>
      <c r="B8" s="14">
        <v>147755</v>
      </c>
      <c r="C8" s="14">
        <v>0</v>
      </c>
      <c r="D8" s="15">
        <f t="shared" si="0"/>
        <v>-147755</v>
      </c>
      <c r="E8" s="9">
        <v>353291.4</v>
      </c>
      <c r="F8" s="10">
        <f t="shared" si="1"/>
        <v>353291.4</v>
      </c>
      <c r="G8" s="9"/>
      <c r="H8" s="10">
        <f t="shared" si="2"/>
        <v>-353291.4</v>
      </c>
      <c r="I8" s="9"/>
      <c r="J8" s="10">
        <v>0</v>
      </c>
      <c r="K8" s="9"/>
      <c r="L8" s="10">
        <v>0</v>
      </c>
      <c r="M8" s="9"/>
      <c r="N8" s="10">
        <v>0</v>
      </c>
      <c r="O8" s="9"/>
      <c r="P8" s="10">
        <v>0</v>
      </c>
    </row>
    <row r="9" spans="1:16" x14ac:dyDescent="0.25">
      <c r="A9" s="6" t="s">
        <v>8</v>
      </c>
      <c r="B9" s="14">
        <v>0</v>
      </c>
      <c r="C9" s="14">
        <v>0</v>
      </c>
      <c r="D9" s="15">
        <f t="shared" si="0"/>
        <v>0</v>
      </c>
      <c r="E9" s="9">
        <v>0</v>
      </c>
      <c r="F9" s="10">
        <f t="shared" si="1"/>
        <v>0</v>
      </c>
      <c r="G9" s="9"/>
      <c r="H9" s="10">
        <f t="shared" si="2"/>
        <v>0</v>
      </c>
      <c r="I9" s="9"/>
      <c r="J9" s="10">
        <v>0</v>
      </c>
      <c r="K9" s="9"/>
      <c r="L9" s="10">
        <v>0</v>
      </c>
      <c r="M9" s="9"/>
      <c r="N9" s="10">
        <v>0</v>
      </c>
      <c r="O9" s="9"/>
      <c r="P9" s="10">
        <v>0</v>
      </c>
    </row>
    <row r="10" spans="1:16" x14ac:dyDescent="0.25">
      <c r="A10" s="6" t="s">
        <v>9</v>
      </c>
      <c r="B10" s="14">
        <v>0</v>
      </c>
      <c r="C10" s="14">
        <v>0</v>
      </c>
      <c r="D10" s="15">
        <f t="shared" si="0"/>
        <v>0</v>
      </c>
      <c r="E10" s="9">
        <v>0</v>
      </c>
      <c r="F10" s="10">
        <f t="shared" si="1"/>
        <v>0</v>
      </c>
      <c r="G10" s="9"/>
      <c r="H10" s="10">
        <f t="shared" si="2"/>
        <v>0</v>
      </c>
      <c r="I10" s="9"/>
      <c r="J10" s="10">
        <v>0</v>
      </c>
      <c r="K10" s="9"/>
      <c r="L10" s="10">
        <v>0</v>
      </c>
      <c r="M10" s="9"/>
      <c r="N10" s="10">
        <v>0</v>
      </c>
      <c r="O10" s="9"/>
      <c r="P10" s="10">
        <v>0</v>
      </c>
    </row>
    <row r="11" spans="1:16" x14ac:dyDescent="0.25">
      <c r="A11" s="6" t="s">
        <v>10</v>
      </c>
      <c r="B11" s="14">
        <v>56160</v>
      </c>
      <c r="C11" s="14">
        <v>0</v>
      </c>
      <c r="D11" s="15">
        <f t="shared" si="0"/>
        <v>-56160</v>
      </c>
      <c r="E11" s="9">
        <v>97964.800000000003</v>
      </c>
      <c r="F11" s="10">
        <f t="shared" si="1"/>
        <v>97964.800000000003</v>
      </c>
      <c r="G11" s="9"/>
      <c r="H11" s="10">
        <f t="shared" si="2"/>
        <v>-97964.800000000003</v>
      </c>
      <c r="I11" s="9"/>
      <c r="J11" s="10">
        <v>0</v>
      </c>
      <c r="K11" s="9"/>
      <c r="L11" s="10">
        <v>0</v>
      </c>
      <c r="M11" s="9"/>
      <c r="N11" s="10">
        <v>0</v>
      </c>
      <c r="O11" s="9"/>
      <c r="P11" s="10">
        <v>0</v>
      </c>
    </row>
    <row r="12" spans="1:16" x14ac:dyDescent="0.25">
      <c r="A12" s="6" t="s">
        <v>11</v>
      </c>
      <c r="B12" s="14">
        <v>0</v>
      </c>
      <c r="C12" s="14">
        <v>66810.8</v>
      </c>
      <c r="D12" s="15">
        <f t="shared" si="0"/>
        <v>66810.8</v>
      </c>
      <c r="E12" s="9"/>
      <c r="F12" s="10">
        <f t="shared" si="1"/>
        <v>-66810.8</v>
      </c>
      <c r="G12" s="9"/>
      <c r="H12" s="10">
        <f t="shared" si="2"/>
        <v>0</v>
      </c>
      <c r="I12" s="9"/>
      <c r="J12" s="10">
        <v>0</v>
      </c>
      <c r="K12" s="9"/>
      <c r="L12" s="10">
        <v>0</v>
      </c>
      <c r="M12" s="9"/>
      <c r="N12" s="10">
        <v>0</v>
      </c>
      <c r="O12" s="9"/>
      <c r="P12" s="10">
        <v>0</v>
      </c>
    </row>
    <row r="13" spans="1:16" x14ac:dyDescent="0.25">
      <c r="A13" s="6" t="s">
        <v>12</v>
      </c>
      <c r="B13" s="14">
        <v>0</v>
      </c>
      <c r="C13" s="14">
        <v>19061.599999999999</v>
      </c>
      <c r="D13" s="15">
        <f t="shared" si="0"/>
        <v>19061.599999999999</v>
      </c>
      <c r="E13" s="9"/>
      <c r="F13" s="10">
        <f t="shared" si="1"/>
        <v>-19061.599999999999</v>
      </c>
      <c r="G13" s="9"/>
      <c r="H13" s="10">
        <f t="shared" si="2"/>
        <v>0</v>
      </c>
      <c r="I13" s="9"/>
      <c r="J13" s="10">
        <v>0</v>
      </c>
      <c r="K13" s="9"/>
      <c r="L13" s="10">
        <v>0</v>
      </c>
      <c r="M13" s="9"/>
      <c r="N13" s="10">
        <v>0</v>
      </c>
      <c r="O13" s="9"/>
      <c r="P13" s="10">
        <v>0</v>
      </c>
    </row>
    <row r="14" spans="1:16" x14ac:dyDescent="0.25">
      <c r="A14" s="6" t="s">
        <v>13</v>
      </c>
      <c r="B14" s="14">
        <v>4572106.7</v>
      </c>
      <c r="C14" s="14">
        <v>5217983.55</v>
      </c>
      <c r="D14" s="15">
        <f t="shared" si="0"/>
        <v>645876.84999999963</v>
      </c>
      <c r="E14" s="9"/>
      <c r="F14" s="10">
        <f t="shared" si="1"/>
        <v>-5217983.55</v>
      </c>
      <c r="G14" s="9"/>
      <c r="H14" s="10">
        <f t="shared" si="2"/>
        <v>0</v>
      </c>
      <c r="I14" s="9"/>
      <c r="J14" s="10">
        <v>0</v>
      </c>
      <c r="K14" s="9"/>
      <c r="L14" s="10">
        <v>0</v>
      </c>
      <c r="M14" s="9"/>
      <c r="N14" s="10">
        <v>0</v>
      </c>
      <c r="O14" s="9"/>
      <c r="P14" s="10">
        <v>0</v>
      </c>
    </row>
    <row r="15" spans="1:16" x14ac:dyDescent="0.25">
      <c r="A15" s="5"/>
      <c r="B15" s="17"/>
      <c r="C15" s="17"/>
      <c r="D15" s="18"/>
    </row>
    <row r="16" spans="1:16" x14ac:dyDescent="0.25">
      <c r="A16" s="6" t="s">
        <v>15</v>
      </c>
      <c r="B16" s="14">
        <f>SUM(B3:B14)</f>
        <v>4788341.7</v>
      </c>
      <c r="C16" s="14">
        <f>SUM(C3:C14)</f>
        <v>9892942.3999999985</v>
      </c>
      <c r="D16" s="15">
        <f>SUM(D3:D14)</f>
        <v>5104600.6999999993</v>
      </c>
      <c r="E16" s="9">
        <f t="shared" ref="E16:P16" si="3">SUM(E3:E14)</f>
        <v>3656103.65</v>
      </c>
      <c r="F16" s="10">
        <f t="shared" si="3"/>
        <v>-6236838.75</v>
      </c>
      <c r="G16" s="9">
        <f t="shared" si="3"/>
        <v>0</v>
      </c>
      <c r="H16" s="10">
        <f t="shared" si="3"/>
        <v>-3656103.65</v>
      </c>
      <c r="I16" s="9">
        <f t="shared" si="3"/>
        <v>0</v>
      </c>
      <c r="J16" s="10">
        <f t="shared" si="3"/>
        <v>0</v>
      </c>
      <c r="K16" s="9">
        <f t="shared" si="3"/>
        <v>0</v>
      </c>
      <c r="L16" s="10">
        <f t="shared" si="3"/>
        <v>0</v>
      </c>
      <c r="M16" s="9">
        <f t="shared" si="3"/>
        <v>0</v>
      </c>
      <c r="N16" s="10">
        <f t="shared" si="3"/>
        <v>0</v>
      </c>
      <c r="O16" s="9">
        <f t="shared" si="3"/>
        <v>0</v>
      </c>
      <c r="P16" s="10">
        <f t="shared" si="3"/>
        <v>0</v>
      </c>
    </row>
    <row r="19" spans="2:4" x14ac:dyDescent="0.25">
      <c r="B19" s="13" t="s">
        <v>0</v>
      </c>
      <c r="C19" s="16">
        <f>$B$16</f>
        <v>4788341.7</v>
      </c>
      <c r="D19" s="34"/>
    </row>
    <row r="20" spans="2:4" x14ac:dyDescent="0.25">
      <c r="B20" s="13" t="s">
        <v>1</v>
      </c>
      <c r="C20" s="16">
        <f>$C$16</f>
        <v>9892942.3999999985</v>
      </c>
      <c r="D20" s="35">
        <f>C20-C19</f>
        <v>5104600.6999999983</v>
      </c>
    </row>
    <row r="21" spans="2:4" x14ac:dyDescent="0.25">
      <c r="B21" s="13" t="s">
        <v>16</v>
      </c>
      <c r="C21" s="16">
        <f>$E$16</f>
        <v>3656103.65</v>
      </c>
      <c r="D21" s="36">
        <f>C21-C20</f>
        <v>-6236838.7499999981</v>
      </c>
    </row>
    <row r="22" spans="2:4" x14ac:dyDescent="0.25">
      <c r="B22" s="13" t="s">
        <v>17</v>
      </c>
      <c r="C22" s="16"/>
      <c r="D22" s="36">
        <f t="shared" ref="D22:D26" si="4">C22-C21</f>
        <v>-3656103.65</v>
      </c>
    </row>
    <row r="23" spans="2:4" x14ac:dyDescent="0.25">
      <c r="B23" s="13" t="s">
        <v>18</v>
      </c>
      <c r="C23" s="16"/>
      <c r="D23" s="36">
        <f t="shared" si="4"/>
        <v>0</v>
      </c>
    </row>
    <row r="24" spans="2:4" x14ac:dyDescent="0.25">
      <c r="B24" s="13" t="s">
        <v>20</v>
      </c>
      <c r="C24" s="16"/>
      <c r="D24" s="36">
        <f t="shared" si="4"/>
        <v>0</v>
      </c>
    </row>
    <row r="25" spans="2:4" x14ac:dyDescent="0.25">
      <c r="B25" s="13" t="s">
        <v>21</v>
      </c>
      <c r="C25" s="16"/>
      <c r="D25" s="36">
        <f t="shared" si="4"/>
        <v>0</v>
      </c>
    </row>
    <row r="26" spans="2:4" x14ac:dyDescent="0.25">
      <c r="B26" s="13" t="s">
        <v>22</v>
      </c>
      <c r="C26" s="16"/>
      <c r="D26" s="36">
        <f t="shared" si="4"/>
        <v>0</v>
      </c>
    </row>
  </sheetData>
  <conditionalFormatting sqref="D3:D14 F3:F14 H3:H14">
    <cfRule type="cellIs" dxfId="293" priority="11" operator="greaterThan">
      <formula>0</formula>
    </cfRule>
    <cfRule type="cellIs" dxfId="292" priority="12" operator="lessThan">
      <formula>0</formula>
    </cfRule>
  </conditionalFormatting>
  <conditionalFormatting sqref="J3:J14">
    <cfRule type="cellIs" dxfId="291" priority="9" operator="greaterThan">
      <formula>0</formula>
    </cfRule>
    <cfRule type="cellIs" dxfId="290" priority="10" operator="lessThan">
      <formula>0</formula>
    </cfRule>
  </conditionalFormatting>
  <conditionalFormatting sqref="L3:L14">
    <cfRule type="cellIs" dxfId="289" priority="7" operator="greaterThan">
      <formula>0</formula>
    </cfRule>
    <cfRule type="cellIs" dxfId="288" priority="8" operator="lessThan">
      <formula>0</formula>
    </cfRule>
  </conditionalFormatting>
  <conditionalFormatting sqref="N3:N14">
    <cfRule type="cellIs" dxfId="287" priority="5" operator="greaterThan">
      <formula>0</formula>
    </cfRule>
    <cfRule type="cellIs" dxfId="286" priority="6" operator="lessThan">
      <formula>0</formula>
    </cfRule>
  </conditionalFormatting>
  <conditionalFormatting sqref="P3:P14">
    <cfRule type="cellIs" dxfId="285" priority="3" operator="greaterThan">
      <formula>0</formula>
    </cfRule>
    <cfRule type="cellIs" dxfId="284" priority="4" operator="lessThan">
      <formula>0</formula>
    </cfRule>
  </conditionalFormatting>
  <conditionalFormatting sqref="D19:D26">
    <cfRule type="cellIs" dxfId="283" priority="1" operator="lessThan">
      <formula>0</formula>
    </cfRule>
    <cfRule type="cellIs" dxfId="282" priority="2" operator="greaterThan">
      <formula>0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CDE9B-0BE4-46B4-A3C8-7EC21D5464AA}">
  <dimension ref="A2:P26"/>
  <sheetViews>
    <sheetView topLeftCell="B1" workbookViewId="0">
      <selection activeCell="E12" sqref="E12"/>
    </sheetView>
  </sheetViews>
  <sheetFormatPr baseColWidth="10" defaultRowHeight="15.75" x14ac:dyDescent="0.25"/>
  <cols>
    <col min="1" max="1" width="20.625" bestFit="1" customWidth="1"/>
    <col min="2" max="3" width="12.625" bestFit="1" customWidth="1"/>
    <col min="4" max="4" width="13.5" bestFit="1" customWidth="1"/>
    <col min="5" max="5" width="12.625" bestFit="1" customWidth="1"/>
    <col min="6" max="6" width="13.5" bestFit="1" customWidth="1"/>
    <col min="8" max="8" width="13.5" bestFit="1" customWidth="1"/>
    <col min="10" max="10" width="13.5" bestFit="1" customWidth="1"/>
    <col min="12" max="12" width="13.5" bestFit="1" customWidth="1"/>
    <col min="14" max="14" width="13.5" bestFit="1" customWidth="1"/>
    <col min="15" max="15" width="10.75" bestFit="1" customWidth="1"/>
    <col min="16" max="16" width="13.5" bestFit="1" customWidth="1"/>
  </cols>
  <sheetData>
    <row r="2" spans="1:16" x14ac:dyDescent="0.25">
      <c r="A2" s="13" t="s">
        <v>19</v>
      </c>
      <c r="B2" s="7" t="s">
        <v>0</v>
      </c>
      <c r="C2" s="7" t="s">
        <v>1</v>
      </c>
      <c r="D2" s="8" t="s">
        <v>14</v>
      </c>
      <c r="E2" s="7" t="s">
        <v>16</v>
      </c>
      <c r="F2" s="8" t="s">
        <v>14</v>
      </c>
      <c r="G2" s="7" t="s">
        <v>17</v>
      </c>
      <c r="H2" s="8" t="s">
        <v>14</v>
      </c>
      <c r="I2" s="7" t="s">
        <v>18</v>
      </c>
      <c r="J2" s="8" t="s">
        <v>14</v>
      </c>
      <c r="K2" s="7" t="s">
        <v>20</v>
      </c>
      <c r="L2" s="8" t="s">
        <v>14</v>
      </c>
      <c r="M2" s="7" t="s">
        <v>21</v>
      </c>
      <c r="N2" s="8" t="s">
        <v>14</v>
      </c>
      <c r="O2" s="7" t="s">
        <v>22</v>
      </c>
      <c r="P2" s="8" t="s">
        <v>14</v>
      </c>
    </row>
    <row r="3" spans="1:16" x14ac:dyDescent="0.25">
      <c r="A3" s="6" t="s">
        <v>2</v>
      </c>
      <c r="B3" s="14">
        <v>1673.02</v>
      </c>
      <c r="C3" s="14">
        <v>18179.91</v>
      </c>
      <c r="D3" s="15">
        <f>C3-B3</f>
        <v>16506.89</v>
      </c>
      <c r="E3" s="14">
        <v>6167.2</v>
      </c>
      <c r="F3" s="10">
        <f>E3-C3</f>
        <v>-12012.71</v>
      </c>
      <c r="G3" s="9"/>
      <c r="H3" s="10">
        <f>G3-E3</f>
        <v>-6167.2</v>
      </c>
      <c r="I3" s="9"/>
      <c r="J3" s="10">
        <v>0</v>
      </c>
      <c r="K3" s="9"/>
      <c r="L3" s="10">
        <v>0</v>
      </c>
      <c r="M3" s="9"/>
      <c r="N3" s="10">
        <v>0</v>
      </c>
      <c r="O3" s="9"/>
      <c r="P3" s="10">
        <v>0</v>
      </c>
    </row>
    <row r="4" spans="1:16" x14ac:dyDescent="0.25">
      <c r="A4" s="6" t="s">
        <v>3</v>
      </c>
      <c r="B4" s="14">
        <v>1990.96</v>
      </c>
      <c r="C4" s="14">
        <v>23868.99</v>
      </c>
      <c r="D4" s="15">
        <f t="shared" ref="D4:D14" si="0">C4-B4</f>
        <v>21878.030000000002</v>
      </c>
      <c r="E4" s="14">
        <v>10121.709999999999</v>
      </c>
      <c r="F4" s="10">
        <f t="shared" ref="F4:F14" si="1">E4-C4</f>
        <v>-13747.280000000002</v>
      </c>
      <c r="G4" s="9"/>
      <c r="H4" s="10">
        <f t="shared" ref="H4:H14" si="2">G4-E4</f>
        <v>-10121.709999999999</v>
      </c>
      <c r="I4" s="9"/>
      <c r="J4" s="10">
        <v>0</v>
      </c>
      <c r="K4" s="9"/>
      <c r="L4" s="10">
        <v>0</v>
      </c>
      <c r="M4" s="9"/>
      <c r="N4" s="10">
        <v>0</v>
      </c>
      <c r="O4" s="9"/>
      <c r="P4" s="10">
        <v>0</v>
      </c>
    </row>
    <row r="5" spans="1:16" x14ac:dyDescent="0.25">
      <c r="A5" s="6" t="s">
        <v>4</v>
      </c>
      <c r="B5" s="14">
        <v>5883.06</v>
      </c>
      <c r="C5" s="14">
        <v>40544.379999999997</v>
      </c>
      <c r="D5" s="15">
        <f t="shared" si="0"/>
        <v>34661.32</v>
      </c>
      <c r="E5" s="14">
        <v>6709.77</v>
      </c>
      <c r="F5" s="10">
        <f t="shared" si="1"/>
        <v>-33834.61</v>
      </c>
      <c r="G5" s="9"/>
      <c r="H5" s="10">
        <f t="shared" si="2"/>
        <v>-6709.77</v>
      </c>
      <c r="I5" s="9"/>
      <c r="J5" s="10">
        <v>0</v>
      </c>
      <c r="K5" s="9"/>
      <c r="L5" s="10">
        <v>0</v>
      </c>
      <c r="M5" s="9"/>
      <c r="N5" s="10">
        <v>0</v>
      </c>
      <c r="O5" s="9"/>
      <c r="P5" s="10">
        <v>0</v>
      </c>
    </row>
    <row r="6" spans="1:16" x14ac:dyDescent="0.25">
      <c r="A6" s="6" t="s">
        <v>5</v>
      </c>
      <c r="B6" s="14">
        <v>2377.15</v>
      </c>
      <c r="C6" s="14">
        <v>13638.77</v>
      </c>
      <c r="D6" s="15">
        <f t="shared" si="0"/>
        <v>11261.62</v>
      </c>
      <c r="E6" s="14">
        <v>59668.31</v>
      </c>
      <c r="F6" s="10">
        <f t="shared" si="1"/>
        <v>46029.539999999994</v>
      </c>
      <c r="G6" s="9"/>
      <c r="H6" s="10">
        <f t="shared" si="2"/>
        <v>-59668.31</v>
      </c>
      <c r="I6" s="9"/>
      <c r="J6" s="10">
        <v>0</v>
      </c>
      <c r="K6" s="9"/>
      <c r="L6" s="10">
        <v>0</v>
      </c>
      <c r="M6" s="9"/>
      <c r="N6" s="10">
        <v>0</v>
      </c>
      <c r="O6" s="9"/>
      <c r="P6" s="10">
        <v>0</v>
      </c>
    </row>
    <row r="7" spans="1:16" x14ac:dyDescent="0.25">
      <c r="A7" s="6" t="s">
        <v>6</v>
      </c>
      <c r="B7" s="14">
        <v>9205.73</v>
      </c>
      <c r="C7" s="14">
        <v>4210.5200000000004</v>
      </c>
      <c r="D7" s="15">
        <f t="shared" si="0"/>
        <v>-4995.2099999999991</v>
      </c>
      <c r="E7" s="14">
        <v>20500.990000000002</v>
      </c>
      <c r="F7" s="10">
        <f t="shared" si="1"/>
        <v>16290.470000000001</v>
      </c>
      <c r="G7" s="9"/>
      <c r="H7" s="10">
        <f t="shared" si="2"/>
        <v>-20500.990000000002</v>
      </c>
      <c r="I7" s="9"/>
      <c r="J7" s="10">
        <v>0</v>
      </c>
      <c r="K7" s="9"/>
      <c r="L7" s="10">
        <v>0</v>
      </c>
      <c r="M7" s="9"/>
      <c r="N7" s="10">
        <v>0</v>
      </c>
      <c r="O7" s="9"/>
      <c r="P7" s="10">
        <v>0</v>
      </c>
    </row>
    <row r="8" spans="1:16" x14ac:dyDescent="0.25">
      <c r="A8" s="6" t="s">
        <v>7</v>
      </c>
      <c r="B8" s="14">
        <v>7001.11</v>
      </c>
      <c r="C8" s="14">
        <v>9622.77</v>
      </c>
      <c r="D8" s="15">
        <f t="shared" si="0"/>
        <v>2621.6600000000008</v>
      </c>
      <c r="E8" s="14">
        <v>9170.68</v>
      </c>
      <c r="F8" s="10">
        <f t="shared" si="1"/>
        <v>-452.09000000000015</v>
      </c>
      <c r="G8" s="9"/>
      <c r="H8" s="10">
        <f t="shared" si="2"/>
        <v>-9170.68</v>
      </c>
      <c r="I8" s="9"/>
      <c r="J8" s="10">
        <v>0</v>
      </c>
      <c r="K8" s="9"/>
      <c r="L8" s="10">
        <v>0</v>
      </c>
      <c r="M8" s="9"/>
      <c r="N8" s="10">
        <v>0</v>
      </c>
      <c r="O8" s="9"/>
      <c r="P8" s="10">
        <v>0</v>
      </c>
    </row>
    <row r="9" spans="1:16" x14ac:dyDescent="0.25">
      <c r="A9" s="6" t="s">
        <v>8</v>
      </c>
      <c r="B9" s="14">
        <v>7517.91</v>
      </c>
      <c r="C9" s="14">
        <v>22711.06</v>
      </c>
      <c r="D9" s="15">
        <f t="shared" si="0"/>
        <v>15193.150000000001</v>
      </c>
      <c r="E9" s="14">
        <v>16230.44</v>
      </c>
      <c r="F9" s="10">
        <f t="shared" si="1"/>
        <v>-6480.6200000000008</v>
      </c>
      <c r="G9" s="9"/>
      <c r="H9" s="10">
        <f t="shared" si="2"/>
        <v>-16230.44</v>
      </c>
      <c r="I9" s="9"/>
      <c r="J9" s="10">
        <v>0</v>
      </c>
      <c r="K9" s="9"/>
      <c r="L9" s="10">
        <v>0</v>
      </c>
      <c r="M9" s="9"/>
      <c r="N9" s="10">
        <v>0</v>
      </c>
      <c r="O9" s="9"/>
      <c r="P9" s="10">
        <v>0</v>
      </c>
    </row>
    <row r="10" spans="1:16" x14ac:dyDescent="0.25">
      <c r="A10" s="6" t="s">
        <v>9</v>
      </c>
      <c r="B10" s="14">
        <v>14168.34</v>
      </c>
      <c r="C10" s="14">
        <v>15295.13</v>
      </c>
      <c r="D10" s="15">
        <f t="shared" si="0"/>
        <v>1126.7899999999991</v>
      </c>
      <c r="E10" s="14">
        <v>6228.3</v>
      </c>
      <c r="F10" s="10">
        <f t="shared" si="1"/>
        <v>-9066.8299999999981</v>
      </c>
      <c r="G10" s="9"/>
      <c r="H10" s="10">
        <f t="shared" si="2"/>
        <v>-6228.3</v>
      </c>
      <c r="I10" s="9"/>
      <c r="J10" s="10">
        <v>0</v>
      </c>
      <c r="K10" s="9"/>
      <c r="L10" s="10">
        <v>0</v>
      </c>
      <c r="M10" s="9"/>
      <c r="N10" s="10">
        <v>0</v>
      </c>
      <c r="O10" s="9"/>
      <c r="P10" s="10">
        <v>0</v>
      </c>
    </row>
    <row r="11" spans="1:16" x14ac:dyDescent="0.25">
      <c r="A11" s="6" t="s">
        <v>10</v>
      </c>
      <c r="B11" s="14">
        <v>8386.68</v>
      </c>
      <c r="C11" s="14">
        <v>10497.49</v>
      </c>
      <c r="D11" s="15">
        <f t="shared" si="0"/>
        <v>2110.8099999999995</v>
      </c>
      <c r="E11" s="14">
        <v>45460.57</v>
      </c>
      <c r="F11" s="10">
        <f t="shared" si="1"/>
        <v>34963.08</v>
      </c>
      <c r="G11" s="9"/>
      <c r="H11" s="10">
        <f t="shared" si="2"/>
        <v>-45460.57</v>
      </c>
      <c r="I11" s="9"/>
      <c r="J11" s="10">
        <v>0</v>
      </c>
      <c r="K11" s="9"/>
      <c r="L11" s="10">
        <v>0</v>
      </c>
      <c r="M11" s="9"/>
      <c r="N11" s="10">
        <v>0</v>
      </c>
      <c r="O11" s="9"/>
      <c r="P11" s="10">
        <v>0</v>
      </c>
    </row>
    <row r="12" spans="1:16" x14ac:dyDescent="0.25">
      <c r="A12" s="6" t="s">
        <v>11</v>
      </c>
      <c r="B12" s="14">
        <v>13842.04</v>
      </c>
      <c r="C12" s="14">
        <v>4088.2</v>
      </c>
      <c r="D12" s="15">
        <f t="shared" si="0"/>
        <v>-9753.84</v>
      </c>
      <c r="E12" s="14"/>
      <c r="F12" s="10">
        <f t="shared" si="1"/>
        <v>-4088.2</v>
      </c>
      <c r="G12" s="9"/>
      <c r="H12" s="10">
        <f t="shared" si="2"/>
        <v>0</v>
      </c>
      <c r="I12" s="9"/>
      <c r="J12" s="10">
        <v>0</v>
      </c>
      <c r="K12" s="9"/>
      <c r="L12" s="10">
        <v>0</v>
      </c>
      <c r="M12" s="9"/>
      <c r="N12" s="10">
        <v>0</v>
      </c>
      <c r="O12" s="9"/>
      <c r="P12" s="10">
        <v>0</v>
      </c>
    </row>
    <row r="13" spans="1:16" x14ac:dyDescent="0.25">
      <c r="A13" s="6" t="s">
        <v>12</v>
      </c>
      <c r="B13" s="14">
        <v>30046.26</v>
      </c>
      <c r="C13" s="14">
        <v>10813.38</v>
      </c>
      <c r="D13" s="15">
        <f t="shared" si="0"/>
        <v>-19232.879999999997</v>
      </c>
      <c r="E13" s="14"/>
      <c r="F13" s="10">
        <f t="shared" si="1"/>
        <v>-10813.38</v>
      </c>
      <c r="G13" s="9"/>
      <c r="H13" s="10">
        <f t="shared" si="2"/>
        <v>0</v>
      </c>
      <c r="I13" s="9"/>
      <c r="J13" s="10">
        <v>0</v>
      </c>
      <c r="K13" s="9"/>
      <c r="L13" s="10">
        <v>0</v>
      </c>
      <c r="M13" s="9"/>
      <c r="N13" s="10">
        <v>0</v>
      </c>
      <c r="O13" s="9"/>
      <c r="P13" s="10">
        <v>0</v>
      </c>
    </row>
    <row r="14" spans="1:16" x14ac:dyDescent="0.25">
      <c r="A14" s="6" t="s">
        <v>13</v>
      </c>
      <c r="B14" s="14">
        <v>1440.8</v>
      </c>
      <c r="C14" s="14">
        <v>2931.68</v>
      </c>
      <c r="D14" s="15">
        <f t="shared" si="0"/>
        <v>1490.8799999999999</v>
      </c>
      <c r="E14" s="14"/>
      <c r="F14" s="10">
        <f t="shared" si="1"/>
        <v>-2931.68</v>
      </c>
      <c r="G14" s="9"/>
      <c r="H14" s="10">
        <f t="shared" si="2"/>
        <v>0</v>
      </c>
      <c r="I14" s="9"/>
      <c r="J14" s="10">
        <v>0</v>
      </c>
      <c r="K14" s="9"/>
      <c r="L14" s="10">
        <v>0</v>
      </c>
      <c r="M14" s="9"/>
      <c r="N14" s="10">
        <v>0</v>
      </c>
      <c r="O14" s="9"/>
      <c r="P14" s="10">
        <v>0</v>
      </c>
    </row>
    <row r="15" spans="1:16" x14ac:dyDescent="0.25">
      <c r="A15" s="5"/>
      <c r="B15" s="11"/>
      <c r="C15" s="11"/>
      <c r="D15" s="12"/>
    </row>
    <row r="16" spans="1:16" x14ac:dyDescent="0.25">
      <c r="A16" s="6" t="s">
        <v>15</v>
      </c>
      <c r="B16" s="14">
        <f t="shared" ref="B16:P16" si="3">SUM(B3:B14)</f>
        <v>103533.06</v>
      </c>
      <c r="C16" s="14">
        <f t="shared" si="3"/>
        <v>176402.28000000003</v>
      </c>
      <c r="D16" s="15">
        <f t="shared" si="3"/>
        <v>72869.22</v>
      </c>
      <c r="E16" s="14">
        <f t="shared" si="3"/>
        <v>180257.97</v>
      </c>
      <c r="F16" s="10">
        <f t="shared" si="3"/>
        <v>3855.6899999999901</v>
      </c>
      <c r="G16" s="9">
        <f t="shared" si="3"/>
        <v>0</v>
      </c>
      <c r="H16" s="10">
        <f t="shared" si="3"/>
        <v>-180257.97</v>
      </c>
      <c r="I16" s="9">
        <f t="shared" si="3"/>
        <v>0</v>
      </c>
      <c r="J16" s="10">
        <f t="shared" si="3"/>
        <v>0</v>
      </c>
      <c r="K16" s="9">
        <f t="shared" si="3"/>
        <v>0</v>
      </c>
      <c r="L16" s="10">
        <f t="shared" si="3"/>
        <v>0</v>
      </c>
      <c r="M16" s="9">
        <f t="shared" si="3"/>
        <v>0</v>
      </c>
      <c r="N16" s="10">
        <f t="shared" si="3"/>
        <v>0</v>
      </c>
      <c r="O16" s="9">
        <f t="shared" si="3"/>
        <v>0</v>
      </c>
      <c r="P16" s="10">
        <f t="shared" si="3"/>
        <v>0</v>
      </c>
    </row>
    <row r="19" spans="2:4" x14ac:dyDescent="0.25">
      <c r="B19" s="13" t="s">
        <v>0</v>
      </c>
      <c r="C19" s="16">
        <f>$B$16</f>
        <v>103533.06</v>
      </c>
      <c r="D19" s="34"/>
    </row>
    <row r="20" spans="2:4" x14ac:dyDescent="0.25">
      <c r="B20" s="13" t="s">
        <v>1</v>
      </c>
      <c r="C20" s="16">
        <f>$C$16</f>
        <v>176402.28000000003</v>
      </c>
      <c r="D20" s="35">
        <f>C20-C19</f>
        <v>72869.22000000003</v>
      </c>
    </row>
    <row r="21" spans="2:4" x14ac:dyDescent="0.25">
      <c r="B21" s="13" t="s">
        <v>16</v>
      </c>
      <c r="C21" s="16">
        <f>E16</f>
        <v>180257.97</v>
      </c>
      <c r="D21" s="36">
        <f>C21-C20</f>
        <v>3855.6899999999732</v>
      </c>
    </row>
    <row r="22" spans="2:4" x14ac:dyDescent="0.25">
      <c r="B22" s="13" t="s">
        <v>17</v>
      </c>
      <c r="C22" s="16"/>
      <c r="D22" s="36">
        <f t="shared" ref="D22:D26" si="4">C22-C21</f>
        <v>-180257.97</v>
      </c>
    </row>
    <row r="23" spans="2:4" x14ac:dyDescent="0.25">
      <c r="B23" s="13" t="s">
        <v>18</v>
      </c>
      <c r="C23" s="16"/>
      <c r="D23" s="36">
        <f t="shared" si="4"/>
        <v>0</v>
      </c>
    </row>
    <row r="24" spans="2:4" x14ac:dyDescent="0.25">
      <c r="B24" s="13" t="s">
        <v>20</v>
      </c>
      <c r="C24" s="16"/>
      <c r="D24" s="36">
        <f t="shared" si="4"/>
        <v>0</v>
      </c>
    </row>
    <row r="25" spans="2:4" x14ac:dyDescent="0.25">
      <c r="B25" s="13" t="s">
        <v>21</v>
      </c>
      <c r="C25" s="16"/>
      <c r="D25" s="36">
        <f t="shared" si="4"/>
        <v>0</v>
      </c>
    </row>
    <row r="26" spans="2:4" x14ac:dyDescent="0.25">
      <c r="B26" s="13" t="s">
        <v>22</v>
      </c>
      <c r="C26" s="16"/>
      <c r="D26" s="36">
        <f t="shared" si="4"/>
        <v>0</v>
      </c>
    </row>
  </sheetData>
  <conditionalFormatting sqref="D3:D14 F3:F14 H3:H14">
    <cfRule type="cellIs" dxfId="281" priority="11" operator="greaterThan">
      <formula>0</formula>
    </cfRule>
    <cfRule type="cellIs" dxfId="280" priority="12" operator="lessThan">
      <formula>0</formula>
    </cfRule>
  </conditionalFormatting>
  <conditionalFormatting sqref="J3:J14">
    <cfRule type="cellIs" dxfId="279" priority="9" operator="greaterThan">
      <formula>0</formula>
    </cfRule>
    <cfRule type="cellIs" dxfId="278" priority="10" operator="lessThan">
      <formula>0</formula>
    </cfRule>
  </conditionalFormatting>
  <conditionalFormatting sqref="L3:L14">
    <cfRule type="cellIs" dxfId="277" priority="7" operator="greaterThan">
      <formula>0</formula>
    </cfRule>
    <cfRule type="cellIs" dxfId="276" priority="8" operator="lessThan">
      <formula>0</formula>
    </cfRule>
  </conditionalFormatting>
  <conditionalFormatting sqref="N3:N14">
    <cfRule type="cellIs" dxfId="275" priority="5" operator="greaterThan">
      <formula>0</formula>
    </cfRule>
    <cfRule type="cellIs" dxfId="274" priority="6" operator="lessThan">
      <formula>0</formula>
    </cfRule>
  </conditionalFormatting>
  <conditionalFormatting sqref="P3:P14">
    <cfRule type="cellIs" dxfId="273" priority="3" operator="greaterThan">
      <formula>0</formula>
    </cfRule>
    <cfRule type="cellIs" dxfId="272" priority="4" operator="lessThan">
      <formula>0</formula>
    </cfRule>
  </conditionalFormatting>
  <conditionalFormatting sqref="D19:D26">
    <cfRule type="cellIs" dxfId="271" priority="1" operator="lessThan">
      <formula>0</formula>
    </cfRule>
    <cfRule type="cellIs" dxfId="270" priority="2" operator="greaterThan">
      <formula>0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12077-0002-4AB7-ADED-DB0F311074FB}">
  <dimension ref="A2:P26"/>
  <sheetViews>
    <sheetView topLeftCell="A10" workbookViewId="0">
      <selection activeCell="E12" sqref="E12"/>
    </sheetView>
  </sheetViews>
  <sheetFormatPr baseColWidth="10" defaultRowHeight="15.75" x14ac:dyDescent="0.25"/>
  <cols>
    <col min="1" max="1" width="20.625" bestFit="1" customWidth="1"/>
    <col min="2" max="2" width="14.125" bestFit="1" customWidth="1"/>
    <col min="3" max="5" width="15.125" bestFit="1" customWidth="1"/>
    <col min="6" max="6" width="13.5" bestFit="1" customWidth="1"/>
    <col min="8" max="8" width="13.5" bestFit="1" customWidth="1"/>
    <col min="10" max="10" width="13.5" bestFit="1" customWidth="1"/>
    <col min="12" max="12" width="13.5" bestFit="1" customWidth="1"/>
    <col min="14" max="14" width="13.5" bestFit="1" customWidth="1"/>
    <col min="15" max="15" width="10.75" bestFit="1" customWidth="1"/>
    <col min="16" max="16" width="13.5" bestFit="1" customWidth="1"/>
  </cols>
  <sheetData>
    <row r="2" spans="1:16" x14ac:dyDescent="0.25">
      <c r="A2" s="13" t="s">
        <v>19</v>
      </c>
      <c r="B2" s="7" t="s">
        <v>0</v>
      </c>
      <c r="C2" s="7" t="s">
        <v>1</v>
      </c>
      <c r="D2" s="8" t="s">
        <v>14</v>
      </c>
      <c r="E2" s="7" t="s">
        <v>16</v>
      </c>
      <c r="F2" s="8" t="s">
        <v>14</v>
      </c>
      <c r="G2" s="7" t="s">
        <v>17</v>
      </c>
      <c r="H2" s="8" t="s">
        <v>14</v>
      </c>
      <c r="I2" s="7" t="s">
        <v>18</v>
      </c>
      <c r="J2" s="8" t="s">
        <v>14</v>
      </c>
      <c r="K2" s="7" t="s">
        <v>20</v>
      </c>
      <c r="L2" s="8" t="s">
        <v>14</v>
      </c>
      <c r="M2" s="7" t="s">
        <v>21</v>
      </c>
      <c r="N2" s="8" t="s">
        <v>14</v>
      </c>
      <c r="O2" s="7" t="s">
        <v>22</v>
      </c>
      <c r="P2" s="8" t="s">
        <v>14</v>
      </c>
    </row>
    <row r="3" spans="1:16" x14ac:dyDescent="0.25">
      <c r="A3" s="6" t="s">
        <v>2</v>
      </c>
      <c r="B3" s="14">
        <v>18335</v>
      </c>
      <c r="C3" s="14">
        <v>272130</v>
      </c>
      <c r="D3" s="15">
        <f>C3-B3</f>
        <v>253795</v>
      </c>
      <c r="E3" s="14">
        <v>156300</v>
      </c>
      <c r="F3" s="10">
        <f>E3-C3</f>
        <v>-115830</v>
      </c>
      <c r="G3" s="9"/>
      <c r="H3" s="10">
        <f>G3-E3</f>
        <v>-156300</v>
      </c>
      <c r="I3" s="9"/>
      <c r="J3" s="10">
        <v>0</v>
      </c>
      <c r="K3" s="9"/>
      <c r="L3" s="10">
        <v>0</v>
      </c>
      <c r="M3" s="9"/>
      <c r="N3" s="10">
        <v>0</v>
      </c>
      <c r="O3" s="9"/>
      <c r="P3" s="10">
        <v>0</v>
      </c>
    </row>
    <row r="4" spans="1:16" x14ac:dyDescent="0.25">
      <c r="A4" s="6" t="s">
        <v>3</v>
      </c>
      <c r="B4" s="14">
        <v>578188</v>
      </c>
      <c r="C4" s="14">
        <v>77200</v>
      </c>
      <c r="D4" s="15">
        <f t="shared" ref="D4:D14" si="0">C4-B4</f>
        <v>-500988</v>
      </c>
      <c r="E4" s="14">
        <v>193000</v>
      </c>
      <c r="F4" s="10">
        <f t="shared" ref="F4:F14" si="1">E4-C4</f>
        <v>115800</v>
      </c>
      <c r="G4" s="9"/>
      <c r="H4" s="10">
        <f t="shared" ref="H4:H14" si="2">G4-E4</f>
        <v>-193000</v>
      </c>
      <c r="I4" s="9"/>
      <c r="J4" s="10">
        <v>0</v>
      </c>
      <c r="K4" s="9"/>
      <c r="L4" s="10">
        <v>0</v>
      </c>
      <c r="M4" s="9"/>
      <c r="N4" s="10">
        <v>0</v>
      </c>
      <c r="O4" s="9"/>
      <c r="P4" s="10">
        <v>0</v>
      </c>
    </row>
    <row r="5" spans="1:16" x14ac:dyDescent="0.25">
      <c r="A5" s="6" t="s">
        <v>4</v>
      </c>
      <c r="B5" s="14">
        <v>127621</v>
      </c>
      <c r="C5" s="14">
        <v>2354600</v>
      </c>
      <c r="D5" s="15">
        <f t="shared" si="0"/>
        <v>2226979</v>
      </c>
      <c r="E5" s="14">
        <v>4172099</v>
      </c>
      <c r="F5" s="10">
        <f t="shared" si="1"/>
        <v>1817499</v>
      </c>
      <c r="G5" s="9"/>
      <c r="H5" s="10">
        <f t="shared" si="2"/>
        <v>-4172099</v>
      </c>
      <c r="I5" s="9"/>
      <c r="J5" s="10">
        <v>0</v>
      </c>
      <c r="K5" s="9"/>
      <c r="L5" s="10">
        <v>0</v>
      </c>
      <c r="M5" s="9"/>
      <c r="N5" s="10">
        <v>0</v>
      </c>
      <c r="O5" s="9"/>
      <c r="P5" s="10">
        <v>0</v>
      </c>
    </row>
    <row r="6" spans="1:16" x14ac:dyDescent="0.25">
      <c r="A6" s="6" t="s">
        <v>5</v>
      </c>
      <c r="B6" s="14">
        <v>800455</v>
      </c>
      <c r="C6" s="14">
        <v>220905</v>
      </c>
      <c r="D6" s="15">
        <f t="shared" si="0"/>
        <v>-579550</v>
      </c>
      <c r="E6" s="14">
        <v>1622448</v>
      </c>
      <c r="F6" s="10">
        <f t="shared" si="1"/>
        <v>1401543</v>
      </c>
      <c r="G6" s="9"/>
      <c r="H6" s="10">
        <f t="shared" si="2"/>
        <v>-1622448</v>
      </c>
      <c r="I6" s="9"/>
      <c r="J6" s="10">
        <v>0</v>
      </c>
      <c r="K6" s="9"/>
      <c r="L6" s="10">
        <v>0</v>
      </c>
      <c r="M6" s="9"/>
      <c r="N6" s="10">
        <v>0</v>
      </c>
      <c r="O6" s="9"/>
      <c r="P6" s="10">
        <v>0</v>
      </c>
    </row>
    <row r="7" spans="1:16" x14ac:dyDescent="0.25">
      <c r="A7" s="6" t="s">
        <v>6</v>
      </c>
      <c r="B7" s="14">
        <v>316588</v>
      </c>
      <c r="C7" s="14">
        <v>1558561</v>
      </c>
      <c r="D7" s="15">
        <f t="shared" si="0"/>
        <v>1241973</v>
      </c>
      <c r="E7" s="14">
        <v>1212354</v>
      </c>
      <c r="F7" s="10">
        <f t="shared" si="1"/>
        <v>-346207</v>
      </c>
      <c r="G7" s="9"/>
      <c r="H7" s="10">
        <f t="shared" si="2"/>
        <v>-1212354</v>
      </c>
      <c r="I7" s="9"/>
      <c r="J7" s="10">
        <v>0</v>
      </c>
      <c r="K7" s="9"/>
      <c r="L7" s="10">
        <v>0</v>
      </c>
      <c r="M7" s="9"/>
      <c r="N7" s="10">
        <v>0</v>
      </c>
      <c r="O7" s="9"/>
      <c r="P7" s="10">
        <v>0</v>
      </c>
    </row>
    <row r="8" spans="1:16" x14ac:dyDescent="0.25">
      <c r="A8" s="6" t="s">
        <v>7</v>
      </c>
      <c r="B8" s="14">
        <v>177560</v>
      </c>
      <c r="C8" s="14">
        <v>162731</v>
      </c>
      <c r="D8" s="15">
        <f t="shared" si="0"/>
        <v>-14829</v>
      </c>
      <c r="E8" s="14">
        <v>245110</v>
      </c>
      <c r="F8" s="10">
        <f t="shared" si="1"/>
        <v>82379</v>
      </c>
      <c r="G8" s="9"/>
      <c r="H8" s="10">
        <f t="shared" si="2"/>
        <v>-245110</v>
      </c>
      <c r="I8" s="9"/>
      <c r="J8" s="10">
        <v>0</v>
      </c>
      <c r="K8" s="9"/>
      <c r="L8" s="10">
        <v>0</v>
      </c>
      <c r="M8" s="9"/>
      <c r="N8" s="10">
        <v>0</v>
      </c>
      <c r="O8" s="9"/>
      <c r="P8" s="10">
        <v>0</v>
      </c>
    </row>
    <row r="9" spans="1:16" x14ac:dyDescent="0.25">
      <c r="A9" s="6" t="s">
        <v>8</v>
      </c>
      <c r="B9" s="14">
        <v>1584342</v>
      </c>
      <c r="C9" s="14">
        <v>698660</v>
      </c>
      <c r="D9" s="15">
        <f t="shared" si="0"/>
        <v>-885682</v>
      </c>
      <c r="E9" s="14">
        <v>718848</v>
      </c>
      <c r="F9" s="10">
        <f t="shared" si="1"/>
        <v>20188</v>
      </c>
      <c r="G9" s="9"/>
      <c r="H9" s="10">
        <f t="shared" si="2"/>
        <v>-718848</v>
      </c>
      <c r="I9" s="9"/>
      <c r="J9" s="10">
        <v>0</v>
      </c>
      <c r="K9" s="9"/>
      <c r="L9" s="10">
        <v>0</v>
      </c>
      <c r="M9" s="9"/>
      <c r="N9" s="10">
        <v>0</v>
      </c>
      <c r="O9" s="9"/>
      <c r="P9" s="10">
        <v>0</v>
      </c>
    </row>
    <row r="10" spans="1:16" x14ac:dyDescent="0.25">
      <c r="A10" s="6" t="s">
        <v>9</v>
      </c>
      <c r="B10" s="14">
        <v>797538</v>
      </c>
      <c r="C10" s="14">
        <v>2168285</v>
      </c>
      <c r="D10" s="15">
        <f t="shared" si="0"/>
        <v>1370747</v>
      </c>
      <c r="E10" s="14">
        <v>2975501</v>
      </c>
      <c r="F10" s="10">
        <f t="shared" si="1"/>
        <v>807216</v>
      </c>
      <c r="G10" s="9"/>
      <c r="H10" s="10">
        <f t="shared" si="2"/>
        <v>-2975501</v>
      </c>
      <c r="I10" s="9"/>
      <c r="J10" s="10">
        <v>0</v>
      </c>
      <c r="K10" s="9"/>
      <c r="L10" s="10">
        <v>0</v>
      </c>
      <c r="M10" s="9"/>
      <c r="N10" s="10">
        <v>0</v>
      </c>
      <c r="O10" s="9"/>
      <c r="P10" s="10">
        <v>0</v>
      </c>
    </row>
    <row r="11" spans="1:16" x14ac:dyDescent="0.25">
      <c r="A11" s="6" t="s">
        <v>10</v>
      </c>
      <c r="B11" s="14">
        <v>1089797</v>
      </c>
      <c r="C11" s="14">
        <v>781650</v>
      </c>
      <c r="D11" s="15">
        <f t="shared" si="0"/>
        <v>-308147</v>
      </c>
      <c r="E11" s="14">
        <v>3267012</v>
      </c>
      <c r="F11" s="10">
        <f t="shared" si="1"/>
        <v>2485362</v>
      </c>
      <c r="G11" s="9"/>
      <c r="H11" s="10">
        <f t="shared" si="2"/>
        <v>-3267012</v>
      </c>
      <c r="I11" s="9"/>
      <c r="J11" s="10">
        <v>0</v>
      </c>
      <c r="K11" s="9"/>
      <c r="L11" s="10">
        <v>0</v>
      </c>
      <c r="M11" s="9"/>
      <c r="N11" s="10">
        <v>0</v>
      </c>
      <c r="O11" s="9"/>
      <c r="P11" s="10">
        <v>0</v>
      </c>
    </row>
    <row r="12" spans="1:16" x14ac:dyDescent="0.25">
      <c r="A12" s="6" t="s">
        <v>11</v>
      </c>
      <c r="B12" s="14">
        <v>570480</v>
      </c>
      <c r="C12" s="14">
        <v>1558943</v>
      </c>
      <c r="D12" s="15">
        <f t="shared" si="0"/>
        <v>988463</v>
      </c>
      <c r="E12" s="14"/>
      <c r="F12" s="10">
        <f t="shared" si="1"/>
        <v>-1558943</v>
      </c>
      <c r="G12" s="9"/>
      <c r="H12" s="10">
        <f t="shared" si="2"/>
        <v>0</v>
      </c>
      <c r="I12" s="9"/>
      <c r="J12" s="10">
        <v>0</v>
      </c>
      <c r="K12" s="9"/>
      <c r="L12" s="10">
        <v>0</v>
      </c>
      <c r="M12" s="9"/>
      <c r="N12" s="10">
        <v>0</v>
      </c>
      <c r="O12" s="9"/>
      <c r="P12" s="10">
        <v>0</v>
      </c>
    </row>
    <row r="13" spans="1:16" x14ac:dyDescent="0.25">
      <c r="A13" s="6" t="s">
        <v>12</v>
      </c>
      <c r="B13" s="14">
        <v>582572</v>
      </c>
      <c r="C13" s="14">
        <v>1076940</v>
      </c>
      <c r="D13" s="15">
        <f t="shared" si="0"/>
        <v>494368</v>
      </c>
      <c r="E13" s="14"/>
      <c r="F13" s="10">
        <f t="shared" si="1"/>
        <v>-1076940</v>
      </c>
      <c r="G13" s="9"/>
      <c r="H13" s="10">
        <f t="shared" si="2"/>
        <v>0</v>
      </c>
      <c r="I13" s="9"/>
      <c r="J13" s="10">
        <v>0</v>
      </c>
      <c r="K13" s="9"/>
      <c r="L13" s="10">
        <v>0</v>
      </c>
      <c r="M13" s="9"/>
      <c r="N13" s="10">
        <v>0</v>
      </c>
      <c r="O13" s="9"/>
      <c r="P13" s="10">
        <v>0</v>
      </c>
    </row>
    <row r="14" spans="1:16" x14ac:dyDescent="0.25">
      <c r="A14" s="6" t="s">
        <v>13</v>
      </c>
      <c r="B14" s="14"/>
      <c r="C14" s="14">
        <v>580332</v>
      </c>
      <c r="D14" s="15">
        <f t="shared" si="0"/>
        <v>580332</v>
      </c>
      <c r="E14" s="14"/>
      <c r="F14" s="10">
        <f t="shared" si="1"/>
        <v>-580332</v>
      </c>
      <c r="G14" s="9"/>
      <c r="H14" s="10">
        <f t="shared" si="2"/>
        <v>0</v>
      </c>
      <c r="I14" s="9"/>
      <c r="J14" s="10">
        <v>0</v>
      </c>
      <c r="K14" s="9"/>
      <c r="L14" s="10">
        <v>0</v>
      </c>
      <c r="M14" s="9"/>
      <c r="N14" s="10">
        <v>0</v>
      </c>
      <c r="O14" s="9"/>
      <c r="P14" s="10">
        <v>0</v>
      </c>
    </row>
    <row r="15" spans="1:16" x14ac:dyDescent="0.25">
      <c r="A15" s="5"/>
      <c r="B15" s="11"/>
      <c r="C15" s="11"/>
      <c r="D15" s="12"/>
    </row>
    <row r="16" spans="1:16" x14ac:dyDescent="0.25">
      <c r="A16" s="6" t="s">
        <v>15</v>
      </c>
      <c r="B16" s="14">
        <f t="shared" ref="B16:P16" si="3">SUM(B3:B14)</f>
        <v>6643476</v>
      </c>
      <c r="C16" s="14">
        <f t="shared" si="3"/>
        <v>11510937</v>
      </c>
      <c r="D16" s="15">
        <f t="shared" si="3"/>
        <v>4867461</v>
      </c>
      <c r="E16" s="14">
        <f t="shared" si="3"/>
        <v>14562672</v>
      </c>
      <c r="F16" s="10">
        <f t="shared" si="3"/>
        <v>3051735</v>
      </c>
      <c r="G16" s="9">
        <f t="shared" si="3"/>
        <v>0</v>
      </c>
      <c r="H16" s="10">
        <f t="shared" si="3"/>
        <v>-14562672</v>
      </c>
      <c r="I16" s="9">
        <f t="shared" si="3"/>
        <v>0</v>
      </c>
      <c r="J16" s="10">
        <f t="shared" si="3"/>
        <v>0</v>
      </c>
      <c r="K16" s="9">
        <f t="shared" si="3"/>
        <v>0</v>
      </c>
      <c r="L16" s="10">
        <f t="shared" si="3"/>
        <v>0</v>
      </c>
      <c r="M16" s="9">
        <f t="shared" si="3"/>
        <v>0</v>
      </c>
      <c r="N16" s="10">
        <f t="shared" si="3"/>
        <v>0</v>
      </c>
      <c r="O16" s="9">
        <f t="shared" si="3"/>
        <v>0</v>
      </c>
      <c r="P16" s="10">
        <f t="shared" si="3"/>
        <v>0</v>
      </c>
    </row>
    <row r="19" spans="2:4" x14ac:dyDescent="0.25">
      <c r="B19" s="13" t="s">
        <v>0</v>
      </c>
      <c r="C19" s="16">
        <f>$B$16</f>
        <v>6643476</v>
      </c>
      <c r="D19" s="34"/>
    </row>
    <row r="20" spans="2:4" x14ac:dyDescent="0.25">
      <c r="B20" s="13" t="s">
        <v>1</v>
      </c>
      <c r="C20" s="16">
        <f>$C$16</f>
        <v>11510937</v>
      </c>
      <c r="D20" s="35">
        <f>C20-C19</f>
        <v>4867461</v>
      </c>
    </row>
    <row r="21" spans="2:4" x14ac:dyDescent="0.25">
      <c r="B21" s="13" t="s">
        <v>16</v>
      </c>
      <c r="C21" s="16">
        <f>E16</f>
        <v>14562672</v>
      </c>
      <c r="D21" s="36">
        <f>C21-C20</f>
        <v>3051735</v>
      </c>
    </row>
    <row r="22" spans="2:4" x14ac:dyDescent="0.25">
      <c r="B22" s="13" t="s">
        <v>17</v>
      </c>
      <c r="C22" s="16"/>
      <c r="D22" s="36">
        <f t="shared" ref="D22:D26" si="4">C22-C21</f>
        <v>-14562672</v>
      </c>
    </row>
    <row r="23" spans="2:4" x14ac:dyDescent="0.25">
      <c r="B23" s="13" t="s">
        <v>18</v>
      </c>
      <c r="C23" s="16"/>
      <c r="D23" s="36">
        <f t="shared" si="4"/>
        <v>0</v>
      </c>
    </row>
    <row r="24" spans="2:4" x14ac:dyDescent="0.25">
      <c r="B24" s="13" t="s">
        <v>20</v>
      </c>
      <c r="C24" s="16"/>
      <c r="D24" s="36">
        <f t="shared" si="4"/>
        <v>0</v>
      </c>
    </row>
    <row r="25" spans="2:4" x14ac:dyDescent="0.25">
      <c r="B25" s="13" t="s">
        <v>21</v>
      </c>
      <c r="C25" s="16"/>
      <c r="D25" s="36">
        <f t="shared" si="4"/>
        <v>0</v>
      </c>
    </row>
    <row r="26" spans="2:4" x14ac:dyDescent="0.25">
      <c r="B26" s="13" t="s">
        <v>22</v>
      </c>
      <c r="C26" s="16"/>
      <c r="D26" s="36">
        <f t="shared" si="4"/>
        <v>0</v>
      </c>
    </row>
  </sheetData>
  <conditionalFormatting sqref="D3:D14 F3:F14 H3:H14">
    <cfRule type="cellIs" dxfId="269" priority="11" operator="greaterThan">
      <formula>0</formula>
    </cfRule>
    <cfRule type="cellIs" dxfId="268" priority="12" operator="lessThan">
      <formula>0</formula>
    </cfRule>
  </conditionalFormatting>
  <conditionalFormatting sqref="J3:J14">
    <cfRule type="cellIs" dxfId="267" priority="9" operator="greaterThan">
      <formula>0</formula>
    </cfRule>
    <cfRule type="cellIs" dxfId="266" priority="10" operator="lessThan">
      <formula>0</formula>
    </cfRule>
  </conditionalFormatting>
  <conditionalFormatting sqref="L3:L14">
    <cfRule type="cellIs" dxfId="265" priority="7" operator="greaterThan">
      <formula>0</formula>
    </cfRule>
    <cfRule type="cellIs" dxfId="264" priority="8" operator="lessThan">
      <formula>0</formula>
    </cfRule>
  </conditionalFormatting>
  <conditionalFormatting sqref="N3:N14">
    <cfRule type="cellIs" dxfId="263" priority="5" operator="greaterThan">
      <formula>0</formula>
    </cfRule>
    <cfRule type="cellIs" dxfId="262" priority="6" operator="lessThan">
      <formula>0</formula>
    </cfRule>
  </conditionalFormatting>
  <conditionalFormatting sqref="P3:P14">
    <cfRule type="cellIs" dxfId="261" priority="3" operator="greaterThan">
      <formula>0</formula>
    </cfRule>
    <cfRule type="cellIs" dxfId="260" priority="4" operator="lessThan">
      <formula>0</formula>
    </cfRule>
  </conditionalFormatting>
  <conditionalFormatting sqref="D19:D26">
    <cfRule type="cellIs" dxfId="259" priority="1" operator="lessThan">
      <formula>0</formula>
    </cfRule>
    <cfRule type="cellIs" dxfId="258" priority="2" operator="greaterThan">
      <formula>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7A51-D53C-44B7-A0D1-E12AB2103EC1}">
  <dimension ref="A2:Q110"/>
  <sheetViews>
    <sheetView tabSelected="1" topLeftCell="B76" workbookViewId="0">
      <selection activeCell="H87" sqref="H87"/>
    </sheetView>
  </sheetViews>
  <sheetFormatPr baseColWidth="10" defaultRowHeight="15.75" x14ac:dyDescent="0.25"/>
  <cols>
    <col min="1" max="1" width="20.625" bestFit="1" customWidth="1"/>
    <col min="2" max="2" width="20.625" customWidth="1"/>
    <col min="3" max="3" width="10.75" bestFit="1" customWidth="1"/>
    <col min="4" max="4" width="14.625" bestFit="1" customWidth="1"/>
    <col min="5" max="5" width="13.5" style="89" bestFit="1" customWidth="1"/>
    <col min="6" max="6" width="12.625" bestFit="1" customWidth="1"/>
    <col min="7" max="7" width="13.5" bestFit="1" customWidth="1"/>
    <col min="8" max="8" width="12.625" bestFit="1" customWidth="1"/>
    <col min="9" max="9" width="13.5" bestFit="1" customWidth="1"/>
    <col min="10" max="10" width="12.625" bestFit="1" customWidth="1"/>
    <col min="11" max="11" width="13.5" bestFit="1" customWidth="1"/>
  </cols>
  <sheetData>
    <row r="2" spans="1:17" ht="16.5" thickBot="1" x14ac:dyDescent="0.3">
      <c r="A2" s="43" t="s">
        <v>19</v>
      </c>
      <c r="B2" s="43"/>
      <c r="C2" s="44" t="s">
        <v>0</v>
      </c>
      <c r="D2" s="53" t="s">
        <v>1</v>
      </c>
      <c r="E2" s="45" t="s">
        <v>14</v>
      </c>
      <c r="F2" s="56" t="s">
        <v>16</v>
      </c>
      <c r="G2" s="45" t="s">
        <v>14</v>
      </c>
      <c r="H2" s="44" t="s">
        <v>17</v>
      </c>
      <c r="I2" s="45" t="s">
        <v>14</v>
      </c>
      <c r="J2" s="44" t="s">
        <v>18</v>
      </c>
      <c r="K2" s="45" t="s">
        <v>14</v>
      </c>
      <c r="L2" s="44" t="s">
        <v>20</v>
      </c>
      <c r="M2" s="45" t="s">
        <v>14</v>
      </c>
      <c r="N2" s="44" t="s">
        <v>21</v>
      </c>
      <c r="O2" s="45" t="s">
        <v>14</v>
      </c>
      <c r="P2" s="44" t="s">
        <v>22</v>
      </c>
      <c r="Q2" s="45" t="s">
        <v>14</v>
      </c>
    </row>
    <row r="3" spans="1:17" x14ac:dyDescent="0.25">
      <c r="A3" s="107" t="s">
        <v>2</v>
      </c>
      <c r="B3" s="46" t="s">
        <v>34</v>
      </c>
      <c r="C3" s="47">
        <v>0</v>
      </c>
      <c r="D3" s="54">
        <v>0</v>
      </c>
      <c r="E3" s="48">
        <f>D3-C3</f>
        <v>0</v>
      </c>
      <c r="F3" s="57">
        <v>198.96</v>
      </c>
      <c r="G3" s="48">
        <f>F3-D3</f>
        <v>198.96</v>
      </c>
      <c r="H3" s="102">
        <v>0</v>
      </c>
      <c r="I3" s="48">
        <f>H3-F3</f>
        <v>-198.96</v>
      </c>
      <c r="J3" s="47"/>
      <c r="K3" s="48">
        <v>0</v>
      </c>
      <c r="L3" s="47"/>
      <c r="M3" s="48">
        <v>0</v>
      </c>
      <c r="N3" s="47"/>
      <c r="O3" s="48">
        <v>0</v>
      </c>
      <c r="P3" s="47"/>
      <c r="Q3" s="49">
        <v>0</v>
      </c>
    </row>
    <row r="4" spans="1:17" x14ac:dyDescent="0.25">
      <c r="A4" s="108"/>
      <c r="B4" s="6" t="s">
        <v>35</v>
      </c>
      <c r="C4" s="14">
        <v>0</v>
      </c>
      <c r="D4" s="55">
        <v>0</v>
      </c>
      <c r="E4" s="15">
        <f t="shared" ref="E4:E7" si="0">D4-C4</f>
        <v>0</v>
      </c>
      <c r="F4" s="58">
        <v>0</v>
      </c>
      <c r="G4" s="15">
        <f t="shared" ref="G4:G7" si="1">F4-D4</f>
        <v>0</v>
      </c>
      <c r="H4" s="103">
        <v>0</v>
      </c>
      <c r="I4" s="15">
        <f t="shared" ref="I4:I7" si="2">H4-F4</f>
        <v>0</v>
      </c>
      <c r="J4" s="14"/>
      <c r="K4" s="15">
        <v>0</v>
      </c>
      <c r="L4" s="14"/>
      <c r="M4" s="15">
        <v>0</v>
      </c>
      <c r="N4" s="14"/>
      <c r="O4" s="15">
        <v>0</v>
      </c>
      <c r="P4" s="14"/>
      <c r="Q4" s="50">
        <v>0</v>
      </c>
    </row>
    <row r="5" spans="1:17" x14ac:dyDescent="0.25">
      <c r="A5" s="108"/>
      <c r="B5" s="52" t="s">
        <v>37</v>
      </c>
      <c r="C5" s="59">
        <v>0</v>
      </c>
      <c r="D5" s="60">
        <v>0</v>
      </c>
      <c r="E5" s="15">
        <f t="shared" ref="E5" si="3">D5-C5</f>
        <v>0</v>
      </c>
      <c r="F5" s="58">
        <v>0</v>
      </c>
      <c r="G5" s="15">
        <f t="shared" ref="G5" si="4">F5-D5</f>
        <v>0</v>
      </c>
      <c r="H5" s="103">
        <v>0</v>
      </c>
      <c r="I5" s="15">
        <f t="shared" ref="I5" si="5">H5-F5</f>
        <v>0</v>
      </c>
      <c r="J5" s="14"/>
      <c r="K5" s="15">
        <v>0</v>
      </c>
      <c r="L5" s="14"/>
      <c r="M5" s="15">
        <v>0</v>
      </c>
      <c r="N5" s="14"/>
      <c r="O5" s="15">
        <v>0</v>
      </c>
      <c r="P5" s="14"/>
      <c r="Q5" s="50">
        <v>0</v>
      </c>
    </row>
    <row r="6" spans="1:17" ht="16.5" thickBot="1" x14ac:dyDescent="0.3">
      <c r="A6" s="108"/>
      <c r="B6" s="65" t="s">
        <v>36</v>
      </c>
      <c r="C6" s="66">
        <v>0</v>
      </c>
      <c r="D6" s="84">
        <v>0</v>
      </c>
      <c r="E6" s="67">
        <f t="shared" si="0"/>
        <v>0</v>
      </c>
      <c r="F6" s="86">
        <v>102.96</v>
      </c>
      <c r="G6" s="67">
        <f t="shared" si="1"/>
        <v>102.96</v>
      </c>
      <c r="H6" s="104">
        <v>0</v>
      </c>
      <c r="I6" s="67">
        <f t="shared" si="2"/>
        <v>-102.96</v>
      </c>
      <c r="J6" s="66"/>
      <c r="K6" s="67">
        <v>0</v>
      </c>
      <c r="L6" s="66"/>
      <c r="M6" s="67">
        <v>0</v>
      </c>
      <c r="N6" s="66"/>
      <c r="O6" s="67">
        <v>0</v>
      </c>
      <c r="P6" s="66"/>
      <c r="Q6" s="68">
        <v>0</v>
      </c>
    </row>
    <row r="7" spans="1:17" ht="17.25" thickTop="1" thickBot="1" x14ac:dyDescent="0.3">
      <c r="A7" s="109"/>
      <c r="B7" s="61" t="s">
        <v>15</v>
      </c>
      <c r="C7" s="62">
        <f>SUM(C3:C6)</f>
        <v>0</v>
      </c>
      <c r="D7" s="85">
        <f>SUM(D3:D6)</f>
        <v>0</v>
      </c>
      <c r="E7" s="63">
        <f t="shared" si="0"/>
        <v>0</v>
      </c>
      <c r="F7" s="87">
        <f>SUM(F3:F6)</f>
        <v>301.92</v>
      </c>
      <c r="G7" s="63">
        <f t="shared" si="1"/>
        <v>301.92</v>
      </c>
      <c r="H7" s="105">
        <f>SUM(H3:H6)</f>
        <v>0</v>
      </c>
      <c r="I7" s="63">
        <f t="shared" si="2"/>
        <v>-301.92</v>
      </c>
      <c r="J7" s="62"/>
      <c r="K7" s="63">
        <v>0</v>
      </c>
      <c r="L7" s="62"/>
      <c r="M7" s="63">
        <v>0</v>
      </c>
      <c r="N7" s="62"/>
      <c r="O7" s="63">
        <v>0</v>
      </c>
      <c r="P7" s="62"/>
      <c r="Q7" s="64">
        <v>0</v>
      </c>
    </row>
    <row r="8" spans="1:17" s="74" customFormat="1" ht="16.5" thickBot="1" x14ac:dyDescent="0.3">
      <c r="A8" s="69"/>
      <c r="B8" s="70"/>
      <c r="C8" s="71"/>
      <c r="D8" s="81"/>
      <c r="E8" s="88"/>
      <c r="F8" s="82"/>
      <c r="G8" s="72"/>
      <c r="H8" s="106"/>
      <c r="I8" s="72"/>
      <c r="J8" s="71"/>
      <c r="K8" s="72"/>
      <c r="L8" s="71"/>
      <c r="M8" s="72"/>
      <c r="N8" s="71"/>
      <c r="O8" s="72"/>
      <c r="P8" s="71"/>
      <c r="Q8" s="73"/>
    </row>
    <row r="9" spans="1:17" x14ac:dyDescent="0.25">
      <c r="A9" s="110" t="s">
        <v>3</v>
      </c>
      <c r="B9" s="75" t="s">
        <v>34</v>
      </c>
      <c r="C9" s="47">
        <v>0</v>
      </c>
      <c r="D9" s="54">
        <v>0</v>
      </c>
      <c r="E9" s="48">
        <f>D9-C9</f>
        <v>0</v>
      </c>
      <c r="F9" s="57">
        <v>1518.99</v>
      </c>
      <c r="G9" s="48">
        <f>F9-D9</f>
        <v>1518.99</v>
      </c>
      <c r="H9" s="102"/>
      <c r="I9" s="48">
        <f>H9-F9</f>
        <v>-1518.99</v>
      </c>
      <c r="J9" s="47"/>
      <c r="K9" s="48">
        <v>0</v>
      </c>
      <c r="L9" s="47"/>
      <c r="M9" s="48">
        <v>0</v>
      </c>
      <c r="N9" s="47"/>
      <c r="O9" s="48">
        <v>0</v>
      </c>
      <c r="P9" s="47"/>
      <c r="Q9" s="49">
        <v>0</v>
      </c>
    </row>
    <row r="10" spans="1:17" x14ac:dyDescent="0.25">
      <c r="A10" s="111"/>
      <c r="B10" s="76" t="s">
        <v>35</v>
      </c>
      <c r="C10" s="14">
        <v>0</v>
      </c>
      <c r="D10" s="55">
        <v>0</v>
      </c>
      <c r="E10" s="15">
        <f t="shared" ref="E10:E13" si="6">D10-C10</f>
        <v>0</v>
      </c>
      <c r="F10" s="58">
        <v>0</v>
      </c>
      <c r="G10" s="15">
        <f t="shared" ref="G10:G13" si="7">F10-D10</f>
        <v>0</v>
      </c>
      <c r="H10" s="103"/>
      <c r="I10" s="15">
        <f t="shared" ref="I10:I13" si="8">H10-F10</f>
        <v>0</v>
      </c>
      <c r="J10" s="14"/>
      <c r="K10" s="15">
        <v>0</v>
      </c>
      <c r="L10" s="14"/>
      <c r="M10" s="15">
        <v>0</v>
      </c>
      <c r="N10" s="14"/>
      <c r="O10" s="15">
        <v>0</v>
      </c>
      <c r="P10" s="14"/>
      <c r="Q10" s="50">
        <v>0</v>
      </c>
    </row>
    <row r="11" spans="1:17" x14ac:dyDescent="0.25">
      <c r="A11" s="111"/>
      <c r="B11" s="77" t="s">
        <v>37</v>
      </c>
      <c r="C11" s="59">
        <v>0</v>
      </c>
      <c r="D11" s="60">
        <v>0</v>
      </c>
      <c r="E11" s="15">
        <f t="shared" si="6"/>
        <v>0</v>
      </c>
      <c r="F11" s="58">
        <v>0</v>
      </c>
      <c r="G11" s="15">
        <f t="shared" si="7"/>
        <v>0</v>
      </c>
      <c r="H11" s="103"/>
      <c r="I11" s="15">
        <f t="shared" si="8"/>
        <v>0</v>
      </c>
      <c r="J11" s="14"/>
      <c r="K11" s="15">
        <v>0</v>
      </c>
      <c r="L11" s="14"/>
      <c r="M11" s="15">
        <v>0</v>
      </c>
      <c r="N11" s="14"/>
      <c r="O11" s="15">
        <v>0</v>
      </c>
      <c r="P11" s="14"/>
      <c r="Q11" s="50">
        <v>0</v>
      </c>
    </row>
    <row r="12" spans="1:17" ht="16.5" thickBot="1" x14ac:dyDescent="0.3">
      <c r="A12" s="111"/>
      <c r="B12" s="78" t="s">
        <v>36</v>
      </c>
      <c r="C12" s="66">
        <v>0</v>
      </c>
      <c r="D12" s="84">
        <v>0</v>
      </c>
      <c r="E12" s="67">
        <f t="shared" si="6"/>
        <v>0</v>
      </c>
      <c r="F12" s="86">
        <v>0</v>
      </c>
      <c r="G12" s="67">
        <f t="shared" si="7"/>
        <v>0</v>
      </c>
      <c r="H12" s="104"/>
      <c r="I12" s="67">
        <f t="shared" si="8"/>
        <v>0</v>
      </c>
      <c r="J12" s="66"/>
      <c r="K12" s="67">
        <v>0</v>
      </c>
      <c r="L12" s="66"/>
      <c r="M12" s="67">
        <v>0</v>
      </c>
      <c r="N12" s="66"/>
      <c r="O12" s="67">
        <v>0</v>
      </c>
      <c r="P12" s="66"/>
      <c r="Q12" s="68">
        <v>0</v>
      </c>
    </row>
    <row r="13" spans="1:17" ht="17.25" thickTop="1" thickBot="1" x14ac:dyDescent="0.3">
      <c r="A13" s="112"/>
      <c r="B13" s="79" t="s">
        <v>15</v>
      </c>
      <c r="C13" s="62">
        <f>SUM(C9:C12)</f>
        <v>0</v>
      </c>
      <c r="D13" s="85">
        <f>SUM(D9:D12)</f>
        <v>0</v>
      </c>
      <c r="E13" s="63">
        <f t="shared" si="6"/>
        <v>0</v>
      </c>
      <c r="F13" s="87">
        <f>SUM(F9:F12)</f>
        <v>1518.99</v>
      </c>
      <c r="G13" s="63">
        <f t="shared" si="7"/>
        <v>1518.99</v>
      </c>
      <c r="H13" s="105">
        <f>SUM(H9:H12)</f>
        <v>0</v>
      </c>
      <c r="I13" s="63">
        <f t="shared" si="8"/>
        <v>-1518.99</v>
      </c>
      <c r="J13" s="62"/>
      <c r="K13" s="63">
        <v>0</v>
      </c>
      <c r="L13" s="62"/>
      <c r="M13" s="63">
        <v>0</v>
      </c>
      <c r="N13" s="62"/>
      <c r="O13" s="63">
        <v>0</v>
      </c>
      <c r="P13" s="62"/>
      <c r="Q13" s="64">
        <v>0</v>
      </c>
    </row>
    <row r="14" spans="1:17" s="74" customFormat="1" ht="16.5" thickBot="1" x14ac:dyDescent="0.3">
      <c r="A14" s="69"/>
      <c r="B14" s="70"/>
      <c r="C14" s="71"/>
      <c r="D14" s="81"/>
      <c r="E14" s="88"/>
      <c r="F14" s="82"/>
      <c r="G14" s="72"/>
      <c r="H14" s="106"/>
      <c r="I14" s="72"/>
      <c r="J14" s="71"/>
      <c r="K14" s="72"/>
      <c r="L14" s="71"/>
      <c r="M14" s="72"/>
      <c r="N14" s="71"/>
      <c r="O14" s="72"/>
      <c r="P14" s="71"/>
      <c r="Q14" s="73"/>
    </row>
    <row r="15" spans="1:17" x14ac:dyDescent="0.25">
      <c r="A15" s="107" t="s">
        <v>4</v>
      </c>
      <c r="B15" s="46" t="s">
        <v>34</v>
      </c>
      <c r="C15" s="47">
        <v>0</v>
      </c>
      <c r="D15" s="54">
        <v>0</v>
      </c>
      <c r="E15" s="48">
        <f>D15-C15</f>
        <v>0</v>
      </c>
      <c r="F15" s="57">
        <v>2811.13</v>
      </c>
      <c r="G15" s="48">
        <f>F15-D15</f>
        <v>2811.13</v>
      </c>
      <c r="H15" s="102"/>
      <c r="I15" s="48">
        <f>H15-F15</f>
        <v>-2811.13</v>
      </c>
      <c r="J15" s="47"/>
      <c r="K15" s="48">
        <v>0</v>
      </c>
      <c r="L15" s="47"/>
      <c r="M15" s="48">
        <v>0</v>
      </c>
      <c r="N15" s="47"/>
      <c r="O15" s="48">
        <v>0</v>
      </c>
      <c r="P15" s="47"/>
      <c r="Q15" s="49">
        <v>0</v>
      </c>
    </row>
    <row r="16" spans="1:17" x14ac:dyDescent="0.25">
      <c r="A16" s="108"/>
      <c r="B16" s="6" t="s">
        <v>35</v>
      </c>
      <c r="C16" s="14">
        <v>0</v>
      </c>
      <c r="D16" s="55">
        <v>425.3</v>
      </c>
      <c r="E16" s="15">
        <f t="shared" ref="E16:E18" si="9">D16-C16</f>
        <v>425.3</v>
      </c>
      <c r="F16" s="58">
        <v>0</v>
      </c>
      <c r="G16" s="15">
        <f t="shared" ref="G16:G19" si="10">F16-D16</f>
        <v>-425.3</v>
      </c>
      <c r="H16" s="103"/>
      <c r="I16" s="15">
        <f t="shared" ref="I16:I19" si="11">H16-F16</f>
        <v>0</v>
      </c>
      <c r="J16" s="14"/>
      <c r="K16" s="15">
        <v>0</v>
      </c>
      <c r="L16" s="14"/>
      <c r="M16" s="15">
        <v>0</v>
      </c>
      <c r="N16" s="14"/>
      <c r="O16" s="15">
        <v>0</v>
      </c>
      <c r="P16" s="14"/>
      <c r="Q16" s="50">
        <v>0</v>
      </c>
    </row>
    <row r="17" spans="1:17" x14ac:dyDescent="0.25">
      <c r="A17" s="108"/>
      <c r="B17" s="52" t="s">
        <v>37</v>
      </c>
      <c r="C17" s="59">
        <v>0</v>
      </c>
      <c r="D17" s="60">
        <v>0</v>
      </c>
      <c r="E17" s="15">
        <f t="shared" si="9"/>
        <v>0</v>
      </c>
      <c r="F17" s="58">
        <v>0</v>
      </c>
      <c r="G17" s="15">
        <f t="shared" si="10"/>
        <v>0</v>
      </c>
      <c r="H17" s="103"/>
      <c r="I17" s="15">
        <f t="shared" si="11"/>
        <v>0</v>
      </c>
      <c r="J17" s="14"/>
      <c r="K17" s="15">
        <v>0</v>
      </c>
      <c r="L17" s="14"/>
      <c r="M17" s="15">
        <v>0</v>
      </c>
      <c r="N17" s="14"/>
      <c r="O17" s="15">
        <v>0</v>
      </c>
      <c r="P17" s="14"/>
      <c r="Q17" s="50">
        <v>0</v>
      </c>
    </row>
    <row r="18" spans="1:17" ht="16.5" thickBot="1" x14ac:dyDescent="0.3">
      <c r="A18" s="108"/>
      <c r="B18" s="65" t="s">
        <v>36</v>
      </c>
      <c r="C18" s="66">
        <v>0</v>
      </c>
      <c r="D18" s="84">
        <v>0</v>
      </c>
      <c r="E18" s="67">
        <f t="shared" si="9"/>
        <v>0</v>
      </c>
      <c r="F18" s="86">
        <v>210.04</v>
      </c>
      <c r="G18" s="67">
        <f t="shared" si="10"/>
        <v>210.04</v>
      </c>
      <c r="H18" s="104"/>
      <c r="I18" s="67">
        <f t="shared" si="11"/>
        <v>-210.04</v>
      </c>
      <c r="J18" s="66"/>
      <c r="K18" s="67">
        <v>0</v>
      </c>
      <c r="L18" s="66"/>
      <c r="M18" s="67">
        <v>0</v>
      </c>
      <c r="N18" s="66"/>
      <c r="O18" s="67">
        <v>0</v>
      </c>
      <c r="P18" s="66"/>
      <c r="Q18" s="68">
        <v>0</v>
      </c>
    </row>
    <row r="19" spans="1:17" ht="17.25" thickTop="1" thickBot="1" x14ac:dyDescent="0.3">
      <c r="A19" s="109"/>
      <c r="B19" s="61" t="s">
        <v>15</v>
      </c>
      <c r="C19" s="62">
        <f>SUM(C15:C18)</f>
        <v>0</v>
      </c>
      <c r="D19" s="85">
        <f>SUM(D15:D18)</f>
        <v>425.3</v>
      </c>
      <c r="E19" s="63">
        <f>D19-C19</f>
        <v>425.3</v>
      </c>
      <c r="F19" s="87">
        <f>SUM(F15:F18)</f>
        <v>3021.17</v>
      </c>
      <c r="G19" s="63">
        <f t="shared" si="10"/>
        <v>2595.87</v>
      </c>
      <c r="H19" s="105">
        <f>SUM(H15:H18)</f>
        <v>0</v>
      </c>
      <c r="I19" s="63">
        <f t="shared" si="11"/>
        <v>-3021.17</v>
      </c>
      <c r="J19" s="62"/>
      <c r="K19" s="63">
        <v>0</v>
      </c>
      <c r="L19" s="62"/>
      <c r="M19" s="63">
        <v>0</v>
      </c>
      <c r="N19" s="62"/>
      <c r="O19" s="63">
        <v>0</v>
      </c>
      <c r="P19" s="62"/>
      <c r="Q19" s="64">
        <v>0</v>
      </c>
    </row>
    <row r="20" spans="1:17" s="74" customFormat="1" ht="16.5" thickBot="1" x14ac:dyDescent="0.3">
      <c r="A20" s="69"/>
      <c r="B20" s="70"/>
      <c r="C20" s="71"/>
      <c r="D20" s="81"/>
      <c r="E20" s="88"/>
      <c r="F20" s="82"/>
      <c r="G20" s="72"/>
      <c r="H20" s="106"/>
      <c r="I20" s="72"/>
      <c r="J20" s="71"/>
      <c r="K20" s="72"/>
      <c r="L20" s="71"/>
      <c r="M20" s="72"/>
      <c r="N20" s="71"/>
      <c r="O20" s="72"/>
      <c r="P20" s="71"/>
      <c r="Q20" s="73"/>
    </row>
    <row r="21" spans="1:17" x14ac:dyDescent="0.25">
      <c r="A21" s="110" t="s">
        <v>5</v>
      </c>
      <c r="B21" s="75" t="s">
        <v>34</v>
      </c>
      <c r="C21" s="47">
        <v>0</v>
      </c>
      <c r="D21" s="54">
        <v>0</v>
      </c>
      <c r="E21" s="48">
        <f>D21-C21</f>
        <v>0</v>
      </c>
      <c r="F21" s="57">
        <v>6514.99</v>
      </c>
      <c r="G21" s="48">
        <f>F21-D21</f>
        <v>6514.99</v>
      </c>
      <c r="H21" s="102"/>
      <c r="I21" s="48">
        <f>H21-F21</f>
        <v>-6514.99</v>
      </c>
      <c r="J21" s="47"/>
      <c r="K21" s="48">
        <v>0</v>
      </c>
      <c r="L21" s="47"/>
      <c r="M21" s="48">
        <v>0</v>
      </c>
      <c r="N21" s="47"/>
      <c r="O21" s="48">
        <v>0</v>
      </c>
      <c r="P21" s="47"/>
      <c r="Q21" s="49">
        <v>0</v>
      </c>
    </row>
    <row r="22" spans="1:17" x14ac:dyDescent="0.25">
      <c r="A22" s="111"/>
      <c r="B22" s="76" t="s">
        <v>35</v>
      </c>
      <c r="C22" s="14">
        <v>0</v>
      </c>
      <c r="D22" s="55">
        <v>5190.04</v>
      </c>
      <c r="E22" s="15">
        <f t="shared" ref="E22:E25" si="12">D22-C22</f>
        <v>5190.04</v>
      </c>
      <c r="F22" s="58">
        <v>0</v>
      </c>
      <c r="G22" s="15">
        <f t="shared" ref="G22:G25" si="13">F22-D22</f>
        <v>-5190.04</v>
      </c>
      <c r="H22" s="103"/>
      <c r="I22" s="15">
        <f t="shared" ref="I22:I25" si="14">H22-F22</f>
        <v>0</v>
      </c>
      <c r="J22" s="14"/>
      <c r="K22" s="15">
        <v>0</v>
      </c>
      <c r="L22" s="14"/>
      <c r="M22" s="15">
        <v>0</v>
      </c>
      <c r="N22" s="14"/>
      <c r="O22" s="15">
        <v>0</v>
      </c>
      <c r="P22" s="14"/>
      <c r="Q22" s="50">
        <v>0</v>
      </c>
    </row>
    <row r="23" spans="1:17" x14ac:dyDescent="0.25">
      <c r="A23" s="111"/>
      <c r="B23" s="77" t="s">
        <v>37</v>
      </c>
      <c r="C23" s="59">
        <v>0</v>
      </c>
      <c r="D23" s="60">
        <v>0</v>
      </c>
      <c r="E23" s="15">
        <f t="shared" si="12"/>
        <v>0</v>
      </c>
      <c r="F23" s="58">
        <v>0</v>
      </c>
      <c r="G23" s="15">
        <f t="shared" si="13"/>
        <v>0</v>
      </c>
      <c r="H23" s="103"/>
      <c r="I23" s="15">
        <f t="shared" si="14"/>
        <v>0</v>
      </c>
      <c r="J23" s="14"/>
      <c r="K23" s="15">
        <v>0</v>
      </c>
      <c r="L23" s="14"/>
      <c r="M23" s="15">
        <v>0</v>
      </c>
      <c r="N23" s="14"/>
      <c r="O23" s="15">
        <v>0</v>
      </c>
      <c r="P23" s="14"/>
      <c r="Q23" s="50">
        <v>0</v>
      </c>
    </row>
    <row r="24" spans="1:17" ht="16.5" thickBot="1" x14ac:dyDescent="0.3">
      <c r="A24" s="111"/>
      <c r="B24" s="78" t="s">
        <v>36</v>
      </c>
      <c r="C24" s="66">
        <v>0</v>
      </c>
      <c r="D24" s="84">
        <v>0</v>
      </c>
      <c r="E24" s="67">
        <f t="shared" si="12"/>
        <v>0</v>
      </c>
      <c r="F24" s="86">
        <v>480.48</v>
      </c>
      <c r="G24" s="67">
        <f t="shared" si="13"/>
        <v>480.48</v>
      </c>
      <c r="H24" s="104"/>
      <c r="I24" s="67">
        <f t="shared" si="14"/>
        <v>-480.48</v>
      </c>
      <c r="J24" s="66"/>
      <c r="K24" s="67">
        <v>0</v>
      </c>
      <c r="L24" s="66"/>
      <c r="M24" s="67">
        <v>0</v>
      </c>
      <c r="N24" s="66"/>
      <c r="O24" s="67">
        <v>0</v>
      </c>
      <c r="P24" s="66"/>
      <c r="Q24" s="68">
        <v>0</v>
      </c>
    </row>
    <row r="25" spans="1:17" ht="17.25" thickTop="1" thickBot="1" x14ac:dyDescent="0.3">
      <c r="A25" s="112"/>
      <c r="B25" s="79" t="s">
        <v>15</v>
      </c>
      <c r="C25" s="62">
        <f>SUM(C21:C24)</f>
        <v>0</v>
      </c>
      <c r="D25" s="85">
        <f>SUM(D21:D24)</f>
        <v>5190.04</v>
      </c>
      <c r="E25" s="63">
        <f t="shared" si="12"/>
        <v>5190.04</v>
      </c>
      <c r="F25" s="87">
        <f>SUM(F21:F24)</f>
        <v>6995.4699999999993</v>
      </c>
      <c r="G25" s="63">
        <f t="shared" si="13"/>
        <v>1805.4299999999994</v>
      </c>
      <c r="H25" s="105">
        <f>SUM(H21:H24)</f>
        <v>0</v>
      </c>
      <c r="I25" s="63">
        <f t="shared" si="14"/>
        <v>-6995.4699999999993</v>
      </c>
      <c r="J25" s="62"/>
      <c r="K25" s="63">
        <v>0</v>
      </c>
      <c r="L25" s="62"/>
      <c r="M25" s="63">
        <v>0</v>
      </c>
      <c r="N25" s="62"/>
      <c r="O25" s="63">
        <v>0</v>
      </c>
      <c r="P25" s="62"/>
      <c r="Q25" s="64">
        <v>0</v>
      </c>
    </row>
    <row r="26" spans="1:17" s="74" customFormat="1" ht="16.5" thickBot="1" x14ac:dyDescent="0.3">
      <c r="A26" s="69"/>
      <c r="B26" s="70"/>
      <c r="C26" s="71"/>
      <c r="D26" s="81"/>
      <c r="E26" s="88"/>
      <c r="F26" s="82"/>
      <c r="G26" s="72"/>
      <c r="H26" s="106"/>
      <c r="I26" s="72"/>
      <c r="J26" s="71"/>
      <c r="K26" s="72"/>
      <c r="L26" s="71"/>
      <c r="M26" s="72"/>
      <c r="N26" s="71"/>
      <c r="O26" s="72"/>
      <c r="P26" s="71"/>
      <c r="Q26" s="73"/>
    </row>
    <row r="27" spans="1:17" x14ac:dyDescent="0.25">
      <c r="A27" s="107" t="s">
        <v>6</v>
      </c>
      <c r="B27" s="46" t="s">
        <v>34</v>
      </c>
      <c r="C27" s="47">
        <v>0</v>
      </c>
      <c r="D27" s="54">
        <v>0</v>
      </c>
      <c r="E27" s="48">
        <f>D27-C27</f>
        <v>0</v>
      </c>
      <c r="F27" s="57">
        <v>1920.89</v>
      </c>
      <c r="G27" s="48">
        <f>F27-D27</f>
        <v>1920.89</v>
      </c>
      <c r="H27" s="102"/>
      <c r="I27" s="48">
        <f>H27-F27</f>
        <v>-1920.89</v>
      </c>
      <c r="J27" s="47"/>
      <c r="K27" s="48">
        <v>0</v>
      </c>
      <c r="L27" s="47"/>
      <c r="M27" s="48">
        <v>0</v>
      </c>
      <c r="N27" s="47"/>
      <c r="O27" s="48">
        <v>0</v>
      </c>
      <c r="P27" s="47"/>
      <c r="Q27" s="49">
        <v>0</v>
      </c>
    </row>
    <row r="28" spans="1:17" x14ac:dyDescent="0.25">
      <c r="A28" s="108"/>
      <c r="B28" s="6" t="s">
        <v>35</v>
      </c>
      <c r="C28" s="14">
        <v>0</v>
      </c>
      <c r="D28" s="55">
        <v>562.55999999999995</v>
      </c>
      <c r="E28" s="15">
        <f t="shared" ref="E28:E31" si="15">D28-C28</f>
        <v>562.55999999999995</v>
      </c>
      <c r="F28" s="58">
        <v>0</v>
      </c>
      <c r="G28" s="15">
        <f t="shared" ref="G28:G31" si="16">F28-D28</f>
        <v>-562.55999999999995</v>
      </c>
      <c r="H28" s="103"/>
      <c r="I28" s="15">
        <f t="shared" ref="I28:I31" si="17">H28-F28</f>
        <v>0</v>
      </c>
      <c r="J28" s="14"/>
      <c r="K28" s="15">
        <v>0</v>
      </c>
      <c r="L28" s="14"/>
      <c r="M28" s="15">
        <v>0</v>
      </c>
      <c r="N28" s="14"/>
      <c r="O28" s="15">
        <v>0</v>
      </c>
      <c r="P28" s="14"/>
      <c r="Q28" s="50">
        <v>0</v>
      </c>
    </row>
    <row r="29" spans="1:17" x14ac:dyDescent="0.25">
      <c r="A29" s="108"/>
      <c r="B29" s="52" t="s">
        <v>37</v>
      </c>
      <c r="C29" s="59">
        <v>0</v>
      </c>
      <c r="D29" s="60">
        <v>0</v>
      </c>
      <c r="E29" s="15">
        <f t="shared" si="15"/>
        <v>0</v>
      </c>
      <c r="F29" s="58">
        <v>0</v>
      </c>
      <c r="G29" s="15">
        <f t="shared" si="16"/>
        <v>0</v>
      </c>
      <c r="H29" s="103"/>
      <c r="I29" s="15">
        <f t="shared" si="17"/>
        <v>0</v>
      </c>
      <c r="J29" s="14"/>
      <c r="K29" s="15">
        <v>0</v>
      </c>
      <c r="L29" s="14"/>
      <c r="M29" s="15">
        <v>0</v>
      </c>
      <c r="N29" s="14"/>
      <c r="O29" s="15">
        <v>0</v>
      </c>
      <c r="P29" s="14"/>
      <c r="Q29" s="50">
        <v>0</v>
      </c>
    </row>
    <row r="30" spans="1:17" ht="16.5" thickBot="1" x14ac:dyDescent="0.3">
      <c r="A30" s="108"/>
      <c r="B30" s="65" t="s">
        <v>36</v>
      </c>
      <c r="C30" s="66">
        <v>0</v>
      </c>
      <c r="D30" s="84">
        <v>0</v>
      </c>
      <c r="E30" s="67">
        <f t="shared" si="15"/>
        <v>0</v>
      </c>
      <c r="F30" s="86">
        <v>337.4</v>
      </c>
      <c r="G30" s="67">
        <f t="shared" si="16"/>
        <v>337.4</v>
      </c>
      <c r="H30" s="104"/>
      <c r="I30" s="67">
        <f t="shared" si="17"/>
        <v>-337.4</v>
      </c>
      <c r="J30" s="66"/>
      <c r="K30" s="67">
        <v>0</v>
      </c>
      <c r="L30" s="66"/>
      <c r="M30" s="67">
        <v>0</v>
      </c>
      <c r="N30" s="66"/>
      <c r="O30" s="67">
        <v>0</v>
      </c>
      <c r="P30" s="66"/>
      <c r="Q30" s="68">
        <v>0</v>
      </c>
    </row>
    <row r="31" spans="1:17" ht="17.25" thickTop="1" thickBot="1" x14ac:dyDescent="0.3">
      <c r="A31" s="109"/>
      <c r="B31" s="61" t="s">
        <v>15</v>
      </c>
      <c r="C31" s="62">
        <f>SUM(C27:C30)</f>
        <v>0</v>
      </c>
      <c r="D31" s="85">
        <f>SUM(D27:D30)</f>
        <v>562.55999999999995</v>
      </c>
      <c r="E31" s="63">
        <f t="shared" si="15"/>
        <v>562.55999999999995</v>
      </c>
      <c r="F31" s="87">
        <f>SUM(F27:F30)</f>
        <v>2258.29</v>
      </c>
      <c r="G31" s="63">
        <f t="shared" si="16"/>
        <v>1695.73</v>
      </c>
      <c r="H31" s="105">
        <f>SUM(H27:H30)</f>
        <v>0</v>
      </c>
      <c r="I31" s="63">
        <f t="shared" si="17"/>
        <v>-2258.29</v>
      </c>
      <c r="J31" s="62"/>
      <c r="K31" s="63">
        <v>0</v>
      </c>
      <c r="L31" s="62"/>
      <c r="M31" s="63">
        <v>0</v>
      </c>
      <c r="N31" s="62"/>
      <c r="O31" s="63">
        <v>0</v>
      </c>
      <c r="P31" s="62"/>
      <c r="Q31" s="64">
        <v>0</v>
      </c>
    </row>
    <row r="32" spans="1:17" s="74" customFormat="1" ht="16.5" thickBot="1" x14ac:dyDescent="0.3">
      <c r="A32" s="69"/>
      <c r="B32" s="70"/>
      <c r="C32" s="71"/>
      <c r="D32" s="81"/>
      <c r="E32" s="88"/>
      <c r="F32" s="82"/>
      <c r="G32" s="72"/>
      <c r="H32" s="106"/>
      <c r="I32" s="72"/>
      <c r="J32" s="71"/>
      <c r="K32" s="72"/>
      <c r="L32" s="71"/>
      <c r="M32" s="72"/>
      <c r="N32" s="71"/>
      <c r="O32" s="72"/>
      <c r="P32" s="71"/>
      <c r="Q32" s="73"/>
    </row>
    <row r="33" spans="1:17" x14ac:dyDescent="0.25">
      <c r="A33" s="107" t="s">
        <v>7</v>
      </c>
      <c r="B33" s="46" t="s">
        <v>34</v>
      </c>
      <c r="C33" s="47">
        <v>0</v>
      </c>
      <c r="D33" s="54">
        <v>669.41</v>
      </c>
      <c r="E33" s="48">
        <f>D33-C33</f>
        <v>669.41</v>
      </c>
      <c r="F33" s="57">
        <v>25062.41</v>
      </c>
      <c r="G33" s="48">
        <f>F33-D33</f>
        <v>24393</v>
      </c>
      <c r="H33" s="102"/>
      <c r="I33" s="48">
        <f>H33-F33</f>
        <v>-25062.41</v>
      </c>
      <c r="J33" s="47"/>
      <c r="K33" s="48">
        <v>0</v>
      </c>
      <c r="L33" s="47"/>
      <c r="M33" s="48">
        <v>0</v>
      </c>
      <c r="N33" s="47"/>
      <c r="O33" s="48">
        <v>0</v>
      </c>
      <c r="P33" s="47"/>
      <c r="Q33" s="49">
        <v>0</v>
      </c>
    </row>
    <row r="34" spans="1:17" x14ac:dyDescent="0.25">
      <c r="A34" s="108"/>
      <c r="B34" s="6" t="s">
        <v>35</v>
      </c>
      <c r="C34" s="14">
        <v>0</v>
      </c>
      <c r="D34" s="55">
        <v>1058.32</v>
      </c>
      <c r="E34" s="15">
        <f t="shared" ref="E34:E37" si="18">D34-C34</f>
        <v>1058.32</v>
      </c>
      <c r="F34" s="58">
        <v>0</v>
      </c>
      <c r="G34" s="15">
        <f t="shared" ref="G34:G37" si="19">F34-D34</f>
        <v>-1058.32</v>
      </c>
      <c r="H34" s="103"/>
      <c r="I34" s="15">
        <f t="shared" ref="I34:I37" si="20">H34-F34</f>
        <v>0</v>
      </c>
      <c r="J34" s="14"/>
      <c r="K34" s="15">
        <v>0</v>
      </c>
      <c r="L34" s="14"/>
      <c r="M34" s="15">
        <v>0</v>
      </c>
      <c r="N34" s="14"/>
      <c r="O34" s="15">
        <v>0</v>
      </c>
      <c r="P34" s="14"/>
      <c r="Q34" s="50">
        <v>0</v>
      </c>
    </row>
    <row r="35" spans="1:17" x14ac:dyDescent="0.25">
      <c r="A35" s="108"/>
      <c r="B35" s="52" t="s">
        <v>37</v>
      </c>
      <c r="C35" s="59">
        <v>0</v>
      </c>
      <c r="D35" s="60">
        <v>0</v>
      </c>
      <c r="E35" s="15">
        <f t="shared" si="18"/>
        <v>0</v>
      </c>
      <c r="F35" s="58">
        <v>1374.54</v>
      </c>
      <c r="G35" s="15">
        <f t="shared" si="19"/>
        <v>1374.54</v>
      </c>
      <c r="H35" s="103"/>
      <c r="I35" s="15">
        <f t="shared" si="20"/>
        <v>-1374.54</v>
      </c>
      <c r="J35" s="14"/>
      <c r="K35" s="15">
        <v>0</v>
      </c>
      <c r="L35" s="14"/>
      <c r="M35" s="15">
        <v>0</v>
      </c>
      <c r="N35" s="14"/>
      <c r="O35" s="15">
        <v>0</v>
      </c>
      <c r="P35" s="14"/>
      <c r="Q35" s="50">
        <v>0</v>
      </c>
    </row>
    <row r="36" spans="1:17" ht="16.5" thickBot="1" x14ac:dyDescent="0.3">
      <c r="A36" s="108"/>
      <c r="B36" s="65" t="s">
        <v>36</v>
      </c>
      <c r="C36" s="66">
        <v>0</v>
      </c>
      <c r="D36" s="84">
        <v>1313.15</v>
      </c>
      <c r="E36" s="67">
        <f t="shared" si="18"/>
        <v>1313.15</v>
      </c>
      <c r="F36" s="86">
        <v>355.85</v>
      </c>
      <c r="G36" s="67">
        <f t="shared" si="19"/>
        <v>-957.30000000000007</v>
      </c>
      <c r="H36" s="104"/>
      <c r="I36" s="67">
        <f t="shared" si="20"/>
        <v>-355.85</v>
      </c>
      <c r="J36" s="66"/>
      <c r="K36" s="67">
        <v>0</v>
      </c>
      <c r="L36" s="66"/>
      <c r="M36" s="67">
        <v>0</v>
      </c>
      <c r="N36" s="66"/>
      <c r="O36" s="67">
        <v>0</v>
      </c>
      <c r="P36" s="66"/>
      <c r="Q36" s="68">
        <v>0</v>
      </c>
    </row>
    <row r="37" spans="1:17" ht="17.25" thickTop="1" thickBot="1" x14ac:dyDescent="0.3">
      <c r="A37" s="109"/>
      <c r="B37" s="61" t="s">
        <v>15</v>
      </c>
      <c r="C37" s="62">
        <f>SUM(C33:C36)</f>
        <v>0</v>
      </c>
      <c r="D37" s="85">
        <f>SUM(D33:D36)</f>
        <v>3040.88</v>
      </c>
      <c r="E37" s="63">
        <f t="shared" si="18"/>
        <v>3040.88</v>
      </c>
      <c r="F37" s="87">
        <f>SUM(F33:F36)</f>
        <v>26792.799999999999</v>
      </c>
      <c r="G37" s="63">
        <f t="shared" si="19"/>
        <v>23751.919999999998</v>
      </c>
      <c r="H37" s="105">
        <f>SUM(H33:H36)</f>
        <v>0</v>
      </c>
      <c r="I37" s="63">
        <f t="shared" si="20"/>
        <v>-26792.799999999999</v>
      </c>
      <c r="J37" s="62"/>
      <c r="K37" s="63">
        <v>0</v>
      </c>
      <c r="L37" s="62"/>
      <c r="M37" s="63">
        <v>0</v>
      </c>
      <c r="N37" s="62"/>
      <c r="O37" s="63">
        <v>0</v>
      </c>
      <c r="P37" s="62"/>
      <c r="Q37" s="64">
        <v>0</v>
      </c>
    </row>
    <row r="38" spans="1:17" s="74" customFormat="1" ht="16.5" thickBot="1" x14ac:dyDescent="0.3">
      <c r="A38" s="69"/>
      <c r="B38" s="70"/>
      <c r="C38" s="71"/>
      <c r="D38" s="81"/>
      <c r="E38" s="88"/>
      <c r="F38" s="82"/>
      <c r="G38" s="72"/>
      <c r="H38" s="106"/>
      <c r="I38" s="72"/>
      <c r="J38" s="71"/>
      <c r="K38" s="72"/>
      <c r="L38" s="71"/>
      <c r="M38" s="72"/>
      <c r="N38" s="71"/>
      <c r="O38" s="72"/>
      <c r="P38" s="71"/>
      <c r="Q38" s="73"/>
    </row>
    <row r="39" spans="1:17" x14ac:dyDescent="0.25">
      <c r="A39" s="110" t="s">
        <v>8</v>
      </c>
      <c r="B39" s="75" t="s">
        <v>34</v>
      </c>
      <c r="C39" s="47">
        <v>0</v>
      </c>
      <c r="D39" s="54">
        <v>4818.66</v>
      </c>
      <c r="E39" s="48">
        <f>D39-C39</f>
        <v>4818.66</v>
      </c>
      <c r="F39" s="57">
        <v>51429.279999999999</v>
      </c>
      <c r="G39" s="48">
        <f>F39-D39</f>
        <v>46610.619999999995</v>
      </c>
      <c r="H39" s="102"/>
      <c r="I39" s="48">
        <f>H39-F39</f>
        <v>-51429.279999999999</v>
      </c>
      <c r="J39" s="47"/>
      <c r="K39" s="48">
        <v>0</v>
      </c>
      <c r="L39" s="47"/>
      <c r="M39" s="48">
        <v>0</v>
      </c>
      <c r="N39" s="47"/>
      <c r="O39" s="48">
        <v>0</v>
      </c>
      <c r="P39" s="47"/>
      <c r="Q39" s="49">
        <v>0</v>
      </c>
    </row>
    <row r="40" spans="1:17" x14ac:dyDescent="0.25">
      <c r="A40" s="111"/>
      <c r="B40" s="76" t="s">
        <v>35</v>
      </c>
      <c r="C40" s="14">
        <v>0</v>
      </c>
      <c r="D40" s="55">
        <v>711.53</v>
      </c>
      <c r="E40" s="15">
        <f t="shared" ref="E40:E43" si="21">D40-C40</f>
        <v>711.53</v>
      </c>
      <c r="F40" s="58">
        <v>0</v>
      </c>
      <c r="G40" s="15">
        <f t="shared" ref="G40:G43" si="22">F40-D40</f>
        <v>-711.53</v>
      </c>
      <c r="H40" s="103"/>
      <c r="I40" s="15">
        <f t="shared" ref="I40:I43" si="23">H40-F40</f>
        <v>0</v>
      </c>
      <c r="J40" s="14"/>
      <c r="K40" s="15">
        <v>0</v>
      </c>
      <c r="L40" s="14"/>
      <c r="M40" s="15">
        <v>0</v>
      </c>
      <c r="N40" s="14"/>
      <c r="O40" s="15">
        <v>0</v>
      </c>
      <c r="P40" s="14"/>
      <c r="Q40" s="50">
        <v>0</v>
      </c>
    </row>
    <row r="41" spans="1:17" x14ac:dyDescent="0.25">
      <c r="A41" s="111"/>
      <c r="B41" s="77" t="s">
        <v>37</v>
      </c>
      <c r="C41" s="59">
        <v>0</v>
      </c>
      <c r="D41" s="60">
        <v>0</v>
      </c>
      <c r="E41" s="15">
        <f t="shared" si="21"/>
        <v>0</v>
      </c>
      <c r="F41" s="58">
        <v>2167.34</v>
      </c>
      <c r="G41" s="15">
        <f t="shared" si="22"/>
        <v>2167.34</v>
      </c>
      <c r="H41" s="103"/>
      <c r="I41" s="15">
        <f t="shared" si="23"/>
        <v>-2167.34</v>
      </c>
      <c r="J41" s="14"/>
      <c r="K41" s="15">
        <v>0</v>
      </c>
      <c r="L41" s="14"/>
      <c r="M41" s="15">
        <v>0</v>
      </c>
      <c r="N41" s="14"/>
      <c r="O41" s="15">
        <v>0</v>
      </c>
      <c r="P41" s="14"/>
      <c r="Q41" s="50">
        <v>0</v>
      </c>
    </row>
    <row r="42" spans="1:17" ht="16.5" thickBot="1" x14ac:dyDescent="0.3">
      <c r="A42" s="111"/>
      <c r="B42" s="78" t="s">
        <v>36</v>
      </c>
      <c r="C42" s="66">
        <v>0</v>
      </c>
      <c r="D42" s="84">
        <v>0</v>
      </c>
      <c r="E42" s="67">
        <f t="shared" si="21"/>
        <v>0</v>
      </c>
      <c r="F42" s="86">
        <v>0</v>
      </c>
      <c r="G42" s="67">
        <f t="shared" si="22"/>
        <v>0</v>
      </c>
      <c r="H42" s="104"/>
      <c r="I42" s="67">
        <f t="shared" si="23"/>
        <v>0</v>
      </c>
      <c r="J42" s="66"/>
      <c r="K42" s="67">
        <v>0</v>
      </c>
      <c r="L42" s="66"/>
      <c r="M42" s="67">
        <v>0</v>
      </c>
      <c r="N42" s="66"/>
      <c r="O42" s="67">
        <v>0</v>
      </c>
      <c r="P42" s="66"/>
      <c r="Q42" s="68">
        <v>0</v>
      </c>
    </row>
    <row r="43" spans="1:17" ht="17.25" thickTop="1" thickBot="1" x14ac:dyDescent="0.3">
      <c r="A43" s="112"/>
      <c r="B43" s="79" t="s">
        <v>15</v>
      </c>
      <c r="C43" s="62">
        <f>SUM(C39:C42)</f>
        <v>0</v>
      </c>
      <c r="D43" s="85">
        <f>SUM(D39:D42)</f>
        <v>5530.19</v>
      </c>
      <c r="E43" s="63">
        <f t="shared" si="21"/>
        <v>5530.19</v>
      </c>
      <c r="F43" s="87">
        <f>SUM(F39:F42)</f>
        <v>53596.619999999995</v>
      </c>
      <c r="G43" s="63">
        <f t="shared" si="22"/>
        <v>48066.429999999993</v>
      </c>
      <c r="H43" s="105"/>
      <c r="I43" s="63">
        <f t="shared" si="23"/>
        <v>-53596.619999999995</v>
      </c>
      <c r="J43" s="62"/>
      <c r="K43" s="63">
        <v>0</v>
      </c>
      <c r="L43" s="62"/>
      <c r="M43" s="63">
        <v>0</v>
      </c>
      <c r="N43" s="62"/>
      <c r="O43" s="63">
        <v>0</v>
      </c>
      <c r="P43" s="62"/>
      <c r="Q43" s="64">
        <v>0</v>
      </c>
    </row>
    <row r="44" spans="1:17" s="74" customFormat="1" ht="16.5" thickBot="1" x14ac:dyDescent="0.3">
      <c r="A44" s="69"/>
      <c r="B44" s="70"/>
      <c r="C44" s="71"/>
      <c r="D44" s="81"/>
      <c r="E44" s="88"/>
      <c r="F44" s="82"/>
      <c r="G44" s="72"/>
      <c r="H44" s="106"/>
      <c r="I44" s="72"/>
      <c r="J44" s="71"/>
      <c r="K44" s="72"/>
      <c r="L44" s="71"/>
      <c r="M44" s="72"/>
      <c r="N44" s="71"/>
      <c r="O44" s="72"/>
      <c r="P44" s="71"/>
      <c r="Q44" s="73"/>
    </row>
    <row r="45" spans="1:17" x14ac:dyDescent="0.25">
      <c r="A45" s="107" t="s">
        <v>9</v>
      </c>
      <c r="B45" s="46" t="s">
        <v>34</v>
      </c>
      <c r="C45" s="47">
        <v>0</v>
      </c>
      <c r="D45" s="54">
        <v>7708.2</v>
      </c>
      <c r="E45" s="48">
        <f>D45-C45</f>
        <v>7708.2</v>
      </c>
      <c r="F45" s="57">
        <v>6440.45</v>
      </c>
      <c r="G45" s="48">
        <f>F45-D45</f>
        <v>-1267.75</v>
      </c>
      <c r="H45" s="102"/>
      <c r="I45" s="48">
        <f>H45-F45</f>
        <v>-6440.45</v>
      </c>
      <c r="J45" s="47"/>
      <c r="K45" s="48">
        <v>0</v>
      </c>
      <c r="L45" s="47"/>
      <c r="M45" s="48">
        <v>0</v>
      </c>
      <c r="N45" s="47"/>
      <c r="O45" s="48">
        <v>0</v>
      </c>
      <c r="P45" s="47"/>
      <c r="Q45" s="49">
        <v>0</v>
      </c>
    </row>
    <row r="46" spans="1:17" x14ac:dyDescent="0.25">
      <c r="A46" s="108"/>
      <c r="B46" s="6" t="s">
        <v>35</v>
      </c>
      <c r="C46" s="14">
        <v>0</v>
      </c>
      <c r="D46" s="55">
        <v>6881.74</v>
      </c>
      <c r="E46" s="15">
        <f t="shared" ref="E46:E49" si="24">D46-C46</f>
        <v>6881.74</v>
      </c>
      <c r="F46" s="58">
        <v>0</v>
      </c>
      <c r="G46" s="15">
        <f t="shared" ref="G46:G49" si="25">F46-D46</f>
        <v>-6881.74</v>
      </c>
      <c r="H46" s="103"/>
      <c r="I46" s="15">
        <f t="shared" ref="I46:I49" si="26">H46-F46</f>
        <v>0</v>
      </c>
      <c r="J46" s="14"/>
      <c r="K46" s="15">
        <v>0</v>
      </c>
      <c r="L46" s="14"/>
      <c r="M46" s="15">
        <v>0</v>
      </c>
      <c r="N46" s="14"/>
      <c r="O46" s="15">
        <v>0</v>
      </c>
      <c r="P46" s="14"/>
      <c r="Q46" s="50">
        <v>0</v>
      </c>
    </row>
    <row r="47" spans="1:17" x14ac:dyDescent="0.25">
      <c r="A47" s="108"/>
      <c r="B47" s="77" t="s">
        <v>37</v>
      </c>
      <c r="C47" s="59">
        <v>0</v>
      </c>
      <c r="D47" s="60">
        <v>0</v>
      </c>
      <c r="E47" s="15">
        <f t="shared" si="24"/>
        <v>0</v>
      </c>
      <c r="F47" s="58">
        <v>2717.97</v>
      </c>
      <c r="G47" s="15">
        <f t="shared" si="25"/>
        <v>2717.97</v>
      </c>
      <c r="H47" s="103"/>
      <c r="I47" s="15">
        <f t="shared" si="26"/>
        <v>-2717.97</v>
      </c>
      <c r="J47" s="14"/>
      <c r="K47" s="15">
        <v>0</v>
      </c>
      <c r="L47" s="14"/>
      <c r="M47" s="15">
        <v>0</v>
      </c>
      <c r="N47" s="14"/>
      <c r="O47" s="15">
        <v>0</v>
      </c>
      <c r="P47" s="14"/>
      <c r="Q47" s="50">
        <v>0</v>
      </c>
    </row>
    <row r="48" spans="1:17" ht="16.5" thickBot="1" x14ac:dyDescent="0.3">
      <c r="A48" s="108"/>
      <c r="B48" s="65" t="s">
        <v>36</v>
      </c>
      <c r="C48" s="66">
        <v>0</v>
      </c>
      <c r="D48" s="84">
        <v>50047.61</v>
      </c>
      <c r="E48" s="67">
        <f t="shared" si="24"/>
        <v>50047.61</v>
      </c>
      <c r="F48" s="86">
        <v>0</v>
      </c>
      <c r="G48" s="67">
        <f t="shared" si="25"/>
        <v>-50047.61</v>
      </c>
      <c r="H48" s="104"/>
      <c r="I48" s="67">
        <f t="shared" si="26"/>
        <v>0</v>
      </c>
      <c r="J48" s="66"/>
      <c r="K48" s="67">
        <v>0</v>
      </c>
      <c r="L48" s="66"/>
      <c r="M48" s="67">
        <v>0</v>
      </c>
      <c r="N48" s="66"/>
      <c r="O48" s="67">
        <v>0</v>
      </c>
      <c r="P48" s="66"/>
      <c r="Q48" s="68">
        <v>0</v>
      </c>
    </row>
    <row r="49" spans="1:17" ht="17.25" thickTop="1" thickBot="1" x14ac:dyDescent="0.3">
      <c r="A49" s="109"/>
      <c r="B49" s="61" t="s">
        <v>15</v>
      </c>
      <c r="C49" s="62">
        <f>SUM(C45:C48)</f>
        <v>0</v>
      </c>
      <c r="D49" s="85">
        <f>SUM(D45:D48)</f>
        <v>64637.55</v>
      </c>
      <c r="E49" s="63">
        <f t="shared" si="24"/>
        <v>64637.55</v>
      </c>
      <c r="F49" s="87">
        <f>SUM(F45:F48)</f>
        <v>9158.42</v>
      </c>
      <c r="G49" s="63">
        <f t="shared" si="25"/>
        <v>-55479.130000000005</v>
      </c>
      <c r="H49" s="105">
        <f>SUM(H45:H48)</f>
        <v>0</v>
      </c>
      <c r="I49" s="63">
        <f t="shared" si="26"/>
        <v>-9158.42</v>
      </c>
      <c r="J49" s="62"/>
      <c r="K49" s="63">
        <v>0</v>
      </c>
      <c r="L49" s="62"/>
      <c r="M49" s="63">
        <v>0</v>
      </c>
      <c r="N49" s="62"/>
      <c r="O49" s="63">
        <v>0</v>
      </c>
      <c r="P49" s="62"/>
      <c r="Q49" s="64">
        <v>0</v>
      </c>
    </row>
    <row r="50" spans="1:17" s="74" customFormat="1" ht="16.5" thickBot="1" x14ac:dyDescent="0.3">
      <c r="A50" s="69"/>
      <c r="B50" s="70"/>
      <c r="C50" s="71"/>
      <c r="D50" s="81"/>
      <c r="E50" s="88"/>
      <c r="F50" s="82"/>
      <c r="G50" s="72"/>
      <c r="H50" s="106"/>
      <c r="I50" s="72"/>
      <c r="J50" s="71"/>
      <c r="K50" s="72"/>
      <c r="L50" s="71"/>
      <c r="M50" s="72"/>
      <c r="N50" s="71"/>
      <c r="O50" s="72"/>
      <c r="P50" s="71"/>
      <c r="Q50" s="73"/>
    </row>
    <row r="51" spans="1:17" x14ac:dyDescent="0.25">
      <c r="A51" s="110" t="s">
        <v>10</v>
      </c>
      <c r="B51" s="75" t="s">
        <v>34</v>
      </c>
      <c r="C51" s="47">
        <v>0</v>
      </c>
      <c r="D51" s="54">
        <v>2198.66</v>
      </c>
      <c r="E51" s="48">
        <f>D51-C51</f>
        <v>2198.66</v>
      </c>
      <c r="F51" s="57">
        <v>5110.2</v>
      </c>
      <c r="G51" s="48">
        <f>F51-D51</f>
        <v>2911.54</v>
      </c>
      <c r="H51" s="102"/>
      <c r="I51" s="48">
        <f>H51-F51</f>
        <v>-5110.2</v>
      </c>
      <c r="J51" s="47"/>
      <c r="K51" s="48">
        <v>0</v>
      </c>
      <c r="L51" s="47"/>
      <c r="M51" s="48">
        <v>0</v>
      </c>
      <c r="N51" s="47"/>
      <c r="O51" s="48">
        <v>0</v>
      </c>
      <c r="P51" s="47"/>
      <c r="Q51" s="49">
        <v>0</v>
      </c>
    </row>
    <row r="52" spans="1:17" x14ac:dyDescent="0.25">
      <c r="A52" s="111"/>
      <c r="B52" s="76" t="s">
        <v>35</v>
      </c>
      <c r="C52" s="14">
        <v>0</v>
      </c>
      <c r="D52" s="55">
        <v>3085.28</v>
      </c>
      <c r="E52" s="15">
        <f t="shared" ref="E52:E55" si="27">D52-C52</f>
        <v>3085.28</v>
      </c>
      <c r="F52" s="58">
        <v>0</v>
      </c>
      <c r="G52" s="15">
        <f t="shared" ref="G52:G55" si="28">F52-D52</f>
        <v>-3085.28</v>
      </c>
      <c r="H52" s="103"/>
      <c r="I52" s="15">
        <f t="shared" ref="I52:I55" si="29">H52-F52</f>
        <v>0</v>
      </c>
      <c r="J52" s="14"/>
      <c r="K52" s="15">
        <v>0</v>
      </c>
      <c r="L52" s="14"/>
      <c r="M52" s="15">
        <v>0</v>
      </c>
      <c r="N52" s="14"/>
      <c r="O52" s="15">
        <v>0</v>
      </c>
      <c r="P52" s="14"/>
      <c r="Q52" s="50">
        <v>0</v>
      </c>
    </row>
    <row r="53" spans="1:17" x14ac:dyDescent="0.25">
      <c r="A53" s="111"/>
      <c r="B53" s="77" t="s">
        <v>37</v>
      </c>
      <c r="C53" s="59">
        <v>0</v>
      </c>
      <c r="D53" s="60">
        <v>0</v>
      </c>
      <c r="E53" s="15">
        <f t="shared" si="27"/>
        <v>0</v>
      </c>
      <c r="F53" s="58">
        <v>1984.95</v>
      </c>
      <c r="G53" s="15">
        <f t="shared" si="28"/>
        <v>1984.95</v>
      </c>
      <c r="H53" s="103"/>
      <c r="I53" s="15">
        <f t="shared" si="29"/>
        <v>-1984.95</v>
      </c>
      <c r="J53" s="14"/>
      <c r="K53" s="15">
        <v>0</v>
      </c>
      <c r="L53" s="14"/>
      <c r="M53" s="15">
        <v>0</v>
      </c>
      <c r="N53" s="14"/>
      <c r="O53" s="15">
        <v>0</v>
      </c>
      <c r="P53" s="14"/>
      <c r="Q53" s="50">
        <v>0</v>
      </c>
    </row>
    <row r="54" spans="1:17" ht="16.5" thickBot="1" x14ac:dyDescent="0.3">
      <c r="A54" s="111"/>
      <c r="B54" s="78" t="s">
        <v>36</v>
      </c>
      <c r="C54" s="66">
        <v>0</v>
      </c>
      <c r="D54" s="84">
        <v>2545.2399999999998</v>
      </c>
      <c r="E54" s="67">
        <f t="shared" si="27"/>
        <v>2545.2399999999998</v>
      </c>
      <c r="F54" s="86">
        <v>0</v>
      </c>
      <c r="G54" s="67">
        <f t="shared" si="28"/>
        <v>-2545.2399999999998</v>
      </c>
      <c r="H54" s="104"/>
      <c r="I54" s="67">
        <f t="shared" si="29"/>
        <v>0</v>
      </c>
      <c r="J54" s="66"/>
      <c r="K54" s="67">
        <v>0</v>
      </c>
      <c r="L54" s="66"/>
      <c r="M54" s="67">
        <v>0</v>
      </c>
      <c r="N54" s="66"/>
      <c r="O54" s="67">
        <v>0</v>
      </c>
      <c r="P54" s="66"/>
      <c r="Q54" s="68">
        <v>0</v>
      </c>
    </row>
    <row r="55" spans="1:17" ht="17.25" thickTop="1" thickBot="1" x14ac:dyDescent="0.3">
      <c r="A55" s="112"/>
      <c r="B55" s="79" t="s">
        <v>15</v>
      </c>
      <c r="C55" s="62">
        <f>SUM(C51:C54)</f>
        <v>0</v>
      </c>
      <c r="D55" s="85">
        <f>SUM(D51:D54)</f>
        <v>7829.18</v>
      </c>
      <c r="E55" s="63">
        <f t="shared" si="27"/>
        <v>7829.18</v>
      </c>
      <c r="F55" s="87">
        <f>SUM(F51:F54)</f>
        <v>7095.15</v>
      </c>
      <c r="G55" s="63">
        <f t="shared" si="28"/>
        <v>-734.03000000000065</v>
      </c>
      <c r="H55" s="105">
        <f>SUM(H51:H54)</f>
        <v>0</v>
      </c>
      <c r="I55" s="63">
        <f t="shared" si="29"/>
        <v>-7095.15</v>
      </c>
      <c r="J55" s="62"/>
      <c r="K55" s="63">
        <v>0</v>
      </c>
      <c r="L55" s="62"/>
      <c r="M55" s="63">
        <v>0</v>
      </c>
      <c r="N55" s="62"/>
      <c r="O55" s="63">
        <v>0</v>
      </c>
      <c r="P55" s="62"/>
      <c r="Q55" s="64">
        <v>0</v>
      </c>
    </row>
    <row r="56" spans="1:17" s="74" customFormat="1" ht="16.5" thickBot="1" x14ac:dyDescent="0.3">
      <c r="A56" s="69"/>
      <c r="B56" s="70"/>
      <c r="C56" s="71"/>
      <c r="D56" s="81"/>
      <c r="E56" s="88"/>
      <c r="F56" s="82"/>
      <c r="G56" s="72"/>
      <c r="H56" s="106"/>
      <c r="I56" s="72"/>
      <c r="J56" s="71"/>
      <c r="K56" s="72"/>
      <c r="L56" s="71"/>
      <c r="M56" s="72"/>
      <c r="N56" s="71"/>
      <c r="O56" s="72"/>
      <c r="P56" s="71"/>
      <c r="Q56" s="73"/>
    </row>
    <row r="57" spans="1:17" x14ac:dyDescent="0.25">
      <c r="A57" s="107" t="s">
        <v>11</v>
      </c>
      <c r="B57" s="46" t="s">
        <v>34</v>
      </c>
      <c r="C57" s="47">
        <v>0</v>
      </c>
      <c r="D57" s="54">
        <v>1825.24</v>
      </c>
      <c r="E57" s="48">
        <f>D57-C57</f>
        <v>1825.24</v>
      </c>
      <c r="F57" s="57">
        <v>0</v>
      </c>
      <c r="G57" s="48">
        <f>F57-D57</f>
        <v>-1825.24</v>
      </c>
      <c r="H57" s="102"/>
      <c r="I57" s="48">
        <f>H57-F57</f>
        <v>0</v>
      </c>
      <c r="J57" s="47"/>
      <c r="K57" s="48">
        <v>0</v>
      </c>
      <c r="L57" s="47"/>
      <c r="M57" s="48">
        <v>0</v>
      </c>
      <c r="N57" s="47"/>
      <c r="O57" s="48">
        <v>0</v>
      </c>
      <c r="P57" s="47"/>
      <c r="Q57" s="49">
        <v>0</v>
      </c>
    </row>
    <row r="58" spans="1:17" x14ac:dyDescent="0.25">
      <c r="A58" s="108"/>
      <c r="B58" s="6" t="s">
        <v>35</v>
      </c>
      <c r="C58" s="14">
        <v>0</v>
      </c>
      <c r="D58" s="55">
        <v>834</v>
      </c>
      <c r="E58" s="15">
        <f t="shared" ref="E58:E61" si="30">D58-C58</f>
        <v>834</v>
      </c>
      <c r="F58" s="58">
        <v>0</v>
      </c>
      <c r="G58" s="15">
        <f t="shared" ref="G58:G61" si="31">F58-D58</f>
        <v>-834</v>
      </c>
      <c r="H58" s="103"/>
      <c r="I58" s="15">
        <f t="shared" ref="I58:I61" si="32">H58-F58</f>
        <v>0</v>
      </c>
      <c r="J58" s="14"/>
      <c r="K58" s="15">
        <v>0</v>
      </c>
      <c r="L58" s="14"/>
      <c r="M58" s="15">
        <v>0</v>
      </c>
      <c r="N58" s="14"/>
      <c r="O58" s="15">
        <v>0</v>
      </c>
      <c r="P58" s="14"/>
      <c r="Q58" s="50">
        <v>0</v>
      </c>
    </row>
    <row r="59" spans="1:17" x14ac:dyDescent="0.25">
      <c r="A59" s="108"/>
      <c r="B59" s="77" t="s">
        <v>37</v>
      </c>
      <c r="C59" s="59">
        <v>0</v>
      </c>
      <c r="D59" s="60">
        <v>0</v>
      </c>
      <c r="E59" s="15">
        <f t="shared" si="30"/>
        <v>0</v>
      </c>
      <c r="F59" s="58">
        <v>0</v>
      </c>
      <c r="G59" s="15">
        <f t="shared" si="31"/>
        <v>0</v>
      </c>
      <c r="H59" s="103"/>
      <c r="I59" s="15">
        <f t="shared" si="32"/>
        <v>0</v>
      </c>
      <c r="J59" s="14"/>
      <c r="K59" s="15">
        <v>0</v>
      </c>
      <c r="L59" s="14"/>
      <c r="M59" s="15">
        <v>0</v>
      </c>
      <c r="N59" s="14"/>
      <c r="O59" s="15">
        <v>0</v>
      </c>
      <c r="P59" s="14"/>
      <c r="Q59" s="50">
        <v>0</v>
      </c>
    </row>
    <row r="60" spans="1:17" ht="16.5" thickBot="1" x14ac:dyDescent="0.3">
      <c r="A60" s="108"/>
      <c r="B60" s="65" t="s">
        <v>36</v>
      </c>
      <c r="C60" s="66">
        <v>0</v>
      </c>
      <c r="D60" s="84">
        <v>606.09</v>
      </c>
      <c r="E60" s="67">
        <f t="shared" si="30"/>
        <v>606.09</v>
      </c>
      <c r="F60" s="86">
        <v>0</v>
      </c>
      <c r="G60" s="67">
        <f t="shared" si="31"/>
        <v>-606.09</v>
      </c>
      <c r="H60" s="104"/>
      <c r="I60" s="67">
        <f t="shared" si="32"/>
        <v>0</v>
      </c>
      <c r="J60" s="66"/>
      <c r="K60" s="67">
        <v>0</v>
      </c>
      <c r="L60" s="66"/>
      <c r="M60" s="67">
        <v>0</v>
      </c>
      <c r="N60" s="66"/>
      <c r="O60" s="67">
        <v>0</v>
      </c>
      <c r="P60" s="66"/>
      <c r="Q60" s="68">
        <v>0</v>
      </c>
    </row>
    <row r="61" spans="1:17" ht="17.25" thickTop="1" thickBot="1" x14ac:dyDescent="0.3">
      <c r="A61" s="109"/>
      <c r="B61" s="61" t="s">
        <v>15</v>
      </c>
      <c r="C61" s="62">
        <f>SUM(C57:C60)</f>
        <v>0</v>
      </c>
      <c r="D61" s="85">
        <f>SUM(D57:D60)</f>
        <v>3265.33</v>
      </c>
      <c r="E61" s="63">
        <f t="shared" si="30"/>
        <v>3265.33</v>
      </c>
      <c r="F61" s="87">
        <f>SUM(F57:F60)</f>
        <v>0</v>
      </c>
      <c r="G61" s="63">
        <f t="shared" si="31"/>
        <v>-3265.33</v>
      </c>
      <c r="H61" s="105">
        <f>SUM(H57:H60)</f>
        <v>0</v>
      </c>
      <c r="I61" s="63">
        <f t="shared" si="32"/>
        <v>0</v>
      </c>
      <c r="J61" s="62"/>
      <c r="K61" s="63">
        <v>0</v>
      </c>
      <c r="L61" s="62"/>
      <c r="M61" s="63">
        <v>0</v>
      </c>
      <c r="N61" s="62"/>
      <c r="O61" s="63">
        <v>0</v>
      </c>
      <c r="P61" s="62"/>
      <c r="Q61" s="64">
        <v>0</v>
      </c>
    </row>
    <row r="62" spans="1:17" s="74" customFormat="1" ht="16.5" thickBot="1" x14ac:dyDescent="0.3">
      <c r="A62" s="69"/>
      <c r="B62" s="70"/>
      <c r="C62" s="71"/>
      <c r="D62" s="81"/>
      <c r="E62" s="88"/>
      <c r="F62" s="82"/>
      <c r="G62" s="72"/>
      <c r="H62" s="106"/>
      <c r="I62" s="72"/>
      <c r="J62" s="71"/>
      <c r="K62" s="72"/>
      <c r="L62" s="71"/>
      <c r="M62" s="72"/>
      <c r="N62" s="71"/>
      <c r="O62" s="72"/>
      <c r="P62" s="71"/>
      <c r="Q62" s="73"/>
    </row>
    <row r="63" spans="1:17" x14ac:dyDescent="0.25">
      <c r="A63" s="110" t="s">
        <v>12</v>
      </c>
      <c r="B63" s="75" t="s">
        <v>34</v>
      </c>
      <c r="C63" s="47">
        <v>0</v>
      </c>
      <c r="D63" s="54">
        <v>14050.45</v>
      </c>
      <c r="E63" s="48">
        <f>D63-C63</f>
        <v>14050.45</v>
      </c>
      <c r="F63" s="57">
        <v>0</v>
      </c>
      <c r="G63" s="48">
        <f>F63-D63</f>
        <v>-14050.45</v>
      </c>
      <c r="H63" s="102"/>
      <c r="I63" s="48">
        <f>H63-F63</f>
        <v>0</v>
      </c>
      <c r="J63" s="47"/>
      <c r="K63" s="48">
        <v>0</v>
      </c>
      <c r="L63" s="47"/>
      <c r="M63" s="48">
        <v>0</v>
      </c>
      <c r="N63" s="47"/>
      <c r="O63" s="48">
        <v>0</v>
      </c>
      <c r="P63" s="47"/>
      <c r="Q63" s="49">
        <v>0</v>
      </c>
    </row>
    <row r="64" spans="1:17" x14ac:dyDescent="0.25">
      <c r="A64" s="111"/>
      <c r="B64" s="76" t="s">
        <v>35</v>
      </c>
      <c r="C64" s="14">
        <v>0</v>
      </c>
      <c r="D64" s="55">
        <v>4601.5200000000004</v>
      </c>
      <c r="E64" s="15">
        <f t="shared" ref="E64:E67" si="33">D64-C64</f>
        <v>4601.5200000000004</v>
      </c>
      <c r="F64" s="58">
        <v>0</v>
      </c>
      <c r="G64" s="15">
        <f t="shared" ref="G64:G67" si="34">F64-D64</f>
        <v>-4601.5200000000004</v>
      </c>
      <c r="H64" s="103"/>
      <c r="I64" s="15">
        <f t="shared" ref="I64:I67" si="35">H64-F64</f>
        <v>0</v>
      </c>
      <c r="J64" s="14"/>
      <c r="K64" s="15">
        <v>0</v>
      </c>
      <c r="L64" s="14"/>
      <c r="M64" s="15">
        <v>0</v>
      </c>
      <c r="N64" s="14"/>
      <c r="O64" s="15">
        <v>0</v>
      </c>
      <c r="P64" s="14"/>
      <c r="Q64" s="50">
        <v>0</v>
      </c>
    </row>
    <row r="65" spans="1:17" x14ac:dyDescent="0.25">
      <c r="A65" s="111"/>
      <c r="B65" s="77" t="s">
        <v>37</v>
      </c>
      <c r="C65" s="59">
        <v>0</v>
      </c>
      <c r="D65" s="60">
        <v>0</v>
      </c>
      <c r="E65" s="15">
        <f t="shared" si="33"/>
        <v>0</v>
      </c>
      <c r="F65" s="58">
        <v>0</v>
      </c>
      <c r="G65" s="15">
        <f t="shared" si="34"/>
        <v>0</v>
      </c>
      <c r="H65" s="103"/>
      <c r="I65" s="15">
        <f t="shared" si="35"/>
        <v>0</v>
      </c>
      <c r="J65" s="14"/>
      <c r="K65" s="15">
        <v>0</v>
      </c>
      <c r="L65" s="14"/>
      <c r="M65" s="15">
        <v>0</v>
      </c>
      <c r="N65" s="14"/>
      <c r="O65" s="15">
        <v>0</v>
      </c>
      <c r="P65" s="14"/>
      <c r="Q65" s="50">
        <v>0</v>
      </c>
    </row>
    <row r="66" spans="1:17" ht="16.5" thickBot="1" x14ac:dyDescent="0.3">
      <c r="A66" s="111"/>
      <c r="B66" s="78" t="s">
        <v>36</v>
      </c>
      <c r="C66" s="66">
        <v>0</v>
      </c>
      <c r="D66" s="84">
        <v>4959.3500000000004</v>
      </c>
      <c r="E66" s="67">
        <f t="shared" si="33"/>
        <v>4959.3500000000004</v>
      </c>
      <c r="F66" s="86">
        <v>0</v>
      </c>
      <c r="G66" s="67">
        <f t="shared" si="34"/>
        <v>-4959.3500000000004</v>
      </c>
      <c r="H66" s="104"/>
      <c r="I66" s="67">
        <f t="shared" si="35"/>
        <v>0</v>
      </c>
      <c r="J66" s="66"/>
      <c r="K66" s="67">
        <v>0</v>
      </c>
      <c r="L66" s="66"/>
      <c r="M66" s="67">
        <v>0</v>
      </c>
      <c r="N66" s="66"/>
      <c r="O66" s="67">
        <v>0</v>
      </c>
      <c r="P66" s="66"/>
      <c r="Q66" s="68">
        <v>0</v>
      </c>
    </row>
    <row r="67" spans="1:17" ht="17.25" thickTop="1" thickBot="1" x14ac:dyDescent="0.3">
      <c r="A67" s="112"/>
      <c r="B67" s="79" t="s">
        <v>15</v>
      </c>
      <c r="C67" s="62">
        <f>SUM(C63:C66)</f>
        <v>0</v>
      </c>
      <c r="D67" s="85">
        <f>SUM(D63:D66)</f>
        <v>23611.32</v>
      </c>
      <c r="E67" s="63">
        <f t="shared" si="33"/>
        <v>23611.32</v>
      </c>
      <c r="F67" s="87">
        <f>SUM(F63:F66)</f>
        <v>0</v>
      </c>
      <c r="G67" s="63">
        <f t="shared" si="34"/>
        <v>-23611.32</v>
      </c>
      <c r="H67" s="105">
        <f>SUM(H63:H66)</f>
        <v>0</v>
      </c>
      <c r="I67" s="63">
        <f t="shared" si="35"/>
        <v>0</v>
      </c>
      <c r="J67" s="62"/>
      <c r="K67" s="63">
        <v>0</v>
      </c>
      <c r="L67" s="62"/>
      <c r="M67" s="63">
        <v>0</v>
      </c>
      <c r="N67" s="62"/>
      <c r="O67" s="63">
        <v>0</v>
      </c>
      <c r="P67" s="62"/>
      <c r="Q67" s="64">
        <v>0</v>
      </c>
    </row>
    <row r="68" spans="1:17" s="74" customFormat="1" ht="16.5" thickBot="1" x14ac:dyDescent="0.3">
      <c r="A68" s="69"/>
      <c r="B68" s="70"/>
      <c r="C68" s="71"/>
      <c r="D68" s="81"/>
      <c r="E68" s="88"/>
      <c r="F68" s="82"/>
      <c r="G68" s="72"/>
      <c r="H68" s="106"/>
      <c r="I68" s="72"/>
      <c r="J68" s="71"/>
      <c r="K68" s="72"/>
      <c r="L68" s="71"/>
      <c r="M68" s="72"/>
      <c r="N68" s="71"/>
      <c r="O68" s="72"/>
      <c r="P68" s="71"/>
      <c r="Q68" s="73"/>
    </row>
    <row r="69" spans="1:17" x14ac:dyDescent="0.25">
      <c r="A69" s="107" t="s">
        <v>13</v>
      </c>
      <c r="B69" s="46" t="s">
        <v>34</v>
      </c>
      <c r="C69" s="47">
        <v>0</v>
      </c>
      <c r="D69" s="54">
        <v>1528.79</v>
      </c>
      <c r="E69" s="48">
        <f>D69-C69</f>
        <v>1528.79</v>
      </c>
      <c r="F69" s="57">
        <v>0</v>
      </c>
      <c r="G69" s="48">
        <f>F69-D69</f>
        <v>-1528.79</v>
      </c>
      <c r="H69" s="102"/>
      <c r="I69" s="48">
        <f>H69-F69</f>
        <v>0</v>
      </c>
      <c r="J69" s="47"/>
      <c r="K69" s="48">
        <v>0</v>
      </c>
      <c r="L69" s="47"/>
      <c r="M69" s="48">
        <v>0</v>
      </c>
      <c r="N69" s="47"/>
      <c r="O69" s="48">
        <v>0</v>
      </c>
      <c r="P69" s="47"/>
      <c r="Q69" s="49">
        <v>0</v>
      </c>
    </row>
    <row r="70" spans="1:17" x14ac:dyDescent="0.25">
      <c r="A70" s="108"/>
      <c r="B70" s="6" t="s">
        <v>35</v>
      </c>
      <c r="C70" s="14">
        <v>0</v>
      </c>
      <c r="D70" s="55">
        <v>940</v>
      </c>
      <c r="E70" s="15">
        <f t="shared" ref="E70:E73" si="36">D70-C70</f>
        <v>940</v>
      </c>
      <c r="F70" s="58">
        <v>0</v>
      </c>
      <c r="G70" s="15">
        <f t="shared" ref="G70:G73" si="37">F70-D70</f>
        <v>-940</v>
      </c>
      <c r="H70" s="103"/>
      <c r="I70" s="15">
        <f t="shared" ref="I70:I73" si="38">H70-F70</f>
        <v>0</v>
      </c>
      <c r="J70" s="14"/>
      <c r="K70" s="15">
        <v>0</v>
      </c>
      <c r="L70" s="14"/>
      <c r="M70" s="15">
        <v>0</v>
      </c>
      <c r="N70" s="14"/>
      <c r="O70" s="15">
        <v>0</v>
      </c>
      <c r="P70" s="14"/>
      <c r="Q70" s="50">
        <v>0</v>
      </c>
    </row>
    <row r="71" spans="1:17" x14ac:dyDescent="0.25">
      <c r="A71" s="108"/>
      <c r="B71" s="52" t="s">
        <v>37</v>
      </c>
      <c r="C71" s="59">
        <v>0</v>
      </c>
      <c r="D71" s="60">
        <v>0</v>
      </c>
      <c r="E71" s="15">
        <f t="shared" si="36"/>
        <v>0</v>
      </c>
      <c r="F71" s="58">
        <v>0</v>
      </c>
      <c r="G71" s="15">
        <f t="shared" si="37"/>
        <v>0</v>
      </c>
      <c r="H71" s="103"/>
      <c r="I71" s="15">
        <f t="shared" si="38"/>
        <v>0</v>
      </c>
      <c r="J71" s="14"/>
      <c r="K71" s="15">
        <v>0</v>
      </c>
      <c r="L71" s="14"/>
      <c r="M71" s="15">
        <v>0</v>
      </c>
      <c r="N71" s="14"/>
      <c r="O71" s="15">
        <v>0</v>
      </c>
      <c r="P71" s="14"/>
      <c r="Q71" s="50">
        <v>0</v>
      </c>
    </row>
    <row r="72" spans="1:17" ht="16.5" thickBot="1" x14ac:dyDescent="0.3">
      <c r="A72" s="108"/>
      <c r="B72" s="65" t="s">
        <v>36</v>
      </c>
      <c r="C72" s="66">
        <v>0</v>
      </c>
      <c r="D72" s="84">
        <v>1356.81</v>
      </c>
      <c r="E72" s="67">
        <v>1356.81</v>
      </c>
      <c r="F72" s="86">
        <v>0</v>
      </c>
      <c r="G72" s="67">
        <f t="shared" si="37"/>
        <v>-1356.81</v>
      </c>
      <c r="H72" s="104"/>
      <c r="I72" s="67">
        <f t="shared" si="38"/>
        <v>0</v>
      </c>
      <c r="J72" s="66"/>
      <c r="K72" s="67">
        <v>0</v>
      </c>
      <c r="L72" s="66"/>
      <c r="M72" s="67">
        <v>0</v>
      </c>
      <c r="N72" s="66"/>
      <c r="O72" s="67">
        <v>0</v>
      </c>
      <c r="P72" s="66"/>
      <c r="Q72" s="68">
        <v>0</v>
      </c>
    </row>
    <row r="73" spans="1:17" ht="17.25" thickTop="1" thickBot="1" x14ac:dyDescent="0.3">
      <c r="A73" s="109"/>
      <c r="B73" s="61" t="s">
        <v>15</v>
      </c>
      <c r="C73" s="62">
        <f>SUM(C69:C72)</f>
        <v>0</v>
      </c>
      <c r="D73" s="85">
        <f>SUM(D69:D72)</f>
        <v>3825.6</v>
      </c>
      <c r="E73" s="63">
        <f t="shared" si="36"/>
        <v>3825.6</v>
      </c>
      <c r="F73" s="87">
        <f>SUM(F69:F72)</f>
        <v>0</v>
      </c>
      <c r="G73" s="63">
        <f t="shared" si="37"/>
        <v>-3825.6</v>
      </c>
      <c r="H73" s="105">
        <f>SUM(H69:H72)</f>
        <v>0</v>
      </c>
      <c r="I73" s="63">
        <f t="shared" si="38"/>
        <v>0</v>
      </c>
      <c r="J73" s="62"/>
      <c r="K73" s="63">
        <v>0</v>
      </c>
      <c r="L73" s="62"/>
      <c r="M73" s="63">
        <v>0</v>
      </c>
      <c r="N73" s="62"/>
      <c r="O73" s="63">
        <v>0</v>
      </c>
      <c r="P73" s="62"/>
      <c r="Q73" s="64">
        <v>0</v>
      </c>
    </row>
    <row r="74" spans="1:17" s="74" customFormat="1" ht="16.5" thickBot="1" x14ac:dyDescent="0.3">
      <c r="A74" s="80"/>
      <c r="B74" s="70"/>
      <c r="C74" s="71"/>
      <c r="D74" s="81"/>
      <c r="E74" s="88"/>
      <c r="F74" s="82"/>
      <c r="G74" s="72"/>
      <c r="H74" s="71"/>
      <c r="I74" s="72"/>
      <c r="J74" s="71"/>
      <c r="K74" s="72"/>
      <c r="L74" s="71"/>
      <c r="M74" s="72"/>
      <c r="N74" s="71"/>
      <c r="O74" s="72"/>
      <c r="P74" s="71"/>
      <c r="Q74" s="83"/>
    </row>
    <row r="75" spans="1:17" ht="17.25" thickTop="1" thickBot="1" x14ac:dyDescent="0.3">
      <c r="A75" s="6" t="s">
        <v>15</v>
      </c>
      <c r="B75" s="6"/>
      <c r="C75" s="14">
        <f>C73+C67+C61+C55+C49+C43+C37+C31+C25+C19+C7+C13</f>
        <v>0</v>
      </c>
      <c r="D75" s="14">
        <f>D73+D67+D61+D55+D49+D43+D37+D31+D25+D19+D7+D13</f>
        <v>117917.95000000001</v>
      </c>
      <c r="E75" s="90">
        <f>E73+E67+E61+E55+E49+E43+E37+E31+E25+E19+E13+E7</f>
        <v>117917.95000000001</v>
      </c>
      <c r="F75" s="14">
        <f>F73+F67+F61+F55+F49+F43+F37+F31+F25+F19+F7+F13</f>
        <v>110738.83</v>
      </c>
      <c r="G75" s="90">
        <f>G73+G67+G61+G55+G49+G43+G37+G31+G25+G19+G13+G7</f>
        <v>-7179.1200000000135</v>
      </c>
      <c r="H75" s="14">
        <f>H73+H67+H61+H55+H49+H43+H37+H31+H25+H19+H7+H13</f>
        <v>0</v>
      </c>
      <c r="I75" s="90">
        <f>I73+I67+I61+I55+I49+I43+I37+I31+I25+I19+I13+I7</f>
        <v>-110738.83</v>
      </c>
      <c r="J75" s="14">
        <f>J73+J67+J61+J55+J49+J43+J37+J31+J25+J19+J7+J13</f>
        <v>0</v>
      </c>
      <c r="K75" s="90">
        <f>K73+K67+K61+K55+K49+K43+K37+K31+K25+K19+K13+K7</f>
        <v>0</v>
      </c>
      <c r="L75" s="14">
        <f>L73+L67+L61+L55+L49+L43+L37+L31+L25+L19+L7+L13</f>
        <v>0</v>
      </c>
      <c r="M75" s="90">
        <f>M73+M67+M61+M55+M49+M43+M37+M31+M25+M19+M13+M7</f>
        <v>0</v>
      </c>
      <c r="N75" s="14">
        <f>N73+N67+N61+N55+N49+N43+N37+N31+N25+N19+N7+N13</f>
        <v>0</v>
      </c>
      <c r="O75" s="90">
        <f>O73+O67+O61+O55+O49+O43+O37+O31+O25+O19+O13+O7</f>
        <v>0</v>
      </c>
      <c r="P75" s="14">
        <f>SUM(P3:P74)</f>
        <v>0</v>
      </c>
      <c r="Q75" s="90">
        <f>Q73+Q67+Q61+Q55+Q49+Q43+Q37+Q31+Q25+Q19+Q13+Q7</f>
        <v>0</v>
      </c>
    </row>
    <row r="76" spans="1:17" ht="16.5" thickTop="1" x14ac:dyDescent="0.25"/>
    <row r="77" spans="1:17" ht="16.5" thickBot="1" x14ac:dyDescent="0.3"/>
    <row r="78" spans="1:17" ht="16.5" thickBot="1" x14ac:dyDescent="0.3">
      <c r="C78" s="119" t="s">
        <v>40</v>
      </c>
      <c r="D78" s="120"/>
      <c r="E78" s="121"/>
      <c r="F78" s="122" t="s">
        <v>38</v>
      </c>
    </row>
    <row r="79" spans="1:17" x14ac:dyDescent="0.25">
      <c r="C79" s="115" t="s">
        <v>0</v>
      </c>
      <c r="D79" s="94" t="s">
        <v>34</v>
      </c>
      <c r="E79" s="95">
        <f>C3+C9+C15+C21+C27+C33+C39+C45+C51+C57+C63+C69</f>
        <v>0</v>
      </c>
      <c r="F79" s="91"/>
    </row>
    <row r="80" spans="1:17" x14ac:dyDescent="0.25">
      <c r="C80" s="113"/>
      <c r="D80" s="96" t="s">
        <v>35</v>
      </c>
      <c r="E80" s="97">
        <f t="shared" ref="E80:E82" si="39">C4+C10+C16+C22+C28+C34+C40+C46+C52+C58+C64+C70</f>
        <v>0</v>
      </c>
      <c r="F80" s="92"/>
      <c r="I80" s="118" t="s">
        <v>39</v>
      </c>
      <c r="J80" s="118"/>
      <c r="K80" s="118"/>
    </row>
    <row r="81" spans="3:11" x14ac:dyDescent="0.25">
      <c r="C81" s="113"/>
      <c r="D81" s="98" t="s">
        <v>37</v>
      </c>
      <c r="E81" s="99">
        <f t="shared" si="39"/>
        <v>0</v>
      </c>
      <c r="F81" s="92"/>
      <c r="I81" s="13" t="s">
        <v>0</v>
      </c>
      <c r="J81" s="101">
        <f>SUM(E79:E82)</f>
        <v>0</v>
      </c>
      <c r="K81" s="34"/>
    </row>
    <row r="82" spans="3:11" ht="16.5" thickBot="1" x14ac:dyDescent="0.3">
      <c r="C82" s="114"/>
      <c r="D82" s="51" t="s">
        <v>36</v>
      </c>
      <c r="E82" s="100">
        <f t="shared" si="39"/>
        <v>0</v>
      </c>
      <c r="F82" s="93"/>
      <c r="I82" s="13" t="s">
        <v>1</v>
      </c>
      <c r="J82" s="101">
        <f>SUM(E83:E86)</f>
        <v>117917.94999999998</v>
      </c>
      <c r="K82" s="35">
        <f>J82-J81</f>
        <v>117917.94999999998</v>
      </c>
    </row>
    <row r="83" spans="3:11" x14ac:dyDescent="0.25">
      <c r="C83" s="115" t="s">
        <v>1</v>
      </c>
      <c r="D83" s="94" t="s">
        <v>34</v>
      </c>
      <c r="E83" s="95">
        <f>D3+D9+D15+D21+D27+D33+D39+D45+D51+D57+D63+D69</f>
        <v>32799.410000000003</v>
      </c>
      <c r="F83" s="91">
        <f>E83-F79</f>
        <v>32799.410000000003</v>
      </c>
      <c r="I83" s="13" t="s">
        <v>16</v>
      </c>
      <c r="J83" s="101">
        <f>SUM(E87:E90)</f>
        <v>110738.82999999999</v>
      </c>
      <c r="K83" s="36">
        <f>J83-J82</f>
        <v>-7179.1199999999953</v>
      </c>
    </row>
    <row r="84" spans="3:11" x14ac:dyDescent="0.25">
      <c r="C84" s="113"/>
      <c r="D84" s="96" t="s">
        <v>35</v>
      </c>
      <c r="E84" s="97">
        <f t="shared" ref="E84:E86" si="40">D4+D10+D16+D22+D28+D34+D40+D46+D52+D58+D64+D70</f>
        <v>24290.289999999997</v>
      </c>
      <c r="F84" s="92">
        <f t="shared" ref="F84:F86" si="41">E84-F80</f>
        <v>24290.289999999997</v>
      </c>
      <c r="I84" s="13" t="s">
        <v>17</v>
      </c>
      <c r="J84" s="101">
        <f>SUM(E91:E94)</f>
        <v>0</v>
      </c>
      <c r="K84" s="36">
        <f t="shared" ref="K84:K88" si="42">J84-J83</f>
        <v>-110738.82999999999</v>
      </c>
    </row>
    <row r="85" spans="3:11" x14ac:dyDescent="0.25">
      <c r="C85" s="113"/>
      <c r="D85" s="98" t="s">
        <v>37</v>
      </c>
      <c r="E85" s="99">
        <f t="shared" si="40"/>
        <v>0</v>
      </c>
      <c r="F85" s="92">
        <f t="shared" si="41"/>
        <v>0</v>
      </c>
      <c r="I85" s="13" t="s">
        <v>18</v>
      </c>
      <c r="J85" s="101">
        <f>SUM(D95:D98)</f>
        <v>0</v>
      </c>
      <c r="K85" s="36">
        <f t="shared" si="42"/>
        <v>0</v>
      </c>
    </row>
    <row r="86" spans="3:11" ht="16.5" thickBot="1" x14ac:dyDescent="0.3">
      <c r="C86" s="116"/>
      <c r="D86" s="51" t="s">
        <v>36</v>
      </c>
      <c r="E86" s="100">
        <f t="shared" si="40"/>
        <v>60828.249999999993</v>
      </c>
      <c r="F86" s="93">
        <f t="shared" si="41"/>
        <v>60828.249999999993</v>
      </c>
      <c r="I86" s="13" t="s">
        <v>20</v>
      </c>
      <c r="J86" s="101">
        <f>SUM(D99:D102)</f>
        <v>0</v>
      </c>
      <c r="K86" s="36">
        <f t="shared" si="42"/>
        <v>0</v>
      </c>
    </row>
    <row r="87" spans="3:11" x14ac:dyDescent="0.25">
      <c r="C87" s="115" t="s">
        <v>16</v>
      </c>
      <c r="D87" s="94" t="s">
        <v>34</v>
      </c>
      <c r="E87" s="95">
        <f>F3+F9+F15+F21+F27+F33+F39+F45+F51+F57+F63+F69</f>
        <v>101007.29999999999</v>
      </c>
      <c r="F87" s="91">
        <f>E87-F83</f>
        <v>68207.889999999985</v>
      </c>
      <c r="I87" s="13" t="s">
        <v>21</v>
      </c>
      <c r="J87" s="101">
        <f>SUM(D103:D106)</f>
        <v>0</v>
      </c>
      <c r="K87" s="36">
        <f t="shared" si="42"/>
        <v>0</v>
      </c>
    </row>
    <row r="88" spans="3:11" x14ac:dyDescent="0.25">
      <c r="C88" s="113"/>
      <c r="D88" s="96" t="s">
        <v>35</v>
      </c>
      <c r="E88" s="97">
        <f t="shared" ref="E88:E90" si="43">F4+F10+F16+F22+F28+F34+F40+F46+F52+F58+F64+F70</f>
        <v>0</v>
      </c>
      <c r="F88" s="92">
        <f>E88-F84</f>
        <v>-24290.289999999997</v>
      </c>
      <c r="I88" s="13" t="s">
        <v>22</v>
      </c>
      <c r="J88" s="101">
        <f>SUM(D107:D110)</f>
        <v>0</v>
      </c>
      <c r="K88" s="36">
        <f t="shared" si="42"/>
        <v>0</v>
      </c>
    </row>
    <row r="89" spans="3:11" x14ac:dyDescent="0.25">
      <c r="C89" s="113"/>
      <c r="D89" s="98" t="s">
        <v>37</v>
      </c>
      <c r="E89" s="99">
        <f t="shared" si="43"/>
        <v>8244.8000000000011</v>
      </c>
      <c r="F89" s="92">
        <f>E89-F85</f>
        <v>8244.8000000000011</v>
      </c>
    </row>
    <row r="90" spans="3:11" ht="16.5" thickBot="1" x14ac:dyDescent="0.3">
      <c r="C90" s="114"/>
      <c r="D90" s="51" t="s">
        <v>36</v>
      </c>
      <c r="E90" s="100">
        <f t="shared" si="43"/>
        <v>1486.73</v>
      </c>
      <c r="F90" s="93">
        <f>E90-F86</f>
        <v>-59341.51999999999</v>
      </c>
    </row>
    <row r="91" spans="3:11" ht="16.5" thickBot="1" x14ac:dyDescent="0.3">
      <c r="C91" s="117" t="s">
        <v>17</v>
      </c>
      <c r="D91" s="94" t="s">
        <v>34</v>
      </c>
      <c r="E91" s="95">
        <f>H3+H9+H15+H21+H27+H33+H39+H45+H51+H51+H57+H63+H69</f>
        <v>0</v>
      </c>
      <c r="F91" s="91">
        <f>E91-F87</f>
        <v>-68207.889999999985</v>
      </c>
    </row>
    <row r="92" spans="3:11" ht="16.5" thickBot="1" x14ac:dyDescent="0.3">
      <c r="C92" s="113"/>
      <c r="D92" s="96" t="s">
        <v>35</v>
      </c>
      <c r="E92" s="97">
        <f t="shared" ref="E92:E94" si="44">H4+H10+H16+H22+H28+H34+H40+H46+H52+H52+H58+H64+H70</f>
        <v>0</v>
      </c>
      <c r="F92" s="91">
        <f t="shared" ref="F92:F110" si="45">E92-F88</f>
        <v>24290.289999999997</v>
      </c>
    </row>
    <row r="93" spans="3:11" ht="16.5" thickBot="1" x14ac:dyDescent="0.3">
      <c r="C93" s="113"/>
      <c r="D93" s="98" t="s">
        <v>37</v>
      </c>
      <c r="E93" s="99">
        <f t="shared" si="44"/>
        <v>0</v>
      </c>
      <c r="F93" s="91">
        <f t="shared" si="45"/>
        <v>-8244.8000000000011</v>
      </c>
    </row>
    <row r="94" spans="3:11" ht="16.5" thickBot="1" x14ac:dyDescent="0.3">
      <c r="C94" s="113"/>
      <c r="D94" s="51" t="s">
        <v>36</v>
      </c>
      <c r="E94" s="100">
        <f t="shared" si="44"/>
        <v>0</v>
      </c>
      <c r="F94" s="91">
        <f t="shared" si="45"/>
        <v>59341.51999999999</v>
      </c>
    </row>
    <row r="95" spans="3:11" ht="16.5" thickBot="1" x14ac:dyDescent="0.3">
      <c r="C95" s="113" t="s">
        <v>18</v>
      </c>
      <c r="D95" s="94" t="s">
        <v>34</v>
      </c>
      <c r="E95" s="95">
        <f>J3+J9+J15+J21+J27+J33+J39+J45+J51+J57+J63+J69</f>
        <v>0</v>
      </c>
      <c r="F95" s="91">
        <f>E95-F91</f>
        <v>68207.889999999985</v>
      </c>
    </row>
    <row r="96" spans="3:11" ht="16.5" thickBot="1" x14ac:dyDescent="0.3">
      <c r="C96" s="113"/>
      <c r="D96" s="96" t="s">
        <v>35</v>
      </c>
      <c r="E96" s="97">
        <f t="shared" ref="E96:E98" si="46">J4+J10+J16+J22+J28+J34+J40+J46+J52+J58+J64+J70</f>
        <v>0</v>
      </c>
      <c r="F96" s="91">
        <f t="shared" si="45"/>
        <v>-24290.289999999997</v>
      </c>
    </row>
    <row r="97" spans="3:6" ht="16.5" thickBot="1" x14ac:dyDescent="0.3">
      <c r="C97" s="113"/>
      <c r="D97" s="98" t="s">
        <v>37</v>
      </c>
      <c r="E97" s="99">
        <f t="shared" si="46"/>
        <v>0</v>
      </c>
      <c r="F97" s="91">
        <f t="shared" si="45"/>
        <v>8244.8000000000011</v>
      </c>
    </row>
    <row r="98" spans="3:6" ht="16.5" thickBot="1" x14ac:dyDescent="0.3">
      <c r="C98" s="113"/>
      <c r="D98" s="51" t="s">
        <v>36</v>
      </c>
      <c r="E98" s="100">
        <f t="shared" si="46"/>
        <v>0</v>
      </c>
      <c r="F98" s="91">
        <f t="shared" si="45"/>
        <v>-59341.51999999999</v>
      </c>
    </row>
    <row r="99" spans="3:6" ht="16.5" thickBot="1" x14ac:dyDescent="0.3">
      <c r="C99" s="113" t="s">
        <v>20</v>
      </c>
      <c r="D99" s="94" t="s">
        <v>34</v>
      </c>
      <c r="E99" s="95">
        <f>L3+L9+L15+L21+L27+L33+L39+L45+L51+L57+L63+L69</f>
        <v>0</v>
      </c>
      <c r="F99" s="91">
        <f>E99-F95</f>
        <v>-68207.889999999985</v>
      </c>
    </row>
    <row r="100" spans="3:6" ht="16.5" thickBot="1" x14ac:dyDescent="0.3">
      <c r="C100" s="113"/>
      <c r="D100" s="96" t="s">
        <v>35</v>
      </c>
      <c r="E100" s="97">
        <f t="shared" ref="E100:E102" si="47">L4+L10+L16+L22+L28+L34+L40+L46+L52+L58+L64+L70</f>
        <v>0</v>
      </c>
      <c r="F100" s="91">
        <f t="shared" si="45"/>
        <v>24290.289999999997</v>
      </c>
    </row>
    <row r="101" spans="3:6" ht="16.5" thickBot="1" x14ac:dyDescent="0.3">
      <c r="C101" s="113"/>
      <c r="D101" s="98" t="s">
        <v>37</v>
      </c>
      <c r="E101" s="99">
        <f t="shared" si="47"/>
        <v>0</v>
      </c>
      <c r="F101" s="91">
        <f t="shared" si="45"/>
        <v>-8244.8000000000011</v>
      </c>
    </row>
    <row r="102" spans="3:6" ht="16.5" thickBot="1" x14ac:dyDescent="0.3">
      <c r="C102" s="113"/>
      <c r="D102" s="51" t="s">
        <v>36</v>
      </c>
      <c r="E102" s="100">
        <f t="shared" si="47"/>
        <v>0</v>
      </c>
      <c r="F102" s="91">
        <f t="shared" si="45"/>
        <v>59341.51999999999</v>
      </c>
    </row>
    <row r="103" spans="3:6" ht="16.5" thickBot="1" x14ac:dyDescent="0.3">
      <c r="C103" s="113" t="s">
        <v>21</v>
      </c>
      <c r="D103" s="94" t="s">
        <v>34</v>
      </c>
      <c r="E103" s="95">
        <f>N3+N9+N15+N21+N27+N33+N39+N45+N51+N57+N63+N69</f>
        <v>0</v>
      </c>
      <c r="F103" s="91">
        <f>E103-F99</f>
        <v>68207.889999999985</v>
      </c>
    </row>
    <row r="104" spans="3:6" ht="16.5" thickBot="1" x14ac:dyDescent="0.3">
      <c r="C104" s="113"/>
      <c r="D104" s="96" t="s">
        <v>35</v>
      </c>
      <c r="E104" s="97">
        <f t="shared" ref="E104:E106" si="48">N4+N10+N16+N22+N28+N34+N40+N46+N52+N58+N64+N70</f>
        <v>0</v>
      </c>
      <c r="F104" s="91">
        <f t="shared" si="45"/>
        <v>-24290.289999999997</v>
      </c>
    </row>
    <row r="105" spans="3:6" ht="16.5" thickBot="1" x14ac:dyDescent="0.3">
      <c r="C105" s="113"/>
      <c r="D105" s="98" t="s">
        <v>37</v>
      </c>
      <c r="E105" s="99">
        <f t="shared" si="48"/>
        <v>0</v>
      </c>
      <c r="F105" s="91">
        <f t="shared" si="45"/>
        <v>8244.8000000000011</v>
      </c>
    </row>
    <row r="106" spans="3:6" ht="16.5" thickBot="1" x14ac:dyDescent="0.3">
      <c r="C106" s="113"/>
      <c r="D106" s="51" t="s">
        <v>36</v>
      </c>
      <c r="E106" s="100">
        <f t="shared" si="48"/>
        <v>0</v>
      </c>
      <c r="F106" s="91">
        <f t="shared" si="45"/>
        <v>-59341.51999999999</v>
      </c>
    </row>
    <row r="107" spans="3:6" ht="16.5" thickBot="1" x14ac:dyDescent="0.3">
      <c r="C107" s="113" t="s">
        <v>22</v>
      </c>
      <c r="D107" s="94" t="s">
        <v>34</v>
      </c>
      <c r="E107" s="95">
        <f>P3+P9+P15+P21+P27+P33+P39+P45+P51+P57+P63+P69</f>
        <v>0</v>
      </c>
      <c r="F107" s="91">
        <f>E107-F103</f>
        <v>-68207.889999999985</v>
      </c>
    </row>
    <row r="108" spans="3:6" ht="16.5" thickBot="1" x14ac:dyDescent="0.3">
      <c r="C108" s="113"/>
      <c r="D108" s="96" t="s">
        <v>35</v>
      </c>
      <c r="E108" s="97">
        <f t="shared" ref="E108:E110" si="49">P4+P10+P16+P22+P28+P34+P40+P46+P52+P58+P64+P70</f>
        <v>0</v>
      </c>
      <c r="F108" s="91">
        <f t="shared" si="45"/>
        <v>24290.289999999997</v>
      </c>
    </row>
    <row r="109" spans="3:6" ht="16.5" thickBot="1" x14ac:dyDescent="0.3">
      <c r="C109" s="113"/>
      <c r="D109" s="98" t="s">
        <v>37</v>
      </c>
      <c r="E109" s="99">
        <f t="shared" si="49"/>
        <v>0</v>
      </c>
      <c r="F109" s="91">
        <f t="shared" si="45"/>
        <v>-8244.8000000000011</v>
      </c>
    </row>
    <row r="110" spans="3:6" ht="16.5" thickBot="1" x14ac:dyDescent="0.3">
      <c r="C110" s="114"/>
      <c r="D110" s="51" t="s">
        <v>36</v>
      </c>
      <c r="E110" s="100">
        <f t="shared" si="49"/>
        <v>0</v>
      </c>
      <c r="F110" s="91">
        <f t="shared" si="45"/>
        <v>59341.51999999999</v>
      </c>
    </row>
  </sheetData>
  <mergeCells count="22">
    <mergeCell ref="C78:E78"/>
    <mergeCell ref="I80:K80"/>
    <mergeCell ref="C103:C106"/>
    <mergeCell ref="C107:C110"/>
    <mergeCell ref="C79:C82"/>
    <mergeCell ref="C83:C86"/>
    <mergeCell ref="C87:C90"/>
    <mergeCell ref="C91:C94"/>
    <mergeCell ref="C95:C98"/>
    <mergeCell ref="C99:C102"/>
    <mergeCell ref="A69:A73"/>
    <mergeCell ref="A3:A7"/>
    <mergeCell ref="A9:A13"/>
    <mergeCell ref="A15:A19"/>
    <mergeCell ref="A21:A25"/>
    <mergeCell ref="A27:A31"/>
    <mergeCell ref="A33:A37"/>
    <mergeCell ref="A39:A43"/>
    <mergeCell ref="A45:A49"/>
    <mergeCell ref="A51:A55"/>
    <mergeCell ref="A57:A61"/>
    <mergeCell ref="A63:A67"/>
  </mergeCells>
  <phoneticPr fontId="2" type="noConversion"/>
  <conditionalFormatting sqref="I3:I8 G3:G8 E8">
    <cfRule type="cellIs" dxfId="257" priority="269" operator="greaterThan">
      <formula>0</formula>
    </cfRule>
    <cfRule type="cellIs" dxfId="256" priority="270" operator="lessThan">
      <formula>0</formula>
    </cfRule>
  </conditionalFormatting>
  <conditionalFormatting sqref="K3:K8">
    <cfRule type="cellIs" dxfId="255" priority="267" operator="greaterThan">
      <formula>0</formula>
    </cfRule>
    <cfRule type="cellIs" dxfId="254" priority="268" operator="lessThan">
      <formula>0</formula>
    </cfRule>
  </conditionalFormatting>
  <conditionalFormatting sqref="M3:M8">
    <cfRule type="cellIs" dxfId="253" priority="265" operator="greaterThan">
      <formula>0</formula>
    </cfRule>
    <cfRule type="cellIs" dxfId="252" priority="266" operator="lessThan">
      <formula>0</formula>
    </cfRule>
  </conditionalFormatting>
  <conditionalFormatting sqref="O3:O8">
    <cfRule type="cellIs" dxfId="251" priority="263" operator="greaterThan">
      <formula>0</formula>
    </cfRule>
    <cfRule type="cellIs" dxfId="250" priority="264" operator="lessThan">
      <formula>0</formula>
    </cfRule>
  </conditionalFormatting>
  <conditionalFormatting sqref="Q3:Q8">
    <cfRule type="cellIs" dxfId="249" priority="261" operator="greaterThan">
      <formula>0</formula>
    </cfRule>
    <cfRule type="cellIs" dxfId="248" priority="262" operator="lessThan">
      <formula>0</formula>
    </cfRule>
  </conditionalFormatting>
  <conditionalFormatting sqref="I9:I10 G9:G10 E14 G12:G14 I12:I14">
    <cfRule type="cellIs" dxfId="247" priority="259" operator="greaterThan">
      <formula>0</formula>
    </cfRule>
    <cfRule type="cellIs" dxfId="246" priority="260" operator="lessThan">
      <formula>0</formula>
    </cfRule>
  </conditionalFormatting>
  <conditionalFormatting sqref="K9:K10 K12:K14">
    <cfRule type="cellIs" dxfId="245" priority="257" operator="greaterThan">
      <formula>0</formula>
    </cfRule>
    <cfRule type="cellIs" dxfId="244" priority="258" operator="lessThan">
      <formula>0</formula>
    </cfRule>
  </conditionalFormatting>
  <conditionalFormatting sqref="M9:M10 M12:M14">
    <cfRule type="cellIs" dxfId="243" priority="255" operator="greaterThan">
      <formula>0</formula>
    </cfRule>
    <cfRule type="cellIs" dxfId="242" priority="256" operator="lessThan">
      <formula>0</formula>
    </cfRule>
  </conditionalFormatting>
  <conditionalFormatting sqref="O9:O10 O12:O14">
    <cfRule type="cellIs" dxfId="241" priority="253" operator="greaterThan">
      <formula>0</formula>
    </cfRule>
    <cfRule type="cellIs" dxfId="240" priority="254" operator="lessThan">
      <formula>0</formula>
    </cfRule>
  </conditionalFormatting>
  <conditionalFormatting sqref="Q9:Q10 Q12:Q14">
    <cfRule type="cellIs" dxfId="239" priority="251" operator="greaterThan">
      <formula>0</formula>
    </cfRule>
    <cfRule type="cellIs" dxfId="238" priority="252" operator="lessThan">
      <formula>0</formula>
    </cfRule>
  </conditionalFormatting>
  <conditionalFormatting sqref="I15:I16 G15:G16 E20 G18:G20 I18:I20">
    <cfRule type="cellIs" dxfId="237" priority="249" operator="greaterThan">
      <formula>0</formula>
    </cfRule>
    <cfRule type="cellIs" dxfId="236" priority="250" operator="lessThan">
      <formula>0</formula>
    </cfRule>
  </conditionalFormatting>
  <conditionalFormatting sqref="K15:K16 K18:K20">
    <cfRule type="cellIs" dxfId="235" priority="247" operator="greaterThan">
      <formula>0</formula>
    </cfRule>
    <cfRule type="cellIs" dxfId="234" priority="248" operator="lessThan">
      <formula>0</formula>
    </cfRule>
  </conditionalFormatting>
  <conditionalFormatting sqref="M15:M16 M18:M20">
    <cfRule type="cellIs" dxfId="233" priority="245" operator="greaterThan">
      <formula>0</formula>
    </cfRule>
    <cfRule type="cellIs" dxfId="232" priority="246" operator="lessThan">
      <formula>0</formula>
    </cfRule>
  </conditionalFormatting>
  <conditionalFormatting sqref="O15:O16 O18:O20">
    <cfRule type="cellIs" dxfId="231" priority="243" operator="greaterThan">
      <formula>0</formula>
    </cfRule>
    <cfRule type="cellIs" dxfId="230" priority="244" operator="lessThan">
      <formula>0</formula>
    </cfRule>
  </conditionalFormatting>
  <conditionalFormatting sqref="Q15:Q16 Q18:Q20">
    <cfRule type="cellIs" dxfId="229" priority="241" operator="greaterThan">
      <formula>0</formula>
    </cfRule>
    <cfRule type="cellIs" dxfId="228" priority="242" operator="lessThan">
      <formula>0</formula>
    </cfRule>
  </conditionalFormatting>
  <conditionalFormatting sqref="I21:I22 G21:G22 E26 G24:G26 I24:I26">
    <cfRule type="cellIs" dxfId="227" priority="239" operator="greaterThan">
      <formula>0</formula>
    </cfRule>
    <cfRule type="cellIs" dxfId="226" priority="240" operator="lessThan">
      <formula>0</formula>
    </cfRule>
  </conditionalFormatting>
  <conditionalFormatting sqref="K21:K22 K24:K26">
    <cfRule type="cellIs" dxfId="225" priority="237" operator="greaterThan">
      <formula>0</formula>
    </cfRule>
    <cfRule type="cellIs" dxfId="224" priority="238" operator="lessThan">
      <formula>0</formula>
    </cfRule>
  </conditionalFormatting>
  <conditionalFormatting sqref="M21:M22 M24:M26">
    <cfRule type="cellIs" dxfId="223" priority="235" operator="greaterThan">
      <formula>0</formula>
    </cfRule>
    <cfRule type="cellIs" dxfId="222" priority="236" operator="lessThan">
      <formula>0</formula>
    </cfRule>
  </conditionalFormatting>
  <conditionalFormatting sqref="O21:O22 O24:O26">
    <cfRule type="cellIs" dxfId="221" priority="233" operator="greaterThan">
      <formula>0</formula>
    </cfRule>
    <cfRule type="cellIs" dxfId="220" priority="234" operator="lessThan">
      <formula>0</formula>
    </cfRule>
  </conditionalFormatting>
  <conditionalFormatting sqref="Q21:Q22 Q24:Q26">
    <cfRule type="cellIs" dxfId="219" priority="231" operator="greaterThan">
      <formula>0</formula>
    </cfRule>
    <cfRule type="cellIs" dxfId="218" priority="232" operator="lessThan">
      <formula>0</formula>
    </cfRule>
  </conditionalFormatting>
  <conditionalFormatting sqref="I27:I28 G27:G28 E32 G30:G32 I30:I32">
    <cfRule type="cellIs" dxfId="217" priority="229" operator="greaterThan">
      <formula>0</formula>
    </cfRule>
    <cfRule type="cellIs" dxfId="216" priority="230" operator="lessThan">
      <formula>0</formula>
    </cfRule>
  </conditionalFormatting>
  <conditionalFormatting sqref="K27:K28 K30:K32">
    <cfRule type="cellIs" dxfId="215" priority="227" operator="greaterThan">
      <formula>0</formula>
    </cfRule>
    <cfRule type="cellIs" dxfId="214" priority="228" operator="lessThan">
      <formula>0</formula>
    </cfRule>
  </conditionalFormatting>
  <conditionalFormatting sqref="M27:M28 M30:M32">
    <cfRule type="cellIs" dxfId="213" priority="225" operator="greaterThan">
      <formula>0</formula>
    </cfRule>
    <cfRule type="cellIs" dxfId="212" priority="226" operator="lessThan">
      <formula>0</formula>
    </cfRule>
  </conditionalFormatting>
  <conditionalFormatting sqref="O27:O28 O30:O32">
    <cfRule type="cellIs" dxfId="211" priority="223" operator="greaterThan">
      <formula>0</formula>
    </cfRule>
    <cfRule type="cellIs" dxfId="210" priority="224" operator="lessThan">
      <formula>0</formula>
    </cfRule>
  </conditionalFormatting>
  <conditionalFormatting sqref="Q27:Q28 Q30:Q32">
    <cfRule type="cellIs" dxfId="209" priority="221" operator="greaterThan">
      <formula>0</formula>
    </cfRule>
    <cfRule type="cellIs" dxfId="208" priority="222" operator="lessThan">
      <formula>0</formula>
    </cfRule>
  </conditionalFormatting>
  <conditionalFormatting sqref="I33:I34 G33:G34 E38 G36:G38 I36:I38">
    <cfRule type="cellIs" dxfId="207" priority="219" operator="greaterThan">
      <formula>0</formula>
    </cfRule>
    <cfRule type="cellIs" dxfId="206" priority="220" operator="lessThan">
      <formula>0</formula>
    </cfRule>
  </conditionalFormatting>
  <conditionalFormatting sqref="K33:K34 K36:K38">
    <cfRule type="cellIs" dxfId="205" priority="217" operator="greaterThan">
      <formula>0</formula>
    </cfRule>
    <cfRule type="cellIs" dxfId="204" priority="218" operator="lessThan">
      <formula>0</formula>
    </cfRule>
  </conditionalFormatting>
  <conditionalFormatting sqref="M33:M34 M36:M38">
    <cfRule type="cellIs" dxfId="203" priority="215" operator="greaterThan">
      <formula>0</formula>
    </cfRule>
    <cfRule type="cellIs" dxfId="202" priority="216" operator="lessThan">
      <formula>0</formula>
    </cfRule>
  </conditionalFormatting>
  <conditionalFormatting sqref="O33:O34 O36:O38">
    <cfRule type="cellIs" dxfId="201" priority="213" operator="greaterThan">
      <formula>0</formula>
    </cfRule>
    <cfRule type="cellIs" dxfId="200" priority="214" operator="lessThan">
      <formula>0</formula>
    </cfRule>
  </conditionalFormatting>
  <conditionalFormatting sqref="Q33:Q34 Q36:Q38">
    <cfRule type="cellIs" dxfId="199" priority="211" operator="greaterThan">
      <formula>0</formula>
    </cfRule>
    <cfRule type="cellIs" dxfId="198" priority="212" operator="lessThan">
      <formula>0</formula>
    </cfRule>
  </conditionalFormatting>
  <conditionalFormatting sqref="I39:I40 G39:G40 E44 G42:G44 I42:I44">
    <cfRule type="cellIs" dxfId="197" priority="209" operator="greaterThan">
      <formula>0</formula>
    </cfRule>
    <cfRule type="cellIs" dxfId="196" priority="210" operator="lessThan">
      <formula>0</formula>
    </cfRule>
  </conditionalFormatting>
  <conditionalFormatting sqref="K39:K40 K42:K44">
    <cfRule type="cellIs" dxfId="195" priority="207" operator="greaterThan">
      <formula>0</formula>
    </cfRule>
    <cfRule type="cellIs" dxfId="194" priority="208" operator="lessThan">
      <formula>0</formula>
    </cfRule>
  </conditionalFormatting>
  <conditionalFormatting sqref="M39:M40 M42:M44">
    <cfRule type="cellIs" dxfId="193" priority="205" operator="greaterThan">
      <formula>0</formula>
    </cfRule>
    <cfRule type="cellIs" dxfId="192" priority="206" operator="lessThan">
      <formula>0</formula>
    </cfRule>
  </conditionalFormatting>
  <conditionalFormatting sqref="O39:O40 O42:O44">
    <cfRule type="cellIs" dxfId="191" priority="203" operator="greaterThan">
      <formula>0</formula>
    </cfRule>
    <cfRule type="cellIs" dxfId="190" priority="204" operator="lessThan">
      <formula>0</formula>
    </cfRule>
  </conditionalFormatting>
  <conditionalFormatting sqref="Q39:Q40 Q42:Q44">
    <cfRule type="cellIs" dxfId="189" priority="201" operator="greaterThan">
      <formula>0</formula>
    </cfRule>
    <cfRule type="cellIs" dxfId="188" priority="202" operator="lessThan">
      <formula>0</formula>
    </cfRule>
  </conditionalFormatting>
  <conditionalFormatting sqref="I45:I46 G45:G46 E50 G48:G50 I48:I50">
    <cfRule type="cellIs" dxfId="187" priority="199" operator="greaterThan">
      <formula>0</formula>
    </cfRule>
    <cfRule type="cellIs" dxfId="186" priority="200" operator="lessThan">
      <formula>0</formula>
    </cfRule>
  </conditionalFormatting>
  <conditionalFormatting sqref="K45:K46 K48:K50">
    <cfRule type="cellIs" dxfId="185" priority="197" operator="greaterThan">
      <formula>0</formula>
    </cfRule>
    <cfRule type="cellIs" dxfId="184" priority="198" operator="lessThan">
      <formula>0</formula>
    </cfRule>
  </conditionalFormatting>
  <conditionalFormatting sqref="M45:M46 M48:M50">
    <cfRule type="cellIs" dxfId="183" priority="195" operator="greaterThan">
      <formula>0</formula>
    </cfRule>
    <cfRule type="cellIs" dxfId="182" priority="196" operator="lessThan">
      <formula>0</formula>
    </cfRule>
  </conditionalFormatting>
  <conditionalFormatting sqref="O45:O46 O48:O50">
    <cfRule type="cellIs" dxfId="181" priority="193" operator="greaterThan">
      <formula>0</formula>
    </cfRule>
    <cfRule type="cellIs" dxfId="180" priority="194" operator="lessThan">
      <formula>0</formula>
    </cfRule>
  </conditionalFormatting>
  <conditionalFormatting sqref="Q45:Q46 Q48:Q50">
    <cfRule type="cellIs" dxfId="179" priority="191" operator="greaterThan">
      <formula>0</formula>
    </cfRule>
    <cfRule type="cellIs" dxfId="178" priority="192" operator="lessThan">
      <formula>0</formula>
    </cfRule>
  </conditionalFormatting>
  <conditionalFormatting sqref="I51:I52 G51:G52 E56 G54:G56 I54:I56">
    <cfRule type="cellIs" dxfId="177" priority="189" operator="greaterThan">
      <formula>0</formula>
    </cfRule>
    <cfRule type="cellIs" dxfId="176" priority="190" operator="lessThan">
      <formula>0</formula>
    </cfRule>
  </conditionalFormatting>
  <conditionalFormatting sqref="K51:K52 K54:K56">
    <cfRule type="cellIs" dxfId="175" priority="187" operator="greaterThan">
      <formula>0</formula>
    </cfRule>
    <cfRule type="cellIs" dxfId="174" priority="188" operator="lessThan">
      <formula>0</formula>
    </cfRule>
  </conditionalFormatting>
  <conditionalFormatting sqref="M51:M52 M54:M56">
    <cfRule type="cellIs" dxfId="173" priority="185" operator="greaterThan">
      <formula>0</formula>
    </cfRule>
    <cfRule type="cellIs" dxfId="172" priority="186" operator="lessThan">
      <formula>0</formula>
    </cfRule>
  </conditionalFormatting>
  <conditionalFormatting sqref="O51:O52 O54:O56">
    <cfRule type="cellIs" dxfId="171" priority="183" operator="greaterThan">
      <formula>0</formula>
    </cfRule>
    <cfRule type="cellIs" dxfId="170" priority="184" operator="lessThan">
      <formula>0</formula>
    </cfRule>
  </conditionalFormatting>
  <conditionalFormatting sqref="Q51:Q52 Q54:Q56">
    <cfRule type="cellIs" dxfId="169" priority="181" operator="greaterThan">
      <formula>0</formula>
    </cfRule>
    <cfRule type="cellIs" dxfId="168" priority="182" operator="lessThan">
      <formula>0</formula>
    </cfRule>
  </conditionalFormatting>
  <conditionalFormatting sqref="I57:I58 G57:G58 E62 G60:G62 I60:I62">
    <cfRule type="cellIs" dxfId="167" priority="179" operator="greaterThan">
      <formula>0</formula>
    </cfRule>
    <cfRule type="cellIs" dxfId="166" priority="180" operator="lessThan">
      <formula>0</formula>
    </cfRule>
  </conditionalFormatting>
  <conditionalFormatting sqref="K57:K58 K60:K62">
    <cfRule type="cellIs" dxfId="165" priority="177" operator="greaterThan">
      <formula>0</formula>
    </cfRule>
    <cfRule type="cellIs" dxfId="164" priority="178" operator="lessThan">
      <formula>0</formula>
    </cfRule>
  </conditionalFormatting>
  <conditionalFormatting sqref="M57:M58 M60:M62">
    <cfRule type="cellIs" dxfId="163" priority="175" operator="greaterThan">
      <formula>0</formula>
    </cfRule>
    <cfRule type="cellIs" dxfId="162" priority="176" operator="lessThan">
      <formula>0</formula>
    </cfRule>
  </conditionalFormatting>
  <conditionalFormatting sqref="O57:O58 O60:O62">
    <cfRule type="cellIs" dxfId="161" priority="173" operator="greaterThan">
      <formula>0</formula>
    </cfRule>
    <cfRule type="cellIs" dxfId="160" priority="174" operator="lessThan">
      <formula>0</formula>
    </cfRule>
  </conditionalFormatting>
  <conditionalFormatting sqref="Q57:Q58 Q60:Q62">
    <cfRule type="cellIs" dxfId="159" priority="171" operator="greaterThan">
      <formula>0</formula>
    </cfRule>
    <cfRule type="cellIs" dxfId="158" priority="172" operator="lessThan">
      <formula>0</formula>
    </cfRule>
  </conditionalFormatting>
  <conditionalFormatting sqref="I63:I64 G63:G64 E68 G66:G68 I66:I68">
    <cfRule type="cellIs" dxfId="157" priority="169" operator="greaterThan">
      <formula>0</formula>
    </cfRule>
    <cfRule type="cellIs" dxfId="156" priority="170" operator="lessThan">
      <formula>0</formula>
    </cfRule>
  </conditionalFormatting>
  <conditionalFormatting sqref="K63:K64 K66:K68">
    <cfRule type="cellIs" dxfId="155" priority="167" operator="greaterThan">
      <formula>0</formula>
    </cfRule>
    <cfRule type="cellIs" dxfId="154" priority="168" operator="lessThan">
      <formula>0</formula>
    </cfRule>
  </conditionalFormatting>
  <conditionalFormatting sqref="M63:M64 M66:M68">
    <cfRule type="cellIs" dxfId="153" priority="165" operator="greaterThan">
      <formula>0</formula>
    </cfRule>
    <cfRule type="cellIs" dxfId="152" priority="166" operator="lessThan">
      <formula>0</formula>
    </cfRule>
  </conditionalFormatting>
  <conditionalFormatting sqref="O63:O64 O66:O68">
    <cfRule type="cellIs" dxfId="151" priority="163" operator="greaterThan">
      <formula>0</formula>
    </cfRule>
    <cfRule type="cellIs" dxfId="150" priority="164" operator="lessThan">
      <formula>0</formula>
    </cfRule>
  </conditionalFormatting>
  <conditionalFormatting sqref="Q63:Q64 Q66:Q68">
    <cfRule type="cellIs" dxfId="149" priority="161" operator="greaterThan">
      <formula>0</formula>
    </cfRule>
    <cfRule type="cellIs" dxfId="148" priority="162" operator="lessThan">
      <formula>0</formula>
    </cfRule>
  </conditionalFormatting>
  <conditionalFormatting sqref="I69:I70 G69:G70 E74 G72:G74 I72:I74">
    <cfRule type="cellIs" dxfId="147" priority="159" operator="greaterThan">
      <formula>0</formula>
    </cfRule>
    <cfRule type="cellIs" dxfId="146" priority="160" operator="lessThan">
      <formula>0</formula>
    </cfRule>
  </conditionalFormatting>
  <conditionalFormatting sqref="K69:K70 K72:K74">
    <cfRule type="cellIs" dxfId="145" priority="157" operator="greaterThan">
      <formula>0</formula>
    </cfRule>
    <cfRule type="cellIs" dxfId="144" priority="158" operator="lessThan">
      <formula>0</formula>
    </cfRule>
  </conditionalFormatting>
  <conditionalFormatting sqref="M69:M70 M72:M74">
    <cfRule type="cellIs" dxfId="143" priority="155" operator="greaterThan">
      <formula>0</formula>
    </cfRule>
    <cfRule type="cellIs" dxfId="142" priority="156" operator="lessThan">
      <formula>0</formula>
    </cfRule>
  </conditionalFormatting>
  <conditionalFormatting sqref="O69:O70 O72:O74">
    <cfRule type="cellIs" dxfId="141" priority="153" operator="greaterThan">
      <formula>0</formula>
    </cfRule>
    <cfRule type="cellIs" dxfId="140" priority="154" operator="lessThan">
      <formula>0</formula>
    </cfRule>
  </conditionalFormatting>
  <conditionalFormatting sqref="Q69:Q70 Q72:Q74">
    <cfRule type="cellIs" dxfId="139" priority="151" operator="greaterThan">
      <formula>0</formula>
    </cfRule>
    <cfRule type="cellIs" dxfId="138" priority="152" operator="lessThan">
      <formula>0</formula>
    </cfRule>
  </conditionalFormatting>
  <conditionalFormatting sqref="I11 G11">
    <cfRule type="cellIs" dxfId="137" priority="149" operator="greaterThan">
      <formula>0</formula>
    </cfRule>
    <cfRule type="cellIs" dxfId="136" priority="150" operator="lessThan">
      <formula>0</formula>
    </cfRule>
  </conditionalFormatting>
  <conditionalFormatting sqref="K11">
    <cfRule type="cellIs" dxfId="135" priority="147" operator="greaterThan">
      <formula>0</formula>
    </cfRule>
    <cfRule type="cellIs" dxfId="134" priority="148" operator="lessThan">
      <formula>0</formula>
    </cfRule>
  </conditionalFormatting>
  <conditionalFormatting sqref="M11">
    <cfRule type="cellIs" dxfId="133" priority="145" operator="greaterThan">
      <formula>0</formula>
    </cfRule>
    <cfRule type="cellIs" dxfId="132" priority="146" operator="lessThan">
      <formula>0</formula>
    </cfRule>
  </conditionalFormatting>
  <conditionalFormatting sqref="O11">
    <cfRule type="cellIs" dxfId="131" priority="143" operator="greaterThan">
      <formula>0</formula>
    </cfRule>
    <cfRule type="cellIs" dxfId="130" priority="144" operator="lessThan">
      <formula>0</formula>
    </cfRule>
  </conditionalFormatting>
  <conditionalFormatting sqref="Q11">
    <cfRule type="cellIs" dxfId="129" priority="141" operator="greaterThan">
      <formula>0</formula>
    </cfRule>
    <cfRule type="cellIs" dxfId="128" priority="142" operator="lessThan">
      <formula>0</formula>
    </cfRule>
  </conditionalFormatting>
  <conditionalFormatting sqref="I17 G17">
    <cfRule type="cellIs" dxfId="127" priority="139" operator="greaterThan">
      <formula>0</formula>
    </cfRule>
    <cfRule type="cellIs" dxfId="126" priority="140" operator="lessThan">
      <formula>0</formula>
    </cfRule>
  </conditionalFormatting>
  <conditionalFormatting sqref="K17">
    <cfRule type="cellIs" dxfId="125" priority="137" operator="greaterThan">
      <formula>0</formula>
    </cfRule>
    <cfRule type="cellIs" dxfId="124" priority="138" operator="lessThan">
      <formula>0</formula>
    </cfRule>
  </conditionalFormatting>
  <conditionalFormatting sqref="M17">
    <cfRule type="cellIs" dxfId="123" priority="135" operator="greaterThan">
      <formula>0</formula>
    </cfRule>
    <cfRule type="cellIs" dxfId="122" priority="136" operator="lessThan">
      <formula>0</formula>
    </cfRule>
  </conditionalFormatting>
  <conditionalFormatting sqref="O17">
    <cfRule type="cellIs" dxfId="121" priority="133" operator="greaterThan">
      <formula>0</formula>
    </cfRule>
    <cfRule type="cellIs" dxfId="120" priority="134" operator="lessThan">
      <formula>0</formula>
    </cfRule>
  </conditionalFormatting>
  <conditionalFormatting sqref="Q17">
    <cfRule type="cellIs" dxfId="119" priority="131" operator="greaterThan">
      <formula>0</formula>
    </cfRule>
    <cfRule type="cellIs" dxfId="118" priority="132" operator="lessThan">
      <formula>0</formula>
    </cfRule>
  </conditionalFormatting>
  <conditionalFormatting sqref="I23 G23">
    <cfRule type="cellIs" dxfId="117" priority="129" operator="greaterThan">
      <formula>0</formula>
    </cfRule>
    <cfRule type="cellIs" dxfId="116" priority="130" operator="lessThan">
      <formula>0</formula>
    </cfRule>
  </conditionalFormatting>
  <conditionalFormatting sqref="K23">
    <cfRule type="cellIs" dxfId="115" priority="127" operator="greaterThan">
      <formula>0</formula>
    </cfRule>
    <cfRule type="cellIs" dxfId="114" priority="128" operator="lessThan">
      <formula>0</formula>
    </cfRule>
  </conditionalFormatting>
  <conditionalFormatting sqref="M23">
    <cfRule type="cellIs" dxfId="113" priority="125" operator="greaterThan">
      <formula>0</formula>
    </cfRule>
    <cfRule type="cellIs" dxfId="112" priority="126" operator="lessThan">
      <formula>0</formula>
    </cfRule>
  </conditionalFormatting>
  <conditionalFormatting sqref="O23">
    <cfRule type="cellIs" dxfId="111" priority="123" operator="greaterThan">
      <formula>0</formula>
    </cfRule>
    <cfRule type="cellIs" dxfId="110" priority="124" operator="lessThan">
      <formula>0</formula>
    </cfRule>
  </conditionalFormatting>
  <conditionalFormatting sqref="Q23">
    <cfRule type="cellIs" dxfId="109" priority="121" operator="greaterThan">
      <formula>0</formula>
    </cfRule>
    <cfRule type="cellIs" dxfId="108" priority="122" operator="lessThan">
      <formula>0</formula>
    </cfRule>
  </conditionalFormatting>
  <conditionalFormatting sqref="I29 G29">
    <cfRule type="cellIs" dxfId="107" priority="119" operator="greaterThan">
      <formula>0</formula>
    </cfRule>
    <cfRule type="cellIs" dxfId="106" priority="120" operator="lessThan">
      <formula>0</formula>
    </cfRule>
  </conditionalFormatting>
  <conditionalFormatting sqref="K29">
    <cfRule type="cellIs" dxfId="105" priority="117" operator="greaterThan">
      <formula>0</formula>
    </cfRule>
    <cfRule type="cellIs" dxfId="104" priority="118" operator="lessThan">
      <formula>0</formula>
    </cfRule>
  </conditionalFormatting>
  <conditionalFormatting sqref="M29">
    <cfRule type="cellIs" dxfId="103" priority="115" operator="greaterThan">
      <formula>0</formula>
    </cfRule>
    <cfRule type="cellIs" dxfId="102" priority="116" operator="lessThan">
      <formula>0</formula>
    </cfRule>
  </conditionalFormatting>
  <conditionalFormatting sqref="O29">
    <cfRule type="cellIs" dxfId="101" priority="113" operator="greaterThan">
      <formula>0</formula>
    </cfRule>
    <cfRule type="cellIs" dxfId="100" priority="114" operator="lessThan">
      <formula>0</formula>
    </cfRule>
  </conditionalFormatting>
  <conditionalFormatting sqref="Q29">
    <cfRule type="cellIs" dxfId="99" priority="111" operator="greaterThan">
      <formula>0</formula>
    </cfRule>
    <cfRule type="cellIs" dxfId="98" priority="112" operator="lessThan">
      <formula>0</formula>
    </cfRule>
  </conditionalFormatting>
  <conditionalFormatting sqref="I41 G41">
    <cfRule type="cellIs" dxfId="97" priority="109" operator="greaterThan">
      <formula>0</formula>
    </cfRule>
    <cfRule type="cellIs" dxfId="96" priority="110" operator="lessThan">
      <formula>0</formula>
    </cfRule>
  </conditionalFormatting>
  <conditionalFormatting sqref="K41">
    <cfRule type="cellIs" dxfId="95" priority="107" operator="greaterThan">
      <formula>0</formula>
    </cfRule>
    <cfRule type="cellIs" dxfId="94" priority="108" operator="lessThan">
      <formula>0</formula>
    </cfRule>
  </conditionalFormatting>
  <conditionalFormatting sqref="M41">
    <cfRule type="cellIs" dxfId="93" priority="105" operator="greaterThan">
      <formula>0</formula>
    </cfRule>
    <cfRule type="cellIs" dxfId="92" priority="106" operator="lessThan">
      <formula>0</formula>
    </cfRule>
  </conditionalFormatting>
  <conditionalFormatting sqref="O41">
    <cfRule type="cellIs" dxfId="91" priority="103" operator="greaterThan">
      <formula>0</formula>
    </cfRule>
    <cfRule type="cellIs" dxfId="90" priority="104" operator="lessThan">
      <formula>0</formula>
    </cfRule>
  </conditionalFormatting>
  <conditionalFormatting sqref="Q41">
    <cfRule type="cellIs" dxfId="89" priority="101" operator="greaterThan">
      <formula>0</formula>
    </cfRule>
    <cfRule type="cellIs" dxfId="88" priority="102" operator="lessThan">
      <formula>0</formula>
    </cfRule>
  </conditionalFormatting>
  <conditionalFormatting sqref="I53 G53">
    <cfRule type="cellIs" dxfId="87" priority="99" operator="greaterThan">
      <formula>0</formula>
    </cfRule>
    <cfRule type="cellIs" dxfId="86" priority="100" operator="lessThan">
      <formula>0</formula>
    </cfRule>
  </conditionalFormatting>
  <conditionalFormatting sqref="K53">
    <cfRule type="cellIs" dxfId="85" priority="97" operator="greaterThan">
      <formula>0</formula>
    </cfRule>
    <cfRule type="cellIs" dxfId="84" priority="98" operator="lessThan">
      <formula>0</formula>
    </cfRule>
  </conditionalFormatting>
  <conditionalFormatting sqref="M53">
    <cfRule type="cellIs" dxfId="83" priority="95" operator="greaterThan">
      <formula>0</formula>
    </cfRule>
    <cfRule type="cellIs" dxfId="82" priority="96" operator="lessThan">
      <formula>0</formula>
    </cfRule>
  </conditionalFormatting>
  <conditionalFormatting sqref="O53">
    <cfRule type="cellIs" dxfId="81" priority="93" operator="greaterThan">
      <formula>0</formula>
    </cfRule>
    <cfRule type="cellIs" dxfId="80" priority="94" operator="lessThan">
      <formula>0</formula>
    </cfRule>
  </conditionalFormatting>
  <conditionalFormatting sqref="Q53">
    <cfRule type="cellIs" dxfId="79" priority="91" operator="greaterThan">
      <formula>0</formula>
    </cfRule>
    <cfRule type="cellIs" dxfId="78" priority="92" operator="lessThan">
      <formula>0</formula>
    </cfRule>
  </conditionalFormatting>
  <conditionalFormatting sqref="I71 G71">
    <cfRule type="cellIs" dxfId="77" priority="89" operator="greaterThan">
      <formula>0</formula>
    </cfRule>
    <cfRule type="cellIs" dxfId="76" priority="90" operator="lessThan">
      <formula>0</formula>
    </cfRule>
  </conditionalFormatting>
  <conditionalFormatting sqref="K71">
    <cfRule type="cellIs" dxfId="75" priority="87" operator="greaterThan">
      <formula>0</formula>
    </cfRule>
    <cfRule type="cellIs" dxfId="74" priority="88" operator="lessThan">
      <formula>0</formula>
    </cfRule>
  </conditionalFormatting>
  <conditionalFormatting sqref="M71">
    <cfRule type="cellIs" dxfId="73" priority="85" operator="greaterThan">
      <formula>0</formula>
    </cfRule>
    <cfRule type="cellIs" dxfId="72" priority="86" operator="lessThan">
      <formula>0</formula>
    </cfRule>
  </conditionalFormatting>
  <conditionalFormatting sqref="O71">
    <cfRule type="cellIs" dxfId="71" priority="83" operator="greaterThan">
      <formula>0</formula>
    </cfRule>
    <cfRule type="cellIs" dxfId="70" priority="84" operator="lessThan">
      <formula>0</formula>
    </cfRule>
  </conditionalFormatting>
  <conditionalFormatting sqref="Q71">
    <cfRule type="cellIs" dxfId="69" priority="81" operator="greaterThan">
      <formula>0</formula>
    </cfRule>
    <cfRule type="cellIs" dxfId="68" priority="82" operator="lessThan">
      <formula>0</formula>
    </cfRule>
  </conditionalFormatting>
  <conditionalFormatting sqref="I65 G65">
    <cfRule type="cellIs" dxfId="67" priority="79" operator="greaterThan">
      <formula>0</formula>
    </cfRule>
    <cfRule type="cellIs" dxfId="66" priority="80" operator="lessThan">
      <formula>0</formula>
    </cfRule>
  </conditionalFormatting>
  <conditionalFormatting sqref="K65">
    <cfRule type="cellIs" dxfId="65" priority="77" operator="greaterThan">
      <formula>0</formula>
    </cfRule>
    <cfRule type="cellIs" dxfId="64" priority="78" operator="lessThan">
      <formula>0</formula>
    </cfRule>
  </conditionalFormatting>
  <conditionalFormatting sqref="M65">
    <cfRule type="cellIs" dxfId="63" priority="75" operator="greaterThan">
      <formula>0</formula>
    </cfRule>
    <cfRule type="cellIs" dxfId="62" priority="76" operator="lessThan">
      <formula>0</formula>
    </cfRule>
  </conditionalFormatting>
  <conditionalFormatting sqref="O65">
    <cfRule type="cellIs" dxfId="61" priority="73" operator="greaterThan">
      <formula>0</formula>
    </cfRule>
    <cfRule type="cellIs" dxfId="60" priority="74" operator="lessThan">
      <formula>0</formula>
    </cfRule>
  </conditionalFormatting>
  <conditionalFormatting sqref="Q65">
    <cfRule type="cellIs" dxfId="59" priority="71" operator="greaterThan">
      <formula>0</formula>
    </cfRule>
    <cfRule type="cellIs" dxfId="58" priority="72" operator="lessThan">
      <formula>0</formula>
    </cfRule>
  </conditionalFormatting>
  <conditionalFormatting sqref="I35 G35">
    <cfRule type="cellIs" dxfId="57" priority="69" operator="greaterThan">
      <formula>0</formula>
    </cfRule>
    <cfRule type="cellIs" dxfId="56" priority="70" operator="lessThan">
      <formula>0</formula>
    </cfRule>
  </conditionalFormatting>
  <conditionalFormatting sqref="K35">
    <cfRule type="cellIs" dxfId="55" priority="67" operator="greaterThan">
      <formula>0</formula>
    </cfRule>
    <cfRule type="cellIs" dxfId="54" priority="68" operator="lessThan">
      <formula>0</formula>
    </cfRule>
  </conditionalFormatting>
  <conditionalFormatting sqref="M35">
    <cfRule type="cellIs" dxfId="53" priority="65" operator="greaterThan">
      <formula>0</formula>
    </cfRule>
    <cfRule type="cellIs" dxfId="52" priority="66" operator="lessThan">
      <formula>0</formula>
    </cfRule>
  </conditionalFormatting>
  <conditionalFormatting sqref="O35">
    <cfRule type="cellIs" dxfId="51" priority="63" operator="greaterThan">
      <formula>0</formula>
    </cfRule>
    <cfRule type="cellIs" dxfId="50" priority="64" operator="lessThan">
      <formula>0</formula>
    </cfRule>
  </conditionalFormatting>
  <conditionalFormatting sqref="Q35">
    <cfRule type="cellIs" dxfId="49" priority="61" operator="greaterThan">
      <formula>0</formula>
    </cfRule>
    <cfRule type="cellIs" dxfId="48" priority="62" operator="lessThan">
      <formula>0</formula>
    </cfRule>
  </conditionalFormatting>
  <conditionalFormatting sqref="E3:E7">
    <cfRule type="cellIs" dxfId="47" priority="59" operator="greaterThan">
      <formula>0</formula>
    </cfRule>
    <cfRule type="cellIs" dxfId="46" priority="60" operator="lessThan">
      <formula>0</formula>
    </cfRule>
  </conditionalFormatting>
  <conditionalFormatting sqref="I47 G47">
    <cfRule type="cellIs" dxfId="45" priority="33" operator="greaterThan">
      <formula>0</formula>
    </cfRule>
    <cfRule type="cellIs" dxfId="44" priority="34" operator="lessThan">
      <formula>0</formula>
    </cfRule>
  </conditionalFormatting>
  <conditionalFormatting sqref="E9:E13">
    <cfRule type="cellIs" dxfId="43" priority="57" operator="greaterThan">
      <formula>0</formula>
    </cfRule>
    <cfRule type="cellIs" dxfId="42" priority="58" operator="lessThan">
      <formula>0</formula>
    </cfRule>
  </conditionalFormatting>
  <conditionalFormatting sqref="E15:E19">
    <cfRule type="cellIs" dxfId="41" priority="55" operator="greaterThan">
      <formula>0</formula>
    </cfRule>
    <cfRule type="cellIs" dxfId="40" priority="56" operator="lessThan">
      <formula>0</formula>
    </cfRule>
  </conditionalFormatting>
  <conditionalFormatting sqref="E21:E25">
    <cfRule type="cellIs" dxfId="39" priority="53" operator="greaterThan">
      <formula>0</formula>
    </cfRule>
    <cfRule type="cellIs" dxfId="38" priority="54" operator="lessThan">
      <formula>0</formula>
    </cfRule>
  </conditionalFormatting>
  <conditionalFormatting sqref="E27:E31">
    <cfRule type="cellIs" dxfId="37" priority="51" operator="greaterThan">
      <formula>0</formula>
    </cfRule>
    <cfRule type="cellIs" dxfId="36" priority="52" operator="lessThan">
      <formula>0</formula>
    </cfRule>
  </conditionalFormatting>
  <conditionalFormatting sqref="E33:E37">
    <cfRule type="cellIs" dxfId="35" priority="49" operator="greaterThan">
      <formula>0</formula>
    </cfRule>
    <cfRule type="cellIs" dxfId="34" priority="50" operator="lessThan">
      <formula>0</formula>
    </cfRule>
  </conditionalFormatting>
  <conditionalFormatting sqref="E39:E43">
    <cfRule type="cellIs" dxfId="33" priority="47" operator="greaterThan">
      <formula>0</formula>
    </cfRule>
    <cfRule type="cellIs" dxfId="32" priority="48" operator="lessThan">
      <formula>0</formula>
    </cfRule>
  </conditionalFormatting>
  <conditionalFormatting sqref="E51:E55">
    <cfRule type="cellIs" dxfId="31" priority="45" operator="greaterThan">
      <formula>0</formula>
    </cfRule>
    <cfRule type="cellIs" dxfId="30" priority="46" operator="lessThan">
      <formula>0</formula>
    </cfRule>
  </conditionalFormatting>
  <conditionalFormatting sqref="E63:E67">
    <cfRule type="cellIs" dxfId="29" priority="41" operator="greaterThan">
      <formula>0</formula>
    </cfRule>
    <cfRule type="cellIs" dxfId="28" priority="42" operator="lessThan">
      <formula>0</formula>
    </cfRule>
  </conditionalFormatting>
  <conditionalFormatting sqref="E69:E73">
    <cfRule type="cellIs" dxfId="27" priority="39" operator="greaterThan">
      <formula>0</formula>
    </cfRule>
    <cfRule type="cellIs" dxfId="26" priority="40" operator="lessThan">
      <formula>0</formula>
    </cfRule>
  </conditionalFormatting>
  <conditionalFormatting sqref="E45:E49">
    <cfRule type="cellIs" dxfId="25" priority="21" operator="greaterThan">
      <formula>0</formula>
    </cfRule>
    <cfRule type="cellIs" dxfId="24" priority="22" operator="lessThan">
      <formula>0</formula>
    </cfRule>
  </conditionalFormatting>
  <conditionalFormatting sqref="I59 G59">
    <cfRule type="cellIs" dxfId="23" priority="19" operator="greaterThan">
      <formula>0</formula>
    </cfRule>
    <cfRule type="cellIs" dxfId="22" priority="20" operator="lessThan">
      <formula>0</formula>
    </cfRule>
  </conditionalFormatting>
  <conditionalFormatting sqref="K47">
    <cfRule type="cellIs" dxfId="21" priority="31" operator="greaterThan">
      <formula>0</formula>
    </cfRule>
    <cfRule type="cellIs" dxfId="20" priority="32" operator="lessThan">
      <formula>0</formula>
    </cfRule>
  </conditionalFormatting>
  <conditionalFormatting sqref="M47">
    <cfRule type="cellIs" dxfId="19" priority="29" operator="greaterThan">
      <formula>0</formula>
    </cfRule>
    <cfRule type="cellIs" dxfId="18" priority="30" operator="lessThan">
      <formula>0</formula>
    </cfRule>
  </conditionalFormatting>
  <conditionalFormatting sqref="O47">
    <cfRule type="cellIs" dxfId="17" priority="27" operator="greaterThan">
      <formula>0</formula>
    </cfRule>
    <cfRule type="cellIs" dxfId="16" priority="28" operator="lessThan">
      <formula>0</formula>
    </cfRule>
  </conditionalFormatting>
  <conditionalFormatting sqref="Q47">
    <cfRule type="cellIs" dxfId="15" priority="25" operator="greaterThan">
      <formula>0</formula>
    </cfRule>
    <cfRule type="cellIs" dxfId="14" priority="26" operator="lessThan">
      <formula>0</formula>
    </cfRule>
  </conditionalFormatting>
  <conditionalFormatting sqref="E57:E61">
    <cfRule type="cellIs" dxfId="13" priority="7" operator="greaterThan">
      <formula>0</formula>
    </cfRule>
    <cfRule type="cellIs" dxfId="12" priority="8" operator="lessThan">
      <formula>0</formula>
    </cfRule>
  </conditionalFormatting>
  <conditionalFormatting sqref="K59">
    <cfRule type="cellIs" dxfId="11" priority="17" operator="greaterThan">
      <formula>0</formula>
    </cfRule>
    <cfRule type="cellIs" dxfId="10" priority="18" operator="lessThan">
      <formula>0</formula>
    </cfRule>
  </conditionalFormatting>
  <conditionalFormatting sqref="M59">
    <cfRule type="cellIs" dxfId="9" priority="15" operator="greaterThan">
      <formula>0</formula>
    </cfRule>
    <cfRule type="cellIs" dxfId="8" priority="16" operator="lessThan">
      <formula>0</formula>
    </cfRule>
  </conditionalFormatting>
  <conditionalFormatting sqref="O59">
    <cfRule type="cellIs" dxfId="7" priority="13" operator="greaterThan">
      <formula>0</formula>
    </cfRule>
    <cfRule type="cellIs" dxfId="6" priority="14" operator="lessThan">
      <formula>0</formula>
    </cfRule>
  </conditionalFormatting>
  <conditionalFormatting sqref="Q59">
    <cfRule type="cellIs" dxfId="5" priority="11" operator="greaterThan">
      <formula>0</formula>
    </cfRule>
    <cfRule type="cellIs" dxfId="4" priority="12" operator="lessThan">
      <formula>0</formula>
    </cfRule>
  </conditionalFormatting>
  <conditionalFormatting sqref="K81:K88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F79:F110">
    <cfRule type="cellIs" dxfId="1" priority="2" operator="greaterThan">
      <formula>0</formula>
    </cfRule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E75:F75 G75 E61" 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1576-2C83-4711-B72D-F43118607F49}">
  <dimension ref="A2:M7"/>
  <sheetViews>
    <sheetView workbookViewId="0">
      <selection activeCell="C20" sqref="C20"/>
    </sheetView>
  </sheetViews>
  <sheetFormatPr baseColWidth="10" defaultRowHeight="15.75" x14ac:dyDescent="0.25"/>
  <cols>
    <col min="1" max="1" width="33.25" style="25" bestFit="1" customWidth="1"/>
    <col min="2" max="3" width="16.25" style="25" bestFit="1" customWidth="1"/>
    <col min="4" max="4" width="16.25" style="25" customWidth="1"/>
    <col min="5" max="5" width="10.75" style="25" bestFit="1" customWidth="1"/>
    <col min="6" max="6" width="16.25" style="25" bestFit="1" customWidth="1"/>
    <col min="7" max="7" width="10.75" style="25" bestFit="1" customWidth="1"/>
    <col min="8" max="8" width="16.25" style="25" bestFit="1" customWidth="1"/>
    <col min="9" max="9" width="11" style="25"/>
    <col min="10" max="10" width="16.25" style="25" bestFit="1" customWidth="1"/>
    <col min="11" max="16384" width="11" style="25"/>
  </cols>
  <sheetData>
    <row r="2" spans="1:13" x14ac:dyDescent="0.25">
      <c r="B2" s="27" t="s">
        <v>0</v>
      </c>
      <c r="C2" s="27" t="s">
        <v>1</v>
      </c>
      <c r="D2" s="38" t="s">
        <v>32</v>
      </c>
      <c r="E2" s="27" t="s">
        <v>16</v>
      </c>
      <c r="F2" s="38" t="s">
        <v>32</v>
      </c>
      <c r="G2" s="27" t="s">
        <v>17</v>
      </c>
      <c r="H2" s="38" t="s">
        <v>32</v>
      </c>
      <c r="I2" s="27" t="s">
        <v>18</v>
      </c>
      <c r="J2" s="38" t="s">
        <v>32</v>
      </c>
    </row>
    <row r="3" spans="1:13" x14ac:dyDescent="0.25">
      <c r="A3" s="27" t="s">
        <v>28</v>
      </c>
      <c r="B3" s="28">
        <v>287656269.66000003</v>
      </c>
      <c r="C3" s="28">
        <v>418128961.63</v>
      </c>
      <c r="D3" s="39">
        <f>C3-B3</f>
        <v>130472691.96999997</v>
      </c>
      <c r="E3" s="28"/>
      <c r="F3" s="39">
        <f>E3-D3</f>
        <v>-130472691.96999997</v>
      </c>
      <c r="G3" s="28"/>
      <c r="H3" s="39">
        <f>G3-F3</f>
        <v>130472691.96999997</v>
      </c>
      <c r="I3" s="28"/>
      <c r="J3" s="39">
        <f>I3-H3</f>
        <v>-130472691.96999997</v>
      </c>
      <c r="K3" s="26"/>
      <c r="L3" s="26"/>
      <c r="M3" s="26"/>
    </row>
    <row r="4" spans="1:13" x14ac:dyDescent="0.25">
      <c r="A4" s="27" t="s">
        <v>29</v>
      </c>
      <c r="B4" s="28">
        <v>531904875.5</v>
      </c>
      <c r="C4" s="28">
        <v>681140704.89999998</v>
      </c>
      <c r="D4" s="39">
        <f t="shared" ref="D4:J5" si="0">C4-B4</f>
        <v>149235829.39999998</v>
      </c>
      <c r="E4" s="28"/>
      <c r="F4" s="39">
        <f t="shared" si="0"/>
        <v>-149235829.39999998</v>
      </c>
      <c r="G4" s="28"/>
      <c r="H4" s="39">
        <f t="shared" si="0"/>
        <v>149235829.39999998</v>
      </c>
      <c r="I4" s="28"/>
      <c r="J4" s="39">
        <f t="shared" si="0"/>
        <v>-149235829.39999998</v>
      </c>
      <c r="K4" s="26"/>
      <c r="L4" s="26"/>
      <c r="M4" s="26"/>
    </row>
    <row r="5" spans="1:13" x14ac:dyDescent="0.25">
      <c r="A5" s="29" t="s">
        <v>30</v>
      </c>
      <c r="B5" s="30">
        <f>B4-B3</f>
        <v>244248605.83999997</v>
      </c>
      <c r="C5" s="30">
        <f>C4-C3</f>
        <v>263011743.26999998</v>
      </c>
      <c r="D5" s="40">
        <f t="shared" si="0"/>
        <v>18763137.430000007</v>
      </c>
      <c r="E5" s="31"/>
      <c r="F5" s="40">
        <f t="shared" si="0"/>
        <v>-18763137.430000007</v>
      </c>
      <c r="G5" s="31"/>
      <c r="H5" s="40">
        <f t="shared" si="0"/>
        <v>18763137.430000007</v>
      </c>
      <c r="I5" s="31"/>
      <c r="J5" s="40">
        <f t="shared" si="0"/>
        <v>-18763137.430000007</v>
      </c>
      <c r="K5" s="26"/>
      <c r="L5" s="26"/>
      <c r="M5" s="26"/>
    </row>
    <row r="6" spans="1:13" x14ac:dyDescent="0.25">
      <c r="B6" s="26"/>
      <c r="C6" s="26"/>
      <c r="D6" s="41"/>
      <c r="E6" s="26"/>
      <c r="F6" s="41"/>
      <c r="G6" s="26"/>
      <c r="H6" s="41"/>
      <c r="I6" s="26"/>
      <c r="J6" s="41"/>
      <c r="K6" s="26"/>
      <c r="L6" s="26"/>
      <c r="M6" s="26"/>
    </row>
    <row r="7" spans="1:13" x14ac:dyDescent="0.25">
      <c r="A7" s="32" t="s">
        <v>31</v>
      </c>
      <c r="B7" s="33">
        <v>531580115.5</v>
      </c>
      <c r="C7" s="33">
        <v>678920167.05999994</v>
      </c>
      <c r="D7" s="42">
        <f>C7-B7</f>
        <v>147340051.55999994</v>
      </c>
      <c r="E7" s="33"/>
      <c r="F7" s="42">
        <f>E7-D7</f>
        <v>-147340051.55999994</v>
      </c>
      <c r="G7" s="33"/>
      <c r="H7" s="42">
        <f>G7-F7</f>
        <v>147340051.55999994</v>
      </c>
      <c r="I7" s="33"/>
      <c r="J7" s="42">
        <f>I7-H7</f>
        <v>-147340051.55999994</v>
      </c>
      <c r="K7" s="26"/>
      <c r="L7" s="26"/>
      <c r="M7" s="26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ACCEUIL</vt:lpstr>
      <vt:lpstr>VENTES CULTURES</vt:lpstr>
      <vt:lpstr>ETA</vt:lpstr>
      <vt:lpstr>ETF</vt:lpstr>
      <vt:lpstr>TRANSPORT</vt:lpstr>
      <vt:lpstr>CONCESSION VENTE NEUF</vt:lpstr>
      <vt:lpstr>MARCHÉ GROSSISTE</vt:lpstr>
      <vt:lpstr>BILAN SAISON COMPLÈTE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2020-04-13T07:42:58Z</dcterms:created>
  <dcterms:modified xsi:type="dcterms:W3CDTF">2020-08-16T13:17:53Z</dcterms:modified>
</cp:coreProperties>
</file>