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pcharb\Desktop\"/>
    </mc:Choice>
  </mc:AlternateContent>
  <xr:revisionPtr revIDLastSave="0" documentId="13_ncr:1_{93D89CEC-E1D2-4FA3-ABCA-DAD6F4F0BEA3}" xr6:coauthVersionLast="45" xr6:coauthVersionMax="45" xr10:uidLastSave="{00000000-0000-0000-0000-000000000000}"/>
  <bookViews>
    <workbookView xWindow="-28920" yWindow="-120" windowWidth="29040" windowHeight="16440" activeTab="4" xr2:uid="{00000000-000D-0000-FFFF-FFFF00000000}"/>
  </bookViews>
  <sheets>
    <sheet name="QTE produit" sheetId="1" r:id="rId1"/>
    <sheet name="INSPECTION" sheetId="2" r:id="rId2"/>
    <sheet name="Croisé D. produit" sheetId="3" r:id="rId3"/>
    <sheet name="Croisé D.inspection" sheetId="4" r:id="rId4"/>
    <sheet name="Exemple " sheetId="6" r:id="rId5"/>
  </sheets>
  <calcPr calcId="191029"/>
  <pivotCaches>
    <pivotCache cacheId="17" r:id="rId6"/>
    <pivotCache cacheId="22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6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3" i="1"/>
  <c r="E4" i="1"/>
  <c r="E5" i="1"/>
  <c r="H2" i="1"/>
  <c r="F10" i="1"/>
  <c r="G10" i="1"/>
  <c r="H10" i="1"/>
  <c r="F11" i="1"/>
  <c r="G11" i="1"/>
  <c r="H11" i="1"/>
  <c r="F12" i="1"/>
  <c r="G12" i="1"/>
  <c r="H12" i="1"/>
  <c r="F13" i="1"/>
  <c r="G13" i="1"/>
  <c r="H13" i="1"/>
  <c r="F14" i="1"/>
  <c r="G14" i="1"/>
  <c r="H14" i="1"/>
  <c r="F15" i="1"/>
  <c r="G15" i="1"/>
  <c r="H15" i="1"/>
  <c r="F16" i="1"/>
  <c r="G16" i="1"/>
  <c r="H16" i="1"/>
  <c r="F17" i="1"/>
  <c r="G17" i="1"/>
  <c r="H17" i="1"/>
  <c r="F18" i="1"/>
  <c r="G18" i="1"/>
  <c r="H18" i="1"/>
  <c r="F19" i="1"/>
  <c r="G19" i="1"/>
  <c r="H19" i="1"/>
  <c r="F20" i="1"/>
  <c r="G20" i="1"/>
  <c r="H20" i="1"/>
  <c r="F21" i="1"/>
  <c r="G21" i="1"/>
  <c r="H21" i="1"/>
  <c r="F22" i="1"/>
  <c r="G22" i="1"/>
  <c r="H22" i="1"/>
  <c r="F23" i="1"/>
  <c r="G23" i="1"/>
  <c r="H23" i="1"/>
  <c r="F24" i="1"/>
  <c r="G24" i="1"/>
  <c r="H24" i="1"/>
  <c r="H21" i="2"/>
  <c r="G21" i="2"/>
  <c r="F21" i="2"/>
  <c r="E21" i="2"/>
  <c r="H20" i="2"/>
  <c r="G20" i="2"/>
  <c r="F20" i="2"/>
  <c r="E20" i="2"/>
  <c r="H19" i="2"/>
  <c r="G19" i="2"/>
  <c r="F19" i="2"/>
  <c r="E19" i="2"/>
  <c r="H18" i="2"/>
  <c r="G18" i="2"/>
  <c r="F18" i="2"/>
  <c r="E18" i="2"/>
  <c r="H17" i="2"/>
  <c r="G17" i="2"/>
  <c r="F17" i="2"/>
  <c r="E17" i="2"/>
  <c r="H16" i="2"/>
  <c r="G16" i="2"/>
  <c r="F16" i="2"/>
  <c r="E16" i="2"/>
  <c r="H15" i="2"/>
  <c r="G15" i="2"/>
  <c r="F15" i="2"/>
  <c r="E15" i="2"/>
  <c r="H14" i="2"/>
  <c r="G14" i="2"/>
  <c r="F14" i="2"/>
  <c r="E14" i="2"/>
  <c r="H13" i="2"/>
  <c r="G13" i="2"/>
  <c r="F13" i="2"/>
  <c r="E13" i="2"/>
  <c r="H12" i="2"/>
  <c r="G12" i="2"/>
  <c r="F12" i="2"/>
  <c r="E12" i="2"/>
  <c r="H11" i="2"/>
  <c r="G11" i="2"/>
  <c r="F11" i="2"/>
  <c r="E11" i="2"/>
  <c r="H10" i="2"/>
  <c r="G10" i="2"/>
  <c r="F10" i="2"/>
  <c r="E10" i="2"/>
  <c r="H9" i="2"/>
  <c r="G9" i="2"/>
  <c r="F9" i="2"/>
  <c r="E9" i="2"/>
  <c r="H8" i="2"/>
  <c r="G8" i="2"/>
  <c r="F8" i="2"/>
  <c r="E8" i="2"/>
  <c r="H7" i="2"/>
  <c r="G7" i="2"/>
  <c r="F7" i="2"/>
  <c r="E7" i="2"/>
  <c r="H6" i="2"/>
  <c r="G6" i="2"/>
  <c r="F6" i="2"/>
  <c r="E6" i="2"/>
  <c r="H5" i="2"/>
  <c r="G5" i="2"/>
  <c r="F5" i="2"/>
  <c r="E5" i="2"/>
  <c r="H4" i="2"/>
  <c r="G4" i="2"/>
  <c r="F4" i="2"/>
  <c r="E4" i="2"/>
  <c r="H3" i="2"/>
  <c r="G3" i="2"/>
  <c r="F3" i="2"/>
  <c r="E3" i="2"/>
  <c r="H2" i="2"/>
  <c r="G2" i="2"/>
  <c r="F2" i="2"/>
  <c r="E2" i="2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4" i="1"/>
  <c r="G4" i="1"/>
  <c r="F4" i="1"/>
  <c r="H3" i="1"/>
  <c r="G3" i="1"/>
  <c r="F3" i="1"/>
  <c r="G2" i="1"/>
  <c r="F2" i="1"/>
  <c r="E2" i="1"/>
  <c r="N5" i="6"/>
  <c r="M5" i="6"/>
  <c r="L5" i="6"/>
  <c r="K5" i="6"/>
  <c r="I5" i="6"/>
  <c r="H5" i="6"/>
  <c r="G5" i="6"/>
  <c r="F5" i="6"/>
  <c r="E5" i="6"/>
  <c r="D5" i="6"/>
  <c r="C5" i="6"/>
</calcChain>
</file>

<file path=xl/sharedStrings.xml><?xml version="1.0" encoding="utf-8"?>
<sst xmlns="http://schemas.openxmlformats.org/spreadsheetml/2006/main" count="132" uniqueCount="25">
  <si>
    <t>Date</t>
  </si>
  <si>
    <t>Bon de travail</t>
  </si>
  <si>
    <t>Emp. No.</t>
  </si>
  <si>
    <t>JOURS</t>
  </si>
  <si>
    <t>MOIS</t>
  </si>
  <si>
    <t>ANNÉE</t>
  </si>
  <si>
    <t>Heures</t>
  </si>
  <si>
    <t>A</t>
  </si>
  <si>
    <t>B</t>
  </si>
  <si>
    <t>C</t>
  </si>
  <si>
    <t>D</t>
  </si>
  <si>
    <t>ITMNB</t>
  </si>
  <si>
    <t>Employe ID</t>
  </si>
  <si>
    <t>ProblèmeQC</t>
  </si>
  <si>
    <t>DÉFORMATION</t>
  </si>
  <si>
    <t>DÉLAMINÉ</t>
  </si>
  <si>
    <t>BRIS</t>
  </si>
  <si>
    <t>Étiquettes de lignes</t>
  </si>
  <si>
    <t>(vide)</t>
  </si>
  <si>
    <t>Total général</t>
  </si>
  <si>
    <t>Étiquettes de colonnes</t>
  </si>
  <si>
    <t>03</t>
  </si>
  <si>
    <t>Nombre de ITMNB</t>
  </si>
  <si>
    <t>(Tous)</t>
  </si>
  <si>
    <t>DATE/ITMNB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</si>
</sst>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9]yyyy\-mm\-dd\ hh:mm:ss"/>
    <numFmt numFmtId="165" formatCode="[$-F400]h:mm:ss\ AM/PM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</font>
    <font>
      <b/>
      <sz val="11"/>
      <name val="Calibri"/>
      <family val="2"/>
    </font>
    <font>
      <sz val="10"/>
      <color rgb="FF000000"/>
      <name val="Arial"/>
    </font>
    <font>
      <sz val="11"/>
      <name val="Calibri"/>
    </font>
    <font>
      <sz val="12"/>
      <color rgb="FF30303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horizontal="left" vertical="top" wrapText="1" readingOrder="1"/>
    </xf>
    <xf numFmtId="0" fontId="3" fillId="0" borderId="1" xfId="0" applyFont="1" applyBorder="1"/>
    <xf numFmtId="164" fontId="4" fillId="2" borderId="1" xfId="0" applyNumberFormat="1" applyFont="1" applyFill="1" applyBorder="1" applyAlignment="1">
      <alignment vertical="top" wrapText="1" readingOrder="1"/>
    </xf>
    <xf numFmtId="0" fontId="4" fillId="2" borderId="1" xfId="0" applyFont="1" applyFill="1" applyBorder="1" applyAlignment="1">
      <alignment vertical="top" wrapText="1" readingOrder="1"/>
    </xf>
    <xf numFmtId="0" fontId="4" fillId="2" borderId="1" xfId="0" applyFont="1" applyFill="1" applyBorder="1" applyAlignment="1">
      <alignment horizontal="center" vertical="top" wrapText="1" readingOrder="1"/>
    </xf>
    <xf numFmtId="14" fontId="5" fillId="0" borderId="1" xfId="0" applyNumberFormat="1" applyFont="1" applyBorder="1"/>
    <xf numFmtId="0" fontId="6" fillId="0" borderId="1" xfId="0" applyFont="1" applyBorder="1"/>
    <xf numFmtId="165" fontId="6" fillId="0" borderId="1" xfId="0" applyNumberFormat="1" applyFont="1" applyBorder="1"/>
    <xf numFmtId="0" fontId="2" fillId="3" borderId="1" xfId="0" applyFont="1" applyFill="1" applyBorder="1" applyAlignment="1">
      <alignment vertical="top" wrapText="1" readingOrder="1"/>
    </xf>
    <xf numFmtId="0" fontId="3" fillId="2" borderId="1" xfId="0" applyFont="1" applyFill="1" applyBorder="1"/>
    <xf numFmtId="14" fontId="5" fillId="2" borderId="1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10" fontId="0" fillId="0" borderId="1" xfId="1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rick Charbonneau" refreshedDate="43909.42569398148" createdVersion="6" refreshedVersion="6" minRefreshableVersion="3" recordCount="24" xr:uid="{42B5DF34-891A-45C4-B0A6-E703BE1EE412}">
  <cacheSource type="worksheet">
    <worksheetSource ref="A1:H1048576" sheet="QTE produit"/>
  </cacheSource>
  <cacheFields count="11">
    <cacheField name="Date" numFmtId="0">
      <sharedItems containsNonDate="0" containsDate="1" containsString="0" containsBlank="1" minDate="2019-01-03T08:04:09" maxDate="2019-01-03T08:07:27" count="24">
        <d v="2019-01-03T08:04:09"/>
        <d v="2019-01-03T08:04:18"/>
        <d v="2019-01-03T08:04:27"/>
        <d v="2019-01-03T08:04:36"/>
        <d v="2019-01-03T08:04:45"/>
        <d v="2019-01-03T08:04:54"/>
        <d v="2019-01-03T08:05:03"/>
        <d v="2019-01-03T08:05:12"/>
        <d v="2019-01-03T08:05:21"/>
        <d v="2019-01-03T08:05:30"/>
        <d v="2019-01-03T08:05:39"/>
        <d v="2019-01-03T08:05:48"/>
        <d v="2019-01-03T08:05:57"/>
        <d v="2019-01-03T08:06:06"/>
        <d v="2019-01-03T08:06:15"/>
        <d v="2019-01-03T08:06:24"/>
        <d v="2019-01-03T08:06:33"/>
        <d v="2019-01-03T08:06:42"/>
        <d v="2019-01-03T08:06:51"/>
        <d v="2019-01-03T08:07:00"/>
        <d v="2019-01-03T08:07:09"/>
        <d v="2019-01-03T08:07:18"/>
        <d v="2019-01-03T08:07:27"/>
        <m/>
      </sharedItems>
      <fieldGroup par="10" base="0">
        <rangePr groupBy="seconds" startDate="2019-01-03T08:04:09" endDate="2019-01-03T08:07:27"/>
        <groupItems count="62">
          <s v="(vide)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2019-01-03"/>
        </groupItems>
      </fieldGroup>
    </cacheField>
    <cacheField name="Bon de travail" numFmtId="0">
      <sharedItems containsString="0" containsBlank="1" containsNumber="1" containsInteger="1" minValue="520821" maxValue="520843"/>
    </cacheField>
    <cacheField name="ITMNB" numFmtId="0">
      <sharedItems containsBlank="1" count="5">
        <s v="A"/>
        <s v="B"/>
        <s v="C"/>
        <s v="D"/>
        <m/>
      </sharedItems>
    </cacheField>
    <cacheField name="Emp. No." numFmtId="0">
      <sharedItems containsString="0" containsBlank="1" containsNumber="1" containsInteger="1" minValue="2231" maxValue="2231"/>
    </cacheField>
    <cacheField name="JOURS" numFmtId="0">
      <sharedItems containsBlank="1" count="14">
        <s v="03"/>
        <m/>
        <s v="09" u="1"/>
        <s v="11" u="1"/>
        <s v="13" u="1"/>
        <s v="15" u="1"/>
        <s v="04" u="1"/>
        <s v="06" u="1"/>
        <s v="08" u="1"/>
        <s v="10" u="1"/>
        <s v="12" u="1"/>
        <s v="14" u="1"/>
        <s v="05" u="1"/>
        <s v="07" u="1"/>
      </sharedItems>
    </cacheField>
    <cacheField name="MOIS" numFmtId="0">
      <sharedItems containsBlank="1"/>
    </cacheField>
    <cacheField name="ANNÉE" numFmtId="0">
      <sharedItems containsBlank="1" count="2">
        <s v="2019"/>
        <m/>
      </sharedItems>
    </cacheField>
    <cacheField name="Heures" numFmtId="0">
      <sharedItems containsBlank="1"/>
    </cacheField>
    <cacheField name="Minutes" numFmtId="0" databaseField="0">
      <fieldGroup base="0">
        <rangePr groupBy="minutes" startDate="2019-01-03T08:04:09" endDate="2019-01-03T08:07:27"/>
        <groupItems count="62">
          <s v="&lt;2019-01-03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2019-01-03"/>
        </groupItems>
      </fieldGroup>
    </cacheField>
    <cacheField name="Heures2" numFmtId="0" databaseField="0">
      <fieldGroup base="0">
        <rangePr groupBy="hours" startDate="2019-01-03T08:04:09" endDate="2019-01-03T08:07:27"/>
        <groupItems count="26">
          <s v="&lt;2019-01-03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019-01-03"/>
        </groupItems>
      </fieldGroup>
    </cacheField>
    <cacheField name="Jours2" numFmtId="0" databaseField="0">
      <fieldGroup base="0">
        <rangePr groupBy="days" startDate="2019-01-03T08:04:09" endDate="2019-01-03T08:07:27"/>
        <groupItems count="368">
          <s v="&lt;2019-01-0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19-01-0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rick Charbonneau" refreshedDate="43909.426099305558" createdVersion="6" refreshedVersion="6" minRefreshableVersion="3" recordCount="21" xr:uid="{6611B2D7-41D0-4C4A-9FDB-4AC9873C848A}">
  <cacheSource type="worksheet">
    <worksheetSource ref="A1:H1048576" sheet="INSPECTION"/>
  </cacheSource>
  <cacheFields count="8">
    <cacheField name="Date" numFmtId="0">
      <sharedItems containsNonDate="0" containsDate="1" containsString="0" containsBlank="1" minDate="2019-01-03T08:11:51" maxDate="2019-01-03T09:46:21"/>
    </cacheField>
    <cacheField name="ITMNB" numFmtId="0">
      <sharedItems containsBlank="1" count="5">
        <s v="C"/>
        <s v="B"/>
        <s v="A"/>
        <s v="D"/>
        <m/>
      </sharedItems>
    </cacheField>
    <cacheField name="ProblèmeQC" numFmtId="0">
      <sharedItems containsBlank="1" count="4">
        <s v="DÉFORMATION"/>
        <s v="BRIS"/>
        <s v="DÉLAMINÉ"/>
        <m/>
      </sharedItems>
    </cacheField>
    <cacheField name="Employe ID" numFmtId="0">
      <sharedItems containsString="0" containsBlank="1" containsNumber="1" containsInteger="1" minValue="2232" maxValue="2310"/>
    </cacheField>
    <cacheField name="JOURS" numFmtId="0">
      <sharedItems containsBlank="1" count="2">
        <s v="03"/>
        <m/>
      </sharedItems>
    </cacheField>
    <cacheField name="MOIS" numFmtId="0">
      <sharedItems containsBlank="1"/>
    </cacheField>
    <cacheField name="ANNÉE" numFmtId="0">
      <sharedItems containsBlank="1"/>
    </cacheField>
    <cacheField name="Heu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520821"/>
    <x v="0"/>
    <n v="2231"/>
    <x v="0"/>
    <s v="janvier"/>
    <x v="0"/>
    <s v="08:04"/>
  </r>
  <r>
    <x v="1"/>
    <n v="520822"/>
    <x v="1"/>
    <n v="2231"/>
    <x v="0"/>
    <s v="janvier"/>
    <x v="0"/>
    <s v="08:04"/>
  </r>
  <r>
    <x v="2"/>
    <n v="520823"/>
    <x v="2"/>
    <n v="2231"/>
    <x v="0"/>
    <s v="janvier"/>
    <x v="0"/>
    <s v="08:04"/>
  </r>
  <r>
    <x v="3"/>
    <n v="520824"/>
    <x v="3"/>
    <n v="2231"/>
    <x v="0"/>
    <s v="janvier"/>
    <x v="0"/>
    <s v="08:04"/>
  </r>
  <r>
    <x v="4"/>
    <n v="520825"/>
    <x v="0"/>
    <n v="2231"/>
    <x v="0"/>
    <s v="janvier"/>
    <x v="0"/>
    <s v="08:04"/>
  </r>
  <r>
    <x v="5"/>
    <n v="520826"/>
    <x v="3"/>
    <n v="2231"/>
    <x v="0"/>
    <s v="janvier"/>
    <x v="0"/>
    <s v="08:04"/>
  </r>
  <r>
    <x v="6"/>
    <n v="520827"/>
    <x v="0"/>
    <n v="2231"/>
    <x v="0"/>
    <s v="janvier"/>
    <x v="0"/>
    <s v="08:05"/>
  </r>
  <r>
    <x v="7"/>
    <n v="520828"/>
    <x v="1"/>
    <n v="2231"/>
    <x v="0"/>
    <s v="janvier"/>
    <x v="0"/>
    <s v="08:05"/>
  </r>
  <r>
    <x v="8"/>
    <n v="520829"/>
    <x v="0"/>
    <n v="2231"/>
    <x v="0"/>
    <s v="janvier"/>
    <x v="0"/>
    <s v="08:05"/>
  </r>
  <r>
    <x v="9"/>
    <n v="520830"/>
    <x v="1"/>
    <n v="2231"/>
    <x v="0"/>
    <s v="janvier"/>
    <x v="0"/>
    <s v="08:05"/>
  </r>
  <r>
    <x v="10"/>
    <n v="520831"/>
    <x v="2"/>
    <n v="2231"/>
    <x v="0"/>
    <s v="janvier"/>
    <x v="0"/>
    <s v="08:05"/>
  </r>
  <r>
    <x v="11"/>
    <n v="520832"/>
    <x v="3"/>
    <n v="2231"/>
    <x v="0"/>
    <s v="janvier"/>
    <x v="0"/>
    <s v="08:05"/>
  </r>
  <r>
    <x v="12"/>
    <n v="520833"/>
    <x v="0"/>
    <n v="2231"/>
    <x v="0"/>
    <s v="janvier"/>
    <x v="0"/>
    <s v="08:05"/>
  </r>
  <r>
    <x v="13"/>
    <n v="520834"/>
    <x v="3"/>
    <n v="2231"/>
    <x v="0"/>
    <s v="janvier"/>
    <x v="0"/>
    <s v="08:06"/>
  </r>
  <r>
    <x v="14"/>
    <n v="520835"/>
    <x v="0"/>
    <n v="2231"/>
    <x v="0"/>
    <s v="janvier"/>
    <x v="0"/>
    <s v="08:06"/>
  </r>
  <r>
    <x v="15"/>
    <n v="520836"/>
    <x v="1"/>
    <n v="2231"/>
    <x v="0"/>
    <s v="janvier"/>
    <x v="0"/>
    <s v="08:06"/>
  </r>
  <r>
    <x v="16"/>
    <n v="520837"/>
    <x v="0"/>
    <n v="2231"/>
    <x v="0"/>
    <s v="janvier"/>
    <x v="0"/>
    <s v="08:06"/>
  </r>
  <r>
    <x v="17"/>
    <n v="520838"/>
    <x v="1"/>
    <n v="2231"/>
    <x v="0"/>
    <s v="janvier"/>
    <x v="0"/>
    <s v="08:06"/>
  </r>
  <r>
    <x v="18"/>
    <n v="520839"/>
    <x v="2"/>
    <n v="2231"/>
    <x v="0"/>
    <s v="janvier"/>
    <x v="0"/>
    <s v="08:06"/>
  </r>
  <r>
    <x v="19"/>
    <n v="520840"/>
    <x v="3"/>
    <n v="2231"/>
    <x v="0"/>
    <s v="janvier"/>
    <x v="0"/>
    <s v="08:07"/>
  </r>
  <r>
    <x v="20"/>
    <n v="520841"/>
    <x v="0"/>
    <n v="2231"/>
    <x v="0"/>
    <s v="janvier"/>
    <x v="0"/>
    <s v="08:07"/>
  </r>
  <r>
    <x v="21"/>
    <n v="520842"/>
    <x v="3"/>
    <n v="2231"/>
    <x v="0"/>
    <s v="janvier"/>
    <x v="0"/>
    <s v="08:07"/>
  </r>
  <r>
    <x v="22"/>
    <n v="520843"/>
    <x v="0"/>
    <n v="2231"/>
    <x v="0"/>
    <s v="janvier"/>
    <x v="0"/>
    <s v="08:07"/>
  </r>
  <r>
    <x v="23"/>
    <m/>
    <x v="4"/>
    <m/>
    <x v="1"/>
    <m/>
    <x v="1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d v="2019-01-03T08:11:51"/>
    <x v="0"/>
    <x v="0"/>
    <n v="2310"/>
    <x v="0"/>
    <s v="janvier"/>
    <s v="2019"/>
    <s v="08:11"/>
  </r>
  <r>
    <d v="2019-01-03T08:14:10"/>
    <x v="1"/>
    <x v="1"/>
    <n v="2232"/>
    <x v="0"/>
    <s v="janvier"/>
    <s v="2019"/>
    <s v="08:14"/>
  </r>
  <r>
    <d v="2019-01-03T08:14:10"/>
    <x v="2"/>
    <x v="0"/>
    <n v="2232"/>
    <x v="0"/>
    <s v="janvier"/>
    <s v="2019"/>
    <s v="08:14"/>
  </r>
  <r>
    <d v="2019-01-03T08:14:10"/>
    <x v="3"/>
    <x v="2"/>
    <n v="2232"/>
    <x v="0"/>
    <s v="janvier"/>
    <s v="2019"/>
    <s v="08:14"/>
  </r>
  <r>
    <d v="2019-01-03T08:54:49"/>
    <x v="1"/>
    <x v="1"/>
    <n v="2237"/>
    <x v="0"/>
    <s v="janvier"/>
    <s v="2019"/>
    <s v="08:54"/>
  </r>
  <r>
    <d v="2019-01-03T08:54:49"/>
    <x v="2"/>
    <x v="1"/>
    <n v="2237"/>
    <x v="0"/>
    <s v="janvier"/>
    <s v="2019"/>
    <s v="08:54"/>
  </r>
  <r>
    <d v="2019-01-03T08:57:03"/>
    <x v="2"/>
    <x v="0"/>
    <n v="2237"/>
    <x v="0"/>
    <s v="janvier"/>
    <s v="2019"/>
    <s v="08:57"/>
  </r>
  <r>
    <d v="2019-01-03T09:00:17"/>
    <x v="1"/>
    <x v="0"/>
    <n v="2237"/>
    <x v="0"/>
    <s v="janvier"/>
    <s v="2019"/>
    <s v="09:00"/>
  </r>
  <r>
    <d v="2019-01-03T09:00:17"/>
    <x v="0"/>
    <x v="1"/>
    <n v="2237"/>
    <x v="0"/>
    <s v="janvier"/>
    <s v="2019"/>
    <s v="09:00"/>
  </r>
  <r>
    <d v="2019-01-03T09:03:14"/>
    <x v="0"/>
    <x v="2"/>
    <n v="2237"/>
    <x v="0"/>
    <s v="janvier"/>
    <s v="2019"/>
    <s v="09:03"/>
  </r>
  <r>
    <d v="2019-01-03T09:03:14"/>
    <x v="3"/>
    <x v="1"/>
    <n v="2237"/>
    <x v="0"/>
    <s v="janvier"/>
    <s v="2019"/>
    <s v="09:03"/>
  </r>
  <r>
    <d v="2019-01-03T09:30:23"/>
    <x v="1"/>
    <x v="0"/>
    <n v="2237"/>
    <x v="0"/>
    <s v="janvier"/>
    <s v="2019"/>
    <s v="09:30"/>
  </r>
  <r>
    <d v="2019-01-03T09:33:28"/>
    <x v="3"/>
    <x v="1"/>
    <n v="2237"/>
    <x v="0"/>
    <s v="janvier"/>
    <s v="2019"/>
    <s v="09:33"/>
  </r>
  <r>
    <d v="2019-01-03T09:35:21"/>
    <x v="1"/>
    <x v="2"/>
    <n v="2237"/>
    <x v="0"/>
    <s v="janvier"/>
    <s v="2019"/>
    <s v="09:35"/>
  </r>
  <r>
    <d v="2019-01-03T09:38:03"/>
    <x v="1"/>
    <x v="0"/>
    <n v="2237"/>
    <x v="0"/>
    <s v="janvier"/>
    <s v="2019"/>
    <s v="09:38"/>
  </r>
  <r>
    <d v="2019-01-03T09:40:49"/>
    <x v="0"/>
    <x v="0"/>
    <n v="2237"/>
    <x v="0"/>
    <s v="janvier"/>
    <s v="2019"/>
    <s v="09:40"/>
  </r>
  <r>
    <d v="2019-01-03T09:41:03"/>
    <x v="0"/>
    <x v="1"/>
    <n v="2237"/>
    <x v="0"/>
    <s v="janvier"/>
    <s v="2019"/>
    <s v="09:41"/>
  </r>
  <r>
    <d v="2019-01-03T09:41:03"/>
    <x v="0"/>
    <x v="1"/>
    <n v="2237"/>
    <x v="0"/>
    <s v="janvier"/>
    <s v="2019"/>
    <s v="09:41"/>
  </r>
  <r>
    <d v="2019-01-03T09:43:59"/>
    <x v="1"/>
    <x v="1"/>
    <n v="2237"/>
    <x v="0"/>
    <s v="janvier"/>
    <s v="2019"/>
    <s v="09:43"/>
  </r>
  <r>
    <d v="2019-01-03T09:46:21"/>
    <x v="2"/>
    <x v="2"/>
    <n v="2237"/>
    <x v="0"/>
    <s v="janvier"/>
    <s v="2019"/>
    <s v="09:46"/>
  </r>
  <r>
    <m/>
    <x v="4"/>
    <x v="3"/>
    <m/>
    <x v="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6C4589-9D5F-4911-B916-1A5DA30A6F47}" name="Tableau croisé dynamique2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0" firstHeaderRow="1" firstDataRow="2" firstDataCol="1" rowPageCount="1" colPageCount="1"/>
  <pivotFields count="11"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/>
    <pivotField axis="axisRow" dataField="1" showAll="0">
      <items count="6">
        <item x="0"/>
        <item x="1"/>
        <item x="2"/>
        <item x="3"/>
        <item x="4"/>
        <item t="default"/>
      </items>
    </pivotField>
    <pivotField showAll="0"/>
    <pivotField axis="axisCol" showAll="0">
      <items count="15">
        <item x="0"/>
        <item m="1" x="6"/>
        <item m="1" x="12"/>
        <item m="1" x="7"/>
        <item m="1" x="13"/>
        <item m="1" x="8"/>
        <item m="1" x="2"/>
        <item m="1" x="9"/>
        <item m="1" x="3"/>
        <item m="1" x="10"/>
        <item m="1" x="4"/>
        <item m="1" x="11"/>
        <item m="1" x="5"/>
        <item x="1"/>
        <item t="default"/>
      </items>
    </pivotField>
    <pivotField showAll="0"/>
    <pivotField axis="axisPage" showAll="0">
      <items count="3">
        <item x="0"/>
        <item x="1"/>
        <item t="default"/>
      </items>
    </pivotField>
    <pivotField showAll="0"/>
    <pivotField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x="61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x="25"/>
        <item t="default"/>
      </items>
    </pivotField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367"/>
        <item t="default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4"/>
  </colFields>
  <colItems count="3">
    <i>
      <x/>
    </i>
    <i>
      <x v="13"/>
    </i>
    <i t="grand">
      <x/>
    </i>
  </colItems>
  <pageFields count="1">
    <pageField fld="6" hier="-1"/>
  </pageFields>
  <dataFields count="1">
    <dataField name="Nombre de ITMNB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1CA8419-9BBF-4C9F-A159-F8CB3B7C19DD}" name="Tableau croisé dynamique3" cacheId="2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D19" firstHeaderRow="1" firstDataRow="2" firstDataCol="1"/>
  <pivotFields count="8">
    <pivotField showAll="0"/>
    <pivotField axis="axisRow" dataField="1" showAll="0">
      <items count="6">
        <item x="2"/>
        <item x="1"/>
        <item x="0"/>
        <item x="3"/>
        <item x="4"/>
        <item t="default"/>
      </items>
    </pivotField>
    <pivotField axis="axisRow" showAll="0">
      <items count="5">
        <item x="1"/>
        <item x="0"/>
        <item x="2"/>
        <item x="3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showAll="0"/>
    <pivotField showAll="0"/>
    <pivotField showAll="0"/>
  </pivotFields>
  <rowFields count="2">
    <field x="2"/>
    <field x="1"/>
  </rowFields>
  <rowItems count="17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 r="1">
      <x v="3"/>
    </i>
    <i>
      <x v="3"/>
    </i>
    <i r="1">
      <x v="4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Nombre de ITMNB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workbookViewId="0">
      <selection activeCell="C28" sqref="C28"/>
    </sheetView>
  </sheetViews>
  <sheetFormatPr baseColWidth="10" defaultColWidth="9.140625" defaultRowHeight="15"/>
  <cols>
    <col min="1" max="1" width="18" bestFit="1" customWidth="1"/>
    <col min="3" max="3" width="7.140625" customWidth="1"/>
    <col min="8" max="8" width="10.140625" bestFit="1" customWidth="1"/>
  </cols>
  <sheetData>
    <row r="1" spans="1:8" ht="25.5">
      <c r="A1" s="1" t="s">
        <v>0</v>
      </c>
      <c r="B1" s="1" t="s">
        <v>1</v>
      </c>
      <c r="C1" s="1" t="s">
        <v>11</v>
      </c>
      <c r="D1" s="2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ht="15.75">
      <c r="A2" s="4">
        <v>43468.336215277777</v>
      </c>
      <c r="B2" s="5">
        <v>520821</v>
      </c>
      <c r="C2" s="5" t="s">
        <v>7</v>
      </c>
      <c r="D2" s="6">
        <v>2231</v>
      </c>
      <c r="E2" s="7" t="str">
        <f>TEXT(A2,"jj")</f>
        <v>03</v>
      </c>
      <c r="F2" s="8" t="str">
        <f>TEXT(A2,"mmmm")</f>
        <v>janvier</v>
      </c>
      <c r="G2" s="8" t="str">
        <f>TEXT(A2,"AAAA")</f>
        <v>2019</v>
      </c>
      <c r="H2" s="9" t="str">
        <f>TEXT(A2,"HH:MM")</f>
        <v>08:04</v>
      </c>
    </row>
    <row r="3" spans="1:8" ht="15.75">
      <c r="A3" s="4">
        <v>43468.336319444446</v>
      </c>
      <c r="B3" s="5">
        <v>520822</v>
      </c>
      <c r="C3" s="5" t="s">
        <v>8</v>
      </c>
      <c r="D3" s="6">
        <v>2231</v>
      </c>
      <c r="E3" s="7" t="str">
        <f t="shared" ref="E3:E24" si="0">TEXT(A3,"jj")</f>
        <v>03</v>
      </c>
      <c r="F3" s="8" t="str">
        <f t="shared" ref="F3:F10" si="1">TEXT(A3,"mmmm")</f>
        <v>janvier</v>
      </c>
      <c r="G3" s="8" t="str">
        <f t="shared" ref="G3:G10" si="2">TEXT(A3,"AAAA")</f>
        <v>2019</v>
      </c>
      <c r="H3" s="9" t="str">
        <f t="shared" ref="H3:H10" si="3">TEXT(A3,"HH:MM")</f>
        <v>08:04</v>
      </c>
    </row>
    <row r="4" spans="1:8" ht="15.75">
      <c r="A4" s="4">
        <v>43468.336423611108</v>
      </c>
      <c r="B4" s="5">
        <v>520823</v>
      </c>
      <c r="C4" s="5" t="s">
        <v>9</v>
      </c>
      <c r="D4" s="6">
        <v>2231</v>
      </c>
      <c r="E4" s="7" t="str">
        <f t="shared" si="0"/>
        <v>03</v>
      </c>
      <c r="F4" s="8" t="str">
        <f t="shared" si="1"/>
        <v>janvier</v>
      </c>
      <c r="G4" s="8" t="str">
        <f t="shared" si="2"/>
        <v>2019</v>
      </c>
      <c r="H4" s="9" t="str">
        <f t="shared" si="3"/>
        <v>08:04</v>
      </c>
    </row>
    <row r="5" spans="1:8" ht="15.75">
      <c r="A5" s="4">
        <v>43468.336527777778</v>
      </c>
      <c r="B5" s="5">
        <v>520824</v>
      </c>
      <c r="C5" s="5" t="s">
        <v>10</v>
      </c>
      <c r="D5" s="6">
        <v>2231</v>
      </c>
      <c r="E5" s="7" t="str">
        <f t="shared" si="0"/>
        <v>03</v>
      </c>
      <c r="F5" s="8" t="str">
        <f t="shared" si="1"/>
        <v>janvier</v>
      </c>
      <c r="G5" s="8" t="str">
        <f t="shared" si="2"/>
        <v>2019</v>
      </c>
      <c r="H5" s="9" t="str">
        <f t="shared" si="3"/>
        <v>08:04</v>
      </c>
    </row>
    <row r="6" spans="1:8" ht="15.75">
      <c r="A6" s="4">
        <v>43468.336631944447</v>
      </c>
      <c r="B6" s="5">
        <v>520825</v>
      </c>
      <c r="C6" s="5" t="s">
        <v>7</v>
      </c>
      <c r="D6" s="6">
        <v>2231</v>
      </c>
      <c r="E6" s="7" t="str">
        <f t="shared" si="0"/>
        <v>03</v>
      </c>
      <c r="F6" s="8" t="str">
        <f t="shared" si="1"/>
        <v>janvier</v>
      </c>
      <c r="G6" s="8" t="str">
        <f t="shared" si="2"/>
        <v>2019</v>
      </c>
      <c r="H6" s="9" t="str">
        <f t="shared" si="3"/>
        <v>08:04</v>
      </c>
    </row>
    <row r="7" spans="1:8" ht="15.75">
      <c r="A7" s="4">
        <v>43468.336736111109</v>
      </c>
      <c r="B7" s="5">
        <v>520826</v>
      </c>
      <c r="C7" s="5" t="s">
        <v>10</v>
      </c>
      <c r="D7" s="6">
        <v>2231</v>
      </c>
      <c r="E7" s="7" t="str">
        <f t="shared" si="0"/>
        <v>03</v>
      </c>
      <c r="F7" s="8" t="str">
        <f t="shared" si="1"/>
        <v>janvier</v>
      </c>
      <c r="G7" s="8" t="str">
        <f t="shared" si="2"/>
        <v>2019</v>
      </c>
      <c r="H7" s="9" t="str">
        <f t="shared" si="3"/>
        <v>08:04</v>
      </c>
    </row>
    <row r="8" spans="1:8" ht="15.75">
      <c r="A8" s="4">
        <v>43468.336840277778</v>
      </c>
      <c r="B8" s="5">
        <v>520827</v>
      </c>
      <c r="C8" s="5" t="s">
        <v>7</v>
      </c>
      <c r="D8" s="6">
        <v>2231</v>
      </c>
      <c r="E8" s="7" t="str">
        <f t="shared" si="0"/>
        <v>03</v>
      </c>
      <c r="F8" s="8" t="str">
        <f t="shared" si="1"/>
        <v>janvier</v>
      </c>
      <c r="G8" s="8" t="str">
        <f t="shared" si="2"/>
        <v>2019</v>
      </c>
      <c r="H8" s="9" t="str">
        <f t="shared" si="3"/>
        <v>08:05</v>
      </c>
    </row>
    <row r="9" spans="1:8" ht="15.75">
      <c r="A9" s="4">
        <v>43468.336944444447</v>
      </c>
      <c r="B9" s="5">
        <v>520828</v>
      </c>
      <c r="C9" s="5" t="s">
        <v>8</v>
      </c>
      <c r="D9" s="6">
        <v>2231</v>
      </c>
      <c r="E9" s="7" t="str">
        <f t="shared" si="0"/>
        <v>03</v>
      </c>
      <c r="F9" s="8" t="str">
        <f t="shared" si="1"/>
        <v>janvier</v>
      </c>
      <c r="G9" s="8" t="str">
        <f t="shared" si="2"/>
        <v>2019</v>
      </c>
      <c r="H9" s="9" t="str">
        <f t="shared" si="3"/>
        <v>08:05</v>
      </c>
    </row>
    <row r="10" spans="1:8" ht="15.75">
      <c r="A10" s="4">
        <v>43468.337048611109</v>
      </c>
      <c r="B10" s="5">
        <v>520829</v>
      </c>
      <c r="C10" s="5" t="s">
        <v>7</v>
      </c>
      <c r="D10" s="6">
        <v>2231</v>
      </c>
      <c r="E10" s="7" t="str">
        <f t="shared" si="0"/>
        <v>03</v>
      </c>
      <c r="F10" s="8" t="str">
        <f t="shared" si="1"/>
        <v>janvier</v>
      </c>
      <c r="G10" s="8" t="str">
        <f t="shared" si="2"/>
        <v>2019</v>
      </c>
      <c r="H10" s="9" t="str">
        <f t="shared" si="3"/>
        <v>08:05</v>
      </c>
    </row>
    <row r="11" spans="1:8" ht="15.75">
      <c r="A11" s="4">
        <v>43468.337152777778</v>
      </c>
      <c r="B11" s="5">
        <v>520830</v>
      </c>
      <c r="C11" s="5" t="s">
        <v>8</v>
      </c>
      <c r="D11" s="6">
        <v>2231</v>
      </c>
      <c r="E11" s="7" t="str">
        <f t="shared" si="0"/>
        <v>03</v>
      </c>
      <c r="F11" s="8" t="str">
        <f t="shared" ref="F11:F24" si="4">TEXT(A11,"mmmm")</f>
        <v>janvier</v>
      </c>
      <c r="G11" s="8" t="str">
        <f t="shared" ref="G11:G24" si="5">TEXT(A11,"AAAA")</f>
        <v>2019</v>
      </c>
      <c r="H11" s="9" t="str">
        <f t="shared" ref="H11:H24" si="6">TEXT(A11,"HH:MM")</f>
        <v>08:05</v>
      </c>
    </row>
    <row r="12" spans="1:8" ht="15.75">
      <c r="A12" s="4">
        <v>43468.337256944447</v>
      </c>
      <c r="B12" s="5">
        <v>520831</v>
      </c>
      <c r="C12" s="5" t="s">
        <v>9</v>
      </c>
      <c r="D12" s="6">
        <v>2231</v>
      </c>
      <c r="E12" s="7" t="str">
        <f t="shared" si="0"/>
        <v>03</v>
      </c>
      <c r="F12" s="8" t="str">
        <f t="shared" si="4"/>
        <v>janvier</v>
      </c>
      <c r="G12" s="8" t="str">
        <f t="shared" si="5"/>
        <v>2019</v>
      </c>
      <c r="H12" s="9" t="str">
        <f t="shared" si="6"/>
        <v>08:05</v>
      </c>
    </row>
    <row r="13" spans="1:8" ht="15.75">
      <c r="A13" s="4">
        <v>43468.337361111109</v>
      </c>
      <c r="B13" s="5">
        <v>520832</v>
      </c>
      <c r="C13" s="5" t="s">
        <v>10</v>
      </c>
      <c r="D13" s="6">
        <v>2231</v>
      </c>
      <c r="E13" s="7" t="str">
        <f t="shared" si="0"/>
        <v>03</v>
      </c>
      <c r="F13" s="8" t="str">
        <f t="shared" si="4"/>
        <v>janvier</v>
      </c>
      <c r="G13" s="8" t="str">
        <f t="shared" si="5"/>
        <v>2019</v>
      </c>
      <c r="H13" s="9" t="str">
        <f t="shared" si="6"/>
        <v>08:05</v>
      </c>
    </row>
    <row r="14" spans="1:8" ht="15.75">
      <c r="A14" s="4">
        <v>43468.337465277778</v>
      </c>
      <c r="B14" s="5">
        <v>520833</v>
      </c>
      <c r="C14" s="5" t="s">
        <v>7</v>
      </c>
      <c r="D14" s="6">
        <v>2231</v>
      </c>
      <c r="E14" s="7" t="str">
        <f t="shared" si="0"/>
        <v>03</v>
      </c>
      <c r="F14" s="8" t="str">
        <f t="shared" si="4"/>
        <v>janvier</v>
      </c>
      <c r="G14" s="8" t="str">
        <f t="shared" si="5"/>
        <v>2019</v>
      </c>
      <c r="H14" s="9" t="str">
        <f t="shared" si="6"/>
        <v>08:05</v>
      </c>
    </row>
    <row r="15" spans="1:8" ht="15.75">
      <c r="A15" s="4">
        <v>43468.337569444448</v>
      </c>
      <c r="B15" s="5">
        <v>520834</v>
      </c>
      <c r="C15" s="5" t="s">
        <v>10</v>
      </c>
      <c r="D15" s="6">
        <v>2231</v>
      </c>
      <c r="E15" s="7" t="str">
        <f t="shared" si="0"/>
        <v>03</v>
      </c>
      <c r="F15" s="8" t="str">
        <f t="shared" si="4"/>
        <v>janvier</v>
      </c>
      <c r="G15" s="8" t="str">
        <f t="shared" si="5"/>
        <v>2019</v>
      </c>
      <c r="H15" s="9" t="str">
        <f t="shared" si="6"/>
        <v>08:06</v>
      </c>
    </row>
    <row r="16" spans="1:8" ht="15.75">
      <c r="A16" s="4">
        <v>43468.337673611109</v>
      </c>
      <c r="B16" s="5">
        <v>520835</v>
      </c>
      <c r="C16" s="5" t="s">
        <v>7</v>
      </c>
      <c r="D16" s="6">
        <v>2231</v>
      </c>
      <c r="E16" s="7" t="str">
        <f t="shared" si="0"/>
        <v>03</v>
      </c>
      <c r="F16" s="8" t="str">
        <f t="shared" si="4"/>
        <v>janvier</v>
      </c>
      <c r="G16" s="8" t="str">
        <f t="shared" si="5"/>
        <v>2019</v>
      </c>
      <c r="H16" s="9" t="str">
        <f t="shared" si="6"/>
        <v>08:06</v>
      </c>
    </row>
    <row r="17" spans="1:8" ht="15.75">
      <c r="A17" s="4">
        <v>43468.337777777779</v>
      </c>
      <c r="B17" s="5">
        <v>520836</v>
      </c>
      <c r="C17" s="5" t="s">
        <v>8</v>
      </c>
      <c r="D17" s="6">
        <v>2231</v>
      </c>
      <c r="E17" s="7" t="str">
        <f t="shared" si="0"/>
        <v>03</v>
      </c>
      <c r="F17" s="8" t="str">
        <f t="shared" si="4"/>
        <v>janvier</v>
      </c>
      <c r="G17" s="8" t="str">
        <f t="shared" si="5"/>
        <v>2019</v>
      </c>
      <c r="H17" s="9" t="str">
        <f t="shared" si="6"/>
        <v>08:06</v>
      </c>
    </row>
    <row r="18" spans="1:8" ht="15.75">
      <c r="A18" s="4">
        <v>43468.337881944448</v>
      </c>
      <c r="B18" s="5">
        <v>520837</v>
      </c>
      <c r="C18" s="5" t="s">
        <v>7</v>
      </c>
      <c r="D18" s="6">
        <v>2231</v>
      </c>
      <c r="E18" s="7" t="str">
        <f t="shared" si="0"/>
        <v>03</v>
      </c>
      <c r="F18" s="8" t="str">
        <f t="shared" si="4"/>
        <v>janvier</v>
      </c>
      <c r="G18" s="8" t="str">
        <f t="shared" si="5"/>
        <v>2019</v>
      </c>
      <c r="H18" s="9" t="str">
        <f t="shared" si="6"/>
        <v>08:06</v>
      </c>
    </row>
    <row r="19" spans="1:8" ht="15.75">
      <c r="A19" s="4">
        <v>43468.33798611111</v>
      </c>
      <c r="B19" s="5">
        <v>520838</v>
      </c>
      <c r="C19" s="5" t="s">
        <v>8</v>
      </c>
      <c r="D19" s="6">
        <v>2231</v>
      </c>
      <c r="E19" s="7" t="str">
        <f t="shared" si="0"/>
        <v>03</v>
      </c>
      <c r="F19" s="8" t="str">
        <f t="shared" si="4"/>
        <v>janvier</v>
      </c>
      <c r="G19" s="8" t="str">
        <f t="shared" si="5"/>
        <v>2019</v>
      </c>
      <c r="H19" s="9" t="str">
        <f t="shared" si="6"/>
        <v>08:06</v>
      </c>
    </row>
    <row r="20" spans="1:8" ht="15.75">
      <c r="A20" s="4">
        <v>43468.338090277779</v>
      </c>
      <c r="B20" s="5">
        <v>520839</v>
      </c>
      <c r="C20" s="5" t="s">
        <v>9</v>
      </c>
      <c r="D20" s="6">
        <v>2231</v>
      </c>
      <c r="E20" s="7" t="str">
        <f t="shared" si="0"/>
        <v>03</v>
      </c>
      <c r="F20" s="8" t="str">
        <f t="shared" si="4"/>
        <v>janvier</v>
      </c>
      <c r="G20" s="8" t="str">
        <f t="shared" si="5"/>
        <v>2019</v>
      </c>
      <c r="H20" s="9" t="str">
        <f t="shared" si="6"/>
        <v>08:06</v>
      </c>
    </row>
    <row r="21" spans="1:8" ht="15.75">
      <c r="A21" s="4">
        <v>43468.338194444441</v>
      </c>
      <c r="B21" s="5">
        <v>520840</v>
      </c>
      <c r="C21" s="5" t="s">
        <v>10</v>
      </c>
      <c r="D21" s="6">
        <v>2231</v>
      </c>
      <c r="E21" s="7" t="str">
        <f t="shared" si="0"/>
        <v>03</v>
      </c>
      <c r="F21" s="8" t="str">
        <f t="shared" si="4"/>
        <v>janvier</v>
      </c>
      <c r="G21" s="8" t="str">
        <f t="shared" si="5"/>
        <v>2019</v>
      </c>
      <c r="H21" s="9" t="str">
        <f t="shared" si="6"/>
        <v>08:07</v>
      </c>
    </row>
    <row r="22" spans="1:8" ht="15.75">
      <c r="A22" s="4">
        <v>43468.33829861111</v>
      </c>
      <c r="B22" s="5">
        <v>520841</v>
      </c>
      <c r="C22" s="5" t="s">
        <v>7</v>
      </c>
      <c r="D22" s="6">
        <v>2231</v>
      </c>
      <c r="E22" s="7" t="str">
        <f t="shared" si="0"/>
        <v>03</v>
      </c>
      <c r="F22" s="8" t="str">
        <f t="shared" si="4"/>
        <v>janvier</v>
      </c>
      <c r="G22" s="8" t="str">
        <f t="shared" si="5"/>
        <v>2019</v>
      </c>
      <c r="H22" s="9" t="str">
        <f t="shared" si="6"/>
        <v>08:07</v>
      </c>
    </row>
    <row r="23" spans="1:8" ht="15.75">
      <c r="A23" s="4">
        <v>43468.338402777779</v>
      </c>
      <c r="B23" s="5">
        <v>520842</v>
      </c>
      <c r="C23" s="5" t="s">
        <v>10</v>
      </c>
      <c r="D23" s="6">
        <v>2231</v>
      </c>
      <c r="E23" s="7" t="str">
        <f t="shared" si="0"/>
        <v>03</v>
      </c>
      <c r="F23" s="8" t="str">
        <f t="shared" si="4"/>
        <v>janvier</v>
      </c>
      <c r="G23" s="8" t="str">
        <f t="shared" si="5"/>
        <v>2019</v>
      </c>
      <c r="H23" s="9" t="str">
        <f t="shared" si="6"/>
        <v>08:07</v>
      </c>
    </row>
    <row r="24" spans="1:8" ht="15.75">
      <c r="A24" s="4">
        <v>43468.338506944441</v>
      </c>
      <c r="B24" s="5">
        <v>520843</v>
      </c>
      <c r="C24" s="5" t="s">
        <v>7</v>
      </c>
      <c r="D24" s="6">
        <v>2231</v>
      </c>
      <c r="E24" s="7" t="str">
        <f t="shared" si="0"/>
        <v>03</v>
      </c>
      <c r="F24" s="8" t="str">
        <f t="shared" si="4"/>
        <v>janvier</v>
      </c>
      <c r="G24" s="8" t="str">
        <f t="shared" si="5"/>
        <v>2019</v>
      </c>
      <c r="H24" s="9" t="str">
        <f t="shared" si="6"/>
        <v>08:07</v>
      </c>
    </row>
  </sheetData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64CBE-0600-4F42-B49F-C23AB463FA8B}">
  <dimension ref="A1:H21"/>
  <sheetViews>
    <sheetView workbookViewId="0">
      <selection activeCell="C5" sqref="C5"/>
    </sheetView>
  </sheetViews>
  <sheetFormatPr baseColWidth="10" defaultRowHeight="15"/>
  <cols>
    <col min="1" max="1" width="18" bestFit="1" customWidth="1"/>
    <col min="3" max="3" width="15.42578125" customWidth="1"/>
  </cols>
  <sheetData>
    <row r="1" spans="1:8">
      <c r="A1" s="10" t="s">
        <v>0</v>
      </c>
      <c r="B1" s="1" t="s">
        <v>11</v>
      </c>
      <c r="C1" s="10" t="s">
        <v>13</v>
      </c>
      <c r="D1" s="10" t="s">
        <v>12</v>
      </c>
      <c r="E1" s="11" t="s">
        <v>3</v>
      </c>
      <c r="F1" s="3" t="s">
        <v>4</v>
      </c>
      <c r="G1" s="3" t="s">
        <v>5</v>
      </c>
      <c r="H1" s="3" t="s">
        <v>6</v>
      </c>
    </row>
    <row r="2" spans="1:8" ht="15.75">
      <c r="A2" s="4">
        <v>43468.341562731497</v>
      </c>
      <c r="B2" s="5" t="s">
        <v>9</v>
      </c>
      <c r="C2" s="5" t="s">
        <v>14</v>
      </c>
      <c r="D2" s="5">
        <v>2310</v>
      </c>
      <c r="E2" s="12" t="str">
        <f>TEXT(A2,"jj")</f>
        <v>03</v>
      </c>
      <c r="F2" s="8" t="str">
        <f>TEXT(A2,"mmmm")</f>
        <v>janvier</v>
      </c>
      <c r="G2" s="8" t="str">
        <f>TEXT(A2,"AAAA")</f>
        <v>2019</v>
      </c>
      <c r="H2" s="9" t="str">
        <f>TEXT(A2,"HH:MM")</f>
        <v>08:11</v>
      </c>
    </row>
    <row r="3" spans="1:8" ht="15.75">
      <c r="A3" s="4">
        <v>43468.3431760069</v>
      </c>
      <c r="B3" s="5" t="s">
        <v>8</v>
      </c>
      <c r="C3" s="5" t="s">
        <v>16</v>
      </c>
      <c r="D3" s="5">
        <v>2232</v>
      </c>
      <c r="E3" s="12" t="str">
        <f t="shared" ref="E3:E21" si="0">TEXT(A3,"jj")</f>
        <v>03</v>
      </c>
      <c r="F3" s="8" t="str">
        <f t="shared" ref="F3:F21" si="1">TEXT(A3,"mmmm")</f>
        <v>janvier</v>
      </c>
      <c r="G3" s="8" t="str">
        <f t="shared" ref="G3:G21" si="2">TEXT(A3,"AAAA")</f>
        <v>2019</v>
      </c>
      <c r="H3" s="9" t="str">
        <f t="shared" ref="H3:H21" si="3">TEXT(A3,"HH:MM")</f>
        <v>08:14</v>
      </c>
    </row>
    <row r="4" spans="1:8" ht="15.75">
      <c r="A4" s="4">
        <v>43468.3431760069</v>
      </c>
      <c r="B4" s="5" t="s">
        <v>7</v>
      </c>
      <c r="C4" s="5" t="s">
        <v>14</v>
      </c>
      <c r="D4" s="5">
        <v>2232</v>
      </c>
      <c r="E4" s="12" t="str">
        <f t="shared" si="0"/>
        <v>03</v>
      </c>
      <c r="F4" s="8" t="str">
        <f t="shared" si="1"/>
        <v>janvier</v>
      </c>
      <c r="G4" s="8" t="str">
        <f t="shared" si="2"/>
        <v>2019</v>
      </c>
      <c r="H4" s="9" t="str">
        <f t="shared" si="3"/>
        <v>08:14</v>
      </c>
    </row>
    <row r="5" spans="1:8" ht="15.75">
      <c r="A5" s="4">
        <v>43468.3431760069</v>
      </c>
      <c r="B5" s="5" t="s">
        <v>10</v>
      </c>
      <c r="C5" s="5" t="s">
        <v>15</v>
      </c>
      <c r="D5" s="5">
        <v>2232</v>
      </c>
      <c r="E5" s="12" t="str">
        <f t="shared" si="0"/>
        <v>03</v>
      </c>
      <c r="F5" s="8" t="str">
        <f t="shared" si="1"/>
        <v>janvier</v>
      </c>
      <c r="G5" s="8" t="str">
        <f t="shared" si="2"/>
        <v>2019</v>
      </c>
      <c r="H5" s="9" t="str">
        <f t="shared" si="3"/>
        <v>08:14</v>
      </c>
    </row>
    <row r="6" spans="1:8" ht="15.75">
      <c r="A6" s="4">
        <v>43468.371399536998</v>
      </c>
      <c r="B6" s="5" t="s">
        <v>8</v>
      </c>
      <c r="C6" s="5" t="s">
        <v>16</v>
      </c>
      <c r="D6" s="5">
        <v>2237</v>
      </c>
      <c r="E6" s="12" t="str">
        <f t="shared" si="0"/>
        <v>03</v>
      </c>
      <c r="F6" s="8" t="str">
        <f t="shared" si="1"/>
        <v>janvier</v>
      </c>
      <c r="G6" s="8" t="str">
        <f t="shared" si="2"/>
        <v>2019</v>
      </c>
      <c r="H6" s="9" t="str">
        <f t="shared" si="3"/>
        <v>08:54</v>
      </c>
    </row>
    <row r="7" spans="1:8" ht="15.75">
      <c r="A7" s="4">
        <v>43468.371399536998</v>
      </c>
      <c r="B7" s="5" t="s">
        <v>7</v>
      </c>
      <c r="C7" s="5" t="s">
        <v>16</v>
      </c>
      <c r="D7" s="5">
        <v>2237</v>
      </c>
      <c r="E7" s="12" t="str">
        <f t="shared" si="0"/>
        <v>03</v>
      </c>
      <c r="F7" s="8" t="str">
        <f t="shared" si="1"/>
        <v>janvier</v>
      </c>
      <c r="G7" s="8" t="str">
        <f t="shared" si="2"/>
        <v>2019</v>
      </c>
      <c r="H7" s="9" t="str">
        <f t="shared" si="3"/>
        <v>08:54</v>
      </c>
    </row>
    <row r="8" spans="1:8" ht="15.75">
      <c r="A8" s="4">
        <v>43468.372952395803</v>
      </c>
      <c r="B8" s="5" t="s">
        <v>7</v>
      </c>
      <c r="C8" s="5" t="s">
        <v>14</v>
      </c>
      <c r="D8" s="5">
        <v>2237</v>
      </c>
      <c r="E8" s="12" t="str">
        <f t="shared" si="0"/>
        <v>03</v>
      </c>
      <c r="F8" s="8" t="str">
        <f t="shared" si="1"/>
        <v>janvier</v>
      </c>
      <c r="G8" s="8" t="str">
        <f t="shared" si="2"/>
        <v>2019</v>
      </c>
      <c r="H8" s="9" t="str">
        <f t="shared" si="3"/>
        <v>08:57</v>
      </c>
    </row>
    <row r="9" spans="1:8" ht="15.75">
      <c r="A9" s="4">
        <v>43468.375197951398</v>
      </c>
      <c r="B9" s="5" t="s">
        <v>8</v>
      </c>
      <c r="C9" s="5" t="s">
        <v>14</v>
      </c>
      <c r="D9" s="5">
        <v>2237</v>
      </c>
      <c r="E9" s="12" t="str">
        <f t="shared" si="0"/>
        <v>03</v>
      </c>
      <c r="F9" s="8" t="str">
        <f t="shared" si="1"/>
        <v>janvier</v>
      </c>
      <c r="G9" s="8" t="str">
        <f t="shared" si="2"/>
        <v>2019</v>
      </c>
      <c r="H9" s="9" t="str">
        <f t="shared" si="3"/>
        <v>09:00</v>
      </c>
    </row>
    <row r="10" spans="1:8" ht="15.75">
      <c r="A10" s="4">
        <v>43468.375197951398</v>
      </c>
      <c r="B10" s="5" t="s">
        <v>9</v>
      </c>
      <c r="C10" s="5" t="s">
        <v>16</v>
      </c>
      <c r="D10" s="5">
        <v>2237</v>
      </c>
      <c r="E10" s="12" t="str">
        <f t="shared" si="0"/>
        <v>03</v>
      </c>
      <c r="F10" s="8" t="str">
        <f t="shared" si="1"/>
        <v>janvier</v>
      </c>
      <c r="G10" s="8" t="str">
        <f t="shared" si="2"/>
        <v>2019</v>
      </c>
      <c r="H10" s="9" t="str">
        <f t="shared" si="3"/>
        <v>09:00</v>
      </c>
    </row>
    <row r="11" spans="1:8" ht="15.75">
      <c r="A11" s="4">
        <v>43468.377240312497</v>
      </c>
      <c r="B11" s="5" t="s">
        <v>9</v>
      </c>
      <c r="C11" s="5" t="s">
        <v>15</v>
      </c>
      <c r="D11" s="5">
        <v>2237</v>
      </c>
      <c r="E11" s="12" t="str">
        <f t="shared" si="0"/>
        <v>03</v>
      </c>
      <c r="F11" s="8" t="str">
        <f t="shared" si="1"/>
        <v>janvier</v>
      </c>
      <c r="G11" s="8" t="str">
        <f t="shared" si="2"/>
        <v>2019</v>
      </c>
      <c r="H11" s="9" t="str">
        <f t="shared" si="3"/>
        <v>09:03</v>
      </c>
    </row>
    <row r="12" spans="1:8" ht="15.75">
      <c r="A12" s="4">
        <v>43468.377240312497</v>
      </c>
      <c r="B12" s="5" t="s">
        <v>10</v>
      </c>
      <c r="C12" s="5" t="s">
        <v>16</v>
      </c>
      <c r="D12" s="5">
        <v>2237</v>
      </c>
      <c r="E12" s="12" t="str">
        <f t="shared" si="0"/>
        <v>03</v>
      </c>
      <c r="F12" s="8" t="str">
        <f t="shared" si="1"/>
        <v>janvier</v>
      </c>
      <c r="G12" s="8" t="str">
        <f t="shared" si="2"/>
        <v>2019</v>
      </c>
      <c r="H12" s="9" t="str">
        <f t="shared" si="3"/>
        <v>09:03</v>
      </c>
    </row>
    <row r="13" spans="1:8" ht="15.75">
      <c r="A13" s="4">
        <v>43468.396102199098</v>
      </c>
      <c r="B13" s="5" t="s">
        <v>8</v>
      </c>
      <c r="C13" s="5" t="s">
        <v>14</v>
      </c>
      <c r="D13" s="5">
        <v>2237</v>
      </c>
      <c r="E13" s="12" t="str">
        <f t="shared" si="0"/>
        <v>03</v>
      </c>
      <c r="F13" s="8" t="str">
        <f t="shared" si="1"/>
        <v>janvier</v>
      </c>
      <c r="G13" s="8" t="str">
        <f t="shared" si="2"/>
        <v>2019</v>
      </c>
      <c r="H13" s="9" t="str">
        <f t="shared" si="3"/>
        <v>09:30</v>
      </c>
    </row>
    <row r="14" spans="1:8" ht="15.75">
      <c r="A14" s="4">
        <v>43468.398240127302</v>
      </c>
      <c r="B14" s="5" t="s">
        <v>10</v>
      </c>
      <c r="C14" s="5" t="s">
        <v>16</v>
      </c>
      <c r="D14" s="5">
        <v>2237</v>
      </c>
      <c r="E14" s="12" t="str">
        <f t="shared" si="0"/>
        <v>03</v>
      </c>
      <c r="F14" s="8" t="str">
        <f t="shared" si="1"/>
        <v>janvier</v>
      </c>
      <c r="G14" s="8" t="str">
        <f t="shared" si="2"/>
        <v>2019</v>
      </c>
      <c r="H14" s="9" t="str">
        <f t="shared" si="3"/>
        <v>09:33</v>
      </c>
    </row>
    <row r="15" spans="1:8" ht="15.75">
      <c r="A15" s="4">
        <v>43468.399549537004</v>
      </c>
      <c r="B15" s="5" t="s">
        <v>8</v>
      </c>
      <c r="C15" s="5" t="s">
        <v>15</v>
      </c>
      <c r="D15" s="5">
        <v>2237</v>
      </c>
      <c r="E15" s="12" t="str">
        <f t="shared" si="0"/>
        <v>03</v>
      </c>
      <c r="F15" s="8" t="str">
        <f t="shared" si="1"/>
        <v>janvier</v>
      </c>
      <c r="G15" s="8" t="str">
        <f t="shared" si="2"/>
        <v>2019</v>
      </c>
      <c r="H15" s="9" t="str">
        <f t="shared" si="3"/>
        <v>09:35</v>
      </c>
    </row>
    <row r="16" spans="1:8" ht="15.75">
      <c r="A16" s="4">
        <v>43468.401419444403</v>
      </c>
      <c r="B16" s="5" t="s">
        <v>8</v>
      </c>
      <c r="C16" s="5" t="s">
        <v>14</v>
      </c>
      <c r="D16" s="5">
        <v>2237</v>
      </c>
      <c r="E16" s="12" t="str">
        <f t="shared" si="0"/>
        <v>03</v>
      </c>
      <c r="F16" s="8" t="str">
        <f t="shared" si="1"/>
        <v>janvier</v>
      </c>
      <c r="G16" s="8" t="str">
        <f t="shared" si="2"/>
        <v>2019</v>
      </c>
      <c r="H16" s="9" t="str">
        <f t="shared" si="3"/>
        <v>09:38</v>
      </c>
    </row>
    <row r="17" spans="1:8" ht="15.75">
      <c r="A17" s="4">
        <v>43468.403346794003</v>
      </c>
      <c r="B17" s="5" t="s">
        <v>9</v>
      </c>
      <c r="C17" s="5" t="s">
        <v>14</v>
      </c>
      <c r="D17" s="5">
        <v>2237</v>
      </c>
      <c r="E17" s="12" t="str">
        <f t="shared" si="0"/>
        <v>03</v>
      </c>
      <c r="F17" s="8" t="str">
        <f t="shared" si="1"/>
        <v>janvier</v>
      </c>
      <c r="G17" s="8" t="str">
        <f t="shared" si="2"/>
        <v>2019</v>
      </c>
      <c r="H17" s="9" t="str">
        <f t="shared" si="3"/>
        <v>09:40</v>
      </c>
    </row>
    <row r="18" spans="1:8" ht="15.75">
      <c r="A18" s="4">
        <v>43468.403504363399</v>
      </c>
      <c r="B18" s="5" t="s">
        <v>9</v>
      </c>
      <c r="C18" s="5" t="s">
        <v>16</v>
      </c>
      <c r="D18" s="5">
        <v>2237</v>
      </c>
      <c r="E18" s="12" t="str">
        <f t="shared" si="0"/>
        <v>03</v>
      </c>
      <c r="F18" s="8" t="str">
        <f t="shared" si="1"/>
        <v>janvier</v>
      </c>
      <c r="G18" s="8" t="str">
        <f t="shared" si="2"/>
        <v>2019</v>
      </c>
      <c r="H18" s="9" t="str">
        <f t="shared" si="3"/>
        <v>09:41</v>
      </c>
    </row>
    <row r="19" spans="1:8" ht="15.75">
      <c r="A19" s="4">
        <v>43468.403504363399</v>
      </c>
      <c r="B19" s="5" t="s">
        <v>9</v>
      </c>
      <c r="C19" s="5" t="s">
        <v>16</v>
      </c>
      <c r="D19" s="5">
        <v>2237</v>
      </c>
      <c r="E19" s="12" t="str">
        <f t="shared" si="0"/>
        <v>03</v>
      </c>
      <c r="F19" s="8" t="str">
        <f t="shared" si="1"/>
        <v>janvier</v>
      </c>
      <c r="G19" s="8" t="str">
        <f t="shared" si="2"/>
        <v>2019</v>
      </c>
      <c r="H19" s="9" t="str">
        <f t="shared" si="3"/>
        <v>09:41</v>
      </c>
    </row>
    <row r="20" spans="1:8" ht="15.75">
      <c r="A20" s="4">
        <v>43468.405538344901</v>
      </c>
      <c r="B20" s="5" t="s">
        <v>8</v>
      </c>
      <c r="C20" s="5" t="s">
        <v>16</v>
      </c>
      <c r="D20" s="5">
        <v>2237</v>
      </c>
      <c r="E20" s="12" t="str">
        <f t="shared" si="0"/>
        <v>03</v>
      </c>
      <c r="F20" s="8" t="str">
        <f t="shared" si="1"/>
        <v>janvier</v>
      </c>
      <c r="G20" s="8" t="str">
        <f t="shared" si="2"/>
        <v>2019</v>
      </c>
      <c r="H20" s="9" t="str">
        <f t="shared" si="3"/>
        <v>09:43</v>
      </c>
    </row>
    <row r="21" spans="1:8" ht="15.75">
      <c r="A21" s="4">
        <v>43468.407190705999</v>
      </c>
      <c r="B21" s="5" t="s">
        <v>7</v>
      </c>
      <c r="C21" s="5" t="s">
        <v>15</v>
      </c>
      <c r="D21" s="5">
        <v>2237</v>
      </c>
      <c r="E21" s="12" t="str">
        <f t="shared" si="0"/>
        <v>03</v>
      </c>
      <c r="F21" s="8" t="str">
        <f t="shared" si="1"/>
        <v>janvier</v>
      </c>
      <c r="G21" s="8" t="str">
        <f t="shared" si="2"/>
        <v>2019</v>
      </c>
      <c r="H21" s="9" t="str">
        <f t="shared" si="3"/>
        <v>09:46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3137C-BDAC-4692-A3B2-82F6C74FE404}">
  <dimension ref="A1:D10"/>
  <sheetViews>
    <sheetView workbookViewId="0">
      <selection activeCell="C16" sqref="C16"/>
    </sheetView>
  </sheetViews>
  <sheetFormatPr baseColWidth="10" defaultRowHeight="15"/>
  <cols>
    <col min="1" max="1" width="21" bestFit="1" customWidth="1"/>
    <col min="2" max="2" width="23.85546875" bestFit="1" customWidth="1"/>
    <col min="3" max="3" width="6.28515625" bestFit="1" customWidth="1"/>
    <col min="4" max="4" width="12.5703125" bestFit="1" customWidth="1"/>
    <col min="5" max="14" width="3" bestFit="1" customWidth="1"/>
    <col min="15" max="15" width="6.28515625" bestFit="1" customWidth="1"/>
    <col min="16" max="16" width="12.5703125" bestFit="1" customWidth="1"/>
    <col min="17" max="21" width="23.85546875" bestFit="1" customWidth="1"/>
    <col min="22" max="23" width="12.5703125" bestFit="1" customWidth="1"/>
  </cols>
  <sheetData>
    <row r="1" spans="1:4">
      <c r="A1" s="13" t="s">
        <v>5</v>
      </c>
      <c r="B1" t="s">
        <v>23</v>
      </c>
    </row>
    <row r="3" spans="1:4">
      <c r="A3" s="13" t="s">
        <v>22</v>
      </c>
      <c r="B3" s="13" t="s">
        <v>20</v>
      </c>
    </row>
    <row r="4" spans="1:4">
      <c r="A4" s="13" t="s">
        <v>17</v>
      </c>
      <c r="B4" t="s">
        <v>21</v>
      </c>
      <c r="C4" t="s">
        <v>18</v>
      </c>
      <c r="D4" t="s">
        <v>19</v>
      </c>
    </row>
    <row r="5" spans="1:4">
      <c r="A5" s="14" t="s">
        <v>7</v>
      </c>
      <c r="B5" s="16">
        <v>9</v>
      </c>
      <c r="C5" s="16"/>
      <c r="D5" s="16">
        <v>9</v>
      </c>
    </row>
    <row r="6" spans="1:4">
      <c r="A6" s="14" t="s">
        <v>8</v>
      </c>
      <c r="B6" s="16">
        <v>5</v>
      </c>
      <c r="C6" s="16"/>
      <c r="D6" s="16">
        <v>5</v>
      </c>
    </row>
    <row r="7" spans="1:4">
      <c r="A7" s="14" t="s">
        <v>9</v>
      </c>
      <c r="B7" s="16">
        <v>3</v>
      </c>
      <c r="C7" s="16"/>
      <c r="D7" s="16">
        <v>3</v>
      </c>
    </row>
    <row r="8" spans="1:4">
      <c r="A8" s="14" t="s">
        <v>10</v>
      </c>
      <c r="B8" s="16">
        <v>6</v>
      </c>
      <c r="C8" s="16"/>
      <c r="D8" s="16">
        <v>6</v>
      </c>
    </row>
    <row r="9" spans="1:4">
      <c r="A9" s="14" t="s">
        <v>18</v>
      </c>
      <c r="B9" s="16"/>
      <c r="C9" s="16"/>
      <c r="D9" s="16"/>
    </row>
    <row r="10" spans="1:4">
      <c r="A10" s="14" t="s">
        <v>19</v>
      </c>
      <c r="B10" s="16">
        <v>23</v>
      </c>
      <c r="C10" s="16"/>
      <c r="D10" s="16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97D93-09F2-4DEF-9A65-9C1E8ECFAA0C}">
  <dimension ref="A1:D19"/>
  <sheetViews>
    <sheetView workbookViewId="0">
      <selection activeCell="A3" sqref="A3"/>
    </sheetView>
  </sheetViews>
  <sheetFormatPr baseColWidth="10" defaultRowHeight="15"/>
  <cols>
    <col min="1" max="1" width="21" bestFit="1" customWidth="1"/>
    <col min="2" max="2" width="23.85546875" bestFit="1" customWidth="1"/>
    <col min="3" max="3" width="6.28515625" bestFit="1" customWidth="1"/>
    <col min="4" max="4" width="12.5703125" bestFit="1" customWidth="1"/>
  </cols>
  <sheetData>
    <row r="1" spans="1:4">
      <c r="A1" s="13" t="s">
        <v>22</v>
      </c>
      <c r="B1" s="13" t="s">
        <v>20</v>
      </c>
    </row>
    <row r="2" spans="1:4">
      <c r="A2" s="13" t="s">
        <v>17</v>
      </c>
      <c r="B2" t="s">
        <v>21</v>
      </c>
      <c r="C2" t="s">
        <v>18</v>
      </c>
      <c r="D2" t="s">
        <v>19</v>
      </c>
    </row>
    <row r="3" spans="1:4">
      <c r="A3" s="14" t="s">
        <v>16</v>
      </c>
      <c r="B3" s="16">
        <v>9</v>
      </c>
      <c r="C3" s="16"/>
      <c r="D3" s="16">
        <v>9</v>
      </c>
    </row>
    <row r="4" spans="1:4">
      <c r="A4" s="15" t="s">
        <v>7</v>
      </c>
      <c r="B4" s="16">
        <v>1</v>
      </c>
      <c r="C4" s="16"/>
      <c r="D4" s="16">
        <v>1</v>
      </c>
    </row>
    <row r="5" spans="1:4">
      <c r="A5" s="15" t="s">
        <v>8</v>
      </c>
      <c r="B5" s="16">
        <v>3</v>
      </c>
      <c r="C5" s="16"/>
      <c r="D5" s="16">
        <v>3</v>
      </c>
    </row>
    <row r="6" spans="1:4">
      <c r="A6" s="15" t="s">
        <v>9</v>
      </c>
      <c r="B6" s="16">
        <v>3</v>
      </c>
      <c r="C6" s="16"/>
      <c r="D6" s="16">
        <v>3</v>
      </c>
    </row>
    <row r="7" spans="1:4">
      <c r="A7" s="15" t="s">
        <v>10</v>
      </c>
      <c r="B7" s="16">
        <v>2</v>
      </c>
      <c r="C7" s="16"/>
      <c r="D7" s="16">
        <v>2</v>
      </c>
    </row>
    <row r="8" spans="1:4">
      <c r="A8" s="14" t="s">
        <v>14</v>
      </c>
      <c r="B8" s="16">
        <v>7</v>
      </c>
      <c r="C8" s="16"/>
      <c r="D8" s="16">
        <v>7</v>
      </c>
    </row>
    <row r="9" spans="1:4">
      <c r="A9" s="15" t="s">
        <v>7</v>
      </c>
      <c r="B9" s="16">
        <v>2</v>
      </c>
      <c r="C9" s="16"/>
      <c r="D9" s="16">
        <v>2</v>
      </c>
    </row>
    <row r="10" spans="1:4">
      <c r="A10" s="15" t="s">
        <v>8</v>
      </c>
      <c r="B10" s="16">
        <v>3</v>
      </c>
      <c r="C10" s="16"/>
      <c r="D10" s="16">
        <v>3</v>
      </c>
    </row>
    <row r="11" spans="1:4">
      <c r="A11" s="15" t="s">
        <v>9</v>
      </c>
      <c r="B11" s="16">
        <v>2</v>
      </c>
      <c r="C11" s="16"/>
      <c r="D11" s="16">
        <v>2</v>
      </c>
    </row>
    <row r="12" spans="1:4">
      <c r="A12" s="14" t="s">
        <v>15</v>
      </c>
      <c r="B12" s="16">
        <v>4</v>
      </c>
      <c r="C12" s="16"/>
      <c r="D12" s="16">
        <v>4</v>
      </c>
    </row>
    <row r="13" spans="1:4">
      <c r="A13" s="15" t="s">
        <v>7</v>
      </c>
      <c r="B13" s="16">
        <v>1</v>
      </c>
      <c r="C13" s="16"/>
      <c r="D13" s="16">
        <v>1</v>
      </c>
    </row>
    <row r="14" spans="1:4">
      <c r="A14" s="15" t="s">
        <v>8</v>
      </c>
      <c r="B14" s="16">
        <v>1</v>
      </c>
      <c r="C14" s="16"/>
      <c r="D14" s="16">
        <v>1</v>
      </c>
    </row>
    <row r="15" spans="1:4">
      <c r="A15" s="15" t="s">
        <v>9</v>
      </c>
      <c r="B15" s="16">
        <v>1</v>
      </c>
      <c r="C15" s="16"/>
      <c r="D15" s="16">
        <v>1</v>
      </c>
    </row>
    <row r="16" spans="1:4">
      <c r="A16" s="15" t="s">
        <v>10</v>
      </c>
      <c r="B16" s="16">
        <v>1</v>
      </c>
      <c r="C16" s="16"/>
      <c r="D16" s="16">
        <v>1</v>
      </c>
    </row>
    <row r="17" spans="1:4">
      <c r="A17" s="14" t="s">
        <v>18</v>
      </c>
      <c r="B17" s="16"/>
      <c r="C17" s="16"/>
      <c r="D17" s="16"/>
    </row>
    <row r="18" spans="1:4">
      <c r="A18" s="15" t="s">
        <v>18</v>
      </c>
      <c r="B18" s="16"/>
      <c r="C18" s="16"/>
      <c r="D18" s="16"/>
    </row>
    <row r="19" spans="1:4">
      <c r="A19" s="14" t="s">
        <v>19</v>
      </c>
      <c r="B19" s="16">
        <v>20</v>
      </c>
      <c r="C19" s="16"/>
      <c r="D19" s="16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4C29C-1F38-4CE8-BA11-BB8B63A895F7}">
  <dimension ref="B3:N21"/>
  <sheetViews>
    <sheetView tabSelected="1" workbookViewId="0">
      <selection activeCell="J39" sqref="J39"/>
    </sheetView>
  </sheetViews>
  <sheetFormatPr baseColWidth="10" defaultRowHeight="15"/>
  <cols>
    <col min="2" max="2" width="14.28515625" bestFit="1" customWidth="1"/>
  </cols>
  <sheetData>
    <row r="3" spans="2:14">
      <c r="B3" s="17" t="str">
        <f>INSPECTION!C1</f>
        <v>ProblèmeQC</v>
      </c>
      <c r="C3" s="18" t="s">
        <v>16</v>
      </c>
      <c r="D3" s="18"/>
      <c r="E3" s="18"/>
      <c r="F3" s="18"/>
      <c r="G3" s="18" t="s">
        <v>14</v>
      </c>
      <c r="H3" s="18"/>
      <c r="I3" s="18"/>
      <c r="J3" s="18"/>
      <c r="K3" s="18" t="s">
        <v>15</v>
      </c>
      <c r="L3" s="18"/>
      <c r="M3" s="18"/>
      <c r="N3" s="18"/>
    </row>
    <row r="4" spans="2:14">
      <c r="B4" s="17" t="s">
        <v>24</v>
      </c>
      <c r="C4" s="17" t="s">
        <v>7</v>
      </c>
      <c r="D4" s="17" t="s">
        <v>8</v>
      </c>
      <c r="E4" s="17" t="s">
        <v>9</v>
      </c>
      <c r="F4" s="17" t="s">
        <v>10</v>
      </c>
      <c r="G4" s="17" t="s">
        <v>7</v>
      </c>
      <c r="H4" s="17" t="s">
        <v>8</v>
      </c>
      <c r="I4" s="17" t="s">
        <v>9</v>
      </c>
      <c r="J4" s="17" t="s">
        <v>10</v>
      </c>
      <c r="K4" s="17" t="s">
        <v>7</v>
      </c>
      <c r="L4" s="17" t="s">
        <v>8</v>
      </c>
      <c r="M4" s="17" t="s">
        <v>9</v>
      </c>
      <c r="N4" s="17" t="s">
        <v>10</v>
      </c>
    </row>
    <row r="5" spans="2:14">
      <c r="B5" s="19">
        <v>43468</v>
      </c>
      <c r="C5" s="20">
        <f>GETPIVOTDATA("ITMNB",'Croisé D.inspection'!$A$1,"ITMNB","A","ProblèmeQC","BRIS","JOURS","03")/GETPIVOTDATA("ITMNB",'Croisé D. produit'!$A$3,"ITMNB","A","JOURS","03")</f>
        <v>0.1111111111111111</v>
      </c>
      <c r="D5" s="20">
        <f>GETPIVOTDATA("ITMNB",'Croisé D.inspection'!$A$1,"ITMNB","B","ProblèmeQC","BRIS","JOURS","03")/GETPIVOTDATA("ITMNB",'Croisé D. produit'!$A$3,"ITMNB","B","JOURS","03")</f>
        <v>0.6</v>
      </c>
      <c r="E5" s="20">
        <f>GETPIVOTDATA("ITMNB",'Croisé D.inspection'!$A$1,"ITMNB","C","ProblèmeQC","BRIS","JOURS","03")/GETPIVOTDATA("ITMNB",'Croisé D. produit'!$A$3,"ITMNB","C","JOURS","03")</f>
        <v>1</v>
      </c>
      <c r="F5" s="20">
        <f>GETPIVOTDATA("ITMNB",'Croisé D.inspection'!$A$1,"ITMNB","D","ProblèmeQC","BRIS","JOURS","03")/GETPIVOTDATA("ITMNB",'Croisé D. produit'!$A$3,"ITMNB","D","JOURS","03")</f>
        <v>0.33333333333333331</v>
      </c>
      <c r="G5" s="20">
        <f>GETPIVOTDATA("ITMNB",'Croisé D.inspection'!$A$1,"ITMNB","A","ProblèmeQC","DÉFORMATION","JOURS","03")/GETPIVOTDATA("ITMNB",'Croisé D. produit'!$A$3,"ITMNB","A","JOURS","03")</f>
        <v>0.22222222222222221</v>
      </c>
      <c r="H5" s="20">
        <f>GETPIVOTDATA("ITMNB",'Croisé D.inspection'!$A$1,"ITMNB","B","ProblèmeQC","DÉFORMATION","JOURS","03")/GETPIVOTDATA("ITMNB",'Croisé D. produit'!$A$3,"ITMNB","B","JOURS","03")</f>
        <v>0.6</v>
      </c>
      <c r="I5" s="20">
        <f>GETPIVOTDATA("ITMNB",'Croisé D.inspection'!$A$1,"ITMNB","C","ProblèmeQC","DÉFORMATION","JOURS","03")/GETPIVOTDATA("ITMNB",'Croisé D. produit'!$A$3,"ITMNB","C","JOURS","03")</f>
        <v>0.66666666666666663</v>
      </c>
      <c r="J5" s="20"/>
      <c r="K5" s="20">
        <f>GETPIVOTDATA("ITMNB",'Croisé D.inspection'!$A$1,"ITMNB","A","ProblèmeQC","DÉLAMINÉ","JOURS","03")/GETPIVOTDATA("ITMNB",'Croisé D. produit'!$A$3,"ITMNB","D","JOURS","03")</f>
        <v>0.16666666666666666</v>
      </c>
      <c r="L5" s="20">
        <f>GETPIVOTDATA("ITMNB",'Croisé D.inspection'!$A$1,"ITMNB","B","ProblèmeQC","DÉLAMINÉ","JOURS","03")/GETPIVOTDATA("ITMNB",'Croisé D. produit'!$A$3,"ITMNB","B","JOURS","03")</f>
        <v>0.2</v>
      </c>
      <c r="M5" s="20">
        <f>GETPIVOTDATA("ITMNB",'Croisé D.inspection'!$A$1,"ITMNB","C","ProblèmeQC","DÉLAMINÉ","JOURS","03")/GETPIVOTDATA("ITMNB",'Croisé D. produit'!$A$3,"ITMNB","C","JOURS","03")</f>
        <v>0.33333333333333331</v>
      </c>
      <c r="N5" s="20">
        <f>GETPIVOTDATA("ITMNB",'Croisé D.inspection'!$A$1,"ITMNB","D","ProblèmeQC","DÉLAMINÉ","JOURS","03")/GETPIVOTDATA("ITMNB",'Croisé D. produit'!$A$3,"ITMNB","D","JOURS","03")</f>
        <v>0.16666666666666666</v>
      </c>
    </row>
    <row r="6" spans="2:14">
      <c r="B6" s="19">
        <v>43469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2:14">
      <c r="B7" s="19">
        <v>43470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</row>
    <row r="8" spans="2:14">
      <c r="B8" s="19">
        <v>43471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</row>
    <row r="9" spans="2:14">
      <c r="B9" s="19">
        <v>43472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</row>
    <row r="10" spans="2:14">
      <c r="B10" s="19">
        <v>43473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</row>
    <row r="11" spans="2:14">
      <c r="B11" s="19">
        <v>43474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</row>
    <row r="12" spans="2:14">
      <c r="B12" s="19">
        <v>43475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</row>
    <row r="13" spans="2:14">
      <c r="B13" s="19">
        <v>43476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</row>
    <row r="14" spans="2:14">
      <c r="B14" s="19">
        <v>43477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</row>
    <row r="15" spans="2:14">
      <c r="B15" s="19">
        <v>43478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16" spans="2:14">
      <c r="B16" s="19">
        <v>43479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</row>
    <row r="17" spans="2:14">
      <c r="B17" s="19">
        <v>43480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</row>
    <row r="18" spans="2:14">
      <c r="B18" s="19">
        <v>43481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2:14">
      <c r="B19" s="19">
        <v>43482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2:14">
      <c r="B20" s="19">
        <v>43483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</row>
    <row r="21" spans="2:14">
      <c r="B21" s="19">
        <v>43484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</row>
  </sheetData>
  <mergeCells count="3">
    <mergeCell ref="K3:N3"/>
    <mergeCell ref="C3:F3"/>
    <mergeCell ref="G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QTE produit</vt:lpstr>
      <vt:lpstr>INSPECTION</vt:lpstr>
      <vt:lpstr>Croisé D. produit</vt:lpstr>
      <vt:lpstr>Croisé D.inspection</vt:lpstr>
      <vt:lpstr>Exemple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Charbonneau</dc:creator>
  <cp:lastModifiedBy>Patrick Charbonneau</cp:lastModifiedBy>
  <dcterms:created xsi:type="dcterms:W3CDTF">2015-06-05T18:19:34Z</dcterms:created>
  <dcterms:modified xsi:type="dcterms:W3CDTF">2020-03-19T14:51:43Z</dcterms:modified>
</cp:coreProperties>
</file>